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 Krajovsky\Desktop\rozpočtář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kanalizace a vodovod" sheetId="3" r:id="rId3"/>
    <sheet name="03 - vytápění" sheetId="4" r:id="rId4"/>
    <sheet name="04 - Elektro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Stavební část'!$C$147:$K$1146</definedName>
    <definedName name="_xlnm.Print_Area" localSheetId="1">'01 - Stavební část'!$C$4:$J$76,'01 - Stavební část'!$C$82:$J$129,'01 - Stavební část'!$C$135:$J$1146</definedName>
    <definedName name="_xlnm.Print_Titles" localSheetId="1">'01 - Stavební část'!$147:$147</definedName>
    <definedName name="_xlnm._FilterDatabase" localSheetId="2" hidden="1">'02 - kanalizace a vodovod'!$C$125:$K$564</definedName>
    <definedName name="_xlnm.Print_Area" localSheetId="2">'02 - kanalizace a vodovod'!$C$4:$J$76,'02 - kanalizace a vodovod'!$C$82:$J$107,'02 - kanalizace a vodovod'!$C$113:$J$564</definedName>
    <definedName name="_xlnm.Print_Titles" localSheetId="2">'02 - kanalizace a vodovod'!$125:$125</definedName>
    <definedName name="_xlnm._FilterDatabase" localSheetId="3" hidden="1">'03 - vytápění'!$C$124:$K$418</definedName>
    <definedName name="_xlnm.Print_Area" localSheetId="3">'03 - vytápění'!$C$4:$J$76,'03 - vytápění'!$C$82:$J$106,'03 - vytápění'!$C$112:$J$418</definedName>
    <definedName name="_xlnm.Print_Titles" localSheetId="3">'03 - vytápění'!$124:$124</definedName>
    <definedName name="_xlnm._FilterDatabase" localSheetId="4" hidden="1">'04 - Elektro'!$C$123:$K$240</definedName>
    <definedName name="_xlnm.Print_Area" localSheetId="4">'04 - Elektro'!$C$4:$J$76,'04 - Elektro'!$C$82:$J$105,'04 - Elektro'!$C$111:$J$240</definedName>
    <definedName name="_xlnm.Print_Titles" localSheetId="4">'04 - Elektro'!$123:$123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89"/>
  <c r="E7"/>
  <c r="E85"/>
  <c i="4" r="J37"/>
  <c r="J36"/>
  <c i="1" r="AY97"/>
  <c i="4" r="J35"/>
  <c i="1" r="AX97"/>
  <c i="4"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T311"/>
  <c r="R312"/>
  <c r="R311"/>
  <c r="P312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3" r="J37"/>
  <c r="J36"/>
  <c i="1" r="AY96"/>
  <c i="3" r="J35"/>
  <c i="1" r="AX96"/>
  <c i="3"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89"/>
  <c r="E7"/>
  <c r="E85"/>
  <c i="2" r="J37"/>
  <c r="J36"/>
  <c i="1" r="AY95"/>
  <c i="2" r="J35"/>
  <c i="1" r="AX95"/>
  <c i="2" r="BI1145"/>
  <c r="BH1145"/>
  <c r="BG1145"/>
  <c r="BF1145"/>
  <c r="T1145"/>
  <c r="T1144"/>
  <c r="R1145"/>
  <c r="R1144"/>
  <c r="P1145"/>
  <c r="P1144"/>
  <c r="BI1142"/>
  <c r="BH1142"/>
  <c r="BG1142"/>
  <c r="BF1142"/>
  <c r="T1142"/>
  <c r="T1141"/>
  <c r="R1142"/>
  <c r="R1141"/>
  <c r="P1142"/>
  <c r="P1141"/>
  <c r="BI1139"/>
  <c r="BH1139"/>
  <c r="BG1139"/>
  <c r="BF1139"/>
  <c r="T1139"/>
  <c r="T1138"/>
  <c r="R1139"/>
  <c r="R1138"/>
  <c r="P1139"/>
  <c r="P1138"/>
  <c r="BI1136"/>
  <c r="BH1136"/>
  <c r="BG1136"/>
  <c r="BF1136"/>
  <c r="T1136"/>
  <c r="T1135"/>
  <c r="R1136"/>
  <c r="R1135"/>
  <c r="P1136"/>
  <c r="P1135"/>
  <c r="BI1133"/>
  <c r="BH1133"/>
  <c r="BG1133"/>
  <c r="BF1133"/>
  <c r="T1133"/>
  <c r="T1132"/>
  <c r="T1131"/>
  <c r="R1133"/>
  <c r="R1132"/>
  <c r="R1131"/>
  <c r="P1133"/>
  <c r="P1132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093"/>
  <c r="BH1093"/>
  <c r="BG1093"/>
  <c r="BF1093"/>
  <c r="T1093"/>
  <c r="R1093"/>
  <c r="P1093"/>
  <c r="BI1080"/>
  <c r="BH1080"/>
  <c r="BG1080"/>
  <c r="BF1080"/>
  <c r="T1080"/>
  <c r="R1080"/>
  <c r="P1080"/>
  <c r="BI1067"/>
  <c r="BH1067"/>
  <c r="BG1067"/>
  <c r="BF1067"/>
  <c r="T1067"/>
  <c r="R1067"/>
  <c r="P1067"/>
  <c r="BI1054"/>
  <c r="BH1054"/>
  <c r="BG1054"/>
  <c r="BF1054"/>
  <c r="T1054"/>
  <c r="R1054"/>
  <c r="P1054"/>
  <c r="BI1040"/>
  <c r="BH1040"/>
  <c r="BG1040"/>
  <c r="BF1040"/>
  <c r="T1040"/>
  <c r="R1040"/>
  <c r="P1040"/>
  <c r="BI1034"/>
  <c r="BH1034"/>
  <c r="BG1034"/>
  <c r="BF1034"/>
  <c r="T1034"/>
  <c r="T1033"/>
  <c r="R1034"/>
  <c r="R1033"/>
  <c r="P1034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2"/>
  <c r="BH1022"/>
  <c r="BG1022"/>
  <c r="BF1022"/>
  <c r="T1022"/>
  <c r="R1022"/>
  <c r="P1022"/>
  <c r="BI1016"/>
  <c r="BH1016"/>
  <c r="BG1016"/>
  <c r="BF1016"/>
  <c r="T1016"/>
  <c r="R1016"/>
  <c r="P1016"/>
  <c r="BI1014"/>
  <c r="BH1014"/>
  <c r="BG1014"/>
  <c r="BF1014"/>
  <c r="T1014"/>
  <c r="R1014"/>
  <c r="P1014"/>
  <c r="BI1011"/>
  <c r="BH1011"/>
  <c r="BG1011"/>
  <c r="BF1011"/>
  <c r="T1011"/>
  <c r="R1011"/>
  <c r="P1011"/>
  <c r="BI1003"/>
  <c r="BH1003"/>
  <c r="BG1003"/>
  <c r="BF1003"/>
  <c r="T1003"/>
  <c r="R1003"/>
  <c r="P1003"/>
  <c r="BI992"/>
  <c r="BH992"/>
  <c r="BG992"/>
  <c r="BF992"/>
  <c r="T992"/>
  <c r="R992"/>
  <c r="P992"/>
  <c r="BI985"/>
  <c r="BH985"/>
  <c r="BG985"/>
  <c r="BF985"/>
  <c r="T985"/>
  <c r="R985"/>
  <c r="P985"/>
  <c r="BI980"/>
  <c r="BH980"/>
  <c r="BG980"/>
  <c r="BF980"/>
  <c r="T980"/>
  <c r="R980"/>
  <c r="P980"/>
  <c r="BI972"/>
  <c r="BH972"/>
  <c r="BG972"/>
  <c r="BF972"/>
  <c r="T972"/>
  <c r="R972"/>
  <c r="P972"/>
  <c r="BI964"/>
  <c r="BH964"/>
  <c r="BG964"/>
  <c r="BF964"/>
  <c r="T964"/>
  <c r="R964"/>
  <c r="P964"/>
  <c r="BI961"/>
  <c r="BH961"/>
  <c r="BG961"/>
  <c r="BF961"/>
  <c r="T961"/>
  <c r="R961"/>
  <c r="P961"/>
  <c r="BI958"/>
  <c r="BH958"/>
  <c r="BG958"/>
  <c r="BF958"/>
  <c r="T958"/>
  <c r="R958"/>
  <c r="P958"/>
  <c r="BI956"/>
  <c r="BH956"/>
  <c r="BG956"/>
  <c r="BF956"/>
  <c r="T956"/>
  <c r="R956"/>
  <c r="P956"/>
  <c r="BI953"/>
  <c r="BH953"/>
  <c r="BG953"/>
  <c r="BF953"/>
  <c r="T953"/>
  <c r="R953"/>
  <c r="P953"/>
  <c r="BI951"/>
  <c r="BH951"/>
  <c r="BG951"/>
  <c r="BF951"/>
  <c r="T951"/>
  <c r="R951"/>
  <c r="P951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27"/>
  <c r="BH927"/>
  <c r="BG927"/>
  <c r="BF927"/>
  <c r="T927"/>
  <c r="R927"/>
  <c r="P927"/>
  <c r="BI924"/>
  <c r="BH924"/>
  <c r="BG924"/>
  <c r="BF924"/>
  <c r="T924"/>
  <c r="R924"/>
  <c r="P924"/>
  <c r="BI919"/>
  <c r="BH919"/>
  <c r="BG919"/>
  <c r="BF919"/>
  <c r="T919"/>
  <c r="R919"/>
  <c r="P919"/>
  <c r="BI916"/>
  <c r="BH916"/>
  <c r="BG916"/>
  <c r="BF916"/>
  <c r="T916"/>
  <c r="R916"/>
  <c r="P916"/>
  <c r="BI911"/>
  <c r="BH911"/>
  <c r="BG911"/>
  <c r="BF911"/>
  <c r="T911"/>
  <c r="R911"/>
  <c r="P911"/>
  <c r="BI894"/>
  <c r="BH894"/>
  <c r="BG894"/>
  <c r="BF894"/>
  <c r="T894"/>
  <c r="R894"/>
  <c r="P894"/>
  <c r="BI889"/>
  <c r="BH889"/>
  <c r="BG889"/>
  <c r="BF889"/>
  <c r="T889"/>
  <c r="R889"/>
  <c r="P889"/>
  <c r="BI886"/>
  <c r="BH886"/>
  <c r="BG886"/>
  <c r="BF886"/>
  <c r="T886"/>
  <c r="R886"/>
  <c r="P886"/>
  <c r="BI881"/>
  <c r="BH881"/>
  <c r="BG881"/>
  <c r="BF881"/>
  <c r="T881"/>
  <c r="R881"/>
  <c r="P881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1"/>
  <c r="BH841"/>
  <c r="BG841"/>
  <c r="BF841"/>
  <c r="T841"/>
  <c r="R841"/>
  <c r="P841"/>
  <c r="BI835"/>
  <c r="BH835"/>
  <c r="BG835"/>
  <c r="BF835"/>
  <c r="T835"/>
  <c r="R835"/>
  <c r="P835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0"/>
  <c r="BH790"/>
  <c r="BG790"/>
  <c r="BF790"/>
  <c r="T790"/>
  <c r="R790"/>
  <c r="P790"/>
  <c r="BI786"/>
  <c r="BH786"/>
  <c r="BG786"/>
  <c r="BF786"/>
  <c r="T786"/>
  <c r="R786"/>
  <c r="P786"/>
  <c r="BI781"/>
  <c r="BH781"/>
  <c r="BG781"/>
  <c r="BF781"/>
  <c r="T781"/>
  <c r="R781"/>
  <c r="P781"/>
  <c r="BI776"/>
  <c r="BH776"/>
  <c r="BG776"/>
  <c r="BF776"/>
  <c r="T776"/>
  <c r="R776"/>
  <c r="P776"/>
  <c r="BI767"/>
  <c r="BH767"/>
  <c r="BG767"/>
  <c r="BF767"/>
  <c r="T767"/>
  <c r="R767"/>
  <c r="P767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49"/>
  <c r="BH749"/>
  <c r="BG749"/>
  <c r="BF749"/>
  <c r="T749"/>
  <c r="R749"/>
  <c r="P749"/>
  <c r="BI744"/>
  <c r="BH744"/>
  <c r="BG744"/>
  <c r="BF744"/>
  <c r="T744"/>
  <c r="R744"/>
  <c r="P744"/>
  <c r="BI739"/>
  <c r="BH739"/>
  <c r="BG739"/>
  <c r="BF739"/>
  <c r="T739"/>
  <c r="R739"/>
  <c r="P739"/>
  <c r="BI734"/>
  <c r="BH734"/>
  <c r="BG734"/>
  <c r="BF734"/>
  <c r="T734"/>
  <c r="R734"/>
  <c r="P734"/>
  <c r="BI729"/>
  <c r="BH729"/>
  <c r="BG729"/>
  <c r="BF729"/>
  <c r="T729"/>
  <c r="R729"/>
  <c r="P729"/>
  <c r="BI721"/>
  <c r="BH721"/>
  <c r="BG721"/>
  <c r="BF721"/>
  <c r="T721"/>
  <c r="R721"/>
  <c r="P721"/>
  <c r="BI716"/>
  <c r="BH716"/>
  <c r="BG716"/>
  <c r="BF716"/>
  <c r="T716"/>
  <c r="R716"/>
  <c r="P716"/>
  <c r="BI711"/>
  <c r="BH711"/>
  <c r="BG711"/>
  <c r="BF711"/>
  <c r="T711"/>
  <c r="R711"/>
  <c r="P711"/>
  <c r="BI706"/>
  <c r="BH706"/>
  <c r="BG706"/>
  <c r="BF706"/>
  <c r="T706"/>
  <c r="R706"/>
  <c r="P706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0"/>
  <c r="BH690"/>
  <c r="BG690"/>
  <c r="BF690"/>
  <c r="T690"/>
  <c r="R690"/>
  <c r="P690"/>
  <c r="BI685"/>
  <c r="BH685"/>
  <c r="BG685"/>
  <c r="BF685"/>
  <c r="T685"/>
  <c r="R685"/>
  <c r="P685"/>
  <c r="BI671"/>
  <c r="BH671"/>
  <c r="BG671"/>
  <c r="BF671"/>
  <c r="T671"/>
  <c r="R671"/>
  <c r="P671"/>
  <c r="BI666"/>
  <c r="BH666"/>
  <c r="BG666"/>
  <c r="BF666"/>
  <c r="T666"/>
  <c r="R666"/>
  <c r="P666"/>
  <c r="BI662"/>
  <c r="BH662"/>
  <c r="BG662"/>
  <c r="BF662"/>
  <c r="T662"/>
  <c r="R662"/>
  <c r="P662"/>
  <c r="BI650"/>
  <c r="BH650"/>
  <c r="BG650"/>
  <c r="BF650"/>
  <c r="T650"/>
  <c r="R650"/>
  <c r="P650"/>
  <c r="BI635"/>
  <c r="BH635"/>
  <c r="BG635"/>
  <c r="BF635"/>
  <c r="T635"/>
  <c r="R635"/>
  <c r="P635"/>
  <c r="BI630"/>
  <c r="BH630"/>
  <c r="BG630"/>
  <c r="BF630"/>
  <c r="T630"/>
  <c r="R630"/>
  <c r="P630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84"/>
  <c r="BH584"/>
  <c r="BG584"/>
  <c r="BF584"/>
  <c r="T584"/>
  <c r="R584"/>
  <c r="P584"/>
  <c r="BI577"/>
  <c r="BH577"/>
  <c r="BG577"/>
  <c r="BF577"/>
  <c r="T577"/>
  <c r="R577"/>
  <c r="P577"/>
  <c r="BI568"/>
  <c r="BH568"/>
  <c r="BG568"/>
  <c r="BF568"/>
  <c r="T568"/>
  <c r="R568"/>
  <c r="P568"/>
  <c r="BI563"/>
  <c r="BH563"/>
  <c r="BG563"/>
  <c r="BF563"/>
  <c r="T563"/>
  <c r="T562"/>
  <c r="R563"/>
  <c r="R562"/>
  <c r="P563"/>
  <c r="P562"/>
  <c r="BI549"/>
  <c r="BH549"/>
  <c r="BG549"/>
  <c r="BF549"/>
  <c r="T549"/>
  <c r="T548"/>
  <c r="R549"/>
  <c r="R548"/>
  <c r="P549"/>
  <c r="P548"/>
  <c r="BI540"/>
  <c r="BH540"/>
  <c r="BG540"/>
  <c r="BF540"/>
  <c r="T540"/>
  <c r="R540"/>
  <c r="P540"/>
  <c r="BI531"/>
  <c r="BH531"/>
  <c r="BG531"/>
  <c r="BF531"/>
  <c r="T531"/>
  <c r="R531"/>
  <c r="P531"/>
  <c r="BI523"/>
  <c r="BH523"/>
  <c r="BG523"/>
  <c r="BF523"/>
  <c r="T523"/>
  <c r="R523"/>
  <c r="P523"/>
  <c r="BI511"/>
  <c r="BH511"/>
  <c r="BG511"/>
  <c r="BF511"/>
  <c r="T511"/>
  <c r="R511"/>
  <c r="P511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86"/>
  <c r="BH486"/>
  <c r="BG486"/>
  <c r="BF486"/>
  <c r="T486"/>
  <c r="R486"/>
  <c r="P486"/>
  <c r="BI484"/>
  <c r="BH484"/>
  <c r="BG484"/>
  <c r="BF484"/>
  <c r="T484"/>
  <c r="R484"/>
  <c r="P484"/>
  <c r="BI481"/>
  <c r="BH481"/>
  <c r="BG481"/>
  <c r="BF481"/>
  <c r="T481"/>
  <c r="R481"/>
  <c r="P481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10"/>
  <c r="BH410"/>
  <c r="BG410"/>
  <c r="BF410"/>
  <c r="T410"/>
  <c r="R410"/>
  <c r="P410"/>
  <c r="BI405"/>
  <c r="BH405"/>
  <c r="BG405"/>
  <c r="BF405"/>
  <c r="T405"/>
  <c r="R405"/>
  <c r="P405"/>
  <c r="BI398"/>
  <c r="BH398"/>
  <c r="BG398"/>
  <c r="BF398"/>
  <c r="T398"/>
  <c r="R398"/>
  <c r="P398"/>
  <c r="BI391"/>
  <c r="BH391"/>
  <c r="BG391"/>
  <c r="BF391"/>
  <c r="T391"/>
  <c r="R391"/>
  <c r="P391"/>
  <c r="BI384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1"/>
  <c r="BH361"/>
  <c r="BG361"/>
  <c r="BF361"/>
  <c r="T361"/>
  <c r="R361"/>
  <c r="P361"/>
  <c r="BI356"/>
  <c r="BH356"/>
  <c r="BG356"/>
  <c r="BF356"/>
  <c r="T356"/>
  <c r="R356"/>
  <c r="P356"/>
  <c r="BI346"/>
  <c r="BH346"/>
  <c r="BG346"/>
  <c r="BF346"/>
  <c r="T346"/>
  <c r="R346"/>
  <c r="P346"/>
  <c r="BI330"/>
  <c r="BH330"/>
  <c r="BG330"/>
  <c r="BF330"/>
  <c r="T330"/>
  <c r="R330"/>
  <c r="P330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55"/>
  <c r="BH255"/>
  <c r="BG255"/>
  <c r="BF255"/>
  <c r="T255"/>
  <c r="R255"/>
  <c r="P255"/>
  <c r="BI250"/>
  <c r="BH250"/>
  <c r="BG250"/>
  <c r="BF250"/>
  <c r="T250"/>
  <c r="R250"/>
  <c r="P250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J145"/>
  <c r="J144"/>
  <c r="F144"/>
  <c r="F142"/>
  <c r="E140"/>
  <c r="J92"/>
  <c r="J91"/>
  <c r="F91"/>
  <c r="F89"/>
  <c r="E87"/>
  <c r="J18"/>
  <c r="E18"/>
  <c r="F92"/>
  <c r="J17"/>
  <c r="J12"/>
  <c r="J142"/>
  <c r="E7"/>
  <c r="E138"/>
  <c i="1" r="L90"/>
  <c r="AM90"/>
  <c r="AM89"/>
  <c r="L89"/>
  <c r="AM87"/>
  <c r="L87"/>
  <c r="L85"/>
  <c r="L84"/>
  <c i="2" r="J1142"/>
  <c r="BK1139"/>
  <c r="BK1133"/>
  <c r="BK1127"/>
  <c r="BK1119"/>
  <c r="J1080"/>
  <c r="J1025"/>
  <c r="BK1014"/>
  <c r="J958"/>
  <c r="BK934"/>
  <c r="BK916"/>
  <c r="J851"/>
  <c r="J795"/>
  <c r="J767"/>
  <c r="J711"/>
  <c r="J671"/>
  <c r="J613"/>
  <c r="J598"/>
  <c r="J549"/>
  <c r="J507"/>
  <c r="BK493"/>
  <c r="BK462"/>
  <c r="BK391"/>
  <c r="BK356"/>
  <c r="BK277"/>
  <c r="J250"/>
  <c r="BK203"/>
  <c r="BK159"/>
  <c r="BK1123"/>
  <c r="BK1113"/>
  <c r="BK1054"/>
  <c r="J1029"/>
  <c r="J1016"/>
  <c r="BK958"/>
  <c r="J916"/>
  <c r="J878"/>
  <c r="BK870"/>
  <c r="J808"/>
  <c r="J797"/>
  <c r="J734"/>
  <c r="BK711"/>
  <c r="BK695"/>
  <c r="BK618"/>
  <c r="J531"/>
  <c r="J469"/>
  <c r="J445"/>
  <c r="J410"/>
  <c r="BK380"/>
  <c r="J361"/>
  <c r="BK316"/>
  <c r="J287"/>
  <c r="J231"/>
  <c r="J186"/>
  <c r="BK151"/>
  <c r="J1040"/>
  <c r="J1011"/>
  <c r="BK953"/>
  <c r="BK927"/>
  <c r="J889"/>
  <c r="BK876"/>
  <c r="J844"/>
  <c r="BK786"/>
  <c r="BK749"/>
  <c r="BK666"/>
  <c r="J623"/>
  <c r="J523"/>
  <c r="BK484"/>
  <c r="BK454"/>
  <c r="J405"/>
  <c r="BK376"/>
  <c r="J304"/>
  <c r="J222"/>
  <c r="J203"/>
  <c r="BK155"/>
  <c r="J1115"/>
  <c r="J1109"/>
  <c r="J1014"/>
  <c r="J992"/>
  <c r="J956"/>
  <c r="BK936"/>
  <c r="J911"/>
  <c r="BK846"/>
  <c r="BK806"/>
  <c r="BK776"/>
  <c r="J744"/>
  <c r="J721"/>
  <c r="J685"/>
  <c r="BK623"/>
  <c r="BK584"/>
  <c r="J502"/>
  <c r="BK481"/>
  <c r="J454"/>
  <c r="BK441"/>
  <c r="J330"/>
  <c r="J316"/>
  <c r="J272"/>
  <c r="J196"/>
  <c r="J176"/>
  <c i="3" r="BK553"/>
  <c r="J532"/>
  <c r="J524"/>
  <c r="BK502"/>
  <c r="J484"/>
  <c r="BK468"/>
  <c r="BK458"/>
  <c r="BK438"/>
  <c r="J425"/>
  <c r="J414"/>
  <c r="BK400"/>
  <c r="BK392"/>
  <c r="J378"/>
  <c r="BK362"/>
  <c r="BK346"/>
  <c r="BK324"/>
  <c r="BK299"/>
  <c r="BK275"/>
  <c r="J269"/>
  <c r="BK248"/>
  <c r="BK236"/>
  <c r="J224"/>
  <c r="BK205"/>
  <c r="J199"/>
  <c r="J186"/>
  <c r="BK170"/>
  <c r="J159"/>
  <c r="J145"/>
  <c r="BK128"/>
  <c r="J536"/>
  <c r="BK524"/>
  <c r="BK504"/>
  <c r="J486"/>
  <c r="J478"/>
  <c r="BK456"/>
  <c r="J444"/>
  <c r="J428"/>
  <c r="BK396"/>
  <c r="J368"/>
  <c r="J346"/>
  <c r="BK320"/>
  <c r="J309"/>
  <c r="J297"/>
  <c r="BK285"/>
  <c r="BK267"/>
  <c r="BK252"/>
  <c r="J242"/>
  <c r="J222"/>
  <c r="BK190"/>
  <c r="BK176"/>
  <c r="BK151"/>
  <c r="BK143"/>
  <c r="BK563"/>
  <c r="J561"/>
  <c r="BK555"/>
  <c r="J546"/>
  <c r="BK536"/>
  <c r="J522"/>
  <c r="J514"/>
  <c r="J502"/>
  <c r="BK490"/>
  <c r="J480"/>
  <c r="BK460"/>
  <c r="J438"/>
  <c r="J421"/>
  <c r="BK410"/>
  <c r="J398"/>
  <c r="BK390"/>
  <c r="J380"/>
  <c r="J364"/>
  <c r="J354"/>
  <c r="J344"/>
  <c r="J336"/>
  <c r="J322"/>
  <c r="BK312"/>
  <c r="BK297"/>
  <c r="BK281"/>
  <c r="J267"/>
  <c r="J259"/>
  <c r="J232"/>
  <c r="BK220"/>
  <c r="BK211"/>
  <c r="BK194"/>
  <c r="J178"/>
  <c r="J161"/>
  <c r="J143"/>
  <c r="J128"/>
  <c r="J544"/>
  <c r="BK512"/>
  <c r="BK482"/>
  <c r="BK472"/>
  <c r="BK444"/>
  <c r="BK416"/>
  <c r="J394"/>
  <c r="BK378"/>
  <c r="BK366"/>
  <c r="BK344"/>
  <c r="BK326"/>
  <c r="J312"/>
  <c r="J291"/>
  <c r="BK259"/>
  <c r="BK242"/>
  <c r="J215"/>
  <c r="BK199"/>
  <c r="BK182"/>
  <c r="J163"/>
  <c r="J151"/>
  <c i="4" r="BK409"/>
  <c r="J379"/>
  <c r="J373"/>
  <c r="BK359"/>
  <c r="BK345"/>
  <c r="J327"/>
  <c r="J303"/>
  <c r="J285"/>
  <c r="J261"/>
  <c r="J236"/>
  <c r="J212"/>
  <c r="J178"/>
  <c r="J163"/>
  <c r="J148"/>
  <c r="BK132"/>
  <c r="J399"/>
  <c r="BK387"/>
  <c r="BK367"/>
  <c r="BK355"/>
  <c r="BK331"/>
  <c r="BK307"/>
  <c r="BK297"/>
  <c r="BK285"/>
  <c r="J265"/>
  <c r="BK249"/>
  <c r="BK239"/>
  <c r="J216"/>
  <c r="J206"/>
  <c r="BK196"/>
  <c r="J188"/>
  <c r="J182"/>
  <c r="BK170"/>
  <c r="J142"/>
  <c r="BK129"/>
  <c r="J393"/>
  <c r="J365"/>
  <c r="BK337"/>
  <c r="BK325"/>
  <c r="J319"/>
  <c r="J293"/>
  <c r="J271"/>
  <c r="BK261"/>
  <c r="BK251"/>
  <c r="J234"/>
  <c r="J208"/>
  <c r="J194"/>
  <c r="BK180"/>
  <c r="J158"/>
  <c r="BK136"/>
  <c r="J417"/>
  <c r="J411"/>
  <c r="BK397"/>
  <c r="BK383"/>
  <c r="BK373"/>
  <c r="J355"/>
  <c r="J343"/>
  <c r="J337"/>
  <c r="BK327"/>
  <c r="BK319"/>
  <c r="J301"/>
  <c r="J281"/>
  <c r="J273"/>
  <c r="BK259"/>
  <c r="J249"/>
  <c r="BK234"/>
  <c r="J226"/>
  <c r="BK216"/>
  <c r="J180"/>
  <c r="BK165"/>
  <c r="J150"/>
  <c i="5" r="BK224"/>
  <c r="J200"/>
  <c r="J187"/>
  <c r="BK156"/>
  <c r="J149"/>
  <c r="BK239"/>
  <c r="BK232"/>
  <c r="BK215"/>
  <c r="BK200"/>
  <c r="J190"/>
  <c r="J179"/>
  <c r="BK173"/>
  <c r="J158"/>
  <c r="BK133"/>
  <c r="BK181"/>
  <c r="J168"/>
  <c r="BK149"/>
  <c r="BK131"/>
  <c r="J230"/>
  <c r="J220"/>
  <c r="J202"/>
  <c r="J173"/>
  <c r="BK141"/>
  <c r="BK135"/>
  <c i="2" r="BK1145"/>
  <c r="BK1136"/>
  <c r="J1129"/>
  <c r="BK1121"/>
  <c r="BK1107"/>
  <c r="J1027"/>
  <c r="BK1011"/>
  <c r="J951"/>
  <c r="J924"/>
  <c r="J855"/>
  <c r="J810"/>
  <c r="J781"/>
  <c r="BK698"/>
  <c r="J666"/>
  <c r="BK608"/>
  <c r="BK568"/>
  <c r="BK511"/>
  <c r="J497"/>
  <c r="BK469"/>
  <c r="BK384"/>
  <c r="BK330"/>
  <c r="J274"/>
  <c r="J207"/>
  <c r="J191"/>
  <c r="J155"/>
  <c r="BK1117"/>
  <c r="BK1109"/>
  <c r="BK1040"/>
  <c r="BK1025"/>
  <c r="J985"/>
  <c r="BK964"/>
  <c r="BK919"/>
  <c r="BK886"/>
  <c r="J872"/>
  <c r="BK855"/>
  <c r="BK804"/>
  <c r="BK781"/>
  <c r="J729"/>
  <c r="BK706"/>
  <c r="J662"/>
  <c r="BK577"/>
  <c r="BK523"/>
  <c r="BK466"/>
  <c r="BK443"/>
  <c r="J384"/>
  <c r="J376"/>
  <c r="J322"/>
  <c r="BK297"/>
  <c r="J277"/>
  <c r="J217"/>
  <c r="J173"/>
  <c r="J1093"/>
  <c r="BK1027"/>
  <c r="BK961"/>
  <c r="BK932"/>
  <c r="J886"/>
  <c r="BK872"/>
  <c r="BK808"/>
  <c r="J754"/>
  <c r="BK685"/>
  <c r="BK635"/>
  <c r="J593"/>
  <c r="BK502"/>
  <c r="J495"/>
  <c r="J471"/>
  <c r="BK447"/>
  <c r="J380"/>
  <c r="J297"/>
  <c r="BK234"/>
  <c r="BK207"/>
  <c r="J151"/>
  <c r="J1113"/>
  <c r="BK1067"/>
  <c r="J1003"/>
  <c r="BK972"/>
  <c r="J927"/>
  <c r="BK853"/>
  <c r="BK844"/>
  <c r="BK810"/>
  <c r="J786"/>
  <c r="J749"/>
  <c r="BK729"/>
  <c r="J706"/>
  <c r="BK630"/>
  <c r="BK598"/>
  <c r="BK549"/>
  <c r="J493"/>
  <c r="J466"/>
  <c r="J456"/>
  <c r="J436"/>
  <c r="BK325"/>
  <c r="BK304"/>
  <c r="BK255"/>
  <c r="BK222"/>
  <c r="BK169"/>
  <c i="3" r="J550"/>
  <c r="BK530"/>
  <c r="BK520"/>
  <c r="BK498"/>
  <c r="BK470"/>
  <c r="J462"/>
  <c r="BK448"/>
  <c r="BK440"/>
  <c r="J430"/>
  <c r="BK419"/>
  <c r="BK404"/>
  <c r="BK394"/>
  <c r="BK384"/>
  <c r="J376"/>
  <c r="J358"/>
  <c r="BK334"/>
  <c r="J326"/>
  <c r="J283"/>
  <c r="J273"/>
  <c r="BK263"/>
  <c r="BK244"/>
  <c r="BK232"/>
  <c r="J211"/>
  <c r="J203"/>
  <c r="BK192"/>
  <c r="BK172"/>
  <c r="BK161"/>
  <c r="BK149"/>
  <c r="BK139"/>
  <c r="BK548"/>
  <c r="J530"/>
  <c r="J516"/>
  <c r="J494"/>
  <c r="J488"/>
  <c r="BK480"/>
  <c r="J472"/>
  <c r="J450"/>
  <c r="J436"/>
  <c r="BK412"/>
  <c r="J404"/>
  <c r="BK376"/>
  <c r="J350"/>
  <c r="BK322"/>
  <c r="J307"/>
  <c r="BK293"/>
  <c r="J281"/>
  <c r="BK265"/>
  <c r="J250"/>
  <c r="J236"/>
  <c r="J220"/>
  <c r="BK186"/>
  <c r="BK153"/>
  <c r="J147"/>
  <c r="J139"/>
  <c r="BK561"/>
  <c r="J557"/>
  <c r="J548"/>
  <c r="J538"/>
  <c r="J520"/>
  <c r="J512"/>
  <c r="BK500"/>
  <c r="J492"/>
  <c r="J468"/>
  <c r="J458"/>
  <c r="BK436"/>
  <c r="J419"/>
  <c r="BK408"/>
  <c r="J396"/>
  <c r="J388"/>
  <c r="J370"/>
  <c r="BK358"/>
  <c r="BK350"/>
  <c r="BK340"/>
  <c r="BK328"/>
  <c r="J320"/>
  <c r="BK307"/>
  <c r="J293"/>
  <c r="J277"/>
  <c r="J263"/>
  <c r="BK240"/>
  <c r="BK230"/>
  <c r="J218"/>
  <c r="BK209"/>
  <c r="J192"/>
  <c r="J170"/>
  <c r="J137"/>
  <c r="BK557"/>
  <c r="BK538"/>
  <c r="BK506"/>
  <c r="BK478"/>
  <c r="J470"/>
  <c r="J448"/>
  <c r="BK423"/>
  <c r="J400"/>
  <c r="J372"/>
  <c r="BK364"/>
  <c r="J340"/>
  <c r="BK332"/>
  <c r="BK316"/>
  <c r="J303"/>
  <c r="J287"/>
  <c r="J261"/>
  <c r="J246"/>
  <c r="BK224"/>
  <c r="J207"/>
  <c r="BK184"/>
  <c r="J176"/>
  <c r="BK155"/>
  <c r="BK130"/>
  <c i="4" r="J403"/>
  <c r="J383"/>
  <c r="J375"/>
  <c r="BK361"/>
  <c r="BK347"/>
  <c r="J312"/>
  <c r="J297"/>
  <c r="BK281"/>
  <c r="BK226"/>
  <c r="J210"/>
  <c r="J176"/>
  <c r="J156"/>
  <c r="J140"/>
  <c r="J134"/>
  <c r="BK405"/>
  <c r="J395"/>
  <c r="BK389"/>
  <c r="J369"/>
  <c r="J361"/>
  <c r="J351"/>
  <c r="BK317"/>
  <c r="BK301"/>
  <c r="BK289"/>
  <c r="BK279"/>
  <c r="J251"/>
  <c r="BK230"/>
  <c r="J218"/>
  <c r="BK208"/>
  <c r="BK199"/>
  <c r="BK190"/>
  <c r="J174"/>
  <c r="BK161"/>
  <c r="BK140"/>
  <c r="J409"/>
  <c r="J381"/>
  <c r="J359"/>
  <c r="BK335"/>
  <c r="BK315"/>
  <c r="J295"/>
  <c r="BK273"/>
  <c r="J259"/>
  <c r="BK243"/>
  <c r="J224"/>
  <c r="BK206"/>
  <c r="J192"/>
  <c r="BK182"/>
  <c r="BK148"/>
  <c r="J132"/>
  <c r="BK415"/>
  <c r="J405"/>
  <c r="J389"/>
  <c r="BK379"/>
  <c r="J367"/>
  <c r="J347"/>
  <c r="J339"/>
  <c r="BK333"/>
  <c r="BK323"/>
  <c r="J305"/>
  <c r="BK295"/>
  <c r="BK277"/>
  <c r="BK269"/>
  <c r="BK263"/>
  <c r="J253"/>
  <c r="J239"/>
  <c r="BK228"/>
  <c r="BK218"/>
  <c r="J190"/>
  <c r="J170"/>
  <c r="J161"/>
  <c r="J152"/>
  <c r="J129"/>
  <c i="5" r="BK202"/>
  <c r="J192"/>
  <c r="BK158"/>
  <c r="J145"/>
  <c r="J239"/>
  <c r="J226"/>
  <c r="BK218"/>
  <c r="J205"/>
  <c r="BK196"/>
  <c r="J185"/>
  <c r="BK168"/>
  <c r="J153"/>
  <c r="J131"/>
  <c r="BK236"/>
  <c r="J228"/>
  <c r="J213"/>
  <c r="BK205"/>
  <c r="J183"/>
  <c r="BK171"/>
  <c r="BK160"/>
  <c r="J141"/>
  <c r="J234"/>
  <c r="J224"/>
  <c r="BK213"/>
  <c r="BK192"/>
  <c r="BK179"/>
  <c r="J156"/>
  <c r="BK139"/>
  <c r="BK129"/>
  <c i="2" r="J1145"/>
  <c r="J1139"/>
  <c r="J1133"/>
  <c r="J1127"/>
  <c r="J1117"/>
  <c r="J1034"/>
  <c r="J1022"/>
  <c r="J961"/>
  <c r="J932"/>
  <c r="J870"/>
  <c r="BK848"/>
  <c r="BK797"/>
  <c r="J776"/>
  <c r="BK759"/>
  <c r="J690"/>
  <c r="J618"/>
  <c r="J577"/>
  <c r="BK540"/>
  <c r="J505"/>
  <c r="J486"/>
  <c r="BK410"/>
  <c r="J372"/>
  <c r="J346"/>
  <c r="BK287"/>
  <c r="J269"/>
  <c r="BK198"/>
  <c r="BK181"/>
  <c i="1" r="AS94"/>
  <c i="2" r="J972"/>
  <c r="J953"/>
  <c r="BK889"/>
  <c r="BK874"/>
  <c r="J841"/>
  <c r="J799"/>
  <c r="J739"/>
  <c r="BK716"/>
  <c r="J698"/>
  <c r="J584"/>
  <c r="BK507"/>
  <c r="J458"/>
  <c r="J441"/>
  <c r="BK405"/>
  <c r="BK378"/>
  <c r="J325"/>
  <c r="BK292"/>
  <c r="BK269"/>
  <c r="BK212"/>
  <c r="J169"/>
  <c r="J1119"/>
  <c r="BK1031"/>
  <c r="BK1003"/>
  <c r="BK938"/>
  <c r="J894"/>
  <c r="J881"/>
  <c r="BK857"/>
  <c r="J835"/>
  <c r="J764"/>
  <c r="J716"/>
  <c r="J650"/>
  <c r="J608"/>
  <c r="BK505"/>
  <c r="BK497"/>
  <c r="BK475"/>
  <c r="J450"/>
  <c r="J398"/>
  <c r="BK361"/>
  <c r="J292"/>
  <c r="BK250"/>
  <c r="J212"/>
  <c r="J198"/>
  <c r="J1121"/>
  <c r="BK1093"/>
  <c r="J1054"/>
  <c r="BK985"/>
  <c r="BK951"/>
  <c r="J934"/>
  <c r="BK881"/>
  <c r="BK851"/>
  <c r="BK841"/>
  <c r="BK799"/>
  <c r="BK767"/>
  <c r="BK739"/>
  <c r="BK690"/>
  <c r="J635"/>
  <c r="BK603"/>
  <c r="BK563"/>
  <c r="BK495"/>
  <c r="J484"/>
  <c r="J462"/>
  <c r="BK450"/>
  <c r="BK346"/>
  <c r="BK319"/>
  <c r="BK274"/>
  <c r="J229"/>
  <c r="J181"/>
  <c r="J166"/>
  <c i="3" r="J540"/>
  <c r="BK522"/>
  <c r="J500"/>
  <c r="BK476"/>
  <c r="BK464"/>
  <c r="BK452"/>
  <c r="BK442"/>
  <c r="BK432"/>
  <c r="BK421"/>
  <c r="J402"/>
  <c r="BK388"/>
  <c r="BK380"/>
  <c r="BK374"/>
  <c r="J360"/>
  <c r="J342"/>
  <c r="J305"/>
  <c r="BK287"/>
  <c r="BK277"/>
  <c r="J257"/>
  <c r="BK238"/>
  <c r="BK226"/>
  <c r="J209"/>
  <c r="BK201"/>
  <c r="J190"/>
  <c r="J182"/>
  <c r="BK165"/>
  <c r="BK147"/>
  <c r="BK132"/>
  <c r="BK542"/>
  <c r="J528"/>
  <c r="J510"/>
  <c r="BK492"/>
  <c r="BK484"/>
  <c r="J474"/>
  <c r="J452"/>
  <c r="J442"/>
  <c r="BK430"/>
  <c r="J406"/>
  <c r="J386"/>
  <c r="BK360"/>
  <c r="J334"/>
  <c r="J318"/>
  <c r="BK295"/>
  <c r="J289"/>
  <c r="BK269"/>
  <c r="J255"/>
  <c r="J244"/>
  <c r="J226"/>
  <c r="J194"/>
  <c r="BK178"/>
  <c r="J167"/>
  <c r="J141"/>
  <c r="J563"/>
  <c r="J559"/>
  <c r="BK550"/>
  <c r="BK540"/>
  <c r="BK528"/>
  <c r="BK518"/>
  <c r="BK510"/>
  <c r="J506"/>
  <c r="BK496"/>
  <c r="BK486"/>
  <c r="J464"/>
  <c r="BK446"/>
  <c r="J432"/>
  <c r="J416"/>
  <c r="BK402"/>
  <c r="BK382"/>
  <c r="J366"/>
  <c r="BK356"/>
  <c r="BK348"/>
  <c r="BK338"/>
  <c r="J324"/>
  <c r="BK305"/>
  <c r="J295"/>
  <c r="J279"/>
  <c r="J265"/>
  <c r="BK250"/>
  <c r="BK228"/>
  <c r="BK215"/>
  <c r="BK203"/>
  <c r="J172"/>
  <c r="J155"/>
  <c r="BK134"/>
  <c r="J555"/>
  <c r="J534"/>
  <c r="J504"/>
  <c r="J476"/>
  <c r="BK450"/>
  <c r="J440"/>
  <c r="BK414"/>
  <c r="J384"/>
  <c r="BK370"/>
  <c r="J356"/>
  <c r="J338"/>
  <c r="J328"/>
  <c r="BK314"/>
  <c r="J301"/>
  <c r="J285"/>
  <c r="BK255"/>
  <c r="J240"/>
  <c r="J228"/>
  <c r="J205"/>
  <c r="J180"/>
  <c r="J165"/>
  <c r="BK157"/>
  <c r="BK141"/>
  <c i="4" r="BK407"/>
  <c r="BK391"/>
  <c r="BK369"/>
  <c r="J357"/>
  <c r="BK343"/>
  <c r="J315"/>
  <c r="J299"/>
  <c r="J283"/>
  <c r="J247"/>
  <c r="BK224"/>
  <c r="BK201"/>
  <c r="BK174"/>
  <c r="BK154"/>
  <c r="BK142"/>
  <c r="BK411"/>
  <c r="BK401"/>
  <c r="BK393"/>
  <c r="BK385"/>
  <c r="BK363"/>
  <c r="J353"/>
  <c r="BK341"/>
  <c r="BK309"/>
  <c r="BK287"/>
  <c r="J277"/>
  <c r="BK255"/>
  <c r="BK247"/>
  <c r="J232"/>
  <c r="J214"/>
  <c r="J203"/>
  <c r="BK194"/>
  <c r="BK186"/>
  <c r="BK178"/>
  <c r="BK152"/>
  <c r="BK138"/>
  <c r="BK127"/>
  <c r="BK375"/>
  <c r="BK339"/>
  <c r="J331"/>
  <c r="BK321"/>
  <c r="J307"/>
  <c r="J289"/>
  <c r="J269"/>
  <c r="J257"/>
  <c r="BK236"/>
  <c r="BK212"/>
  <c r="J196"/>
  <c r="J186"/>
  <c r="BK167"/>
  <c r="BK146"/>
  <c r="BK417"/>
  <c r="BK413"/>
  <c r="J401"/>
  <c r="J387"/>
  <c r="BK381"/>
  <c r="BK365"/>
  <c r="BK351"/>
  <c r="J341"/>
  <c r="J329"/>
  <c r="J321"/>
  <c r="J309"/>
  <c r="BK293"/>
  <c r="J279"/>
  <c r="BK271"/>
  <c r="BK265"/>
  <c r="J255"/>
  <c r="J241"/>
  <c r="BK232"/>
  <c r="J222"/>
  <c r="BK214"/>
  <c r="BK176"/>
  <c r="J167"/>
  <c r="BK156"/>
  <c r="J146"/>
  <c i="5" r="J196"/>
  <c r="J171"/>
  <c r="BK153"/>
  <c r="J135"/>
  <c r="BK234"/>
  <c r="BK220"/>
  <c r="BK207"/>
  <c r="BK194"/>
  <c r="BK183"/>
  <c r="J175"/>
  <c r="BK162"/>
  <c r="BK145"/>
  <c r="BK127"/>
  <c r="BK230"/>
  <c r="J215"/>
  <c r="BK209"/>
  <c r="BK185"/>
  <c r="BK175"/>
  <c r="J166"/>
  <c r="BK147"/>
  <c r="BK137"/>
  <c r="BK222"/>
  <c r="BK211"/>
  <c r="BK190"/>
  <c r="J162"/>
  <c r="BK151"/>
  <c r="J133"/>
  <c i="2" r="BK1142"/>
  <c r="J1136"/>
  <c r="BK1129"/>
  <c r="J1125"/>
  <c r="BK1111"/>
  <c r="J1031"/>
  <c r="BK1016"/>
  <c r="J964"/>
  <c r="J936"/>
  <c r="J919"/>
  <c r="J853"/>
  <c r="J804"/>
  <c r="BK790"/>
  <c r="BK764"/>
  <c r="BK662"/>
  <c r="J603"/>
  <c r="J563"/>
  <c r="BK531"/>
  <c r="J500"/>
  <c r="J475"/>
  <c r="BK398"/>
  <c r="J368"/>
  <c r="J319"/>
  <c r="BK272"/>
  <c r="BK231"/>
  <c r="BK196"/>
  <c r="BK166"/>
  <c r="BK1125"/>
  <c r="BK1115"/>
  <c r="J1067"/>
  <c r="BK1034"/>
  <c r="BK1022"/>
  <c r="J980"/>
  <c r="BK956"/>
  <c r="BK894"/>
  <c r="J876"/>
  <c r="J857"/>
  <c r="J806"/>
  <c r="BK744"/>
  <c r="BK721"/>
  <c r="BK701"/>
  <c r="BK650"/>
  <c r="J568"/>
  <c r="BK471"/>
  <c r="J447"/>
  <c r="BK436"/>
  <c r="J391"/>
  <c r="BK372"/>
  <c r="BK301"/>
  <c r="BK229"/>
  <c r="BK191"/>
  <c r="J159"/>
  <c r="J1107"/>
  <c r="BK1029"/>
  <c r="BK992"/>
  <c r="BK911"/>
  <c r="BK878"/>
  <c r="J846"/>
  <c r="J790"/>
  <c r="J759"/>
  <c r="J695"/>
  <c r="J630"/>
  <c r="J540"/>
  <c r="BK500"/>
  <c r="J481"/>
  <c r="BK456"/>
  <c r="BK445"/>
  <c r="J378"/>
  <c r="J356"/>
  <c r="J255"/>
  <c r="BK217"/>
  <c r="BK176"/>
  <c r="J1123"/>
  <c r="J1111"/>
  <c r="BK1080"/>
  <c r="BK980"/>
  <c r="J938"/>
  <c r="BK924"/>
  <c r="J874"/>
  <c r="J848"/>
  <c r="BK835"/>
  <c r="BK795"/>
  <c r="BK754"/>
  <c r="BK734"/>
  <c r="J701"/>
  <c r="BK671"/>
  <c r="BK613"/>
  <c r="BK593"/>
  <c r="J511"/>
  <c r="BK486"/>
  <c r="BK458"/>
  <c r="J443"/>
  <c r="BK368"/>
  <c r="BK322"/>
  <c r="J301"/>
  <c r="J234"/>
  <c r="BK186"/>
  <c r="BK173"/>
  <c i="3" r="J542"/>
  <c r="BK526"/>
  <c r="BK514"/>
  <c r="J496"/>
  <c r="BK466"/>
  <c r="J460"/>
  <c r="J446"/>
  <c r="BK434"/>
  <c r="J423"/>
  <c r="J412"/>
  <c r="BK398"/>
  <c r="BK386"/>
  <c r="BK372"/>
  <c r="J352"/>
  <c r="J330"/>
  <c r="BK303"/>
  <c r="BK279"/>
  <c r="BK271"/>
  <c r="BK246"/>
  <c r="BK234"/>
  <c r="BK218"/>
  <c r="BK207"/>
  <c r="J196"/>
  <c r="J184"/>
  <c r="BK167"/>
  <c r="J157"/>
  <c r="J134"/>
  <c r="J130"/>
  <c r="BK532"/>
  <c r="J518"/>
  <c r="J508"/>
  <c r="J490"/>
  <c r="J482"/>
  <c r="BK462"/>
  <c r="J454"/>
  <c r="J434"/>
  <c r="J408"/>
  <c r="J390"/>
  <c r="J348"/>
  <c r="J332"/>
  <c r="J316"/>
  <c r="BK301"/>
  <c r="BK291"/>
  <c r="J271"/>
  <c r="BK257"/>
  <c r="J248"/>
  <c r="J234"/>
  <c r="BK196"/>
  <c r="J188"/>
  <c r="BK174"/>
  <c r="J149"/>
  <c r="BK137"/>
  <c r="BK559"/>
  <c r="J553"/>
  <c r="BK544"/>
  <c r="BK534"/>
  <c r="BK516"/>
  <c r="BK508"/>
  <c r="J498"/>
  <c r="BK488"/>
  <c r="J466"/>
  <c r="J456"/>
  <c r="BK428"/>
  <c r="BK406"/>
  <c r="J392"/>
  <c r="J374"/>
  <c r="J362"/>
  <c r="BK352"/>
  <c r="BK342"/>
  <c r="BK330"/>
  <c r="J314"/>
  <c r="J299"/>
  <c r="BK283"/>
  <c r="J275"/>
  <c r="BK261"/>
  <c r="J238"/>
  <c r="BK222"/>
  <c r="J213"/>
  <c r="J201"/>
  <c r="BK180"/>
  <c r="BK163"/>
  <c r="BK145"/>
  <c r="J132"/>
  <c r="BK546"/>
  <c r="J526"/>
  <c r="BK494"/>
  <c r="BK474"/>
  <c r="BK454"/>
  <c r="BK425"/>
  <c r="J410"/>
  <c r="J382"/>
  <c r="BK368"/>
  <c r="BK354"/>
  <c r="BK336"/>
  <c r="BK318"/>
  <c r="BK309"/>
  <c r="BK289"/>
  <c r="BK273"/>
  <c r="J252"/>
  <c r="J230"/>
  <c r="BK213"/>
  <c r="BK188"/>
  <c r="J174"/>
  <c r="BK159"/>
  <c r="J153"/>
  <c i="4" r="J413"/>
  <c r="BK395"/>
  <c r="BK377"/>
  <c r="J363"/>
  <c r="BK353"/>
  <c r="BK329"/>
  <c r="BK305"/>
  <c r="J287"/>
  <c r="J263"/>
  <c r="BK241"/>
  <c r="BK222"/>
  <c r="J184"/>
  <c r="BK158"/>
  <c r="BK150"/>
  <c r="J136"/>
  <c r="J407"/>
  <c r="J397"/>
  <c r="J391"/>
  <c r="J377"/>
  <c r="BK357"/>
  <c r="BK349"/>
  <c r="BK303"/>
  <c r="J291"/>
  <c r="BK283"/>
  <c r="BK253"/>
  <c r="BK245"/>
  <c r="J228"/>
  <c r="BK210"/>
  <c r="J201"/>
  <c r="BK192"/>
  <c r="BK184"/>
  <c r="J172"/>
  <c r="J144"/>
  <c r="BK134"/>
  <c r="BK403"/>
  <c r="BK371"/>
  <c r="J349"/>
  <c r="J333"/>
  <c r="J323"/>
  <c r="BK312"/>
  <c r="J275"/>
  <c r="J267"/>
  <c r="J245"/>
  <c r="BK220"/>
  <c r="J199"/>
  <c r="BK188"/>
  <c r="J165"/>
  <c r="BK144"/>
  <c r="J127"/>
  <c r="J415"/>
  <c r="BK399"/>
  <c r="J385"/>
  <c r="J371"/>
  <c r="J345"/>
  <c r="J335"/>
  <c r="J325"/>
  <c r="J317"/>
  <c r="BK299"/>
  <c r="BK291"/>
  <c r="BK275"/>
  <c r="BK267"/>
  <c r="BK257"/>
  <c r="J243"/>
  <c r="J230"/>
  <c r="J220"/>
  <c r="BK203"/>
  <c r="BK172"/>
  <c r="BK163"/>
  <c r="J154"/>
  <c r="J138"/>
  <c i="5" r="J218"/>
  <c r="BK198"/>
  <c r="BK164"/>
  <c r="J151"/>
  <c r="J139"/>
  <c r="J236"/>
  <c r="J222"/>
  <c r="J209"/>
  <c r="J198"/>
  <c r="BK187"/>
  <c r="J177"/>
  <c r="BK166"/>
  <c r="J147"/>
  <c r="J129"/>
  <c r="J232"/>
  <c r="BK226"/>
  <c r="J211"/>
  <c r="J194"/>
  <c r="BK177"/>
  <c r="J164"/>
  <c r="BK143"/>
  <c r="J127"/>
  <c r="BK228"/>
  <c r="J207"/>
  <c r="J181"/>
  <c r="J160"/>
  <c r="J143"/>
  <c r="J137"/>
  <c i="2" l="1" r="BK175"/>
  <c r="J175"/>
  <c r="J100"/>
  <c r="T175"/>
  <c r="T211"/>
  <c r="R367"/>
  <c r="P440"/>
  <c r="P453"/>
  <c r="P452"/>
  <c r="P461"/>
  <c r="P474"/>
  <c r="BK510"/>
  <c r="J510"/>
  <c r="J109"/>
  <c r="T567"/>
  <c r="P661"/>
  <c r="T700"/>
  <c r="T766"/>
  <c r="BK850"/>
  <c r="J850"/>
  <c r="J116"/>
  <c r="R880"/>
  <c r="P926"/>
  <c r="P963"/>
  <c r="R1039"/>
  <c r="R1106"/>
  <c i="3" r="BK127"/>
  <c r="J127"/>
  <c r="J97"/>
  <c r="BK136"/>
  <c r="J136"/>
  <c r="J98"/>
  <c r="BK169"/>
  <c r="J169"/>
  <c r="J99"/>
  <c r="BK198"/>
  <c r="J198"/>
  <c r="J100"/>
  <c r="BK217"/>
  <c r="J217"/>
  <c r="J101"/>
  <c r="BK254"/>
  <c r="J254"/>
  <c r="J102"/>
  <c r="P311"/>
  <c r="P418"/>
  <c r="P427"/>
  <c r="T552"/>
  <c i="4" r="P126"/>
  <c r="R131"/>
  <c r="R160"/>
  <c r="R169"/>
  <c r="P205"/>
  <c r="P238"/>
  <c r="R314"/>
  <c i="2" r="BK150"/>
  <c r="J150"/>
  <c r="J98"/>
  <c r="R150"/>
  <c r="BK168"/>
  <c r="J168"/>
  <c r="J99"/>
  <c r="P168"/>
  <c r="BK211"/>
  <c r="J211"/>
  <c r="J101"/>
  <c r="R211"/>
  <c r="P367"/>
  <c r="BK440"/>
  <c r="J440"/>
  <c r="J103"/>
  <c r="T440"/>
  <c r="BK453"/>
  <c r="J453"/>
  <c r="J105"/>
  <c r="T453"/>
  <c r="T452"/>
  <c r="R461"/>
  <c r="T461"/>
  <c r="R474"/>
  <c r="P510"/>
  <c r="R567"/>
  <c r="T661"/>
  <c r="R700"/>
  <c r="R766"/>
  <c r="P850"/>
  <c r="BK880"/>
  <c r="J880"/>
  <c r="J117"/>
  <c r="BK926"/>
  <c r="J926"/>
  <c r="J118"/>
  <c r="T963"/>
  <c r="T1039"/>
  <c r="P1106"/>
  <c i="3" r="T127"/>
  <c r="P136"/>
  <c r="P169"/>
  <c r="P198"/>
  <c r="P217"/>
  <c r="P254"/>
  <c r="T311"/>
  <c r="T418"/>
  <c r="BK427"/>
  <c r="J427"/>
  <c r="J105"/>
  <c r="P552"/>
  <c i="4" r="BK126"/>
  <c r="J126"/>
  <c r="J97"/>
  <c r="T126"/>
  <c r="T131"/>
  <c r="T160"/>
  <c r="T169"/>
  <c r="P198"/>
  <c r="R198"/>
  <c r="BK238"/>
  <c r="J238"/>
  <c r="J103"/>
  <c r="T238"/>
  <c r="P314"/>
  <c i="5" r="T126"/>
  <c r="R155"/>
  <c r="P170"/>
  <c r="BK189"/>
  <c r="J189"/>
  <c r="J101"/>
  <c r="R204"/>
  <c i="2" r="P150"/>
  <c r="T150"/>
  <c r="R168"/>
  <c r="T168"/>
  <c r="P175"/>
  <c r="R175"/>
  <c r="P211"/>
  <c r="BK367"/>
  <c r="J367"/>
  <c r="J102"/>
  <c r="T367"/>
  <c r="R440"/>
  <c r="R453"/>
  <c r="R452"/>
  <c r="BK461"/>
  <c r="J461"/>
  <c r="J107"/>
  <c r="BK474"/>
  <c r="J474"/>
  <c r="J108"/>
  <c r="T474"/>
  <c r="T510"/>
  <c r="P567"/>
  <c r="R661"/>
  <c r="BK700"/>
  <c r="J700"/>
  <c r="J114"/>
  <c r="BK766"/>
  <c r="J766"/>
  <c r="J115"/>
  <c r="R850"/>
  <c r="T880"/>
  <c r="R926"/>
  <c r="BK963"/>
  <c r="J963"/>
  <c r="J119"/>
  <c r="P1039"/>
  <c r="BK1106"/>
  <c r="J1106"/>
  <c r="J122"/>
  <c i="3" r="R127"/>
  <c r="R136"/>
  <c r="R169"/>
  <c r="R198"/>
  <c r="R217"/>
  <c r="R254"/>
  <c r="R311"/>
  <c r="R418"/>
  <c r="R427"/>
  <c r="BK552"/>
  <c r="J552"/>
  <c r="J106"/>
  <c i="4" r="BK131"/>
  <c r="J131"/>
  <c r="J98"/>
  <c r="BK160"/>
  <c r="J160"/>
  <c r="J99"/>
  <c r="BK169"/>
  <c r="J169"/>
  <c r="J100"/>
  <c r="BK205"/>
  <c r="J205"/>
  <c r="J102"/>
  <c r="R205"/>
  <c r="T205"/>
  <c r="R238"/>
  <c r="BK314"/>
  <c r="J314"/>
  <c r="J105"/>
  <c i="5" r="BK126"/>
  <c r="J126"/>
  <c r="J98"/>
  <c r="P126"/>
  <c r="BK155"/>
  <c r="J155"/>
  <c r="J99"/>
  <c r="BK170"/>
  <c r="J170"/>
  <c r="J100"/>
  <c r="R170"/>
  <c r="P189"/>
  <c r="T189"/>
  <c r="P204"/>
  <c r="BK217"/>
  <c r="J217"/>
  <c r="J103"/>
  <c r="R217"/>
  <c i="2" r="R510"/>
  <c r="BK567"/>
  <c r="J567"/>
  <c r="J112"/>
  <c r="BK661"/>
  <c r="J661"/>
  <c r="J113"/>
  <c r="P700"/>
  <c r="P766"/>
  <c r="T850"/>
  <c r="P880"/>
  <c r="T926"/>
  <c r="R963"/>
  <c r="BK1039"/>
  <c r="J1039"/>
  <c r="J121"/>
  <c r="T1106"/>
  <c i="3" r="P127"/>
  <c r="P126"/>
  <c i="1" r="AU96"/>
  <c i="3" r="T136"/>
  <c r="T169"/>
  <c r="T198"/>
  <c r="T217"/>
  <c r="T254"/>
  <c r="BK311"/>
  <c r="J311"/>
  <c r="J103"/>
  <c r="BK418"/>
  <c r="J418"/>
  <c r="J104"/>
  <c r="T427"/>
  <c r="R552"/>
  <c i="4" r="R126"/>
  <c r="R125"/>
  <c r="P131"/>
  <c r="P160"/>
  <c r="P169"/>
  <c r="BK198"/>
  <c r="J198"/>
  <c r="J101"/>
  <c r="T198"/>
  <c r="T314"/>
  <c i="5" r="R126"/>
  <c r="P155"/>
  <c r="T155"/>
  <c r="T170"/>
  <c r="R189"/>
  <c r="BK204"/>
  <c r="J204"/>
  <c r="J102"/>
  <c r="T204"/>
  <c r="P217"/>
  <c r="T217"/>
  <c i="2" r="BK548"/>
  <c r="J548"/>
  <c r="J110"/>
  <c r="BK1132"/>
  <c r="J1132"/>
  <c r="J124"/>
  <c r="BK1135"/>
  <c r="J1135"/>
  <c r="J125"/>
  <c r="BK1144"/>
  <c r="J1144"/>
  <c r="J128"/>
  <c r="BK562"/>
  <c r="J562"/>
  <c r="J111"/>
  <c i="4" r="BK311"/>
  <c r="J311"/>
  <c r="J104"/>
  <c i="5" r="BK238"/>
  <c r="J238"/>
  <c r="J104"/>
  <c i="2" r="BK1033"/>
  <c r="J1033"/>
  <c r="J120"/>
  <c r="BK1138"/>
  <c r="J1138"/>
  <c r="J126"/>
  <c r="BK1141"/>
  <c r="J1141"/>
  <c r="J127"/>
  <c i="5" r="J91"/>
  <c r="E114"/>
  <c r="BE143"/>
  <c r="BE145"/>
  <c r="BE147"/>
  <c r="BE153"/>
  <c r="BE156"/>
  <c r="BE162"/>
  <c r="BE166"/>
  <c r="BE168"/>
  <c r="BE171"/>
  <c r="BE175"/>
  <c r="BE185"/>
  <c r="BE196"/>
  <c r="BE198"/>
  <c r="BE205"/>
  <c r="BE232"/>
  <c r="F92"/>
  <c r="J118"/>
  <c r="BE127"/>
  <c r="BE133"/>
  <c r="BE139"/>
  <c r="BE158"/>
  <c r="BE173"/>
  <c r="BE179"/>
  <c r="BE187"/>
  <c r="BE194"/>
  <c r="BE202"/>
  <c r="BE215"/>
  <c r="BE218"/>
  <c r="J92"/>
  <c r="BE135"/>
  <c r="BE149"/>
  <c r="BE151"/>
  <c r="BE164"/>
  <c r="BE181"/>
  <c r="BE190"/>
  <c r="BE200"/>
  <c r="BE224"/>
  <c r="BE226"/>
  <c r="BE239"/>
  <c r="F91"/>
  <c r="BE129"/>
  <c r="BE131"/>
  <c r="BE137"/>
  <c r="BE141"/>
  <c r="BE160"/>
  <c r="BE177"/>
  <c r="BE183"/>
  <c r="BE192"/>
  <c r="BE207"/>
  <c r="BE209"/>
  <c r="BE211"/>
  <c r="BE213"/>
  <c r="BE220"/>
  <c r="BE222"/>
  <c r="BE228"/>
  <c r="BE230"/>
  <c r="BE234"/>
  <c r="BE236"/>
  <c i="4" r="F92"/>
  <c r="BE129"/>
  <c r="BE132"/>
  <c r="BE134"/>
  <c r="BE142"/>
  <c r="BE178"/>
  <c r="BE182"/>
  <c r="BE184"/>
  <c r="BE192"/>
  <c r="BE199"/>
  <c r="BE206"/>
  <c r="BE210"/>
  <c r="BE239"/>
  <c r="BE245"/>
  <c r="BE303"/>
  <c r="BE307"/>
  <c r="BE359"/>
  <c r="BE361"/>
  <c r="BE391"/>
  <c r="BE393"/>
  <c r="BE401"/>
  <c r="BE405"/>
  <c r="BE415"/>
  <c r="BE417"/>
  <c r="J89"/>
  <c r="J92"/>
  <c r="BE138"/>
  <c r="BE140"/>
  <c r="BE150"/>
  <c r="BE154"/>
  <c r="BE161"/>
  <c r="BE172"/>
  <c r="BE176"/>
  <c r="BE201"/>
  <c r="BE208"/>
  <c r="BE214"/>
  <c r="BE216"/>
  <c r="BE218"/>
  <c r="BE222"/>
  <c r="BE226"/>
  <c r="BE232"/>
  <c r="BE247"/>
  <c r="BE253"/>
  <c r="BE263"/>
  <c r="BE281"/>
  <c r="BE287"/>
  <c r="BE295"/>
  <c r="BE297"/>
  <c r="BE301"/>
  <c r="BE317"/>
  <c r="BE327"/>
  <c r="BE341"/>
  <c r="BE347"/>
  <c r="BE351"/>
  <c r="BE353"/>
  <c r="BE355"/>
  <c r="BE357"/>
  <c r="BE367"/>
  <c r="BE377"/>
  <c r="BE383"/>
  <c r="BE385"/>
  <c r="BE387"/>
  <c r="BE389"/>
  <c r="BE395"/>
  <c r="BE399"/>
  <c r="BE407"/>
  <c r="BE411"/>
  <c i="3" r="BK126"/>
  <c r="J126"/>
  <c i="4" r="E85"/>
  <c r="F91"/>
  <c r="BE146"/>
  <c r="BE148"/>
  <c r="BE156"/>
  <c r="BE158"/>
  <c r="BE163"/>
  <c r="BE165"/>
  <c r="BE174"/>
  <c r="BE188"/>
  <c r="BE212"/>
  <c r="BE220"/>
  <c r="BE224"/>
  <c r="BE234"/>
  <c r="BE236"/>
  <c r="BE241"/>
  <c r="BE243"/>
  <c r="BE257"/>
  <c r="BE259"/>
  <c r="BE261"/>
  <c r="BE293"/>
  <c r="BE305"/>
  <c r="BE312"/>
  <c r="BE321"/>
  <c r="BE325"/>
  <c r="BE329"/>
  <c r="BE343"/>
  <c r="BE345"/>
  <c r="BE369"/>
  <c r="BE371"/>
  <c r="BE373"/>
  <c r="BE379"/>
  <c r="BE381"/>
  <c r="BE409"/>
  <c r="BE413"/>
  <c r="J91"/>
  <c r="BE127"/>
  <c r="BE136"/>
  <c r="BE144"/>
  <c r="BE152"/>
  <c r="BE167"/>
  <c r="BE170"/>
  <c r="BE180"/>
  <c r="BE186"/>
  <c r="BE190"/>
  <c r="BE194"/>
  <c r="BE196"/>
  <c r="BE203"/>
  <c r="BE228"/>
  <c r="BE230"/>
  <c r="BE249"/>
  <c r="BE251"/>
  <c r="BE255"/>
  <c r="BE265"/>
  <c r="BE267"/>
  <c r="BE269"/>
  <c r="BE271"/>
  <c r="BE273"/>
  <c r="BE275"/>
  <c r="BE277"/>
  <c r="BE279"/>
  <c r="BE283"/>
  <c r="BE285"/>
  <c r="BE289"/>
  <c r="BE291"/>
  <c r="BE299"/>
  <c r="BE309"/>
  <c r="BE315"/>
  <c r="BE319"/>
  <c r="BE323"/>
  <c r="BE331"/>
  <c r="BE333"/>
  <c r="BE335"/>
  <c r="BE337"/>
  <c r="BE339"/>
  <c r="BE349"/>
  <c r="BE363"/>
  <c r="BE365"/>
  <c r="BE375"/>
  <c r="BE397"/>
  <c r="BE403"/>
  <c i="2" r="BK149"/>
  <c r="J149"/>
  <c r="J97"/>
  <c r="BK452"/>
  <c r="J452"/>
  <c r="J104"/>
  <c i="3" r="J91"/>
  <c r="BE132"/>
  <c r="BE137"/>
  <c r="BE143"/>
  <c r="BE167"/>
  <c r="BE170"/>
  <c r="BE186"/>
  <c r="BE190"/>
  <c r="BE194"/>
  <c r="BE201"/>
  <c r="BE211"/>
  <c r="BE222"/>
  <c r="BE226"/>
  <c r="BE232"/>
  <c r="BE234"/>
  <c r="BE238"/>
  <c r="BE248"/>
  <c r="BE263"/>
  <c r="BE269"/>
  <c r="BE277"/>
  <c r="BE281"/>
  <c r="BE305"/>
  <c r="BE320"/>
  <c r="BE322"/>
  <c r="BE324"/>
  <c r="BE334"/>
  <c r="BE342"/>
  <c r="BE344"/>
  <c r="BE346"/>
  <c r="BE350"/>
  <c r="BE358"/>
  <c r="BE374"/>
  <c r="BE380"/>
  <c r="BE386"/>
  <c r="BE390"/>
  <c r="BE394"/>
  <c r="BE402"/>
  <c r="BE404"/>
  <c r="BE406"/>
  <c r="BE419"/>
  <c r="BE428"/>
  <c r="BE430"/>
  <c r="BE434"/>
  <c r="BE438"/>
  <c r="BE456"/>
  <c r="BE460"/>
  <c r="BE462"/>
  <c r="BE480"/>
  <c r="BE484"/>
  <c r="BE488"/>
  <c r="BE492"/>
  <c r="BE498"/>
  <c r="BE508"/>
  <c r="BE514"/>
  <c r="BE518"/>
  <c r="BE522"/>
  <c r="BE528"/>
  <c r="BE540"/>
  <c r="BE550"/>
  <c r="F91"/>
  <c r="E116"/>
  <c r="BE139"/>
  <c r="BE147"/>
  <c r="BE149"/>
  <c r="BE159"/>
  <c r="BE165"/>
  <c r="BE174"/>
  <c r="BE184"/>
  <c r="BE188"/>
  <c r="BE196"/>
  <c r="BE205"/>
  <c r="BE207"/>
  <c r="BE224"/>
  <c r="BE242"/>
  <c r="BE244"/>
  <c r="BE246"/>
  <c r="BE252"/>
  <c r="BE255"/>
  <c r="BE267"/>
  <c r="BE271"/>
  <c r="BE285"/>
  <c r="BE297"/>
  <c r="BE301"/>
  <c r="BE309"/>
  <c r="BE332"/>
  <c r="BE336"/>
  <c r="BE338"/>
  <c r="BE340"/>
  <c r="BE360"/>
  <c r="BE376"/>
  <c r="BE384"/>
  <c r="BE412"/>
  <c r="BE423"/>
  <c r="BE425"/>
  <c r="BE432"/>
  <c r="BE440"/>
  <c r="BE442"/>
  <c r="BE448"/>
  <c r="BE452"/>
  <c r="BE470"/>
  <c r="BE474"/>
  <c r="BE482"/>
  <c r="BE524"/>
  <c r="BE526"/>
  <c r="BE530"/>
  <c r="BE532"/>
  <c r="BE542"/>
  <c r="BE555"/>
  <c r="BE557"/>
  <c r="BE559"/>
  <c r="BE561"/>
  <c r="BE563"/>
  <c r="F92"/>
  <c r="J120"/>
  <c r="J123"/>
  <c r="BE128"/>
  <c r="BE130"/>
  <c r="BE134"/>
  <c r="BE141"/>
  <c r="BE145"/>
  <c r="BE155"/>
  <c r="BE157"/>
  <c r="BE161"/>
  <c r="BE163"/>
  <c r="BE172"/>
  <c r="BE180"/>
  <c r="BE182"/>
  <c r="BE192"/>
  <c r="BE199"/>
  <c r="BE203"/>
  <c r="BE209"/>
  <c r="BE215"/>
  <c r="BE218"/>
  <c r="BE230"/>
  <c r="BE236"/>
  <c r="BE240"/>
  <c r="BE259"/>
  <c r="BE261"/>
  <c r="BE273"/>
  <c r="BE275"/>
  <c r="BE279"/>
  <c r="BE287"/>
  <c r="BE303"/>
  <c r="BE314"/>
  <c r="BE326"/>
  <c r="BE352"/>
  <c r="BE354"/>
  <c r="BE356"/>
  <c r="BE362"/>
  <c r="BE364"/>
  <c r="BE370"/>
  <c r="BE372"/>
  <c r="BE378"/>
  <c r="BE382"/>
  <c r="BE388"/>
  <c r="BE392"/>
  <c r="BE398"/>
  <c r="BE400"/>
  <c r="BE410"/>
  <c r="BE414"/>
  <c r="BE421"/>
  <c r="BE444"/>
  <c r="BE446"/>
  <c r="BE458"/>
  <c r="BE464"/>
  <c r="BE466"/>
  <c r="BE468"/>
  <c r="BE476"/>
  <c r="BE494"/>
  <c r="BE500"/>
  <c r="BE502"/>
  <c r="BE520"/>
  <c r="BE538"/>
  <c r="BE546"/>
  <c r="BE553"/>
  <c r="BE151"/>
  <c r="BE153"/>
  <c r="BE176"/>
  <c r="BE178"/>
  <c r="BE213"/>
  <c r="BE220"/>
  <c r="BE228"/>
  <c r="BE250"/>
  <c r="BE257"/>
  <c r="BE265"/>
  <c r="BE283"/>
  <c r="BE289"/>
  <c r="BE291"/>
  <c r="BE293"/>
  <c r="BE295"/>
  <c r="BE299"/>
  <c r="BE307"/>
  <c r="BE312"/>
  <c r="BE316"/>
  <c r="BE318"/>
  <c r="BE328"/>
  <c r="BE330"/>
  <c r="BE348"/>
  <c r="BE366"/>
  <c r="BE368"/>
  <c r="BE396"/>
  <c r="BE408"/>
  <c r="BE416"/>
  <c r="BE436"/>
  <c r="BE450"/>
  <c r="BE454"/>
  <c r="BE472"/>
  <c r="BE478"/>
  <c r="BE486"/>
  <c r="BE490"/>
  <c r="BE496"/>
  <c r="BE504"/>
  <c r="BE506"/>
  <c r="BE510"/>
  <c r="BE512"/>
  <c r="BE516"/>
  <c r="BE534"/>
  <c r="BE536"/>
  <c r="BE544"/>
  <c r="BE548"/>
  <c i="2" r="BE151"/>
  <c r="BE155"/>
  <c r="BE196"/>
  <c r="BE203"/>
  <c r="BE212"/>
  <c r="BE229"/>
  <c r="BE277"/>
  <c r="BE287"/>
  <c r="BE292"/>
  <c r="BE356"/>
  <c r="BE372"/>
  <c r="BE376"/>
  <c r="BE380"/>
  <c r="BE391"/>
  <c r="BE405"/>
  <c r="BE445"/>
  <c r="BE469"/>
  <c r="BE497"/>
  <c r="BE505"/>
  <c r="BE511"/>
  <c r="BE523"/>
  <c r="BE568"/>
  <c r="BE650"/>
  <c r="BE666"/>
  <c r="BE695"/>
  <c r="BE716"/>
  <c r="BE781"/>
  <c r="BE855"/>
  <c r="BE857"/>
  <c r="BE870"/>
  <c r="BE872"/>
  <c r="BE876"/>
  <c r="BE878"/>
  <c r="BE886"/>
  <c r="BE889"/>
  <c r="BE894"/>
  <c r="BE916"/>
  <c r="BE958"/>
  <c r="BE961"/>
  <c r="BE1011"/>
  <c r="BE1016"/>
  <c r="BE1029"/>
  <c r="BE1031"/>
  <c r="BE1034"/>
  <c r="BE1113"/>
  <c r="BE1121"/>
  <c r="BE1123"/>
  <c r="E85"/>
  <c r="F145"/>
  <c r="BE159"/>
  <c r="BE166"/>
  <c r="BE169"/>
  <c r="BE181"/>
  <c r="BE186"/>
  <c r="BE191"/>
  <c r="BE255"/>
  <c r="BE269"/>
  <c r="BE274"/>
  <c r="BE316"/>
  <c r="BE319"/>
  <c r="BE325"/>
  <c r="BE368"/>
  <c r="BE384"/>
  <c r="BE410"/>
  <c r="BE441"/>
  <c r="BE458"/>
  <c r="BE462"/>
  <c r="BE466"/>
  <c r="BE486"/>
  <c r="BE507"/>
  <c r="BE531"/>
  <c r="BE540"/>
  <c r="BE549"/>
  <c r="BE577"/>
  <c r="BE584"/>
  <c r="BE608"/>
  <c r="BE613"/>
  <c r="BE618"/>
  <c r="BE698"/>
  <c r="BE706"/>
  <c r="BE711"/>
  <c r="BE739"/>
  <c r="BE767"/>
  <c r="BE776"/>
  <c r="BE790"/>
  <c r="BE797"/>
  <c r="BE806"/>
  <c r="BE808"/>
  <c r="BE835"/>
  <c r="BE848"/>
  <c r="BE853"/>
  <c r="BE919"/>
  <c r="BE934"/>
  <c r="BE964"/>
  <c r="BE980"/>
  <c r="BE1014"/>
  <c r="BE1022"/>
  <c r="BE1040"/>
  <c r="BE1067"/>
  <c r="BE1107"/>
  <c r="BE1109"/>
  <c r="BE1111"/>
  <c r="BE1115"/>
  <c r="BE1117"/>
  <c r="BE176"/>
  <c r="BE198"/>
  <c r="BE231"/>
  <c r="BE234"/>
  <c r="BE250"/>
  <c r="BE272"/>
  <c r="BE330"/>
  <c r="BE346"/>
  <c r="BE398"/>
  <c r="BE450"/>
  <c r="BE475"/>
  <c r="BE484"/>
  <c r="BE493"/>
  <c r="BE495"/>
  <c r="BE500"/>
  <c r="BE502"/>
  <c r="BE563"/>
  <c r="BE593"/>
  <c r="BE598"/>
  <c r="BE603"/>
  <c r="BE623"/>
  <c r="BE630"/>
  <c r="BE662"/>
  <c r="BE685"/>
  <c r="BE721"/>
  <c r="BE729"/>
  <c r="BE754"/>
  <c r="BE759"/>
  <c r="BE764"/>
  <c r="BE786"/>
  <c r="BE799"/>
  <c r="BE810"/>
  <c r="BE844"/>
  <c r="BE846"/>
  <c r="BE851"/>
  <c r="BE911"/>
  <c r="BE924"/>
  <c r="BE927"/>
  <c r="BE932"/>
  <c r="BE936"/>
  <c r="BE1003"/>
  <c r="BE1080"/>
  <c r="BE1093"/>
  <c r="BE1119"/>
  <c r="J89"/>
  <c r="BE173"/>
  <c r="BE207"/>
  <c r="BE217"/>
  <c r="BE222"/>
  <c r="BE297"/>
  <c r="BE301"/>
  <c r="BE304"/>
  <c r="BE322"/>
  <c r="BE361"/>
  <c r="BE378"/>
  <c r="BE436"/>
  <c r="BE443"/>
  <c r="BE447"/>
  <c r="BE454"/>
  <c r="BE456"/>
  <c r="BE471"/>
  <c r="BE481"/>
  <c r="BE635"/>
  <c r="BE671"/>
  <c r="BE690"/>
  <c r="BE701"/>
  <c r="BE734"/>
  <c r="BE744"/>
  <c r="BE749"/>
  <c r="BE795"/>
  <c r="BE804"/>
  <c r="BE841"/>
  <c r="BE874"/>
  <c r="BE881"/>
  <c r="BE938"/>
  <c r="BE951"/>
  <c r="BE953"/>
  <c r="BE956"/>
  <c r="BE972"/>
  <c r="BE985"/>
  <c r="BE992"/>
  <c r="BE1025"/>
  <c r="BE1027"/>
  <c r="BE1054"/>
  <c r="BE1125"/>
  <c r="BE1127"/>
  <c r="BE1129"/>
  <c r="BE1133"/>
  <c r="BE1136"/>
  <c r="BE1139"/>
  <c r="BE1142"/>
  <c r="BE1145"/>
  <c r="J34"/>
  <c i="1" r="AW95"/>
  <c i="3" r="F37"/>
  <c i="1" r="BD96"/>
  <c i="4" r="J34"/>
  <c i="1" r="AW97"/>
  <c i="5" r="F37"/>
  <c i="1" r="BD98"/>
  <c i="5" r="F35"/>
  <c i="1" r="BB98"/>
  <c i="2" r="F34"/>
  <c i="1" r="BA95"/>
  <c i="3" r="F34"/>
  <c i="1" r="BA96"/>
  <c i="3" r="J34"/>
  <c i="1" r="AW96"/>
  <c i="3" r="F36"/>
  <c i="1" r="BC96"/>
  <c i="3" r="J30"/>
  <c i="4" r="F36"/>
  <c i="1" r="BC97"/>
  <c i="5" r="F34"/>
  <c i="1" r="BA98"/>
  <c i="2" r="F35"/>
  <c i="1" r="BB95"/>
  <c i="3" r="F35"/>
  <c i="1" r="BB96"/>
  <c i="4" r="F35"/>
  <c i="1" r="BB97"/>
  <c i="5" r="F36"/>
  <c i="1" r="BC98"/>
  <c i="5" r="J34"/>
  <c i="1" r="AW98"/>
  <c i="2" r="F37"/>
  <c i="1" r="BD95"/>
  <c i="2" r="F36"/>
  <c i="1" r="BC95"/>
  <c i="4" r="F34"/>
  <c i="1" r="BA97"/>
  <c i="4" r="F37"/>
  <c i="1" r="BD97"/>
  <c i="2" l="1" r="T149"/>
  <c i="5" r="T125"/>
  <c r="T124"/>
  <c r="R125"/>
  <c r="R124"/>
  <c i="4" r="T125"/>
  <c i="2" r="R149"/>
  <c i="5" r="P125"/>
  <c r="P124"/>
  <c i="1" r="AU98"/>
  <c i="2" r="P149"/>
  <c r="R460"/>
  <c i="4" r="P125"/>
  <c i="1" r="AU97"/>
  <c i="3" r="R126"/>
  <c r="T126"/>
  <c i="2" r="T460"/>
  <c r="P460"/>
  <c i="4" r="BK125"/>
  <c r="J125"/>
  <c i="2" r="BK460"/>
  <c r="J460"/>
  <c r="J106"/>
  <c r="BK1131"/>
  <c r="J1131"/>
  <c r="J123"/>
  <c i="5" r="BK125"/>
  <c r="BK124"/>
  <c r="J124"/>
  <c r="J96"/>
  <c i="1" r="AG96"/>
  <c i="3" r="J96"/>
  <c i="2" r="BK148"/>
  <c r="J148"/>
  <c i="4" r="J30"/>
  <c i="1" r="AG97"/>
  <c i="2" r="J33"/>
  <c i="1" r="AV95"/>
  <c r="AT95"/>
  <c r="BA94"/>
  <c r="AW94"/>
  <c r="AK30"/>
  <c r="BC94"/>
  <c r="AY94"/>
  <c i="3" r="F33"/>
  <c i="1" r="AZ96"/>
  <c i="4" r="J33"/>
  <c i="1" r="AV97"/>
  <c r="AT97"/>
  <c r="AN97"/>
  <c i="5" r="F33"/>
  <c i="1" r="AZ98"/>
  <c i="2" r="F33"/>
  <c i="1" r="AZ95"/>
  <c r="BD94"/>
  <c r="W33"/>
  <c i="3" r="J33"/>
  <c i="1" r="AV96"/>
  <c r="AT96"/>
  <c r="AN96"/>
  <c i="4" r="F33"/>
  <c i="1" r="AZ97"/>
  <c r="BB94"/>
  <c r="W31"/>
  <c i="5" r="J33"/>
  <c i="1" r="AV98"/>
  <c r="AT98"/>
  <c i="2" r="J30"/>
  <c i="1" r="AG95"/>
  <c i="2" l="1" r="P148"/>
  <c i="1" r="AU95"/>
  <c i="2" r="R148"/>
  <c r="T148"/>
  <c i="4" r="J96"/>
  <c i="5" r="J125"/>
  <c r="J97"/>
  <c i="4" r="J39"/>
  <c i="1" r="AN95"/>
  <c i="3" r="J39"/>
  <c i="2" r="J96"/>
  <c r="J39"/>
  <c i="1" r="AU94"/>
  <c i="5" r="J30"/>
  <c i="1" r="AG98"/>
  <c r="AG94"/>
  <c r="AK26"/>
  <c r="W32"/>
  <c r="W30"/>
  <c r="AX94"/>
  <c r="AZ94"/>
  <c r="AV94"/>
  <c r="AK29"/>
  <c r="AK35"/>
  <c i="5" l="1" r="J39"/>
  <c i="1" r="AN98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<sst xmlns="http://schemas.openxmlformats.org/spreadsheetml/2006/main">
  <si>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</si>
  <si>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</si>
  <si>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</si>
  <si>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</si>
  <si>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</si>
  <si>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{a11eda16-1a10-4215-b8f0-c043af9ddf39}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</si>
  <si>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</si>
  <si>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</si>
  <si>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</si>
  <si>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</si>
  <si>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</si>
  <si>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</si>
  <si>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</si>
  <si>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</si>
  <si>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TOMAS202301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</si>
  <si>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</si>
  <si>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</si>
  <si>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šaten fotbalový klub Litvínov</t>
  </si>
  <si>
    <t>KSO:</t>
  </si>
  <si>
    <t>CC-CZ:</t>
  </si>
  <si>
    <t>Místo:</t>
  </si>
  <si>
    <t xml:space="preserve"> Litvínov</t>
  </si>
  <si>
    <t>Datum:</t>
  </si>
  <si>
    <t>23. 1. 2023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</si>
  <si>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</si>
  <si>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</si>
  <si>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</si>
  <si>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</si>
  <si>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</si>
  <si>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</si>
  <si>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</si>
  <si>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 xml:space="preserve"> A3 Detail s.r.o.</t>
  </si>
  <si>
    <t>Zpracovatel:</t>
  </si>
  <si>
    <t xml:space="preserve"> Krajovský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</si>
  <si>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</si>
  <si>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</si>
  <si>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</si>
  <si>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</si>
  <si>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</si>
  <si>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</si>
  <si>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</si>
  <si>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</si>
  <si>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</si>
  <si>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</si>
  <si>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</si>
  <si>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</si>
  <si>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</si>
  <si>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</si>
  <si>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</si>
  <si>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</si>
  <si>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</si>
  <si>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</si>
  <si>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</si>
  <si>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</si>
  <si>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</si>
  <si>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</si>
  <si>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</si>
  <si>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</si>
  <si>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</si>
  <si>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</si>
  <si>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</si>
  <si>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</si>
  <si>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</si>
  <si>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</si>
  <si>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</si>
  <si>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</si>
  <si>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</si>
  <si>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</si>
  <si>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</si>
  <si>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</si>
  <si>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</si>
  <si>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</si>
  <si>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</si>
  <si>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</si>
  <si>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</si>
  <si>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</si>
  <si>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</si>
  <si>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</si>
  <si>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</si>
  <si>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</si>
  <si>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</si>
  <si>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</si>
  <si>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</si>
  <si>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</si>
  <si>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</si>
  <si>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{5302916e-708a-47b3-8c45-a3a9d4f2deab}</t>
  </si>
  <si>
    <t>2</t>
  </si>
  <si>
    <t>02</t>
  </si>
  <si>
    <t>kanalizace a vodovod</t>
  </si>
  <si>
    <t>{be19dd46-f601-43b0-a1ad-950a289d42c4}</t>
  </si>
  <si>
    <t>03</t>
  </si>
  <si>
    <t>vytápění</t>
  </si>
  <si>
    <t>{0088f5da-5056-4501-bcdc-d2921f195b13}</t>
  </si>
  <si>
    <t>04</t>
  </si>
  <si>
    <t>Elektro</t>
  </si>
  <si>
    <t>{f3c605a4-5aa6-4f23-9c55-f3cf430fb08f}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</si>
  <si>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</si>
  <si>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</si>
  <si>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</si>
  <si>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</si>
  <si>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</si>
  <si>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</si>
  <si>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</si>
  <si>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</si>
  <si>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</si>
  <si>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</si>
  <si>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</si>
  <si>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</si>
  <si>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</si>
  <si>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</si>
  <si>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</si>
  <si>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TSP - Triedenie podľa TSP</t>
  </si>
  <si>
    <t xml:space="preserve">      71 - Práce pri kladení dlažieb a obkladov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</si>
  <si>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</si>
  <si>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</si>
  <si>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</si>
  <si>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</si>
  <si>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</si>
  <si>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</si>
  <si>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</si>
  <si>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</si>
  <si>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</si>
  <si>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</si>
  <si>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</si>
  <si>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</si>
  <si>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</si>
  <si>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</si>
  <si>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</si>
  <si>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</si>
  <si>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Ostatní - Ostatní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</si>
  <si>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</si>
  <si>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</si>
  <si>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</si>
  <si>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</si>
  <si>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</si>
  <si>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</si>
  <si>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</si>
  <si>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</si>
  <si>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</si>
  <si>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</si>
  <si>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</si>
  <si>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</si>
  <si>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</si>
  <si>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</si>
  <si>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</si>
  <si>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</si>
  <si>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</si>
  <si>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</si>
  <si>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</si>
  <si>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</si>
  <si>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</si>
  <si>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</si>
  <si>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</si>
  <si>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</si>
  <si>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</si>
  <si>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</si>
  <si>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</si>
  <si>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4</t>
  </si>
  <si>
    <t>-1105615452</t>
  </si>
  <si>
    <t>PP</t>
  </si>
  <si>
    <t>VV</t>
  </si>
  <si>
    <t>1,5+5+0,5</t>
  </si>
  <si>
    <t>Součet</t>
  </si>
  <si>
    <t>131313712</t>
  </si>
  <si>
    <t>Hloubení zapažených jam v nesoudržných horninách třídy těžitelnosti II skupiny 4 ručně</t>
  </si>
  <si>
    <t>m3</t>
  </si>
  <si>
    <t>-573042386</t>
  </si>
  <si>
    <t>11+8+44,5</t>
  </si>
  <si>
    <t>3</t>
  </si>
  <si>
    <t>162211321</t>
  </si>
  <si>
    <t>Vodorovné přemístění výkopku z horniny třídy těžitelnosti II skupiny 4 a 5 stavebním kolečkem do 10 m</t>
  </si>
  <si>
    <t>1508102392</t>
  </si>
  <si>
    <t>Odvoz z budovy</t>
  </si>
  <si>
    <t>63,5</t>
  </si>
  <si>
    <t xml:space="preserve">Převoz zpět </t>
  </si>
  <si>
    <t>162211329</t>
  </si>
  <si>
    <t>Příplatek k vodorovnému přemístění výkopku z horniny třídy těžitelnosti II skupiny 4 a 5 stavebním kolečkem za každých dalších 10 m</t>
  </si>
  <si>
    <t>-237791902</t>
  </si>
  <si>
    <t>Zakládání</t>
  </si>
  <si>
    <t>5</t>
  </si>
  <si>
    <t>273313811</t>
  </si>
  <si>
    <t>Základové desky z betonu tř. C 25/30</t>
  </si>
  <si>
    <t>587353477</t>
  </si>
  <si>
    <t>Podlaha pro kanalizaci</t>
  </si>
  <si>
    <t>0,3+1+0,3+0,6+2,81+0,5</t>
  </si>
  <si>
    <t>6</t>
  </si>
  <si>
    <t>273361821</t>
  </si>
  <si>
    <t>Výztuž základových desek betonářskou ocelí 10 505 (R)</t>
  </si>
  <si>
    <t>t</t>
  </si>
  <si>
    <t>497071173</t>
  </si>
  <si>
    <t>Svislé a kompletní konstrukce</t>
  </si>
  <si>
    <t>7</t>
  </si>
  <si>
    <t>317121211 R</t>
  </si>
  <si>
    <t>Překlad železobetonový prefabrikovaný 115x140x11190 mm</t>
  </si>
  <si>
    <t>kus</t>
  </si>
  <si>
    <t>1206042256</t>
  </si>
  <si>
    <t>Dle PSV 600</t>
  </si>
  <si>
    <t>8</t>
  </si>
  <si>
    <t>317121214</t>
  </si>
  <si>
    <t>Překlad železobetonový prefabrikovaný 60x190x1600 mm</t>
  </si>
  <si>
    <t>-242873672</t>
  </si>
  <si>
    <t>Dle PSV601</t>
  </si>
  <si>
    <t>2*9</t>
  </si>
  <si>
    <t>9</t>
  </si>
  <si>
    <t>317121218</t>
  </si>
  <si>
    <t>Překlad železobetonový prefabrikovaný 60x190x2400 mm</t>
  </si>
  <si>
    <t>2142976738</t>
  </si>
  <si>
    <t>Dle tabulky PSV</t>
  </si>
  <si>
    <t>2*3</t>
  </si>
  <si>
    <t>10</t>
  </si>
  <si>
    <t>317142422</t>
  </si>
  <si>
    <t>Překlad nenosný pórobetonový š 100 mm v do 250 mm na tenkovrstvou maltu dl přes 1000 do 1250 mm</t>
  </si>
  <si>
    <t>1757653581</t>
  </si>
  <si>
    <t>Dle tabulky PSV 604</t>
  </si>
  <si>
    <t>11</t>
  </si>
  <si>
    <t>317142438</t>
  </si>
  <si>
    <t>Překlad nenosný pórobetonový š 125 mm v do 250 mm na tenkovrstvou maltu dl přes 2000 do 2500 mm</t>
  </si>
  <si>
    <t>1943404024</t>
  </si>
  <si>
    <t>317142442</t>
  </si>
  <si>
    <t>Překlad nenosný pórobetonový š 150 mm v do 250 mm na tenkovrstvou maltu dl přes 1000 do 1250 mm</t>
  </si>
  <si>
    <t>-974727435</t>
  </si>
  <si>
    <t>Dle tabulky PSV 603</t>
  </si>
  <si>
    <t>13</t>
  </si>
  <si>
    <t>342272225</t>
  </si>
  <si>
    <t>Příčka z pórobetonových hladkých tvárnic na tenkovrstvou maltu tl 100 mm</t>
  </si>
  <si>
    <t>445954967</t>
  </si>
  <si>
    <t>3*(1,105+0,75+1,14+0,665+1,145+0,75+1,105+0,665)</t>
  </si>
  <si>
    <t>14</t>
  </si>
  <si>
    <t>342272245</t>
  </si>
  <si>
    <t>Příčka z pórobetonových hladkých tvárnic na tenkovrstvou maltu tl 150 mm</t>
  </si>
  <si>
    <t>-1599610054</t>
  </si>
  <si>
    <t>3*(2+2+2,3+0,85+2,35+2,15+2,05+1,05+1,6+1,85+3,9+0,9+0,95+2+2,3+2+2,3+2+2,3+3+3)</t>
  </si>
  <si>
    <t>Úpravy povrchů, podlahy a osazování výplní</t>
  </si>
  <si>
    <t>15</t>
  </si>
  <si>
    <t>611341131</t>
  </si>
  <si>
    <t>Potažení vnitřních rovných stropů sádrovým štukem tloušťky do 3 mm</t>
  </si>
  <si>
    <t>1898017585</t>
  </si>
  <si>
    <t>stropy místnost 21,22,25,27,28,29,30,</t>
  </si>
  <si>
    <t>3,77+1,53+6,95+6,84+12,48+17,21+27,9</t>
  </si>
  <si>
    <t>16</t>
  </si>
  <si>
    <t>612142001</t>
  </si>
  <si>
    <t>Potažení vnitřních stěn sklovláknitým pletivem vtlačeným do tenkovrstvé hmoty</t>
  </si>
  <si>
    <t>-773205284</t>
  </si>
  <si>
    <t>2*(3*(1,105+0,75+1,14+0,665+1,145+0,75+1,105+0,665))</t>
  </si>
  <si>
    <t>2*(3*(2+2+2,3+0,85+2,35+2,15+2,05+1,05+1,6+1,85+3,9+0,9+0,95+2+2,3+2+2,3+2+2,3+3+3))</t>
  </si>
  <si>
    <t>17</t>
  </si>
  <si>
    <t>612341121</t>
  </si>
  <si>
    <t>Sádrová nebo vápenosádrová omítka hladká jednovrstvá vnitřních stěn nanášená ručně</t>
  </si>
  <si>
    <t>417983730</t>
  </si>
  <si>
    <t>původní zdiv</t>
  </si>
  <si>
    <t>16*3</t>
  </si>
  <si>
    <t>6,56*3</t>
  </si>
  <si>
    <t>18</t>
  </si>
  <si>
    <t>612341131</t>
  </si>
  <si>
    <t>Potažení vnitřních stěn sádrovým štukem tloušťky do 3 mm</t>
  </si>
  <si>
    <t>1149505991</t>
  </si>
  <si>
    <t>19</t>
  </si>
  <si>
    <t>M</t>
  </si>
  <si>
    <t>63151532</t>
  </si>
  <si>
    <t>deska tepelně izolační minerální kontaktních fasád kolmé vlákno λ=0,040-0,041 tl 140mm</t>
  </si>
  <si>
    <t>-1994473173</t>
  </si>
  <si>
    <t>13,416*1,05 "Přepočtené koeficientem množství</t>
  </si>
  <si>
    <t>20</t>
  </si>
  <si>
    <t>622151001</t>
  </si>
  <si>
    <t>Penetrační akrylátový nátěr vnějších pastovitých tenkovrstvých omítek stěn</t>
  </si>
  <si>
    <t>-2120423837</t>
  </si>
  <si>
    <t xml:space="preserve"> zateplení vatou</t>
  </si>
  <si>
    <t>3,44*(0,38+0,38+1,52+0,38+1,24)</t>
  </si>
  <si>
    <t>st3</t>
  </si>
  <si>
    <t>0,6*(46,92+46,92+6,84+6,84)</t>
  </si>
  <si>
    <t>st1</t>
  </si>
  <si>
    <t>3,44*(46,92+46,92+6,84+6,84)</t>
  </si>
  <si>
    <t>odečet oken a dveří</t>
  </si>
  <si>
    <t>-3*(2,1*1,2)</t>
  </si>
  <si>
    <t>-5*(1,8*1,2)</t>
  </si>
  <si>
    <t>-30*(0,9*1,2)</t>
  </si>
  <si>
    <t>-5*2,1</t>
  </si>
  <si>
    <t>-2,74*2,74</t>
  </si>
  <si>
    <t>-1,8*2</t>
  </si>
  <si>
    <t>622211021</t>
  </si>
  <si>
    <t>Montáž kontaktního zateplení vnějších stěn lepením a mechanickým kotvením polystyrénových desek do betonu a zdiva tl přes 80 do 120 mm</t>
  </si>
  <si>
    <t>-1312763045</t>
  </si>
  <si>
    <t>22</t>
  </si>
  <si>
    <t>622211031</t>
  </si>
  <si>
    <t>Montáž kontaktního zateplení vnějších stěn lepením a mechanickým kotvením polystyrénových desek do betonu a zdiva tl přes 120 do 160 mm</t>
  </si>
  <si>
    <t>2077132930</t>
  </si>
  <si>
    <t>odečet zateplení vatou</t>
  </si>
  <si>
    <t>-3,44*(0,38+0,38+1,52+0,38+1,24)</t>
  </si>
  <si>
    <t>23</t>
  </si>
  <si>
    <t>28375951</t>
  </si>
  <si>
    <t>deska EPS 70 fasádní λ=0,039 tl 140mm</t>
  </si>
  <si>
    <t>855658529</t>
  </si>
  <si>
    <t>283,835238095238*1,05 "Přepočtené koeficientem množství</t>
  </si>
  <si>
    <t>24</t>
  </si>
  <si>
    <t>28376422</t>
  </si>
  <si>
    <t>deska XPS hrana polodrážková a hladký povrch 300kPA tl 100mm</t>
  </si>
  <si>
    <t>780528007</t>
  </si>
  <si>
    <t>25</t>
  </si>
  <si>
    <t>28376426 R</t>
  </si>
  <si>
    <t xml:space="preserve">deska nehořlavá  hladký povrch 300kPa tl 100mm</t>
  </si>
  <si>
    <t>-1872761354</t>
  </si>
  <si>
    <t>deska nehořlavá hladký povrch 300kPa tl 150mm</t>
  </si>
  <si>
    <t>26</t>
  </si>
  <si>
    <t>622212001</t>
  </si>
  <si>
    <t>Montáž kontaktního zateplení vnějšího ostění, nadpraží nebo parapetu hl. špalety do 200 mm lepením desek z polystyrenu tl do 40 mm</t>
  </si>
  <si>
    <t>m</t>
  </si>
  <si>
    <t>674689490</t>
  </si>
  <si>
    <t xml:space="preserve"> oken a dveří</t>
  </si>
  <si>
    <t>3*(2,1+2,1+1,2+1,2)</t>
  </si>
  <si>
    <t>5*(1,8+1,8+1,2+1,2)</t>
  </si>
  <si>
    <t>30*(0,9+0,9+1,2+1,2+1,2)</t>
  </si>
  <si>
    <t>5*(2,1+2,1+1)</t>
  </si>
  <si>
    <t>2,74+2,74+2,74</t>
  </si>
  <si>
    <t>1,8+1,8+2</t>
  </si>
  <si>
    <t>27</t>
  </si>
  <si>
    <t>28375932</t>
  </si>
  <si>
    <t>deska EPS 70 fasádní λ=0,039 tl 40mm</t>
  </si>
  <si>
    <t>-370891506</t>
  </si>
  <si>
    <t>251,62*0,2</t>
  </si>
  <si>
    <t>50,324*1,1 "Přepočtené koeficientem množství</t>
  </si>
  <si>
    <t>28</t>
  </si>
  <si>
    <t>622221131</t>
  </si>
  <si>
    <t>Montáž kontaktního zateplení vnějších stěn lepením a mechanickým kotvením desek z minerální vlny s kolmou orientací do zdiva a betonu tl přes 120 do 160 mm</t>
  </si>
  <si>
    <t>660405698</t>
  </si>
  <si>
    <t>29</t>
  </si>
  <si>
    <t>622252001</t>
  </si>
  <si>
    <t>Montáž profilů kontaktního zateplení připevněných mechanicky</t>
  </si>
  <si>
    <t>-1196734644</t>
  </si>
  <si>
    <t>46,92+46,92+6,84+6,84</t>
  </si>
  <si>
    <t>30</t>
  </si>
  <si>
    <t>59051651R</t>
  </si>
  <si>
    <t>pokapnice s tkaninou UNI pro soklovou část, přesah tkaniny 100mm</t>
  </si>
  <si>
    <t>1279305661</t>
  </si>
  <si>
    <t>107,52*1,05 "Přepočtené koeficientem množství</t>
  </si>
  <si>
    <t>31</t>
  </si>
  <si>
    <t>622252002</t>
  </si>
  <si>
    <t>Montáž profilů kontaktního zateplení lepených</t>
  </si>
  <si>
    <t>1898192659</t>
  </si>
  <si>
    <t>rohů</t>
  </si>
  <si>
    <t>24*4</t>
  </si>
  <si>
    <t>32</t>
  </si>
  <si>
    <t>63127464</t>
  </si>
  <si>
    <t>profil rohový Al 15x15mm s výztužnou tkaninou š 100mm pro ETICS</t>
  </si>
  <si>
    <t>3760630</t>
  </si>
  <si>
    <t>91,4285714285714*1,05 "Přepočtené koeficientem množství</t>
  </si>
  <si>
    <t>33</t>
  </si>
  <si>
    <t>59051500</t>
  </si>
  <si>
    <t>profil dilatační stěnový PVC s výztužnou tkaninou pro ETICS</t>
  </si>
  <si>
    <t>1476276197</t>
  </si>
  <si>
    <t>22,8571428571429*1,05 "Přepočtené koeficientem množství</t>
  </si>
  <si>
    <t>34</t>
  </si>
  <si>
    <t>28342207</t>
  </si>
  <si>
    <t>profil okenní zakončovací protipožární s okapnicí a tkaninou pro nadpraží ETICS</t>
  </si>
  <si>
    <t>-1656447302</t>
  </si>
  <si>
    <t>217,142857142857*1,05 "Přepočtené koeficientem množství</t>
  </si>
  <si>
    <t>35</t>
  </si>
  <si>
    <t>622381022</t>
  </si>
  <si>
    <t>Tenkovrstvá minerální zatíraná (škrábaná) omítka zrnitost 2,0 mm vnějších stěn</t>
  </si>
  <si>
    <t>335819595</t>
  </si>
  <si>
    <t>36</t>
  </si>
  <si>
    <t>622541022</t>
  </si>
  <si>
    <t>Tenkovrstvá silikonsilikátová zatíraná omítka zrnitost 2,0 mm vnějších stěn</t>
  </si>
  <si>
    <t>658048705</t>
  </si>
  <si>
    <t>37</t>
  </si>
  <si>
    <t>629991011</t>
  </si>
  <si>
    <t>Zakrytí výplní otvorů a svislých ploch fólií přilepenou lepící páskou</t>
  </si>
  <si>
    <t>-273879583</t>
  </si>
  <si>
    <t>3*(2,1*1,2)</t>
  </si>
  <si>
    <t>5*(1,8*1,2)</t>
  </si>
  <si>
    <t>30*(0,9*1,2)</t>
  </si>
  <si>
    <t>5*2,1</t>
  </si>
  <si>
    <t>2,74*2,74</t>
  </si>
  <si>
    <t>1,8*2</t>
  </si>
  <si>
    <t>38</t>
  </si>
  <si>
    <t>629995101</t>
  </si>
  <si>
    <t>Očištění vnějších ploch tlakovou vodou</t>
  </si>
  <si>
    <t>-1264830468</t>
  </si>
  <si>
    <t>BP13</t>
  </si>
  <si>
    <t>55,22</t>
  </si>
  <si>
    <t>39</t>
  </si>
  <si>
    <t>637211114</t>
  </si>
  <si>
    <t>Okapový chodník z betonových dlaždic tl 50 mm na MC 10</t>
  </si>
  <si>
    <t>1430658845</t>
  </si>
  <si>
    <t>Dle PSV 605,606</t>
  </si>
  <si>
    <t>235*(0,5*0,5)</t>
  </si>
  <si>
    <t>17*(0,28*0,21)</t>
  </si>
  <si>
    <t>Ostatní konstrukce a práce, bourání</t>
  </si>
  <si>
    <t>40</t>
  </si>
  <si>
    <t>941321111</t>
  </si>
  <si>
    <t>Montáž lešení řadového modulového těžkého zatížení do 300 kg/m2 š od 0,9 do 1,2 m v do 10 m</t>
  </si>
  <si>
    <t>-1522023400</t>
  </si>
  <si>
    <t>3*(46+7+46+7)</t>
  </si>
  <si>
    <t>41</t>
  </si>
  <si>
    <t>941321211</t>
  </si>
  <si>
    <t>Příplatek k lešení řadovému modulovému těžkému š 1,2 m v přes 10 do 25 m za první a ZKD den použití</t>
  </si>
  <si>
    <t>1594829330</t>
  </si>
  <si>
    <t>318*30</t>
  </si>
  <si>
    <t>42</t>
  </si>
  <si>
    <t>941321811</t>
  </si>
  <si>
    <t>Demontáž lešení řadového modulového těžkého zatížení do 300 kg/m2 š od 0,9 do 1,2 m v do 10 m</t>
  </si>
  <si>
    <t>1721467373</t>
  </si>
  <si>
    <t>43</t>
  </si>
  <si>
    <t>949101112</t>
  </si>
  <si>
    <t>Lešení pomocné pro objekty pozemních staveb s lešeňovou podlahou v přes 1,9 do 3,5 m zatížení do 150 kg/m2</t>
  </si>
  <si>
    <t>-725216973</t>
  </si>
  <si>
    <t>44</t>
  </si>
  <si>
    <t>962031133</t>
  </si>
  <si>
    <t>Bourání příček z cihel pálených na MVC tl do 150 mm</t>
  </si>
  <si>
    <t>1818165123</t>
  </si>
  <si>
    <t>3*(2,87+1,9+1,34+1,35+0,88+0,9+1,34+2,82+0,9+4,33+2,82+1,34+1,9+1,35++2,5+4,33+0,6+4,33+2,44+5,12+4,33+4,33+0,6+0,6+0,6+5,42+1,35)</t>
  </si>
  <si>
    <t>45</t>
  </si>
  <si>
    <t>962032231</t>
  </si>
  <si>
    <t>Bourání zdiva z cihel pálených nebo vápenopískových na MV nebo MVC přes 1 m3</t>
  </si>
  <si>
    <t>288045854</t>
  </si>
  <si>
    <t>2,1*0,3</t>
  </si>
  <si>
    <t>2,1*1,28</t>
  </si>
  <si>
    <t>2,1*1</t>
  </si>
  <si>
    <t>1,2*0,38</t>
  </si>
  <si>
    <t>46</t>
  </si>
  <si>
    <t>962081141</t>
  </si>
  <si>
    <t>Bourání příček ze skleněných tvárnic tl do 150 mm</t>
  </si>
  <si>
    <t>1034315750</t>
  </si>
  <si>
    <t>BP05</t>
  </si>
  <si>
    <t>1*2</t>
  </si>
  <si>
    <t>BP09</t>
  </si>
  <si>
    <t>3*2,44</t>
  </si>
  <si>
    <t>47</t>
  </si>
  <si>
    <t>965042141</t>
  </si>
  <si>
    <t>Bourání podkladů pod dlažby nebo mazanin betonových nebo z litého asfaltu tl do 100 mm pl přes 4 m2</t>
  </si>
  <si>
    <t>1963639010</t>
  </si>
  <si>
    <t>Chodníček,plocha před budovou</t>
  </si>
  <si>
    <t>0,15*(9+29+1+14+8,5+6,5)</t>
  </si>
  <si>
    <t>48</t>
  </si>
  <si>
    <t>968062375</t>
  </si>
  <si>
    <t>Vybourání dřevěných rámů oken zdvojených včetně křídel pl do 2 m2</t>
  </si>
  <si>
    <t>-2062439839</t>
  </si>
  <si>
    <t>4*(0,9*1,2)</t>
  </si>
  <si>
    <t>2*(1,8*1,2)</t>
  </si>
  <si>
    <t>49</t>
  </si>
  <si>
    <t>968072455</t>
  </si>
  <si>
    <t>Vybourání kovových dveřních zárubní pl do 2 m2</t>
  </si>
  <si>
    <t>338868449</t>
  </si>
  <si>
    <t>BP01</t>
  </si>
  <si>
    <t>2*(0,6*2)</t>
  </si>
  <si>
    <t>BP02</t>
  </si>
  <si>
    <t>3*(0,6*2)</t>
  </si>
  <si>
    <t>BP03</t>
  </si>
  <si>
    <t>BP04</t>
  </si>
  <si>
    <t>0,6*2</t>
  </si>
  <si>
    <t>BP06</t>
  </si>
  <si>
    <t>0,8*2</t>
  </si>
  <si>
    <t>BP07</t>
  </si>
  <si>
    <t>BP08</t>
  </si>
  <si>
    <t>BP 10</t>
  </si>
  <si>
    <t>BP12</t>
  </si>
  <si>
    <t>50</t>
  </si>
  <si>
    <t>968082016</t>
  </si>
  <si>
    <t>Vybourání plastových rámů oken včetně křídel plochy přes 1 do 2 m2</t>
  </si>
  <si>
    <t>1190408342</t>
  </si>
  <si>
    <t>3*(0,9*1,2)</t>
  </si>
  <si>
    <t>997</t>
  </si>
  <si>
    <t>Přesun sutě</t>
  </si>
  <si>
    <t>51</t>
  </si>
  <si>
    <t>997013211</t>
  </si>
  <si>
    <t>Vnitrostaveništní doprava suti a vybouraných hmot pro budovy v do 6 m ručně</t>
  </si>
  <si>
    <t>-920521065</t>
  </si>
  <si>
    <t>52</t>
  </si>
  <si>
    <t>997013219</t>
  </si>
  <si>
    <t>Příplatek k vnitrostaveništní dopravě suti a vybouraných hmot za zvětšenou dopravu suti ZKD 10 m</t>
  </si>
  <si>
    <t>-1372746251</t>
  </si>
  <si>
    <t>53</t>
  </si>
  <si>
    <t>997013501</t>
  </si>
  <si>
    <t>Odvoz suti a vybouraných hmot na skládku nebo meziskládku do 1 km se složením</t>
  </si>
  <si>
    <t>1419231006</t>
  </si>
  <si>
    <t>54</t>
  </si>
  <si>
    <t>997013509</t>
  </si>
  <si>
    <t>Příplatek k odvozu suti a vybouraných hmot na skládku ZKD 1 km přes 1 km</t>
  </si>
  <si>
    <t>1904495431</t>
  </si>
  <si>
    <t>100,066*20 "Přepočtené koeficientem množství</t>
  </si>
  <si>
    <t>55</t>
  </si>
  <si>
    <t>997013631</t>
  </si>
  <si>
    <t>Poplatek za uložení na skládce (skládkovné) stavebního odpadu směsného kód odpadu 17 09 04</t>
  </si>
  <si>
    <t>845800596</t>
  </si>
  <si>
    <t>TSP</t>
  </si>
  <si>
    <t>Triedenie podľa TSP</t>
  </si>
  <si>
    <t>71</t>
  </si>
  <si>
    <t>Práce pri kladení dlažieb a obkladov</t>
  </si>
  <si>
    <t>56</t>
  </si>
  <si>
    <t>998711101</t>
  </si>
  <si>
    <t>Přesun hmot tonážní pro izolace proti vodě, vlhkosti a plynům v objektech v do 6 m</t>
  </si>
  <si>
    <t>-1058783539</t>
  </si>
  <si>
    <t>57</t>
  </si>
  <si>
    <t>998712101</t>
  </si>
  <si>
    <t>Přesun hmot tonážní tonážní pro krytiny povlakové v objektech v do 6 m</t>
  </si>
  <si>
    <t>554409172</t>
  </si>
  <si>
    <t>58</t>
  </si>
  <si>
    <t>998713101</t>
  </si>
  <si>
    <t>Přesun hmot tonážní pro izolace tepelné v objektech v do 6 m</t>
  </si>
  <si>
    <t>-676575937</t>
  </si>
  <si>
    <t>PSV</t>
  </si>
  <si>
    <t>Práce a dodávky PSV</t>
  </si>
  <si>
    <t>711</t>
  </si>
  <si>
    <t>Izolace proti vodě, vlhkosti a plynům</t>
  </si>
  <si>
    <t>59</t>
  </si>
  <si>
    <t>711111001</t>
  </si>
  <si>
    <t>Provedení izolace proti zemní vlhkosti vodorovné za studena nátěrem penetračním</t>
  </si>
  <si>
    <t>-992656508</t>
  </si>
  <si>
    <t>3+11+3+6+5+28</t>
  </si>
  <si>
    <t>60</t>
  </si>
  <si>
    <t>11163150</t>
  </si>
  <si>
    <t>lak penetrační asfaltový</t>
  </si>
  <si>
    <t>-117157838</t>
  </si>
  <si>
    <t>56*0,0003 "Přepočtené koeficientem množství</t>
  </si>
  <si>
    <t>61</t>
  </si>
  <si>
    <t>711141559</t>
  </si>
  <si>
    <t>Provedení izolace proti zemní vlhkosti pásy přitavením vodorovné NAIP</t>
  </si>
  <si>
    <t>1479536128</t>
  </si>
  <si>
    <t>62</t>
  </si>
  <si>
    <t>62853004</t>
  </si>
  <si>
    <t>pás asfaltový natavitelný modifikovaný SBS tl 4,0mm s vložkou ze skleněné tkaniny a spalitelnou PE fólií nebo jemnozrnným minerálním posypem na horním povrchu</t>
  </si>
  <si>
    <t>-71240611</t>
  </si>
  <si>
    <t>56*1,1655 "Přepočtené koeficientem množství</t>
  </si>
  <si>
    <t>712</t>
  </si>
  <si>
    <t>Povlakové krytiny</t>
  </si>
  <si>
    <t>63</t>
  </si>
  <si>
    <t>712363001</t>
  </si>
  <si>
    <t>Provedení povlakové krytiny střech do 10° termoplastickou fólií PVC rozvinutím a natažením v ploše</t>
  </si>
  <si>
    <t>2124262619</t>
  </si>
  <si>
    <t>7,14*33,9</t>
  </si>
  <si>
    <t>3,31*7,14</t>
  </si>
  <si>
    <t>9,56*11,6</t>
  </si>
  <si>
    <t>64</t>
  </si>
  <si>
    <t>28342411</t>
  </si>
  <si>
    <t>fólie hydroizolační střešní mPVC s nakašírovaným PES rounem určená k lepení tl 1,5mm (účinná tloušťka)</t>
  </si>
  <si>
    <t>-545612700</t>
  </si>
  <si>
    <t>376,575*1,1655 "Přepočtené koeficientem množství</t>
  </si>
  <si>
    <t>65</t>
  </si>
  <si>
    <t>712363003</t>
  </si>
  <si>
    <t>Provedení povlakové krytina střech do 10° spoj 2 pásů fólií PVC horkovzdušným navařením</t>
  </si>
  <si>
    <t>716258479</t>
  </si>
  <si>
    <t>66</t>
  </si>
  <si>
    <t>712771201</t>
  </si>
  <si>
    <t>Provedení drenážní vrstvy vegetační střechy z kameniva tl do 100 mm sklon do 5°</t>
  </si>
  <si>
    <t>-14301282</t>
  </si>
  <si>
    <t>S1</t>
  </si>
  <si>
    <t>32,4*6,24</t>
  </si>
  <si>
    <t>S2</t>
  </si>
  <si>
    <t>9,105*7,51</t>
  </si>
  <si>
    <t>67</t>
  </si>
  <si>
    <t>58333625</t>
  </si>
  <si>
    <t>kamenivo těžené hrubé frakce 4/8</t>
  </si>
  <si>
    <t>-2137428421</t>
  </si>
  <si>
    <t>68</t>
  </si>
  <si>
    <t>712771271</t>
  </si>
  <si>
    <t>Provedení filtrační vrstvy vegetační střechy z textilií sklon do 5°</t>
  </si>
  <si>
    <t>1936162002</t>
  </si>
  <si>
    <t>69</t>
  </si>
  <si>
    <t>69311059</t>
  </si>
  <si>
    <t>geotextilie netkaná separační, ochranná, filtrační, drenážní PP 150g/m2</t>
  </si>
  <si>
    <t>-965703500</t>
  </si>
  <si>
    <t>270,555*1,1 "Přepočtené koeficientem množství</t>
  </si>
  <si>
    <t>70</t>
  </si>
  <si>
    <t>712771301</t>
  </si>
  <si>
    <t>Provedení hydroakumulační vrstvy z lehčeného kameniva do 100 mm vegetační střechy sklon do 5°</t>
  </si>
  <si>
    <t>-1884221123</t>
  </si>
  <si>
    <t>58761500</t>
  </si>
  <si>
    <t>kamenivo keramické lehké frakce 1/4</t>
  </si>
  <si>
    <t>-1746005428</t>
  </si>
  <si>
    <t>270,555*0,1 "Přepočtené koeficientem množství</t>
  </si>
  <si>
    <t>72</t>
  </si>
  <si>
    <t>712771401</t>
  </si>
  <si>
    <t>Provedení vegetační vrstvy ze substrátu tl do 100 mm vegetační střechy sklon do 5°</t>
  </si>
  <si>
    <t>481322059</t>
  </si>
  <si>
    <t>73</t>
  </si>
  <si>
    <t>10321225</t>
  </si>
  <si>
    <t>substrát vegetačních střech extenzivní s nízkým obsahem organické složky</t>
  </si>
  <si>
    <t>1239866863</t>
  </si>
  <si>
    <t>713</t>
  </si>
  <si>
    <t>Izolace tepelné</t>
  </si>
  <si>
    <t>74</t>
  </si>
  <si>
    <t>713141152</t>
  </si>
  <si>
    <t>Montáž izolace tepelné střech plochých kladené volně 2 vrstvy rohoží, pásů, dílců, desek</t>
  </si>
  <si>
    <t>-887765982</t>
  </si>
  <si>
    <t>S3</t>
  </si>
  <si>
    <t>0,54*(33,9+33,9+6,4+6,4)</t>
  </si>
  <si>
    <t>S4</t>
  </si>
  <si>
    <t>1,25*(9,1+9,1+7,51+7,51)</t>
  </si>
  <si>
    <t>3,6*6,2</t>
  </si>
  <si>
    <t>75</t>
  </si>
  <si>
    <t>28375030</t>
  </si>
  <si>
    <t>deska EPS 150 pro konstrukce s vysokým zatížením λ=0,035 tl 90mm</t>
  </si>
  <si>
    <t>-1186597674</t>
  </si>
  <si>
    <t>0,5*(32,4*6,24)</t>
  </si>
  <si>
    <t>0,5*(0,54*(33,9+33,9+6,4+6,4))</t>
  </si>
  <si>
    <t>122,85*2,1 "Přepočtené koeficientem množství</t>
  </si>
  <si>
    <t>76</t>
  </si>
  <si>
    <t>28375914</t>
  </si>
  <si>
    <t>deska EPS 150 pro konstrukce s vysokým zatížením λ=0,035 tl 100mm</t>
  </si>
  <si>
    <t>1266135363</t>
  </si>
  <si>
    <t>132,224*2,1 "Přepočtené koeficientem množství</t>
  </si>
  <si>
    <t>77</t>
  </si>
  <si>
    <t>28375915</t>
  </si>
  <si>
    <t>deska EPS 150 pro konstrukce s vysokým zatížením λ=0,035 tl 120mm</t>
  </si>
  <si>
    <t>1413097529</t>
  </si>
  <si>
    <t>721</t>
  </si>
  <si>
    <t>Zdravotechnika - vnitřní kanalizace</t>
  </si>
  <si>
    <t>78</t>
  </si>
  <si>
    <t>721210812 R</t>
  </si>
  <si>
    <t>Demontáž vpustí podlahových do DN 70</t>
  </si>
  <si>
    <t>-1512451185</t>
  </si>
  <si>
    <t>722</t>
  </si>
  <si>
    <t>Zdravotechnika - vnitřní vodovod</t>
  </si>
  <si>
    <t>79</t>
  </si>
  <si>
    <t>722190901</t>
  </si>
  <si>
    <t>Uzavření nebo otevření vodovodního potrubí při opravách</t>
  </si>
  <si>
    <t>-377815717</t>
  </si>
  <si>
    <t>725</t>
  </si>
  <si>
    <t>Zdravotechnika - zařizovací předměty</t>
  </si>
  <si>
    <t>80</t>
  </si>
  <si>
    <t>725110814</t>
  </si>
  <si>
    <t>Demontáž klozetu Kombi</t>
  </si>
  <si>
    <t>soubor</t>
  </si>
  <si>
    <t>-1910065321</t>
  </si>
  <si>
    <t>81</t>
  </si>
  <si>
    <t>725122817</t>
  </si>
  <si>
    <t>Demontáž pisoárových stání bez nádrže a jedním záchodkem</t>
  </si>
  <si>
    <t>1999192181</t>
  </si>
  <si>
    <t>82</t>
  </si>
  <si>
    <t>725210821</t>
  </si>
  <si>
    <t>Demontáž umyvadel bez výtokových armatur</t>
  </si>
  <si>
    <t>-477038656</t>
  </si>
  <si>
    <t>83</t>
  </si>
  <si>
    <t>725291511</t>
  </si>
  <si>
    <t xml:space="preserve">Doplňky zařízení koupelen a záchodů  dávkovač tekutého mýdla na 350 ml</t>
  </si>
  <si>
    <t>-1188996485</t>
  </si>
  <si>
    <t>PSV104</t>
  </si>
  <si>
    <t>84</t>
  </si>
  <si>
    <t>725291621</t>
  </si>
  <si>
    <t>Doplňky zařízení koupelen a záchodů nerezové zásobník toaletních papírů</t>
  </si>
  <si>
    <t>1024286231</t>
  </si>
  <si>
    <t>PSV105</t>
  </si>
  <si>
    <t>85</t>
  </si>
  <si>
    <t>725291631</t>
  </si>
  <si>
    <t>Doplňky zařízení koupelen a záchodů nerezové zásobník papírových ručníků</t>
  </si>
  <si>
    <t>-1439012751</t>
  </si>
  <si>
    <t>PSV110</t>
  </si>
  <si>
    <t>86</t>
  </si>
  <si>
    <t>725291631R</t>
  </si>
  <si>
    <t>Doplňky zařízení koupelen a záchodů zrcadlo sklopné</t>
  </si>
  <si>
    <t>479586391</t>
  </si>
  <si>
    <t>PSV103</t>
  </si>
  <si>
    <t>87</t>
  </si>
  <si>
    <t>725291641R</t>
  </si>
  <si>
    <t>Doplňky zařízení koupelen a záchodů nerezové štětka v provedení montáž na stěnu</t>
  </si>
  <si>
    <t>1282634576</t>
  </si>
  <si>
    <t>PSV106</t>
  </si>
  <si>
    <t>88</t>
  </si>
  <si>
    <t>725291642R</t>
  </si>
  <si>
    <t>Doplňky zařízení koupelen a záchodů nerezové odpadkový koš</t>
  </si>
  <si>
    <t>-689056903</t>
  </si>
  <si>
    <t>PSV109</t>
  </si>
  <si>
    <t>89</t>
  </si>
  <si>
    <t>725291706</t>
  </si>
  <si>
    <t>Doplňky zařízení koupelen a záchodů smaltované madlo rovné dl 800 mm</t>
  </si>
  <si>
    <t>1869293855</t>
  </si>
  <si>
    <t>PSV100</t>
  </si>
  <si>
    <t>PSV102</t>
  </si>
  <si>
    <t>90</t>
  </si>
  <si>
    <t>725291722</t>
  </si>
  <si>
    <t>Doplňky zařízení koupelen a záchodů smaltované madlo krakorcové sklopné dl 834 mm</t>
  </si>
  <si>
    <t>1096895398</t>
  </si>
  <si>
    <t>PSV101</t>
  </si>
  <si>
    <t>91</t>
  </si>
  <si>
    <t>725820801</t>
  </si>
  <si>
    <t>Demontáž baterie nástěnné do G 3 / 4</t>
  </si>
  <si>
    <t>-592133544</t>
  </si>
  <si>
    <t>92</t>
  </si>
  <si>
    <t>725860811</t>
  </si>
  <si>
    <t>Demontáž uzávěrů zápachu jednoduchých</t>
  </si>
  <si>
    <t>1712938574</t>
  </si>
  <si>
    <t>BP01-umyvadlo,pisoár</t>
  </si>
  <si>
    <t>BP02-pisoár</t>
  </si>
  <si>
    <t>BP03 umyvadlo</t>
  </si>
  <si>
    <t>BP05 umyvadlo</t>
  </si>
  <si>
    <t>763</t>
  </si>
  <si>
    <t>Konstrukce suché výstavby</t>
  </si>
  <si>
    <t>93</t>
  </si>
  <si>
    <t>763123133</t>
  </si>
  <si>
    <t>SDK stěna předsazená bezpečnostní RC3 tl 150 mm 2x plech zdvojený profil CD+UD desky 4xH2 12,5 s izolací EI 30</t>
  </si>
  <si>
    <t>1648801221</t>
  </si>
  <si>
    <t>3*(1,27+2,23+2+1+0,9+0,85+1)</t>
  </si>
  <si>
    <t>94</t>
  </si>
  <si>
    <t>763131432</t>
  </si>
  <si>
    <t>SDK podhled deska 1xDF 15 bez izolace dvouvrstvá spodní kce profil CD+UD REI 90</t>
  </si>
  <si>
    <t>959025379</t>
  </si>
  <si>
    <t>Místnosti č.12,13,14,17,18,19,23,24,26,31,32</t>
  </si>
  <si>
    <t>6,02+1,4+5,37+6,03+5,37+1,4+7,17+1,92+6,05+4,59+16,18</t>
  </si>
  <si>
    <t>95</t>
  </si>
  <si>
    <t>763411116</t>
  </si>
  <si>
    <t>Sanitární příčky do mokrého prostředí, kompaktní desky tl 13 mm</t>
  </si>
  <si>
    <t>1556168688</t>
  </si>
  <si>
    <t>PSV200,201,202,203,204,205,206,207</t>
  </si>
  <si>
    <t>2*1,155</t>
  </si>
  <si>
    <t>2*2</t>
  </si>
  <si>
    <t>0,35*2</t>
  </si>
  <si>
    <t>0,15*2</t>
  </si>
  <si>
    <t>1,26*2</t>
  </si>
  <si>
    <t>0,62*2</t>
  </si>
  <si>
    <t>0,5*1</t>
  </si>
  <si>
    <t>0,13*1</t>
  </si>
  <si>
    <t>96</t>
  </si>
  <si>
    <t>763411126</t>
  </si>
  <si>
    <t>Dveře sanitárních příček, kompaktní desky tl 13 mm, š do 800 mm, v do 2000 mm</t>
  </si>
  <si>
    <t>1120092180</t>
  </si>
  <si>
    <t>Dle PSV 200,202,203,204,205a,205b,206</t>
  </si>
  <si>
    <t>1+2+1+1+1+1+1</t>
  </si>
  <si>
    <t>97</t>
  </si>
  <si>
    <t>763431001</t>
  </si>
  <si>
    <t>Montáž minerálního podhledu s vyjímatelnými panely vel. do 0,36 m2 na zavěšený viditelný rošt</t>
  </si>
  <si>
    <t>-463041763</t>
  </si>
  <si>
    <t>Místnosti 01-11,15,16</t>
  </si>
  <si>
    <t>3,8+1,77+2,03+3,81+6,63+1,81+2,91+13,86+1,72+1,45+27,34+5,92+29,34</t>
  </si>
  <si>
    <t>98</t>
  </si>
  <si>
    <t>59036500</t>
  </si>
  <si>
    <t>deska podhledová minerální rovná bílá jemně texturovaná bez perforace 15x600x600mm</t>
  </si>
  <si>
    <t>-1005281277</t>
  </si>
  <si>
    <t>102,39*1,1 "Přepočtené koeficientem množství</t>
  </si>
  <si>
    <t>99</t>
  </si>
  <si>
    <t>998763301</t>
  </si>
  <si>
    <t>Přesun hmot tonážní pro sádrokartonové konstrukce v objektech v do 6 m</t>
  </si>
  <si>
    <t>2089535776</t>
  </si>
  <si>
    <t>764</t>
  </si>
  <si>
    <t>Konstrukce klempířské</t>
  </si>
  <si>
    <t>100</t>
  </si>
  <si>
    <t>764222430 R</t>
  </si>
  <si>
    <t>Oplechování rovné okapové hrany z vyniloplastového plechu rš 120 mm</t>
  </si>
  <si>
    <t>76231681</t>
  </si>
  <si>
    <t>Dle PSV408</t>
  </si>
  <si>
    <t>101</t>
  </si>
  <si>
    <t>764222433</t>
  </si>
  <si>
    <t>Oplechování rovné okapové hrany z vyniloplastového plechu rš 250 mm</t>
  </si>
  <si>
    <t>-1710374418</t>
  </si>
  <si>
    <t>Dle PSV 409</t>
  </si>
  <si>
    <t>102</t>
  </si>
  <si>
    <t>764225402 R</t>
  </si>
  <si>
    <t xml:space="preserve">Oplechování horních ploch a nadezdívek (atik) bez rohů z  vyniloplastovéhoplechu celoplošně lepené rš 200 mm</t>
  </si>
  <si>
    <t>2053672298</t>
  </si>
  <si>
    <t>Dle PSV 407</t>
  </si>
  <si>
    <t>103</t>
  </si>
  <si>
    <t>764225405 R</t>
  </si>
  <si>
    <t xml:space="preserve">Oplechování horních ploch a nadezdívek (atik) bez rohů z vyniloplastového  plechu celoplošně lepené rš 400 mm</t>
  </si>
  <si>
    <t>1419863852</t>
  </si>
  <si>
    <t>Dle PSV 406</t>
  </si>
  <si>
    <t>104</t>
  </si>
  <si>
    <t>764226445R</t>
  </si>
  <si>
    <t>Oplechování parapetů rovných celoplošně lepené z plechu rš 400 mm vyniloplastový včetně příponek. Přesná specifikace dle PSV.</t>
  </si>
  <si>
    <t>157162165</t>
  </si>
  <si>
    <t>PSV 401,402,403,404</t>
  </si>
  <si>
    <t>2,06</t>
  </si>
  <si>
    <t>5*1,83</t>
  </si>
  <si>
    <t>30*0,93</t>
  </si>
  <si>
    <t>3*2,13</t>
  </si>
  <si>
    <t>105</t>
  </si>
  <si>
    <t>764256443</t>
  </si>
  <si>
    <t>Oplechování parapetů rovných celoplošně lepené z nerezového plechu rš 250 mm</t>
  </si>
  <si>
    <t>-1191299031</t>
  </si>
  <si>
    <t>PSV115</t>
  </si>
  <si>
    <t>2,03</t>
  </si>
  <si>
    <t>106</t>
  </si>
  <si>
    <t>764521404R</t>
  </si>
  <si>
    <t>Žlab podokapní půlkruhový z vyniloplastového plechu rš 330 mm</t>
  </si>
  <si>
    <t>1385437300</t>
  </si>
  <si>
    <t>Dle PSV 411</t>
  </si>
  <si>
    <t>107</t>
  </si>
  <si>
    <t>764521405R</t>
  </si>
  <si>
    <t>Žlab podokapní půlkruhový z vyniloplastového plechu rš 400 mm</t>
  </si>
  <si>
    <t>-374869948</t>
  </si>
  <si>
    <t>Dle PSV 410</t>
  </si>
  <si>
    <t>108</t>
  </si>
  <si>
    <t>764521444R</t>
  </si>
  <si>
    <t>Kotlík oválný (trychtýřový) pro podokapní žlaby z vyniloplastového plechu 330/100 mm</t>
  </si>
  <si>
    <t>437454668</t>
  </si>
  <si>
    <t>Dle PSV 413</t>
  </si>
  <si>
    <t>109</t>
  </si>
  <si>
    <t>764521445R</t>
  </si>
  <si>
    <t>Kotlík oválný (trychtýřový) pro podokapní žlaby z vyniloplastového plechu 400/120 mm</t>
  </si>
  <si>
    <t>1954505962</t>
  </si>
  <si>
    <t>Dle PSV412</t>
  </si>
  <si>
    <t>110</t>
  </si>
  <si>
    <t>764528422R</t>
  </si>
  <si>
    <t xml:space="preserve">Svody kruhové včetně objímek, kolen, odskoků z vyniloplastového  plechu průměru 100 mm</t>
  </si>
  <si>
    <t>-1126843882</t>
  </si>
  <si>
    <t>Dle tabulky PSV 415</t>
  </si>
  <si>
    <t>2*7,5</t>
  </si>
  <si>
    <t>111</t>
  </si>
  <si>
    <t>764528423R</t>
  </si>
  <si>
    <t xml:space="preserve">Svody kruhové včetně objímek, kolen, odskoků z vyniloplastového  plechu průměru 120 mm</t>
  </si>
  <si>
    <t>1321949347</t>
  </si>
  <si>
    <t>Dle tabulky PSV 414</t>
  </si>
  <si>
    <t>2*7</t>
  </si>
  <si>
    <t>112</t>
  </si>
  <si>
    <t>998764101</t>
  </si>
  <si>
    <t>Přesun hmot tonážní pro konstrukce klempířské v objektech v do 6 m</t>
  </si>
  <si>
    <t>-1132097465</t>
  </si>
  <si>
    <t>766</t>
  </si>
  <si>
    <t>Konstrukce truhlářské</t>
  </si>
  <si>
    <t>113</t>
  </si>
  <si>
    <t>766622131</t>
  </si>
  <si>
    <t>Montáž plastových oken plochy přes 1 m2 otevíravých v do 1,5 m s rámem do zdiva</t>
  </si>
  <si>
    <t>2090556703</t>
  </si>
  <si>
    <t>O01</t>
  </si>
  <si>
    <t>2,03*1,2</t>
  </si>
  <si>
    <t>O02</t>
  </si>
  <si>
    <t>5*(0,9*1,2)</t>
  </si>
  <si>
    <t>O03</t>
  </si>
  <si>
    <t>1,8*1,2</t>
  </si>
  <si>
    <t>114</t>
  </si>
  <si>
    <t>61140051</t>
  </si>
  <si>
    <t>okno plastové otevíravé/sklopné dvojsklo přes plochu 1m2 do v 1,5m</t>
  </si>
  <si>
    <t>-952350184</t>
  </si>
  <si>
    <t>Dodávka oken O01-O03- přesná specifikace dle tabulky výpisu prvků PSV PD</t>
  </si>
  <si>
    <t>9,996</t>
  </si>
  <si>
    <t>115</t>
  </si>
  <si>
    <t>766622135R</t>
  </si>
  <si>
    <t>Dodávka a montáž folie na okno, přesná specifikace dle tabulky PSV 107,108</t>
  </si>
  <si>
    <t>1882595727</t>
  </si>
  <si>
    <t>2*(0,9*1,2)</t>
  </si>
  <si>
    <t>116</t>
  </si>
  <si>
    <t>766622862</t>
  </si>
  <si>
    <t>Vyvěšení křídel dřevěných nebo plastových okenních přes 1,5 m2</t>
  </si>
  <si>
    <t>1684337381</t>
  </si>
  <si>
    <t>6+3</t>
  </si>
  <si>
    <t>117</t>
  </si>
  <si>
    <t>766660171</t>
  </si>
  <si>
    <t>Montáž dveřních křídel otvíravých jednokřídlových š do 0,8 m do obložkové zárubně</t>
  </si>
  <si>
    <t>-790753175</t>
  </si>
  <si>
    <t>Dle tabulky prvků PSV PD 08,09,10,11,</t>
  </si>
  <si>
    <t>3+2+1+1</t>
  </si>
  <si>
    <t>118</t>
  </si>
  <si>
    <t>61162074 R</t>
  </si>
  <si>
    <t xml:space="preserve">dveře jednokřídlé voštinové povrch laminátový plné 800x1970-2100mm  přesná specifikace dle tabulky 08,09 PSV PD</t>
  </si>
  <si>
    <t>2138080681</t>
  </si>
  <si>
    <t>119</t>
  </si>
  <si>
    <t>61162077 R</t>
  </si>
  <si>
    <t>dveře jednokřídlé voštinové povrch laminátový plné voděodolné 800 x1970-2100mm přesná specifikace dle tabulky 10,11 PSV PD</t>
  </si>
  <si>
    <t>-51578496</t>
  </si>
  <si>
    <t>120</t>
  </si>
  <si>
    <t>766660411</t>
  </si>
  <si>
    <t>Montáž vchodových dveří jednokřídlových bez nadsvětlíku do zdiva</t>
  </si>
  <si>
    <t>-939338043</t>
  </si>
  <si>
    <t>Dle tabulky PSV 04,05,06,07</t>
  </si>
  <si>
    <t>121</t>
  </si>
  <si>
    <t>RMAT0002</t>
  </si>
  <si>
    <t>dveře vchodové plastové, přesná specifikace dle tabulky výpisu prvků 04</t>
  </si>
  <si>
    <t>-1825933682</t>
  </si>
  <si>
    <t>122</t>
  </si>
  <si>
    <t>766682111</t>
  </si>
  <si>
    <t>Montáž zárubní obložkových pro dveře jednokřídlové tl stěny do 170 mm</t>
  </si>
  <si>
    <t>983531464</t>
  </si>
  <si>
    <t>123</t>
  </si>
  <si>
    <t>61182307</t>
  </si>
  <si>
    <t>zárubeň jednokřídlá obložková s laminátovým povrchem tl stěny 60-150mm rozměru 600-1100/1970, 2100mm</t>
  </si>
  <si>
    <t>-1707566365</t>
  </si>
  <si>
    <t>124</t>
  </si>
  <si>
    <t>766691914</t>
  </si>
  <si>
    <t>Vyvěšení nebo zavěšení dřevěných křídel dveří pl do 2 m2</t>
  </si>
  <si>
    <t>-927131519</t>
  </si>
  <si>
    <t>BP10</t>
  </si>
  <si>
    <t>125</t>
  </si>
  <si>
    <t>766694116</t>
  </si>
  <si>
    <t>Montáž parapetních desek dřevěných nebo plastových š do 30 cm</t>
  </si>
  <si>
    <t>87477502</t>
  </si>
  <si>
    <t>PSV300,301</t>
  </si>
  <si>
    <t>8*0,9</t>
  </si>
  <si>
    <t>2*1,8</t>
  </si>
  <si>
    <t>126</t>
  </si>
  <si>
    <t>60794102</t>
  </si>
  <si>
    <t>parapet dřevotřískový vnitřní povrch laminátový š 260mm</t>
  </si>
  <si>
    <t>-793482012</t>
  </si>
  <si>
    <t>10,8*1,1 "Přepočtené koeficientem množství</t>
  </si>
  <si>
    <t>127</t>
  </si>
  <si>
    <t>60794121</t>
  </si>
  <si>
    <t>koncovka PVC k parapetním dřevotřískovým deskám 600mm</t>
  </si>
  <si>
    <t>-1159458820</t>
  </si>
  <si>
    <t>128</t>
  </si>
  <si>
    <t>766694126R</t>
  </si>
  <si>
    <t>Dodávka a montáž atypické konzoly dle PSV 302</t>
  </si>
  <si>
    <t>ks</t>
  </si>
  <si>
    <t>909138037</t>
  </si>
  <si>
    <t>129</t>
  </si>
  <si>
    <t>998766101</t>
  </si>
  <si>
    <t>Přesun hmot tonážní pro kce truhlářské v objektech v do 6 m</t>
  </si>
  <si>
    <t>-475970886</t>
  </si>
  <si>
    <t>767</t>
  </si>
  <si>
    <t>Konstrukce zámečnické</t>
  </si>
  <si>
    <t>130</t>
  </si>
  <si>
    <t>767210151 R</t>
  </si>
  <si>
    <t xml:space="preserve">Dodávka a montáž háku na stěnu specifikace dle tabulky PSV 112 </t>
  </si>
  <si>
    <t>1187709519</t>
  </si>
  <si>
    <t>131</t>
  </si>
  <si>
    <t>767861000 R</t>
  </si>
  <si>
    <t>Dodávka a montáž AL žebřík přesná specifikace dle PSV 111 PD</t>
  </si>
  <si>
    <t>-1882709873</t>
  </si>
  <si>
    <t>132</t>
  </si>
  <si>
    <t>767881135R</t>
  </si>
  <si>
    <t>Montáž trvalé tabulky označující délku úvazku bezpečnostního lana</t>
  </si>
  <si>
    <t>-85538139</t>
  </si>
  <si>
    <t>133</t>
  </si>
  <si>
    <t>767881141</t>
  </si>
  <si>
    <t>Montáž bodů záchytného systému do železobetonu mechanickými kotvami</t>
  </si>
  <si>
    <t>1846587215</t>
  </si>
  <si>
    <t>ST1</t>
  </si>
  <si>
    <t>EB1</t>
  </si>
  <si>
    <t>RK1</t>
  </si>
  <si>
    <t>RK2</t>
  </si>
  <si>
    <t>SK1</t>
  </si>
  <si>
    <t>134</t>
  </si>
  <si>
    <t>70921342</t>
  </si>
  <si>
    <t>kotvicí bod pro betonové nosníky pomocí čtyř závitových tyčí dl 150mm</t>
  </si>
  <si>
    <t>1917445801</t>
  </si>
  <si>
    <t>135</t>
  </si>
  <si>
    <t>767881161</t>
  </si>
  <si>
    <t>Montáž lana do nástavců v záchytném systému poddajného kotvícího vedení</t>
  </si>
  <si>
    <t>737740251</t>
  </si>
  <si>
    <t>136</t>
  </si>
  <si>
    <t>31452201</t>
  </si>
  <si>
    <t>nerezové lano určené pro systémy s požadavkem na permanentní kotvicí vedení tl 8mm</t>
  </si>
  <si>
    <t>1249604664</t>
  </si>
  <si>
    <t>137</t>
  </si>
  <si>
    <t>767893127</t>
  </si>
  <si>
    <t>Montáž stříšek nad vstupy kotvených pomocí konzol rovných, výplň z plechu š do 1,50 m</t>
  </si>
  <si>
    <t>1330796293</t>
  </si>
  <si>
    <t>138</t>
  </si>
  <si>
    <t>RMAT0003</t>
  </si>
  <si>
    <t>stříška vchodová přesná specifikace dle tabulky PSV117,116</t>
  </si>
  <si>
    <t>842040076</t>
  </si>
  <si>
    <t>771</t>
  </si>
  <si>
    <t>Podlahy z dlaždic</t>
  </si>
  <si>
    <t>139</t>
  </si>
  <si>
    <t>771111011</t>
  </si>
  <si>
    <t>Vysátí podkladu před pokládkou dlažby</t>
  </si>
  <si>
    <t>-1734689983</t>
  </si>
  <si>
    <t>Místnosti 01-19,24,26</t>
  </si>
  <si>
    <t>3,8+1,77+2,03+3,81+6,63+1,81+2,91+13,86+1,72+1,45+27,34+6,02+1,4+5,37+5,92+29,34+6,03+5,37+1,4+1,92+6,05</t>
  </si>
  <si>
    <t>140</t>
  </si>
  <si>
    <t>771121011</t>
  </si>
  <si>
    <t>Nátěr penetrační na podlahu</t>
  </si>
  <si>
    <t>960140968</t>
  </si>
  <si>
    <t>141</t>
  </si>
  <si>
    <t>771151011</t>
  </si>
  <si>
    <t>Samonivelační stěrka podlah pevnosti 20 MPa tl 3 mm</t>
  </si>
  <si>
    <t>331943189</t>
  </si>
  <si>
    <t>142</t>
  </si>
  <si>
    <t>771573810</t>
  </si>
  <si>
    <t>Demontáž podlah z dlaždic keramických lepených</t>
  </si>
  <si>
    <t>1415548443</t>
  </si>
  <si>
    <t>Bp01</t>
  </si>
  <si>
    <t>5,46+1,21</t>
  </si>
  <si>
    <t>5,22+1,22+1,22</t>
  </si>
  <si>
    <t>1,19+1,18</t>
  </si>
  <si>
    <t>3,19+1,07</t>
  </si>
  <si>
    <t>2,55</t>
  </si>
  <si>
    <t>6,54+3,87</t>
  </si>
  <si>
    <t>143</t>
  </si>
  <si>
    <t>771574113</t>
  </si>
  <si>
    <t>Montáž podlah keramických hladkých lepených flexibilním lepidlem přes 12 do 19 ks/m2</t>
  </si>
  <si>
    <t>-1539038694</t>
  </si>
  <si>
    <t>144</t>
  </si>
  <si>
    <t>59761603</t>
  </si>
  <si>
    <t>dlažba keramická hutná hladká do interiéru přes 12 do 19ks/m2</t>
  </si>
  <si>
    <t>112561192</t>
  </si>
  <si>
    <t>135,95*1,1 "Přepočtené koeficientem množství</t>
  </si>
  <si>
    <t>145</t>
  </si>
  <si>
    <t>771591112</t>
  </si>
  <si>
    <t>Izolace pod dlažbu nátěrem nebo stěrkou ve dvou vrstvách</t>
  </si>
  <si>
    <t>1971113447</t>
  </si>
  <si>
    <t>Místnosti 01,02,03,05,06,10,12,13,14,17,18,19,24,26</t>
  </si>
  <si>
    <t>3,8+1,77+2,03+6,63+1,81+1,45+6,02+1,4+5,37+6,03+5,37+1,4+1,92+6,05</t>
  </si>
  <si>
    <t>146</t>
  </si>
  <si>
    <t>998771101</t>
  </si>
  <si>
    <t>Přesun hmot tonážní pro podlahy z dlaždic v objektech v do 6 m</t>
  </si>
  <si>
    <t>1973293165</t>
  </si>
  <si>
    <t>776</t>
  </si>
  <si>
    <t>Podlahy povlakové</t>
  </si>
  <si>
    <t>147</t>
  </si>
  <si>
    <t>776111116</t>
  </si>
  <si>
    <t>Odstranění zbytků lepidla z podkladu povlakových podlah broušením</t>
  </si>
  <si>
    <t>-1942298113</t>
  </si>
  <si>
    <t>místnost.25</t>
  </si>
  <si>
    <t>6,95</t>
  </si>
  <si>
    <t>148</t>
  </si>
  <si>
    <t>776111311</t>
  </si>
  <si>
    <t>Vysátí podkladu povlakových podlah</t>
  </si>
  <si>
    <t>-1170353848</t>
  </si>
  <si>
    <t>149</t>
  </si>
  <si>
    <t>776121321</t>
  </si>
  <si>
    <t>Neředěná penetrace savého podkladu povlakových podlah</t>
  </si>
  <si>
    <t>-1221691306</t>
  </si>
  <si>
    <t>150</t>
  </si>
  <si>
    <t>776141112</t>
  </si>
  <si>
    <t>Stěrka podlahová nivelační pro vyrovnání podkladu povlakových podlah pevnosti 20 MPa tl přes 3 do 5 mm</t>
  </si>
  <si>
    <t>1711387235</t>
  </si>
  <si>
    <t>151</t>
  </si>
  <si>
    <t>776201812</t>
  </si>
  <si>
    <t>Demontáž lepených povlakových podlah s podložkou ručně</t>
  </si>
  <si>
    <t>-1466461805</t>
  </si>
  <si>
    <t>10,83</t>
  </si>
  <si>
    <t>22,17</t>
  </si>
  <si>
    <t>23,47</t>
  </si>
  <si>
    <t>3,48</t>
  </si>
  <si>
    <t>BP14</t>
  </si>
  <si>
    <t>152</t>
  </si>
  <si>
    <t>776221111</t>
  </si>
  <si>
    <t>Lepení pásů z PVC standardním lepidlem</t>
  </si>
  <si>
    <t>-2006349438</t>
  </si>
  <si>
    <t>153</t>
  </si>
  <si>
    <t>28412245</t>
  </si>
  <si>
    <t>krytina podlahová heterogenní š 1,5m tl 2mm</t>
  </si>
  <si>
    <t>-16948120</t>
  </si>
  <si>
    <t>6,95*1,1 "Přepočtené koeficientem množství</t>
  </si>
  <si>
    <t>154</t>
  </si>
  <si>
    <t>776411111</t>
  </si>
  <si>
    <t>Montáž obvodových soklíků výšky do 80 mm</t>
  </si>
  <si>
    <t>559248939</t>
  </si>
  <si>
    <t>155</t>
  </si>
  <si>
    <t>28411009</t>
  </si>
  <si>
    <t>lišta soklová PVC 18x80mm</t>
  </si>
  <si>
    <t>1634791924</t>
  </si>
  <si>
    <t>8*1,02 "Přepočtené koeficientem množství</t>
  </si>
  <si>
    <t>156</t>
  </si>
  <si>
    <t>998776101</t>
  </si>
  <si>
    <t>Přesun hmot tonážní pro podlahy povlakové v objektech v do 6 m</t>
  </si>
  <si>
    <t>264290999</t>
  </si>
  <si>
    <t>781</t>
  </si>
  <si>
    <t>Dokončovací práce - obklady</t>
  </si>
  <si>
    <t>157</t>
  </si>
  <si>
    <t>781111011</t>
  </si>
  <si>
    <t>Ometení (oprášení) stěny při přípravě podkladu</t>
  </si>
  <si>
    <t>-2130473535</t>
  </si>
  <si>
    <t>2*(2+2+1,79+1,79+2+2+1,85+1,85+2+2+1,95+1,95+5,1+0,9+0,17+1,28+2,05+0,6+1,05+0,6+1,85+0,6+1,7+0,85+1,7+0,6+0,9+1,6+3,3)</t>
  </si>
  <si>
    <t>3*(2*(1,05+0,665+0,75+1,145+2+3,45))</t>
  </si>
  <si>
    <t>2*(2*(2,23+1,45+0,1+0,7+1,005+0,9+1,27+2,85))</t>
  </si>
  <si>
    <t>2*(1,2+1,2+1,6+1,6+3+2+4+2+3)</t>
  </si>
  <si>
    <t>3*(2+2)</t>
  </si>
  <si>
    <t>158</t>
  </si>
  <si>
    <t>781121011</t>
  </si>
  <si>
    <t>Nátěr penetrační na stěnu</t>
  </si>
  <si>
    <t>1978679913</t>
  </si>
  <si>
    <t>159</t>
  </si>
  <si>
    <t>781131112</t>
  </si>
  <si>
    <t>Izolace pod obklad nátěrem nebo stěrkou ve dvou vrstvách</t>
  </si>
  <si>
    <t>548826054</t>
  </si>
  <si>
    <t>160</t>
  </si>
  <si>
    <t>781151031</t>
  </si>
  <si>
    <t>Celoplošné vyrovnání podkladu stěrkou tl 3 mm</t>
  </si>
  <si>
    <t>424043914</t>
  </si>
  <si>
    <t>původní zdi</t>
  </si>
  <si>
    <t>161</t>
  </si>
  <si>
    <t>781473810</t>
  </si>
  <si>
    <t>Demontáž obkladů z obkladaček keramických lepených</t>
  </si>
  <si>
    <t>-541249888</t>
  </si>
  <si>
    <t>1,4*1,9</t>
  </si>
  <si>
    <t>1,4*(0,88+0,55)</t>
  </si>
  <si>
    <t>2,23*2,44</t>
  </si>
  <si>
    <t>162</t>
  </si>
  <si>
    <t>781474114</t>
  </si>
  <si>
    <t>Montáž obkladů vnitřních keramických hladkých přes 19 do 22 ks/m2 lepených flexibilním lepidlem</t>
  </si>
  <si>
    <t>1438086081</t>
  </si>
  <si>
    <t>163</t>
  </si>
  <si>
    <t>59761040</t>
  </si>
  <si>
    <t>obklad keramický hladký přes 19 do 22ks/m2</t>
  </si>
  <si>
    <t>3245084</t>
  </si>
  <si>
    <t>243,64*1,1 "Přepočtené koeficientem množství</t>
  </si>
  <si>
    <t>164</t>
  </si>
  <si>
    <t>781477111</t>
  </si>
  <si>
    <t>Příplatek k montáži obkladů vnitřních keramických hladkých za plochu do 10 m2</t>
  </si>
  <si>
    <t>-1396607165</t>
  </si>
  <si>
    <t>165</t>
  </si>
  <si>
    <t>781491021</t>
  </si>
  <si>
    <t>Montáž zrcadel plochy do 1 m2 lepených silikonovým tmelem na keramický obklad</t>
  </si>
  <si>
    <t>316741958</t>
  </si>
  <si>
    <t>PSV119,120</t>
  </si>
  <si>
    <t>1,8*1</t>
  </si>
  <si>
    <t>0,9*0,8</t>
  </si>
  <si>
    <t>166</t>
  </si>
  <si>
    <t>63465134</t>
  </si>
  <si>
    <t>zrcadlo nemontované bronzové tl 4mm max rozměr 3210x2250mm</t>
  </si>
  <si>
    <t>-1589887566</t>
  </si>
  <si>
    <t>2,52*1,1 "Přepočtené koeficientem množství</t>
  </si>
  <si>
    <t>167</t>
  </si>
  <si>
    <t>781494511</t>
  </si>
  <si>
    <t>Plastové profily ukončovací lepené flexibilním lepidlem</t>
  </si>
  <si>
    <t>1571023825</t>
  </si>
  <si>
    <t>168</t>
  </si>
  <si>
    <t>781571131</t>
  </si>
  <si>
    <t>Montáž obkladů ostění šířky do 200 mm lepenými flexibilním lepidlem</t>
  </si>
  <si>
    <t>1799038662</t>
  </si>
  <si>
    <t>169</t>
  </si>
  <si>
    <t>781674113</t>
  </si>
  <si>
    <t>Montáž obkladů parapetů š přes 150 do 200 mm z dlaždic keramických lepených flexibilním lepidlem</t>
  </si>
  <si>
    <t>-1477106476</t>
  </si>
  <si>
    <t>170</t>
  </si>
  <si>
    <t>998781101</t>
  </si>
  <si>
    <t>Přesun hmot tonážní pro obklady keramické v objektech v do 6 m</t>
  </si>
  <si>
    <t>-257550984</t>
  </si>
  <si>
    <t>783</t>
  </si>
  <si>
    <t>Dokončovací práce - nátěry</t>
  </si>
  <si>
    <t>171</t>
  </si>
  <si>
    <t>783806805</t>
  </si>
  <si>
    <t>Odstranění nátěrů z omítek opálením</t>
  </si>
  <si>
    <t>-510590830</t>
  </si>
  <si>
    <t>BP11</t>
  </si>
  <si>
    <t>1,5*(12,75+5,28)</t>
  </si>
  <si>
    <t>784</t>
  </si>
  <si>
    <t>Dokončovací práce - malby a tapety</t>
  </si>
  <si>
    <t>172</t>
  </si>
  <si>
    <t>784111031</t>
  </si>
  <si>
    <t>Omytí podkladu v místnostech v do 3,80 m</t>
  </si>
  <si>
    <t>-1180152477</t>
  </si>
  <si>
    <t>stěny původní</t>
  </si>
  <si>
    <t>nové zdivo</t>
  </si>
  <si>
    <t>Odečet obkladů</t>
  </si>
  <si>
    <t>-243,64</t>
  </si>
  <si>
    <t>173</t>
  </si>
  <si>
    <t>784121001</t>
  </si>
  <si>
    <t>Oškrabání malby v mísnostech v do 3,80 m</t>
  </si>
  <si>
    <t>1700056776</t>
  </si>
  <si>
    <t>174</t>
  </si>
  <si>
    <t>784121011</t>
  </si>
  <si>
    <t>Rozmývání podkladu po oškrabání malby v místnostech v do 3,80 m</t>
  </si>
  <si>
    <t>-1178241170</t>
  </si>
  <si>
    <t>175</t>
  </si>
  <si>
    <t>784211101</t>
  </si>
  <si>
    <t>Dvojnásobné bílé malby ze směsí za mokra výborně oděruvzdorných v místnostech v do 3,80 m</t>
  </si>
  <si>
    <t>-633651630</t>
  </si>
  <si>
    <t>176</t>
  </si>
  <si>
    <t>784211141</t>
  </si>
  <si>
    <t>Příplatek k cenám 2x maleb ze směsí za mokra oděruvzdorných za provádění pl do 5 m2</t>
  </si>
  <si>
    <t>-937692511</t>
  </si>
  <si>
    <t>Ostatní</t>
  </si>
  <si>
    <t>177</t>
  </si>
  <si>
    <t>Dodávka a montáž okrajové kačírkové lišty rohové</t>
  </si>
  <si>
    <t>bm</t>
  </si>
  <si>
    <t>512</t>
  </si>
  <si>
    <t>2139743263</t>
  </si>
  <si>
    <t>178</t>
  </si>
  <si>
    <t>Dodávka a montáž kačírkové lišty rovné</t>
  </si>
  <si>
    <t>-613790847</t>
  </si>
  <si>
    <t>179</t>
  </si>
  <si>
    <t>Dodávka a montáž schodové lišty pod dlažbu</t>
  </si>
  <si>
    <t>-778009274</t>
  </si>
  <si>
    <t>180</t>
  </si>
  <si>
    <t>Pevný kovový žebřík svislý, přesná specifikace dle tabulky PSV dodávka a montáž</t>
  </si>
  <si>
    <t>sou</t>
  </si>
  <si>
    <t>779378987</t>
  </si>
  <si>
    <t>181</t>
  </si>
  <si>
    <t>501</t>
  </si>
  <si>
    <t>D+M Pracovní stůl 1600x800 specifikace dle tabulky PSV PD</t>
  </si>
  <si>
    <t>675306133</t>
  </si>
  <si>
    <t>182</t>
  </si>
  <si>
    <t>502</t>
  </si>
  <si>
    <t>D+M Štaní lavice s věšáky, jednostranná s botníkem specifikace dle tabulky PSV PD</t>
  </si>
  <si>
    <t>-1572178044</t>
  </si>
  <si>
    <t>183</t>
  </si>
  <si>
    <t>503</t>
  </si>
  <si>
    <t xml:space="preserve">D+M Štaní lavice s věšáky a botníkem  specifikace dle tabulky PSV PD</t>
  </si>
  <si>
    <t>-1877601735</t>
  </si>
  <si>
    <t>184</t>
  </si>
  <si>
    <t>504</t>
  </si>
  <si>
    <t>D+M Pozinkový regál 900x400x2100 pět polic specifikace dle tabulky PSV PD</t>
  </si>
  <si>
    <t>-2101123985</t>
  </si>
  <si>
    <t>185</t>
  </si>
  <si>
    <t>505</t>
  </si>
  <si>
    <t>D+M Pozinkový regál 600x400x2100 pět polic specifikace dle tabulky PSV PD</t>
  </si>
  <si>
    <t>1922387671</t>
  </si>
  <si>
    <t>186</t>
  </si>
  <si>
    <t>506</t>
  </si>
  <si>
    <t>D+M Celonerezový pracovní stůl 1200x600x850 specifikace dle tabulky PSV PD</t>
  </si>
  <si>
    <t>-31069089</t>
  </si>
  <si>
    <t>187</t>
  </si>
  <si>
    <t>507</t>
  </si>
  <si>
    <t xml:space="preserve">D+M Celonerezový mycí stůl  900x600x850  dle tabulky PSV PD</t>
  </si>
  <si>
    <t>1772721610</t>
  </si>
  <si>
    <t>188</t>
  </si>
  <si>
    <t>508</t>
  </si>
  <si>
    <t>D+M Celonerezová skříň otevřená 1000x400x1800 specifikace dle tabulky PSV PD</t>
  </si>
  <si>
    <t>791124610</t>
  </si>
  <si>
    <t>VRN</t>
  </si>
  <si>
    <t>Vedlejší rozpočtové náklady</t>
  </si>
  <si>
    <t>VRN1</t>
  </si>
  <si>
    <t>Průzkumné, geodetické a projektové práce</t>
  </si>
  <si>
    <t>189</t>
  </si>
  <si>
    <t>013254000</t>
  </si>
  <si>
    <t>Dokumentace skutečného provedení stavby</t>
  </si>
  <si>
    <t>1024</t>
  </si>
  <si>
    <t>1355806121</t>
  </si>
  <si>
    <t>VRN2</t>
  </si>
  <si>
    <t>Příprava staveniště</t>
  </si>
  <si>
    <t>190</t>
  </si>
  <si>
    <t>020001000</t>
  </si>
  <si>
    <t>…</t>
  </si>
  <si>
    <t>2073448537</t>
  </si>
  <si>
    <t>VRN3</t>
  </si>
  <si>
    <t>Zařízení staveniště</t>
  </si>
  <si>
    <t>191</t>
  </si>
  <si>
    <t>030001000</t>
  </si>
  <si>
    <t>-1739039588</t>
  </si>
  <si>
    <t>VRN4</t>
  </si>
  <si>
    <t>Inženýrská činnost</t>
  </si>
  <si>
    <t>192</t>
  </si>
  <si>
    <t>040001000</t>
  </si>
  <si>
    <t>866589264</t>
  </si>
  <si>
    <t>VRN7</t>
  </si>
  <si>
    <t>Provozní vlivy</t>
  </si>
  <si>
    <t>193</t>
  </si>
  <si>
    <t>070001000</t>
  </si>
  <si>
    <t>1952002390</t>
  </si>
  <si>
    <t>02 - kanalizace a vodovod</t>
  </si>
  <si>
    <t>0 - Přípravné a pomocné práce</t>
  </si>
  <si>
    <t>800-1 - Zemní práce</t>
  </si>
  <si>
    <t>801-3 - Bourání a podchycování konstrukcí</t>
  </si>
  <si>
    <t>800-2 - Stavební práce</t>
  </si>
  <si>
    <t>827 - Trubní vedení -venkovní prostor - kanalizace a venkovní vodovod</t>
  </si>
  <si>
    <t>800-721– A01 - Zdravotně technické instalace – vnitřní kanalizace</t>
  </si>
  <si>
    <t>800-721-A02 - Zdravotně technické instalace – vnitřní vodovod</t>
  </si>
  <si>
    <t>800-724 - Zdravotně technické instalace – strojní vybavení</t>
  </si>
  <si>
    <t>800-725 - Zdravotně technické instalace – zařizovací předměty</t>
  </si>
  <si>
    <t>767 - Konstrukce zámečnické</t>
  </si>
  <si>
    <t>Přípravné a pomocné práce</t>
  </si>
  <si>
    <t>005121020R</t>
  </si>
  <si>
    <t>Zařízení staveniště ZTI</t>
  </si>
  <si>
    <t>kpl</t>
  </si>
  <si>
    <t>005211030R</t>
  </si>
  <si>
    <t>Zřízení zábran kolem výkopů potrubí</t>
  </si>
  <si>
    <t>005111020R</t>
  </si>
  <si>
    <t>Skutečné zaměření trasy potrubí venkovní dešťové a splaškové kanalizace, vodovodu, předání materiálu v dgn</t>
  </si>
  <si>
    <t>004111020R00</t>
  </si>
  <si>
    <t>Dokumentace skutečného provedení části ZTI</t>
  </si>
  <si>
    <t>800-1</t>
  </si>
  <si>
    <t>139601102R00</t>
  </si>
  <si>
    <t xml:space="preserve">Ruční výkop jam, rýh a šachet v zemině třídy těžitelnosti 3:   4,2*0,8*1,2+2*0,8*1,2+2*0,8*1,0</t>
  </si>
  <si>
    <t>139711101R00</t>
  </si>
  <si>
    <t>Vykopávka v uzavřených prostorách třídy těžitelnosti 1-4: 5*0,8*0,6+1*0,8*0,9+2,8*0,8*0,8+0,7*0,8*0,8+0,5*0,8*0,9+1,2*0,8*0,9+1,1*0,8*0,7+4,5*0,8*1,1+1,1*0,8*1,1+0,4*0,8*0,8+5,5*0,8*1,4+0,6*0,8*1,2+3*0,8*1,2+0,9*0,8*1,3+0,9*0,8*1,4+1,6*0,8*1,4+0,6*0,8*1,5</t>
  </si>
  <si>
    <t>Vykopávka v uzavřených prostorách třídy těžitelnosti 1-4: 5*0,8*0,6+1*0,8*0,9+2,8*0,8*0,8+0,7*0,8*0,8+0,5*0,8*0,9+1,2*0,8*0,9+1,1*0,8*0,7+4,5*0,8*1,1+1,1*0,8*1,1+0,4*0,8*0,8+5,5*0,8*1,4+0,6*0,8*1,2+3*0,8*1,2+0,9*0,8*1,3+0,9*0,8*1,4+1,6*0,8*1,4+0,6*0,8*1,5+4,8*0,8*1+1,4*0,8*0,9+1*0,8*1+1,4*0,8*1,1+1,4*0,8*1,1+0,6*0,8*1,1+0,9*0,8*1,1</t>
  </si>
  <si>
    <t>130001101R00</t>
  </si>
  <si>
    <t>Příplatek – ztížené vykopávky v blízkosti podzemních vedení</t>
  </si>
  <si>
    <t>162201203R00a</t>
  </si>
  <si>
    <t>Vodorovné přemístění výkopku z objektu, kolečko do vzdálenosti 10m odvoz zeminy pod podkladním betonem</t>
  </si>
  <si>
    <t>162201210R00a</t>
  </si>
  <si>
    <t>Příplatek za vodorovné přemístění výkopku z vnitřních prostor, kolečko 10m</t>
  </si>
  <si>
    <t>451572111R00</t>
  </si>
  <si>
    <t xml:space="preserve">Lože pro potrubí kanalizace  ze štěrkopísku 0-4mm (uvnitř a vně objektu) A= 33,6m2 (uvnitř)*0,1m + 9m2 (vně) * 0,1</t>
  </si>
  <si>
    <t>175101101R00</t>
  </si>
  <si>
    <t>Obsyp potrubí kanalizace kopaným pískem nebo materiálem uloženým vedle výkopu ve vzdálenosti do 3m, pro jakoukoliv hloubku výkopu a pro jakoukoliv míru zhutnění, bez prohození sypaniny –zásyp celkový v objektu 35,1m3-3,36m3</t>
  </si>
  <si>
    <t>583 37320.R</t>
  </si>
  <si>
    <t>Štěrkopísek 0/8 pro obsyp potrubí včetně dovozu na staveniště (m3=1,8t): A=(33,6+9m2) * 0,36m</t>
  </si>
  <si>
    <t>583 30002.A.R</t>
  </si>
  <si>
    <t>Štěrkopísek k zásypu uvnitř objektu 0/32 (m3=1,6t): 35,1-3,36-12,09m3</t>
  </si>
  <si>
    <t>162201203R00b</t>
  </si>
  <si>
    <t>Vodorovné přemístění písku pro podsyp a obsyp z centrální skládky, kolečko do vzdálenosti 10m (podsyp a obsyp uvnitř objektu)</t>
  </si>
  <si>
    <t>162201210R00b</t>
  </si>
  <si>
    <t>Příplatek za vodorovné přemístění písku pro podsyp a obsyp z centrální skládky, kolečko 10m</t>
  </si>
  <si>
    <t>174101102R00</t>
  </si>
  <si>
    <t>Ruční zásyp jam, rýh a šachet se zhutněním</t>
  </si>
  <si>
    <t>167101101R00</t>
  </si>
  <si>
    <t>Nakládání výkopku z hornin tř. 1-4 do 100 m3 pro odvoz na skládku</t>
  </si>
  <si>
    <t>162701105R00</t>
  </si>
  <si>
    <t>Vodorovné přemístění výkopku z hornin tř. 1-4 do 10 000m na skládku</t>
  </si>
  <si>
    <t>162701109R00</t>
  </si>
  <si>
    <t xml:space="preserve">Příplatek k vod. přemístění hor.1-4 za další 1 km  … 7km*39,2m3</t>
  </si>
  <si>
    <t>171 20</t>
  </si>
  <si>
    <t>Poplatek za skládku (zemina bez nebezpečných látek typ 170504)</t>
  </si>
  <si>
    <t>801-3</t>
  </si>
  <si>
    <t>Bourání a podchycování konstrukcí</t>
  </si>
  <si>
    <t>974031142R00</t>
  </si>
  <si>
    <t>Vysekání rýh ve zdivu cihelném 7x7cm pro kanalizaci</t>
  </si>
  <si>
    <t>974031153R00</t>
  </si>
  <si>
    <t>Vysekání rýh ve zdivu cihelném 10x10cm pro kanalizaci</t>
  </si>
  <si>
    <t>974031133R00</t>
  </si>
  <si>
    <t>Vysekání rýh ve zdivu cihelném 5x10cm pro vodovod</t>
  </si>
  <si>
    <t>974042553R00</t>
  </si>
  <si>
    <t>Vybourání rýhy pro vodovod / kanalizaci v podlaze betonové, drážka 10x10cm</t>
  </si>
  <si>
    <t>972054141R00</t>
  </si>
  <si>
    <t>Vybourání otvorů plochy do 0.0225m2 v železobetonových stropech</t>
  </si>
  <si>
    <t>971033151R00</t>
  </si>
  <si>
    <t>Vybourání otvorů zeď cihel. d=6 cm, tl. 45 cm, MVC</t>
  </si>
  <si>
    <t>971033231R00</t>
  </si>
  <si>
    <t>Vybourání otvorů zeď cihelná plocha do 0,025m2, hloubka 15cm</t>
  </si>
  <si>
    <t>971052361R00</t>
  </si>
  <si>
    <t xml:space="preserve">Vybourání otvorů zdi želbet. pl. 0,09 m2, tl. 60cm  - prostupy základy</t>
  </si>
  <si>
    <t>979082111R00</t>
  </si>
  <si>
    <t>Vnitrostaveništní přeprava suti do 10m uvnitř objektu</t>
  </si>
  <si>
    <t>979082121R00</t>
  </si>
  <si>
    <t>Vnitrostaveništní přeprava suti za každých dalších 5m (2x5m) 2*1,3t</t>
  </si>
  <si>
    <t>979097011R00</t>
  </si>
  <si>
    <t>Pronájem kontejneru 4 t</t>
  </si>
  <si>
    <t>den</t>
  </si>
  <si>
    <t>979081111R00</t>
  </si>
  <si>
    <t>Odvoz vybouraných hmot a suti na skládku do vzdálenosti 1km</t>
  </si>
  <si>
    <t>979081121R00</t>
  </si>
  <si>
    <t>Odvoz vybouraných hmot a suti na skládku - příplatek za každý další km (1,3*16km)</t>
  </si>
  <si>
    <t>979 99</t>
  </si>
  <si>
    <t xml:space="preserve">Poplatek za skládku - recyklace  (beton armovaný, příměsi do 30% 170101 )</t>
  </si>
  <si>
    <t>800-2</t>
  </si>
  <si>
    <t>Stavební práce</t>
  </si>
  <si>
    <t>612403385R00</t>
  </si>
  <si>
    <t xml:space="preserve">Hrubá výplň rýh maltou, rozměr  cca 7x7cm - zaplentování kanalizačního potrubí</t>
  </si>
  <si>
    <t>612403386R00</t>
  </si>
  <si>
    <t xml:space="preserve">Hrubá výplň rýh maltou, rozměr  cca 10x10cm - zaplentování kanalizačního potrubí</t>
  </si>
  <si>
    <t>612403385R00.1</t>
  </si>
  <si>
    <t xml:space="preserve">Hrubá výplň rýh maltou, rozměr  cca 5x10cm zaplentování vodovodního potrubí</t>
  </si>
  <si>
    <t>340235212R00</t>
  </si>
  <si>
    <t>Zazdívka otvorů v příčkách a stěnách cihlami do plochy 0.025m2, tl. zdi nad 10cm, oprava omítek</t>
  </si>
  <si>
    <t>611401111R00</t>
  </si>
  <si>
    <t>Oprava otvorů a omítek na stropech po nových prostupech o ploše do 0.09m2</t>
  </si>
  <si>
    <t>612423531R00</t>
  </si>
  <si>
    <t>Omítka MV rýh stěn a prostupů šířky do 50cm - štuková (potrubí ve stávajících zdech mimo obklad)</t>
  </si>
  <si>
    <t>631315621R00</t>
  </si>
  <si>
    <t>Mazanina betonová tl. 120mm, beton C20/25 - doplnění podlah</t>
  </si>
  <si>
    <t>273313611R00</t>
  </si>
  <si>
    <t>Beton základových desek prostý C 16/20 podbetonovávka patečních kolen</t>
  </si>
  <si>
    <t>998012021R00</t>
  </si>
  <si>
    <t>Přesun hmot pro objekty zděné do výšky 6m</t>
  </si>
  <si>
    <t>827</t>
  </si>
  <si>
    <t>Trubní vedení -venkovní prostor - kanalizace a venkovní vodovod</t>
  </si>
  <si>
    <t>721110806R00</t>
  </si>
  <si>
    <t>Demontáž kameninových trub do DN200 v otevřeném výkopu - vývody z objektu</t>
  </si>
  <si>
    <t>721170967R00</t>
  </si>
  <si>
    <t>Provedení opravy vnitřní kanalizace, potrubí plastové, propojení dosavadního potrubí, D 160 mm</t>
  </si>
  <si>
    <t>871313121R0</t>
  </si>
  <si>
    <t>Montáž trub z tvrdého PVC do D160, gumový kroužek</t>
  </si>
  <si>
    <t>286 11146.A.R</t>
  </si>
  <si>
    <t>PVC KG potrubí hladké SN4, D 125, délka 1,0m</t>
  </si>
  <si>
    <t>877353123R00</t>
  </si>
  <si>
    <t xml:space="preserve">Montáž tvarovek jednoosých  z PVC KG do D200</t>
  </si>
  <si>
    <t>286 51657.A.R</t>
  </si>
  <si>
    <t>PVC koleno KG d125-45.st</t>
  </si>
  <si>
    <t>286 51692.A.R</t>
  </si>
  <si>
    <t>Redukce kanalizační KGR 160/ 125 PVC</t>
  </si>
  <si>
    <t>899101111R00</t>
  </si>
  <si>
    <t>Osazení poklopu s rámem do 50kg</t>
  </si>
  <si>
    <t>592 24201.R</t>
  </si>
  <si>
    <t>Konus železobetonový 425 Wavin</t>
  </si>
  <si>
    <t>592 24208.R</t>
  </si>
  <si>
    <t>Poklop betonový D425 / 7tun</t>
  </si>
  <si>
    <t>592 24-0001</t>
  </si>
  <si>
    <t>Poklop litinový 400/M125 v betonovém rámu</t>
  </si>
  <si>
    <t>894432112R00</t>
  </si>
  <si>
    <t>Osazení plastové šachty do DN450</t>
  </si>
  <si>
    <t>894 43-0001</t>
  </si>
  <si>
    <t>Šachtové dno Wavin Tegra D425/160 typ T</t>
  </si>
  <si>
    <t>894 43-0002</t>
  </si>
  <si>
    <t>Šachtová roura D425 – délka 1,5m</t>
  </si>
  <si>
    <t>894 43-0003</t>
  </si>
  <si>
    <t>Šachtové dno Wavin Tegra D400/160 přímé</t>
  </si>
  <si>
    <t>894 43-0004</t>
  </si>
  <si>
    <t>Šachtová roura D400 – délka 1,0m</t>
  </si>
  <si>
    <t>899711122R00</t>
  </si>
  <si>
    <t>Montáž a dodávka výstražné folie pro kanalizaci a vodovod</t>
  </si>
  <si>
    <t>998276101R00</t>
  </si>
  <si>
    <t>Přesun hmot pro kanalizaci z trub plastových, otevřený výkop</t>
  </si>
  <si>
    <t>800-721– A01</t>
  </si>
  <si>
    <t>Zdravotně technické instalace – vnitřní kanalizace</t>
  </si>
  <si>
    <t>721171803R00</t>
  </si>
  <si>
    <t>Demontáž potrubí novodurového do d75</t>
  </si>
  <si>
    <t>721171808R00</t>
  </si>
  <si>
    <t>Demontáž potrubí novodurového do d110</t>
  </si>
  <si>
    <t>721110806R00.1</t>
  </si>
  <si>
    <t>Demontáž potrubí z kameniny do DN200</t>
  </si>
  <si>
    <t>721210818R00</t>
  </si>
  <si>
    <t>Demontáž vpusti DN100</t>
  </si>
  <si>
    <t>721140932R00</t>
  </si>
  <si>
    <t>Oprava přechod z trub plastových do litinových DN50 - byt</t>
  </si>
  <si>
    <t>721176222R00</t>
  </si>
  <si>
    <t>Potrubí KG do D110 ležaté, vedené v zemi</t>
  </si>
  <si>
    <t>721176223R00</t>
  </si>
  <si>
    <t>Potrubí KG D125 ležaté, vedené v zemi</t>
  </si>
  <si>
    <t>721176114R00</t>
  </si>
  <si>
    <t>Potrubí HT d75 odpadní svislé a pod stropem</t>
  </si>
  <si>
    <t>721176115R00</t>
  </si>
  <si>
    <t>Potrubí HT d110 odpadní svislé a pod stropem</t>
  </si>
  <si>
    <t>721176102R00</t>
  </si>
  <si>
    <t>Potrubí HT D40 připojovací</t>
  </si>
  <si>
    <t>721176103R00</t>
  </si>
  <si>
    <t>Potrubí HT D50 připojovací</t>
  </si>
  <si>
    <t>721176105R00</t>
  </si>
  <si>
    <t>Potrubí HT D110 připojovací</t>
  </si>
  <si>
    <t>721273200R00</t>
  </si>
  <si>
    <t>Souprava ventilační střešní - souprava větrací hlavice do D 110 mm</t>
  </si>
  <si>
    <t>721 17-0001</t>
  </si>
  <si>
    <t>Flexi manžeta DN100 pro napojení větracího komínku</t>
  </si>
  <si>
    <t>721194104R00</t>
  </si>
  <si>
    <t>Vyvedení odpadních výpustek do D40</t>
  </si>
  <si>
    <t>721194105R00</t>
  </si>
  <si>
    <t>Vyvedení odpadních výpustek D50</t>
  </si>
  <si>
    <t>721194109R00</t>
  </si>
  <si>
    <t>Vyvedení odpadních výpustek D110</t>
  </si>
  <si>
    <t>342668111R00</t>
  </si>
  <si>
    <t>Těsnění styku kanalizačního potrubí a chráničky PUR pěnou a opracování prostupu hydroizolací</t>
  </si>
  <si>
    <t>722182006R00</t>
  </si>
  <si>
    <t>Montáž izolačních skruží na potrubí do DN80</t>
  </si>
  <si>
    <t>722 18-0001</t>
  </si>
  <si>
    <t>Akustická izolace na kanalizační potrubí Mirelon Protect tl.3mm do D50</t>
  </si>
  <si>
    <t>722182008RT1</t>
  </si>
  <si>
    <t>Montáž izolačních skruží na potrubí do DN110</t>
  </si>
  <si>
    <t>722 18-1001</t>
  </si>
  <si>
    <t>Akustická izolace na kanalizační potrubí Akustik 75/5mm</t>
  </si>
  <si>
    <t>721273150R00</t>
  </si>
  <si>
    <t>Přivzdušňovací ventil DN75/110 s průtokem vzduchu 36l/s</t>
  </si>
  <si>
    <t>721223423RT2</t>
  </si>
  <si>
    <t>Vpust podlahová s krycí nerezovou mřížkou s vodní uzávěrou a pachotěsným uzávěrem při vyschnutí vody, odtok vodorovný d40/50</t>
  </si>
  <si>
    <t>721213314R00</t>
  </si>
  <si>
    <t>Žlab odtok.,do prostoru,pro dlažbu,dl. 1000mm , napojení na hydroizolaci</t>
  </si>
  <si>
    <t>721290112R00</t>
  </si>
  <si>
    <t xml:space="preserve">Zkouška těsnosti  svodné kanalizace vodou a odpadní kouřem do DN200</t>
  </si>
  <si>
    <t>713571115R00</t>
  </si>
  <si>
    <t>Požárně ochranná manžeta hloubky 60mm EI 90, D110, se zajištěním přístupu pro revizi</t>
  </si>
  <si>
    <t>998721101R00</t>
  </si>
  <si>
    <t>Přesun hmot pro vnitřní kanalizaci do 6m</t>
  </si>
  <si>
    <t>800-721-A02</t>
  </si>
  <si>
    <t>Zdravotně technické instalace – vnitřní vodovod</t>
  </si>
  <si>
    <t>722190901R00</t>
  </si>
  <si>
    <t>Otevření/uzavření vodovodního potrubí při opravách</t>
  </si>
  <si>
    <t>722130801R00</t>
  </si>
  <si>
    <t>Demontáž trub ocelových závitových do DN25 včetně armatur</t>
  </si>
  <si>
    <t>722130803R00</t>
  </si>
  <si>
    <t>Demontáž trub ocelových závitových do DN50 včetně armatur</t>
  </si>
  <si>
    <t>722170804R00</t>
  </si>
  <si>
    <t>Demontáž trub plastových z PD do D63 včetně armatur</t>
  </si>
  <si>
    <t>722181812R00</t>
  </si>
  <si>
    <t>Demontáž plstěných pásů a izolace z trubek ocelových do D50</t>
  </si>
  <si>
    <t>722131936R00</t>
  </si>
  <si>
    <t>Propojení nového a stávajícího potrubí do DN50 - napojení na stávající přívod z oceli</t>
  </si>
  <si>
    <t>722130235R00</t>
  </si>
  <si>
    <t>Potrubí ocelové závitové svařované tř.11343 DN40</t>
  </si>
  <si>
    <t>722132215R00</t>
  </si>
  <si>
    <t>Potrubí ocel.vni/vně pozink. 28x1,5 mm včetně tvarovek</t>
  </si>
  <si>
    <t>194</t>
  </si>
  <si>
    <t>722178711R00</t>
  </si>
  <si>
    <t>Rozvod vody z vícevrstvého plastového potrubí PP-RCT/PP-RCT+BF/PP-RCT průměr D20, tlaková řada S3.2, kotvení</t>
  </si>
  <si>
    <t>196</t>
  </si>
  <si>
    <t>722178712R00</t>
  </si>
  <si>
    <t xml:space="preserve">Rozvod vody z vícevrstvého plastového potrubí PP-RCT/PP-RCT+BF/PP-RCT průměr D25, tlaková řada S3.2,  kotvení</t>
  </si>
  <si>
    <t>198</t>
  </si>
  <si>
    <t>722178713R00</t>
  </si>
  <si>
    <t xml:space="preserve">Rozvod vody z vícevrstvého plastového potrubí PP-RCT/PP-RCT+BF/PP-RCT průměr D32, tlaková řada S3.2,  kotvení</t>
  </si>
  <si>
    <t>200</t>
  </si>
  <si>
    <t>722178714R00</t>
  </si>
  <si>
    <t xml:space="preserve">Rozvod vody z vícevrstvého plastového potrubí PP-RCT/PP-RCT+BF/PP-RCT průměr D40, tlaková řada S3.2,  kotvení</t>
  </si>
  <si>
    <t>202</t>
  </si>
  <si>
    <t>722178715R00</t>
  </si>
  <si>
    <t xml:space="preserve">Rozvod vody z vícevrstvého plastového potrubí PP-RCT/PP-RCT+BF/PP-RCT průměr D50, tlaková řada S3.2,  kotvení</t>
  </si>
  <si>
    <t>204</t>
  </si>
  <si>
    <t>722182004RT1</t>
  </si>
  <si>
    <t>Montáž izolačních skruží na potrubí do DN50</t>
  </si>
  <si>
    <t>206</t>
  </si>
  <si>
    <t>283771025R</t>
  </si>
  <si>
    <t>Izolační hadice Mirelon tl.6mm, vnitřní průměr 20mm</t>
  </si>
  <si>
    <t>208</t>
  </si>
  <si>
    <t>283771091R</t>
  </si>
  <si>
    <t>Izolační hadice Mirelon tl.6mm, vnitřní průměr 25mm</t>
  </si>
  <si>
    <t>210</t>
  </si>
  <si>
    <t>283771125R</t>
  </si>
  <si>
    <t xml:space="preserve">Izolační hadice Mirelon  tl.6mm, vnitřní průměr 32mm</t>
  </si>
  <si>
    <t>212</t>
  </si>
  <si>
    <t>283771027R</t>
  </si>
  <si>
    <t>Izolační hadice Mirelon tl.13mm, vnitřní průměr do 20mm</t>
  </si>
  <si>
    <t>214</t>
  </si>
  <si>
    <t>283771029R</t>
  </si>
  <si>
    <t>Izolační hadice Mirelon tl.13mm, vnitřní průměr 25mm</t>
  </si>
  <si>
    <t>216</t>
  </si>
  <si>
    <t>283771127R</t>
  </si>
  <si>
    <t>Izolační hadice Mirelon tl.13mm, vnitřní průměr 32mm</t>
  </si>
  <si>
    <t>218</t>
  </si>
  <si>
    <t>2837711523R</t>
  </si>
  <si>
    <t>Izolační hadice Mirelon tl.13mm, vnitřní průměr 40mm</t>
  </si>
  <si>
    <t>220</t>
  </si>
  <si>
    <t>283771166R</t>
  </si>
  <si>
    <t>Izolační hadice Mirelon tl.13mm, vnitřní průměr 50mm</t>
  </si>
  <si>
    <t>222</t>
  </si>
  <si>
    <t>722190401R00</t>
  </si>
  <si>
    <t>Vyvedení a upevnění výpustek do DN15</t>
  </si>
  <si>
    <t>224</t>
  </si>
  <si>
    <t>722220121R00</t>
  </si>
  <si>
    <t>Nástěnka pro vodovodní baterii</t>
  </si>
  <si>
    <t>226</t>
  </si>
  <si>
    <t>722 229101R00</t>
  </si>
  <si>
    <t>Montáž armatur závitových z jedním závitem DN15</t>
  </si>
  <si>
    <t>228</t>
  </si>
  <si>
    <t>551 1-0016.1.R</t>
  </si>
  <si>
    <t>Výtokový kulový kohout DN15</t>
  </si>
  <si>
    <t>230</t>
  </si>
  <si>
    <t>55141106R</t>
  </si>
  <si>
    <t xml:space="preserve">Ventil rohový pračkový  1/2" x 3/4"  se zpětnou klapkou</t>
  </si>
  <si>
    <t>232</t>
  </si>
  <si>
    <t>551 11402.R</t>
  </si>
  <si>
    <t>Pojistný ventil teplé vody DN15, Potv=6bar (8bar)</t>
  </si>
  <si>
    <t>234</t>
  </si>
  <si>
    <t>722 229102R00</t>
  </si>
  <si>
    <t>Montáž armatur závitových z jedním závitem DN20</t>
  </si>
  <si>
    <t>236</t>
  </si>
  <si>
    <t>551 11401.R</t>
  </si>
  <si>
    <t>Pojistný ventil teplé vody DN20, Potv=6bar</t>
  </si>
  <si>
    <t>238</t>
  </si>
  <si>
    <t>722239101R00</t>
  </si>
  <si>
    <t>Montáž vodovodních armatur, 2 závity do DN15</t>
  </si>
  <si>
    <t>240</t>
  </si>
  <si>
    <t>722 23-0001</t>
  </si>
  <si>
    <t>Termostatický směšovač TV DN15, Kvs=1,6m3/hod, s integrovanými zpětnými ventily afiltračními sítky</t>
  </si>
  <si>
    <t>242</t>
  </si>
  <si>
    <t>722239102R00</t>
  </si>
  <si>
    <t>Montáž vodovodních armatur, 2 závity DN20</t>
  </si>
  <si>
    <t>244</t>
  </si>
  <si>
    <t>551 1-0001.1.R</t>
  </si>
  <si>
    <t>Kulový kohout DN20 s páčkou</t>
  </si>
  <si>
    <t>246</t>
  </si>
  <si>
    <t>551 1001811.R</t>
  </si>
  <si>
    <t xml:space="preserve">Ventil zpětný  těžký - 3/4"FF Kv 2,70</t>
  </si>
  <si>
    <t>248</t>
  </si>
  <si>
    <t>722 23-1001</t>
  </si>
  <si>
    <t>Termostatický směšovač TV DN20, Kvs=3,4m3/hod, s integrovanými zpětnými ventily afiltračními sítky</t>
  </si>
  <si>
    <t>250</t>
  </si>
  <si>
    <t>722239103R00</t>
  </si>
  <si>
    <t>Montáž vodovodních armatur, 2 závity DN25</t>
  </si>
  <si>
    <t>252</t>
  </si>
  <si>
    <t>551 1-0001.2.R</t>
  </si>
  <si>
    <t>Kohout kulový voda PERFECTA FIV.8363 1"</t>
  </si>
  <si>
    <t>254</t>
  </si>
  <si>
    <t>551 1001812.R</t>
  </si>
  <si>
    <t xml:space="preserve">Ventil zpětný  těžký - 1"FF Kv 4,5</t>
  </si>
  <si>
    <t>256</t>
  </si>
  <si>
    <t>722239104R00</t>
  </si>
  <si>
    <t>Montáž vodovodních armatur, 2 závity DN32</t>
  </si>
  <si>
    <t>258</t>
  </si>
  <si>
    <t>551 1-0001.3.R</t>
  </si>
  <si>
    <t>Kulový kohout DN32 s páčkou</t>
  </si>
  <si>
    <t>260</t>
  </si>
  <si>
    <t>551 1001813.R</t>
  </si>
  <si>
    <t xml:space="preserve">Ventil zpětný  těžký - 5/4"FF Kv 7,2</t>
  </si>
  <si>
    <t>262</t>
  </si>
  <si>
    <t>722 23-4001</t>
  </si>
  <si>
    <t>Termostatický směšovač TV DN32, Kvs=6,7m3/hod, s integrovanými filtračními sítky</t>
  </si>
  <si>
    <t>264</t>
  </si>
  <si>
    <t>722239105R00</t>
  </si>
  <si>
    <t>Montáž vodovodních armatur, 2 závity DN40</t>
  </si>
  <si>
    <t>266</t>
  </si>
  <si>
    <t>551 1-0001.4.R</t>
  </si>
  <si>
    <t>Kulový kohout DN40 s páčkou</t>
  </si>
  <si>
    <t>268</t>
  </si>
  <si>
    <t>551 1-0022.4.R</t>
  </si>
  <si>
    <t>tlakový redukční ventil s manometrem 6/4" MM</t>
  </si>
  <si>
    <t>270</t>
  </si>
  <si>
    <t>272</t>
  </si>
  <si>
    <t>722264113R00</t>
  </si>
  <si>
    <t xml:space="preserve">Vodoměr bytový  20x130 mm, Qn 1,5</t>
  </si>
  <si>
    <t>274</t>
  </si>
  <si>
    <t>722254201RT3</t>
  </si>
  <si>
    <t>Hadicový systém D25/30 - skříň s výzbrojí, výchozí revize</t>
  </si>
  <si>
    <t>276</t>
  </si>
  <si>
    <t>713552111R00</t>
  </si>
  <si>
    <t>protipožární trubní ucpávka EI120 do d40, stěna/strop</t>
  </si>
  <si>
    <t>278</t>
  </si>
  <si>
    <t>722280108R00</t>
  </si>
  <si>
    <t>Tlaková zkouška potrubí závitového do DN50</t>
  </si>
  <si>
    <t>280</t>
  </si>
  <si>
    <t>722290234R00</t>
  </si>
  <si>
    <t>Proplach a dezinfekce potrubí do DN80 včetně části starého potrubí</t>
  </si>
  <si>
    <t>282</t>
  </si>
  <si>
    <t>998722101R00</t>
  </si>
  <si>
    <t>Přesun hmot pro vnitřní vodovod do 6m</t>
  </si>
  <si>
    <t>284</t>
  </si>
  <si>
    <t>800-724</t>
  </si>
  <si>
    <t>Zdravotně technické instalace – strojní vybavení</t>
  </si>
  <si>
    <t>732339102R00</t>
  </si>
  <si>
    <t>Montáž tlakové expanzní nádoby do 25l</t>
  </si>
  <si>
    <t>286</t>
  </si>
  <si>
    <t>722 33-0001</t>
  </si>
  <si>
    <t>Expanzní nádrž na pitnou vodu o objemu 12l, uchycení + průtočná armatura</t>
  </si>
  <si>
    <t>288</t>
  </si>
  <si>
    <t>722 33-0001.1</t>
  </si>
  <si>
    <t>Expanzní nádrž na pitnou vodu o objemu 18l, uchycení + průtočná armatura</t>
  </si>
  <si>
    <t>290</t>
  </si>
  <si>
    <t>998724101R00</t>
  </si>
  <si>
    <t>Přesun hmot pro strojní vybavení do H=6m</t>
  </si>
  <si>
    <t>292</t>
  </si>
  <si>
    <t>800-725</t>
  </si>
  <si>
    <t>Zdravotně technické instalace – zařizovací předměty</t>
  </si>
  <si>
    <t>725820801R00</t>
  </si>
  <si>
    <t>Demontáž baterie nástěnné/stojánkové do G 3/4</t>
  </si>
  <si>
    <t>294</t>
  </si>
  <si>
    <t>725210821R00</t>
  </si>
  <si>
    <t>demontáž umyvadel na šrouby</t>
  </si>
  <si>
    <t>296</t>
  </si>
  <si>
    <t>725110811R00</t>
  </si>
  <si>
    <t>demontáž klozetových mís splachovacích</t>
  </si>
  <si>
    <t>298</t>
  </si>
  <si>
    <t>725122817R00</t>
  </si>
  <si>
    <t>demontáž pisoáru bez nádrže</t>
  </si>
  <si>
    <t>300</t>
  </si>
  <si>
    <t>725310821R00</t>
  </si>
  <si>
    <t>Demontáž dřezů jednodílných na konzolách (odpojení)</t>
  </si>
  <si>
    <t>302</t>
  </si>
  <si>
    <t>725240811R00</t>
  </si>
  <si>
    <t>Demontáž sprchových kabin bez výtokových armatur</t>
  </si>
  <si>
    <t>304</t>
  </si>
  <si>
    <t>725220851R00</t>
  </si>
  <si>
    <t>Demontáž van včetně vybourání obezdezdívky</t>
  </si>
  <si>
    <t>306</t>
  </si>
  <si>
    <t>725530823R00</t>
  </si>
  <si>
    <t>demontáž zásobníku elektrického/plynového do 200l</t>
  </si>
  <si>
    <t>308</t>
  </si>
  <si>
    <t>726212321R00</t>
  </si>
  <si>
    <t>Předstěnový modul pro závěsné WC pro lehké příčky H=112cm</t>
  </si>
  <si>
    <t>310</t>
  </si>
  <si>
    <t>28696756R</t>
  </si>
  <si>
    <t>Tlačítko pro ovládání splachování do předstěnového systému, plastové, 2 množství vody</t>
  </si>
  <si>
    <t>312</t>
  </si>
  <si>
    <t>725119306R00</t>
  </si>
  <si>
    <t>Montáž klozetu závěsného</t>
  </si>
  <si>
    <t>314</t>
  </si>
  <si>
    <t>642400531R</t>
  </si>
  <si>
    <t>Závěsný klozet L=530mm, barva bílá</t>
  </si>
  <si>
    <t>316</t>
  </si>
  <si>
    <t>725013171R00</t>
  </si>
  <si>
    <t>Klozet kombi vario odpad,nádrž s armat. hl. 680 mm, bílý</t>
  </si>
  <si>
    <t>318</t>
  </si>
  <si>
    <t>725013173R00</t>
  </si>
  <si>
    <t>Klozet kombi ,nádrž s armat. hl. 715 mm, bílý</t>
  </si>
  <si>
    <t>320</t>
  </si>
  <si>
    <t>551673931R</t>
  </si>
  <si>
    <t xml:space="preserve">Sedátko bílé pro klozet,  duroplast</t>
  </si>
  <si>
    <t>322</t>
  </si>
  <si>
    <t>725-02</t>
  </si>
  <si>
    <t>Vario koleno k WC</t>
  </si>
  <si>
    <t>324</t>
  </si>
  <si>
    <t>725016125R00</t>
  </si>
  <si>
    <t>Pisoár keramický, antivandal se síťovým napájením včetně příslušenství</t>
  </si>
  <si>
    <t>326</t>
  </si>
  <si>
    <t>725219201R00</t>
  </si>
  <si>
    <t>Montáž umyvadla včetně dodávky zápachové uzavírky</t>
  </si>
  <si>
    <t>328</t>
  </si>
  <si>
    <t>642144751R</t>
  </si>
  <si>
    <t>Umyvadlo 500x420mm, bílé, otvor pro baterii</t>
  </si>
  <si>
    <t>330</t>
  </si>
  <si>
    <t>64291560R</t>
  </si>
  <si>
    <t>Polosloup barva bílá k umyvadlu</t>
  </si>
  <si>
    <t>332</t>
  </si>
  <si>
    <t>64215362R</t>
  </si>
  <si>
    <t>Umyvadlo zápust. Průměr 42cm, bílé, shora zápustné</t>
  </si>
  <si>
    <t>334</t>
  </si>
  <si>
    <t>642 14484.R</t>
  </si>
  <si>
    <t xml:space="preserve">Umyvadlo zdravotní  64x55 cm otv. pro baterii  bílé</t>
  </si>
  <si>
    <t>336</t>
  </si>
  <si>
    <t>642-01</t>
  </si>
  <si>
    <t>Podomítkový sifon pro ZTP umyvadlo</t>
  </si>
  <si>
    <t>338</t>
  </si>
  <si>
    <t>725339101R00</t>
  </si>
  <si>
    <t>Montáž výlevky diturvitové, bez nádrže a armatur</t>
  </si>
  <si>
    <t>340</t>
  </si>
  <si>
    <t>642 71101.R</t>
  </si>
  <si>
    <t>Výlevka keramická stacionární, svislý odpad se sklopnou plastovou mřížkou</t>
  </si>
  <si>
    <t>342</t>
  </si>
  <si>
    <t>725 01-0001</t>
  </si>
  <si>
    <t>Tlakový splachovač podomítkový pro výlevku DN25 formou tlačného stavitelného ventilu, 1,2/s, nerezová propojovací trubka D26</t>
  </si>
  <si>
    <t>344</t>
  </si>
  <si>
    <t>725319101R00</t>
  </si>
  <si>
    <t>Montáž dřezů jednoduchých – napojení, dodávka zápachové uzavírky (1x zpětná montáž)</t>
  </si>
  <si>
    <t>346</t>
  </si>
  <si>
    <t>55231080R</t>
  </si>
  <si>
    <t>Dřez nerezový jednodílný s odkládací plochou</t>
  </si>
  <si>
    <t>348</t>
  </si>
  <si>
    <t>725249102R00</t>
  </si>
  <si>
    <t>Montáž sprchových mís a vaniček včetně montáže a dodávky sifonu</t>
  </si>
  <si>
    <t>350</t>
  </si>
  <si>
    <t>725 24-0001</t>
  </si>
  <si>
    <t>Litá sprchová vanička výšky 30mm, čtvrtkruh 90x90cm + montážní sada</t>
  </si>
  <si>
    <t>352</t>
  </si>
  <si>
    <t>725249103R00</t>
  </si>
  <si>
    <t>Montáž sprchových dveří</t>
  </si>
  <si>
    <t>354</t>
  </si>
  <si>
    <t>725-24-0002</t>
  </si>
  <si>
    <t>Sprchové dveře na vaničku čtvrtkruh 90cm - posuvné,bílá+pearl</t>
  </si>
  <si>
    <t>356</t>
  </si>
  <si>
    <t>725229102R00</t>
  </si>
  <si>
    <t>Montáž van akrylátových se zápachovou uzavírkou</t>
  </si>
  <si>
    <t>358</t>
  </si>
  <si>
    <t>725 22-0001</t>
  </si>
  <si>
    <t>Vana akrylátová 70x160cm, montážní sada, podpěry</t>
  </si>
  <si>
    <t>360</t>
  </si>
  <si>
    <t>725860188R00</t>
  </si>
  <si>
    <t xml:space="preserve">Sifon pračkový, D 32/40 mm  s kuličkou pro pračky a myčky</t>
  </si>
  <si>
    <t>362</t>
  </si>
  <si>
    <t>725819401R00</t>
  </si>
  <si>
    <t>Montáž rohového ventilu s hadičkou pro WC a umyvadla</t>
  </si>
  <si>
    <t>364</t>
  </si>
  <si>
    <t>55141101R</t>
  </si>
  <si>
    <t>Rohový ventil DN15-3/8“</t>
  </si>
  <si>
    <t>366</t>
  </si>
  <si>
    <t>55141104R</t>
  </si>
  <si>
    <t>Rohový ventil DN15-3/8“ se zpětným ventilem a filtrem</t>
  </si>
  <si>
    <t>368</t>
  </si>
  <si>
    <t>55110061R</t>
  </si>
  <si>
    <t>Hadice sanitární k napojení nádržek WC</t>
  </si>
  <si>
    <t>370</t>
  </si>
  <si>
    <t>725334301R00</t>
  </si>
  <si>
    <t>Nálevka se sifonem PP HL21, DN 32</t>
  </si>
  <si>
    <t>372</t>
  </si>
  <si>
    <t>725829301R00</t>
  </si>
  <si>
    <t>Montáž stojánkové umyvadlové, dřezové či bidetové pákové baterie</t>
  </si>
  <si>
    <t>374</t>
  </si>
  <si>
    <t>55144202R</t>
  </si>
  <si>
    <t>Páková stojánková baterie pro umyvadla, chrom, propojovací hadičky k roháčkům</t>
  </si>
  <si>
    <t>376</t>
  </si>
  <si>
    <t>55145041R</t>
  </si>
  <si>
    <t>Páková stojánková baterie pro dřez, chrom, propojovací hadičky k roháčkům</t>
  </si>
  <si>
    <t>378</t>
  </si>
  <si>
    <t>725 82-0001</t>
  </si>
  <si>
    <t xml:space="preserve">Páková baterie typu  s prodlouženým raménkem ZTP, propojovací hadičky k roháčkům</t>
  </si>
  <si>
    <t>380</t>
  </si>
  <si>
    <t>725829201R00</t>
  </si>
  <si>
    <t>Montáž umyvadlové,dřezové a nástěnné baterie chromové, montáž baterie pro výlevku</t>
  </si>
  <si>
    <t>382</t>
  </si>
  <si>
    <t>55144210R</t>
  </si>
  <si>
    <t>Nástěnná páková baterie pro výlevku</t>
  </si>
  <si>
    <t>384</t>
  </si>
  <si>
    <t>725849205R00</t>
  </si>
  <si>
    <t>Montáž sprchové baterie podomítkové</t>
  </si>
  <si>
    <t>386</t>
  </si>
  <si>
    <t>725 84-0001</t>
  </si>
  <si>
    <t>Podomítkový tlačný sprchový ventil 9l/min při 3 barech, časovač, samočisticí mechanismus, instalační krabice, krycí nerezová deska</t>
  </si>
  <si>
    <t>388</t>
  </si>
  <si>
    <t>195</t>
  </si>
  <si>
    <t>725 84-0002</t>
  </si>
  <si>
    <t>Pevná výtoková sprchová růžice naklápěcí, antivandal</t>
  </si>
  <si>
    <t>390</t>
  </si>
  <si>
    <t>725849200R00</t>
  </si>
  <si>
    <t>Montáž nástěnné pákové baterie pro sprchy, nastavitelná výška</t>
  </si>
  <si>
    <t>392</t>
  </si>
  <si>
    <t>197</t>
  </si>
  <si>
    <t>55145009R</t>
  </si>
  <si>
    <t>Baterie sprchová nástěnná směšovací se sprchovou tyčí</t>
  </si>
  <si>
    <t>394</t>
  </si>
  <si>
    <t>725839203R00</t>
  </si>
  <si>
    <t>Montáž nástěnné pákové baterie pro vany, nastavitelná výška</t>
  </si>
  <si>
    <t>396</t>
  </si>
  <si>
    <t>199</t>
  </si>
  <si>
    <t>55145036R</t>
  </si>
  <si>
    <t>Baterie páková vanová s ruční sprchou a hadicí</t>
  </si>
  <si>
    <t>398</t>
  </si>
  <si>
    <t>725534223R00</t>
  </si>
  <si>
    <t>Ohřívač elektrický zásobníkový, objem 80l</t>
  </si>
  <si>
    <t>400</t>
  </si>
  <si>
    <t>201</t>
  </si>
  <si>
    <t>725534225R00</t>
  </si>
  <si>
    <t>Ohřívač elektrický zásobníkový, objem 125l</t>
  </si>
  <si>
    <t>402</t>
  </si>
  <si>
    <t>725534228R00</t>
  </si>
  <si>
    <t>Ohřívač elektrický zásobníkový, objem 200l</t>
  </si>
  <si>
    <t>404</t>
  </si>
  <si>
    <t>203</t>
  </si>
  <si>
    <t>725291136R00</t>
  </si>
  <si>
    <t>Madlo sklopné dvojité pro WC ZTP</t>
  </si>
  <si>
    <t>406</t>
  </si>
  <si>
    <t>725291132R00</t>
  </si>
  <si>
    <t>Madlo rovné dvojité k WC, L=844mm</t>
  </si>
  <si>
    <t>408</t>
  </si>
  <si>
    <t>205</t>
  </si>
  <si>
    <t>725291114R00</t>
  </si>
  <si>
    <t>Madlo rovné bílé pro umyvadlo dl. 600 mm</t>
  </si>
  <si>
    <t>410</t>
  </si>
  <si>
    <t>725989101R00</t>
  </si>
  <si>
    <t>Montáž dvířek kovových i z PH</t>
  </si>
  <si>
    <t>412</t>
  </si>
  <si>
    <t>207</t>
  </si>
  <si>
    <t>28349010R</t>
  </si>
  <si>
    <t>Dvířka revizní se zámkem, barva bílá, rozměr 150/250mm, 200/20mm, 150/150mm</t>
  </si>
  <si>
    <t>414</t>
  </si>
  <si>
    <t>998725101R00</t>
  </si>
  <si>
    <t>Přesun hmot pro zařizovací předměty do 6m</t>
  </si>
  <si>
    <t>416</t>
  </si>
  <si>
    <t>209</t>
  </si>
  <si>
    <t>767871110R00</t>
  </si>
  <si>
    <t>Montáž podpěrné konstrukce pro ležaté potrubí vody</t>
  </si>
  <si>
    <t>kg</t>
  </si>
  <si>
    <t>418</t>
  </si>
  <si>
    <t>423 9-1662.1.R</t>
  </si>
  <si>
    <t>podpůrný žlab pozink pro potrubí průměru 20mm, délka 2m</t>
  </si>
  <si>
    <t>420</t>
  </si>
  <si>
    <t>211</t>
  </si>
  <si>
    <t>423 9-1662.3.R</t>
  </si>
  <si>
    <t>podpůrný žlab pozink pro potrubí průměru 32mm, délka 2m</t>
  </si>
  <si>
    <t>422</t>
  </si>
  <si>
    <t>423 9-1662.4.R</t>
  </si>
  <si>
    <t>podpůrný žlab pozink pro potrubí průměru 40mm, délka 2m</t>
  </si>
  <si>
    <t>424</t>
  </si>
  <si>
    <t>213</t>
  </si>
  <si>
    <t>423 9-1662.5.R</t>
  </si>
  <si>
    <t>podpůrný žlab pozink pro potrubí průměru 50mm, délka 2m</t>
  </si>
  <si>
    <t>426</t>
  </si>
  <si>
    <t>998767101R00</t>
  </si>
  <si>
    <t>Přesun hmot pro zámečnické konstrukce v objektech s H=6m</t>
  </si>
  <si>
    <t>428</t>
  </si>
  <si>
    <t>03 - vytápění</t>
  </si>
  <si>
    <t>800-1 - Běžné stavební práce</t>
  </si>
  <si>
    <t>733 - Ústřední vytápění - rozvod potrubí</t>
  </si>
  <si>
    <t>732 - Ústřední vytápění - strojovny</t>
  </si>
  <si>
    <t>734 - Ústřední vytápění - armatury</t>
  </si>
  <si>
    <t>735 - Ústřední vytápění - tělesa</t>
  </si>
  <si>
    <t>730 - Ústřední vytápění - hodinové sazby</t>
  </si>
  <si>
    <t>728 - Montáž vzduchotechnických zařízení</t>
  </si>
  <si>
    <t>Zařízení staveniště oboru vytápění</t>
  </si>
  <si>
    <t>Dokumentace skutečného provedení části vytápění</t>
  </si>
  <si>
    <t>Vysekání rýh ve zdivu cihelném 5x10cm</t>
  </si>
  <si>
    <t>Vybourání rýhy v podlaze betonové, drážka 10x10cm</t>
  </si>
  <si>
    <t>970031200R00</t>
  </si>
  <si>
    <t>Vrtání jádrové do zdiva cihelného do D 200 mm</t>
  </si>
  <si>
    <t>970031250R00</t>
  </si>
  <si>
    <t>Vrtání jádrové do zdiva cihelného do D 250 mm</t>
  </si>
  <si>
    <t>970034200R00</t>
  </si>
  <si>
    <t>Příp. za jádr. vrt. vod. ve stěně cihel do D 200mm</t>
  </si>
  <si>
    <t>970034250R00</t>
  </si>
  <si>
    <t>Příp. za jádr. vrt. vod. ve stěně cihel do D 250mm</t>
  </si>
  <si>
    <t>970 05-1035.R00</t>
  </si>
  <si>
    <t>Vrtání jádrové do ŽB do D 35-39 mm - prostupy překladem</t>
  </si>
  <si>
    <t>Vnitrostaveništní přeprava suti za každých dalších 5m (2x5m) 2*0,52t</t>
  </si>
  <si>
    <t>Odvoz vybouraných hmot a suti na skládku - příplatek za každý další km (0,52*16km)</t>
  </si>
  <si>
    <t>Běžné stavební práce</t>
  </si>
  <si>
    <t xml:space="preserve">Hrubá výplň rýh maltou, rozměr  cca 5x10cm zaplentování potrubí</t>
  </si>
  <si>
    <t>Zazdívka otvorů v příčkách a stěnách cihlami do plochy 0.025m2 / oprava omítek prostupů, tl. zdi nad 10cm</t>
  </si>
  <si>
    <t>999281111R00</t>
  </si>
  <si>
    <t>Přesun hmot pro opravu a údržbu do v=6m</t>
  </si>
  <si>
    <t>733</t>
  </si>
  <si>
    <t>Ústřední vytápění - rozvod potrubí</t>
  </si>
  <si>
    <t>733120815R00</t>
  </si>
  <si>
    <t>Demontáž potrubí z hladkých trubek D 38</t>
  </si>
  <si>
    <t>733193810R00</t>
  </si>
  <si>
    <t>Rozřezání konzol pro potrubí z úhel.L 80x80x8 mm</t>
  </si>
  <si>
    <t>733163102R00</t>
  </si>
  <si>
    <t>Montáž potrubí z měděných trubek D15 včetně tvarovek a prořezu, kotvení, lešení, pájení na měkko</t>
  </si>
  <si>
    <t>733163103R00</t>
  </si>
  <si>
    <t>Montáž potrubí z měděných trubek D18 včetně tvarovek a prořezu, kotvení, lešení, pájení na měkko</t>
  </si>
  <si>
    <t>733163104R00</t>
  </si>
  <si>
    <t>Montáž potrubí z měděných trubek D22 včetně tvarovek a prořezu, kotvení, lešení, pájení na měkko</t>
  </si>
  <si>
    <t>733163105R00</t>
  </si>
  <si>
    <t>Montáž potrubí z měděných trubek D28 včetně tvarovek a prořezu, kotvení, lešení, pájení na měkko</t>
  </si>
  <si>
    <t>733163106R00</t>
  </si>
  <si>
    <t>Montáž potrubí z měděných trubek D35 včetně tvarovek a prořezu, kotvení, lešení, pájení na měkko</t>
  </si>
  <si>
    <t>722181213RT5</t>
  </si>
  <si>
    <t>Montáž a dodávka izolačních skruží, tloušťka stěny 13mm pro potrubí s vnějším průměrem 15mm</t>
  </si>
  <si>
    <t>722181213RT6</t>
  </si>
  <si>
    <t>Montáž a dodávka izolačních skruží, tloušťka stěny 13mm pro potrubí s vnějším průměrem 18mm</t>
  </si>
  <si>
    <t>722181213RT7</t>
  </si>
  <si>
    <t>Montáž a dodávka izolačních skruží, tloušťka stěny 13mm pro potrubí s vnějším průměrem 22mm</t>
  </si>
  <si>
    <t>722181213RT9</t>
  </si>
  <si>
    <t>Montáž a dodávka izolačních skruží, tloušťka stěny 13mm pro potrubí s vnějším průměrem 28mm</t>
  </si>
  <si>
    <t>733190108R00</t>
  </si>
  <si>
    <t>Tlaková zkouška potrubí ústředního vytápění do DN50 včetně napuštění vody a proplachu potrubí</t>
  </si>
  <si>
    <t xml:space="preserve">Dotěsnění potrubí dle PBŘ řešení  - přívod+zpátečka = 1ks, zajištění možnosti diltace ve stavební konstrukci hmotami třídy A1</t>
  </si>
  <si>
    <t>998733101R00</t>
  </si>
  <si>
    <t>Přesun hmot pro potrubí ústředního vytápění do 6m</t>
  </si>
  <si>
    <t>732</t>
  </si>
  <si>
    <t>Ústřední vytápění - strojovny</t>
  </si>
  <si>
    <t>732199100RM1</t>
  </si>
  <si>
    <t>Montáž orientačních štítků včetně dodávky štítků včetně rozvodů Sv a TV u zdroje tepla</t>
  </si>
  <si>
    <t>732-01</t>
  </si>
  <si>
    <t>Kontrola funkčnosti pojistných ventilů, kontrola tlaků v expanzní nádobě</t>
  </si>
  <si>
    <t>soub.</t>
  </si>
  <si>
    <t>998732101R00</t>
  </si>
  <si>
    <t>Přesun hmot pro strojovny do 6m</t>
  </si>
  <si>
    <t>734</t>
  </si>
  <si>
    <t>Ústřední vytápění - armatury</t>
  </si>
  <si>
    <t>734209103R00</t>
  </si>
  <si>
    <t>Montáž závitových armatur s jedním závitem DN15</t>
  </si>
  <si>
    <t>Vypouštěcí kohout DN15</t>
  </si>
  <si>
    <t>551 2001861.R</t>
  </si>
  <si>
    <t>Automatický odvzdušňovací ventil DN15 včetně zpětné klapky pro OVA</t>
  </si>
  <si>
    <t>734209115R00</t>
  </si>
  <si>
    <t>Montáž závitových armatur s dvěma závity DN25</t>
  </si>
  <si>
    <t>Kulový kohout DN25 s páčkou, PN16</t>
  </si>
  <si>
    <t>551 2001433.R</t>
  </si>
  <si>
    <t>Šroubení topenářské DN25</t>
  </si>
  <si>
    <t>734209116R00</t>
  </si>
  <si>
    <t>Montáž závitových armatur s dvěma závity DN32</t>
  </si>
  <si>
    <t>551 1-0003.3.R</t>
  </si>
  <si>
    <t>Kulový kohout DN32 s páčkou, PN16</t>
  </si>
  <si>
    <t>551 2001434.R</t>
  </si>
  <si>
    <t>Šroubení topenářské DN32</t>
  </si>
  <si>
    <t>734226212R00</t>
  </si>
  <si>
    <t>ventil Heimeier V-exakt II DN15 přímý / rohový</t>
  </si>
  <si>
    <t>734266215R00</t>
  </si>
  <si>
    <t>Šroubení reg.rohové / přímé,vnějš.z.Heimeier Regulux DN 15</t>
  </si>
  <si>
    <t>734266426R00</t>
  </si>
  <si>
    <t>Šroubení uz.dvoutr.s vyp.rohové / přímé Heimer Vekolux DN15</t>
  </si>
  <si>
    <t>734266446R00</t>
  </si>
  <si>
    <t>Šroubení dvoutr.rohov.termo.Heimeier Multilux DN15</t>
  </si>
  <si>
    <t>734221672RT3</t>
  </si>
  <si>
    <t xml:space="preserve">Hlavice ovládání ventilů termostatická  Heimeier hlavice K 6000-00</t>
  </si>
  <si>
    <t>734263772R00</t>
  </si>
  <si>
    <t>Svěrné šroubení pro přesné ocelové trubky pro vnitřní závit 15x1.2</t>
  </si>
  <si>
    <t>998734101R00</t>
  </si>
  <si>
    <t>Přesun hmot pro armatury do H=6m</t>
  </si>
  <si>
    <t>735</t>
  </si>
  <si>
    <t>Ústřední vytápění - tělesa</t>
  </si>
  <si>
    <t>735494811R00</t>
  </si>
  <si>
    <t>Vypuštění vody z otopných těles</t>
  </si>
  <si>
    <t>735151821R00</t>
  </si>
  <si>
    <t>Demontáž otopných těles panelových 2řadých,1500 mm</t>
  </si>
  <si>
    <t>735161812R00</t>
  </si>
  <si>
    <t>Demontáž otopných těles trubkových koupelnových</t>
  </si>
  <si>
    <t>735291800R00</t>
  </si>
  <si>
    <t>Demontáž konzol otopných těles do odpadu</t>
  </si>
  <si>
    <t>735159220R00</t>
  </si>
  <si>
    <t>Montáž panelových těles 2řadých do délky 1500 mm</t>
  </si>
  <si>
    <t>484 57501.R</t>
  </si>
  <si>
    <t>Deskové otopné těleso spodní připojení typu VK 21/600/400, konzole, odvzdušnění</t>
  </si>
  <si>
    <t>484 57503.A.R</t>
  </si>
  <si>
    <t>Deskové otopné těleso spodní připojení typu VK 21/600/600, konzole, odvzdušnění</t>
  </si>
  <si>
    <t>484 57562.A.R</t>
  </si>
  <si>
    <t>Deskové otopné těleso spodní připojení typu VK 22/500/700, konzole, odvzdušnění</t>
  </si>
  <si>
    <t>484 57568.A.R</t>
  </si>
  <si>
    <t>Deskové otopné těleso spodní připojení typu VK 22/500/1400, konzole, odvzdušnění</t>
  </si>
  <si>
    <t>484 57579.A.R</t>
  </si>
  <si>
    <t>Deskové otopné těleso spodní připojení typu VK 22/600/800, konzole, odvzdušnění</t>
  </si>
  <si>
    <t>484 57580.A.R</t>
  </si>
  <si>
    <t>Deskové otopné těleso spodní připojení typu VK 22/600/900, konzole, odvzdušnění</t>
  </si>
  <si>
    <t>484 57581.A.R</t>
  </si>
  <si>
    <t>Deskové otopné těleso spodní připojení typu VK 22/600/1000, konzole, odvzdušnění</t>
  </si>
  <si>
    <t>484 57583.A.R</t>
  </si>
  <si>
    <t>Deskové otopné těleso spodní připojení typu VK 22/600/1200, konzole, odvzdušnění</t>
  </si>
  <si>
    <t>484 57584.A.R</t>
  </si>
  <si>
    <t>Deskové otopné těleso spodní připojení typu VK 22/600/1400, konzole, odvzdušnění</t>
  </si>
  <si>
    <t>484 5-7489.0.R</t>
  </si>
  <si>
    <t>Deskové otopné těleso spodní připojení typu VKL 21/500/400, konzole, odvzdušnění</t>
  </si>
  <si>
    <t>484 57502.A.R</t>
  </si>
  <si>
    <t>Deskové otopné těleso spodní připojení typu VKL 21/600/500, konzole, odvzdušnění</t>
  </si>
  <si>
    <t>484 57563.A.R</t>
  </si>
  <si>
    <t>Deskové otopné těleso spodní připojení typu VKL 22/500/800, konzole, odvzdušnění</t>
  </si>
  <si>
    <t>484 57565.A.R</t>
  </si>
  <si>
    <t>Deskové otopné těleso spodní připojení typu VKL 22/500/1000, konzole, odvzdušnění</t>
  </si>
  <si>
    <t>484 57575.A.Rb</t>
  </si>
  <si>
    <t>Deskové otopné těleso spodní připojení typu VKL 22/600/400, konzole, odvzdušnění</t>
  </si>
  <si>
    <t>484 57577.A.Rb</t>
  </si>
  <si>
    <t>Deskové otopné těleso spodní připojení typu VKL 22/600/600, konzole, odvzdušnění</t>
  </si>
  <si>
    <t>484 57578.A.Rb</t>
  </si>
  <si>
    <t>Deskové otopné těleso spodní připojení typu VKL 22/600/700, konzole, odvzdušnění</t>
  </si>
  <si>
    <t>484 57579.A.Rb</t>
  </si>
  <si>
    <t>Deskové otopné těleso spodní připojení typu VKL 22/600/800, konzole, odvzdušnění</t>
  </si>
  <si>
    <t>484 57583.A.Rb</t>
  </si>
  <si>
    <t>Deskové otopné těleso spodní připojení typu VKL 22/600/1200, konzole, odvzdušnění</t>
  </si>
  <si>
    <t>484 57292.R</t>
  </si>
  <si>
    <t>Deskové otopné těleso boční připojení typu Klasik 22/900/500, konzole, odvzdušnění</t>
  </si>
  <si>
    <t>484 00-0001</t>
  </si>
  <si>
    <t>otopné těleso Koralux Vertikal-M 558x2000mm, středové napojení</t>
  </si>
  <si>
    <t>735159330R00</t>
  </si>
  <si>
    <t>Montáž panelových těles 3řadých do délky 1980 mm</t>
  </si>
  <si>
    <t>484 57640.A.R</t>
  </si>
  <si>
    <t>Deskové otopné těleso spodní připojení typu VK 33/500/1400, konzole, odvzdušnění</t>
  </si>
  <si>
    <t>484 57641.A.R</t>
  </si>
  <si>
    <t>Deskové otopné těleso spodní připojení typu VK 33/500/1600, konzole, odvzdušnění</t>
  </si>
  <si>
    <t>484 57652.A.R</t>
  </si>
  <si>
    <t>Deskové otopné těleso spodní připojení typu VK 33/600/900, konzole, odvzdušnění</t>
  </si>
  <si>
    <t>484 57652.A.Rb</t>
  </si>
  <si>
    <t>Deskové otopné těleso spodní připojení typu VKL 33/600/900, konzole, odvzdušnění</t>
  </si>
  <si>
    <t>735191903R00</t>
  </si>
  <si>
    <t xml:space="preserve">Propláchnutí otopných těles  vodou - 1+2. proplach + napuštění OT vodou</t>
  </si>
  <si>
    <t>735191905R00</t>
  </si>
  <si>
    <t>Odvzdušnění otopných těles</t>
  </si>
  <si>
    <t>735000912R00</t>
  </si>
  <si>
    <t xml:space="preserve">Vyregulování termostatických ventilů a RRŠ, vyvažovacích ventilů  - nastavení</t>
  </si>
  <si>
    <t>998735101R00</t>
  </si>
  <si>
    <t>Přesun hmot pro otopná tělesa v objektech do 6m</t>
  </si>
  <si>
    <t>979081111R00.1</t>
  </si>
  <si>
    <t>Odvoz potrubí, otopných těles, kotlů, atd na skládku do vzdálenosti 1km</t>
  </si>
  <si>
    <t>979081121R00.1</t>
  </si>
  <si>
    <t>Příplatek k odvozu za každý další 1 km : 3km*0,46t</t>
  </si>
  <si>
    <t>730</t>
  </si>
  <si>
    <t>Ústřední vytápění - hodinové sazby</t>
  </si>
  <si>
    <t>Topná, diltační a funkční zkouška, předání uživateli</t>
  </si>
  <si>
    <t>hod</t>
  </si>
  <si>
    <t>728</t>
  </si>
  <si>
    <t>Montáž vzduchotechnických zařízení</t>
  </si>
  <si>
    <t>728616212R00</t>
  </si>
  <si>
    <t>Mtž ventilátoru diagon. nízkotl. potrub.do d 200mm</t>
  </si>
  <si>
    <t>728 61-0001</t>
  </si>
  <si>
    <t>Diagonální ventilátor 350/125 tichý, dvourychlostní, pracovní bod 210m3/60Pa, integrovaný doběh</t>
  </si>
  <si>
    <t>728 61-0002</t>
  </si>
  <si>
    <t>Diagonální ventilátor 800/200 tichý, třírychlostní, pracovní bod 630m3/100Pa, integrovaný doběh</t>
  </si>
  <si>
    <t>728611611R00</t>
  </si>
  <si>
    <t>Montáž radiálního ventilátoru do podhledu / do stěny, výtlak do DN100</t>
  </si>
  <si>
    <t>728 61-1002</t>
  </si>
  <si>
    <t>Radiální ventilátor do SDK konstrukce, 2 stupně otáček, Lp3max=34,3dB, 2.st: Pmax 240Pa (Q=0), Qmax 110m3/hod (P=0), otvor v boku pro napojení druhé místnosti, zpětná klapka</t>
  </si>
  <si>
    <t>728 314111R00</t>
  </si>
  <si>
    <t>montáž protidešťové žaluzie do 0.15m2</t>
  </si>
  <si>
    <t>728 31-0001</t>
  </si>
  <si>
    <t>protidešťová žaluzie samotížná s napojením na potrubí D125, Inox</t>
  </si>
  <si>
    <t>728 31-0002</t>
  </si>
  <si>
    <t>protidešťová žaluzie samotížná s napojením na potrubí D200</t>
  </si>
  <si>
    <t>728415112R00</t>
  </si>
  <si>
    <t>Montáž mřížky větrací nebo ventilační do 0,10 m2</t>
  </si>
  <si>
    <t>728 41-0001</t>
  </si>
  <si>
    <t>Stěnová mřížka 500/200mm</t>
  </si>
  <si>
    <t>728 41-0002</t>
  </si>
  <si>
    <t>Dveřní mřížka 480x100mm</t>
  </si>
  <si>
    <t>728112112R00</t>
  </si>
  <si>
    <t>montáž Spiro potrubí průměru do D200mm</t>
  </si>
  <si>
    <t>429 81161.R</t>
  </si>
  <si>
    <t>Potrubí SPIRO 100/3, délka 3 m</t>
  </si>
  <si>
    <t>429 81162.R</t>
  </si>
  <si>
    <t>Potrubí SPIRO 125/3, délka 3 m</t>
  </si>
  <si>
    <t>429 81164.R</t>
  </si>
  <si>
    <t>Potrubí SPIRO 160/3, délka 3 m</t>
  </si>
  <si>
    <t>429 81166.R</t>
  </si>
  <si>
    <t>Potrubí SPIRO 200/3, délka 3 m</t>
  </si>
  <si>
    <t>728115111R00</t>
  </si>
  <si>
    <t>Montáž potrubí ohebného neizol. z AL do d 100 mm</t>
  </si>
  <si>
    <t>728 11-2001</t>
  </si>
  <si>
    <t>Flexo potrubí typu Sonoflex s TI 25mm D100 po 10m</t>
  </si>
  <si>
    <t>728 11-2002</t>
  </si>
  <si>
    <t>Flexo potrubí typu Aluflex MO D100 po 10m</t>
  </si>
  <si>
    <t>728 11-2003</t>
  </si>
  <si>
    <t>Flexo potrubí typu Semiflex Standard D125</t>
  </si>
  <si>
    <t>728212312R00</t>
  </si>
  <si>
    <t>Montáž odbočky potrubí plechového kruhového do d 200 mm</t>
  </si>
  <si>
    <t>728 21-0001</t>
  </si>
  <si>
    <t>Odbočka 100/100-45.st, jednostranná</t>
  </si>
  <si>
    <t>728 21-0002</t>
  </si>
  <si>
    <t>Odbočka 125/100-45.st, jednostranná</t>
  </si>
  <si>
    <t>728 21-0003</t>
  </si>
  <si>
    <t>Odbočka 125/100-90.st, jednostranná</t>
  </si>
  <si>
    <t>728 21-0004</t>
  </si>
  <si>
    <t>Odbočka 200/200-90.st, jednostranná</t>
  </si>
  <si>
    <t>728212212R00</t>
  </si>
  <si>
    <t>Montáž přechodu plechového kruhového do d 200 mm</t>
  </si>
  <si>
    <t>728 11-3001</t>
  </si>
  <si>
    <t>Přechod kruhový spiro D100/125</t>
  </si>
  <si>
    <t>728 11-3002</t>
  </si>
  <si>
    <t>Přechod kruhový spiro D125/160</t>
  </si>
  <si>
    <t>728 11-3003</t>
  </si>
  <si>
    <t>Přechod kruhový spiro D160/200</t>
  </si>
  <si>
    <t>728212112R00</t>
  </si>
  <si>
    <t>Montáž oblouku plechového kruhového do d 200 mm</t>
  </si>
  <si>
    <t>728 21-0001.1</t>
  </si>
  <si>
    <t>Oblouk segmentový spiro d125-90.st</t>
  </si>
  <si>
    <t>728 21-0002.1</t>
  </si>
  <si>
    <t>Oblouk segmentový spiro d125-15+45.st</t>
  </si>
  <si>
    <t>728 21-0003.1</t>
  </si>
  <si>
    <t>Oblouk segmentový spiro d160-90.st</t>
  </si>
  <si>
    <t>728212512R00</t>
  </si>
  <si>
    <t>Montáž spojky plechové kruhové do d 200 mm</t>
  </si>
  <si>
    <t>728 21-0004.1</t>
  </si>
  <si>
    <t>spojka spiro D125</t>
  </si>
  <si>
    <t>728 21-0006</t>
  </si>
  <si>
    <t>spojka spiro D160</t>
  </si>
  <si>
    <t>728 21-0006.1</t>
  </si>
  <si>
    <t>spojka spiro D200</t>
  </si>
  <si>
    <t>728 21-0007</t>
  </si>
  <si>
    <t>tlumicí manžeta D125 pro napojení ventilátoru</t>
  </si>
  <si>
    <t>728 21-0008</t>
  </si>
  <si>
    <t>tlumicí manžeta D200 pro napojení ventilátoru</t>
  </si>
  <si>
    <t>728 21-0009</t>
  </si>
  <si>
    <t>Vnější spiro záslepka d160</t>
  </si>
  <si>
    <t>728212412R00</t>
  </si>
  <si>
    <t>Montáž klapky plechové kruhové do d 200 mm</t>
  </si>
  <si>
    <t>728 21-1001</t>
  </si>
  <si>
    <t>Těsná zpětná klapka pro diagonální ventilátory D125mm</t>
  </si>
  <si>
    <t>728 21-1002</t>
  </si>
  <si>
    <t>Těsná zpětná klapka pro diagonální ventilátory D200mm</t>
  </si>
  <si>
    <t>728413521R00</t>
  </si>
  <si>
    <t>Montáž talířového ventilu kruhového do d 100 mm</t>
  </si>
  <si>
    <t>728 41-0001.1</t>
  </si>
  <si>
    <t>Talířový ventil kovový regulovatelný D100mm, barva bílá</t>
  </si>
  <si>
    <t>728 41-0002.1</t>
  </si>
  <si>
    <t>Zděř pro talířový ventil</t>
  </si>
  <si>
    <t>728415111R00</t>
  </si>
  <si>
    <t>Montáž mřížky větrací nebo ventilační do 0,04 m2</t>
  </si>
  <si>
    <t>728 41-0001.2</t>
  </si>
  <si>
    <t>Mřížka pro odvod vzduchu 200x75mm pro kruhové potrubí, průmyslová, jednořadá</t>
  </si>
  <si>
    <t>728 41-0002.2</t>
  </si>
  <si>
    <t>regulace pro odvod vzduchu R1 pro výustku 200/75mm</t>
  </si>
  <si>
    <t>728-1</t>
  </si>
  <si>
    <t>Materiál a montáž podpěr potrubí, přelepení spojů VZT páskou, pozink utahovací spony atd..</t>
  </si>
  <si>
    <t>soub</t>
  </si>
  <si>
    <t>728-2</t>
  </si>
  <si>
    <t xml:space="preserve">Funkční zkouška zařízení,  předání zařízení investorovi</t>
  </si>
  <si>
    <t>998728101R00</t>
  </si>
  <si>
    <t xml:space="preserve">Přesun hmot pro VZT rozvody  v objektech v do 6 m</t>
  </si>
  <si>
    <t>04 - Elektro</t>
  </si>
  <si>
    <t>D1 - Elektroinstalace</t>
  </si>
  <si>
    <t xml:space="preserve">    D2 - Rozváděč RH.1</t>
  </si>
  <si>
    <t xml:space="preserve">    D3 - Rozváděč B.R1</t>
  </si>
  <si>
    <t xml:space="preserve">    D4 - Spínače, ovládače, zásuvky</t>
  </si>
  <si>
    <t xml:space="preserve">    D5 - Kabely a příslušenství</t>
  </si>
  <si>
    <t xml:space="preserve">    D6 - Svítidla</t>
  </si>
  <si>
    <t>D7 - Hromosvod a uzemnění</t>
  </si>
  <si>
    <t>D8 - Ostatní</t>
  </si>
  <si>
    <t>D1</t>
  </si>
  <si>
    <t>Elektroinstalace</t>
  </si>
  <si>
    <t>D2</t>
  </si>
  <si>
    <t>Rozváděč RH.1</t>
  </si>
  <si>
    <t>Pol1</t>
  </si>
  <si>
    <t>Rozváděč na omítku, min. 80 modulů</t>
  </si>
  <si>
    <t>Pol2</t>
  </si>
  <si>
    <t>IS-63/3 Hlavní vypínač, 3-pól, In=63A</t>
  </si>
  <si>
    <t>Pol3</t>
  </si>
  <si>
    <t>PFL7-16/1N/B/003-A Chránič s nadpr.ochr Ir=250A+puls.SS,A,1+N,char.B, Idn=0.03A, In=16A</t>
  </si>
  <si>
    <t>Pol4</t>
  </si>
  <si>
    <t>PFL7-10/1N/B/003-A Chránič s nadpr.ochr Ir=250A+puls.SS,A,1+N,char.B, Idn=0.03A, In=10A</t>
  </si>
  <si>
    <t>Pol5</t>
  </si>
  <si>
    <t>PL7-B50/3 Jistič PL7, char B, 3-pólový, Icn=10kA, In=50A</t>
  </si>
  <si>
    <t>Pol6</t>
  </si>
  <si>
    <t>PL7-B63/3 Jistič PL7, char B, 3-pólový, Icn=10kA, In=63A</t>
  </si>
  <si>
    <t>Pol7</t>
  </si>
  <si>
    <t>PL7-B25/3 Jistič PL7, char B, 3-pólový, Icn=10kA, In=25A</t>
  </si>
  <si>
    <t>Pol8</t>
  </si>
  <si>
    <t>PL7-C16/3 Jistič PL7, char C, 3-pólový, Icn=10kA, In=16A</t>
  </si>
  <si>
    <t>Pol9</t>
  </si>
  <si>
    <t>PL7-B16/1 Jistič PL7, char B, 1-pólový, Icn=10kA, In=16A</t>
  </si>
  <si>
    <t>Pol10</t>
  </si>
  <si>
    <t>PL7-B16/3 Jistič PL7, char B, 3-pólový, Icn=10kA, In=16A</t>
  </si>
  <si>
    <t>Pol11</t>
  </si>
  <si>
    <t>PF7-25/4/003-A Chránič Ir=250A, typ A, 4-pól, Idn=0.03A, In=25A</t>
  </si>
  <si>
    <t>Pol12</t>
  </si>
  <si>
    <t>PL7-B6/1 Jistič PL7, char B, 1-pólový, Icn=10kA, In=6A</t>
  </si>
  <si>
    <t>Pol13</t>
  </si>
  <si>
    <t>Elektroměr cejchovaný MID 3×230/400V, přímý do 65A, 1-sazba</t>
  </si>
  <si>
    <t>Pol14</t>
  </si>
  <si>
    <t>FLP-B+C MAXI V/3 kombinovaný svodič bleskových proudů a přepětí, vhodné pro 3-fázový systém TN-C, instalace na vstupu do budovy, 75 kA (10/350), 180 kA (8/20)</t>
  </si>
  <si>
    <t>D3</t>
  </si>
  <si>
    <t>Rozváděč B.R1</t>
  </si>
  <si>
    <t>Pol15</t>
  </si>
  <si>
    <t>Rozváděč na omítku, min. 32 modulů</t>
  </si>
  <si>
    <t>Pol16</t>
  </si>
  <si>
    <t>IS-25/3 Hlavní vypínač, 3-pól, In=25A</t>
  </si>
  <si>
    <t>Pol17</t>
  </si>
  <si>
    <t>SLP-275 V/4 svodič přepětí, vhodné pro 3-fázový systém TN-S, 160 kA (8/20)</t>
  </si>
  <si>
    <t>D4</t>
  </si>
  <si>
    <t>Spínače, ovládače, zásuvky</t>
  </si>
  <si>
    <t>Pol18</t>
  </si>
  <si>
    <t>3558-A01340 Přístroj spínače jednopólového; řazení 1, 1So</t>
  </si>
  <si>
    <t>Pol19</t>
  </si>
  <si>
    <t>3558-A06340 Přístroj přepínače střídavého; řazení 6, 6So (1, 1So)</t>
  </si>
  <si>
    <t>Pol20</t>
  </si>
  <si>
    <t>5519A-A02357 B Zásuvka jednonásobná (bezšroubové svorky), s ochranným kolíkem, s clonkami; řazení 2P+PE; d. Tango; b. bílá (do hořl. podkladů B až E)</t>
  </si>
  <si>
    <t>Pol21</t>
  </si>
  <si>
    <t>416RS6 Zásuvka průmyslová, nástěnná montáž; řazení 3P+N+PE; b. IP44, 16 A</t>
  </si>
  <si>
    <t>Pol22</t>
  </si>
  <si>
    <t>3901A-B10 B Rámeček pro elektroinstalační přístroje, jednonásobný; d. Tango; b. bílá (do hořl. podkladů B až E - při použití bezšroubových přístrojů)</t>
  </si>
  <si>
    <t>Pol23</t>
  </si>
  <si>
    <t>3558A-A651 B Kryt spínače kolébkového; d. Tango; b. bílá (do hořl. podkladů B až E - při použití bezšroubových přístrojů)</t>
  </si>
  <si>
    <t>Pol24</t>
  </si>
  <si>
    <t>3299-22102 Snímač pohybu, vestavný; b. bílá</t>
  </si>
  <si>
    <t>Pol25</t>
  </si>
  <si>
    <t>KR 97/5_KA KRABICE ROZVODNÁ</t>
  </si>
  <si>
    <t>Pol26</t>
  </si>
  <si>
    <t>KP 68_KA KRABICE PŘÍSTROJOVÁ</t>
  </si>
  <si>
    <t>D5</t>
  </si>
  <si>
    <t>Kabely a příslušenství</t>
  </si>
  <si>
    <t>Pol27</t>
  </si>
  <si>
    <t>CYKY-J 5x6 , pevně</t>
  </si>
  <si>
    <t>Pol28</t>
  </si>
  <si>
    <t>CYKY-J 5x2.5 , pevně</t>
  </si>
  <si>
    <t>Pol29</t>
  </si>
  <si>
    <t>CYKY-J 3x2.5 , pevně</t>
  </si>
  <si>
    <t>Pol30</t>
  </si>
  <si>
    <t>CYKY-J 3x1.5 , pevně</t>
  </si>
  <si>
    <t>Pol31</t>
  </si>
  <si>
    <t>CYKY-O 2x1.5 , pevně</t>
  </si>
  <si>
    <t>Pol32</t>
  </si>
  <si>
    <t>CYKY-O 3x1.5 , pevně</t>
  </si>
  <si>
    <t>Pol33</t>
  </si>
  <si>
    <t>H07V-K 10zž , pevně</t>
  </si>
  <si>
    <t>D6</t>
  </si>
  <si>
    <t>Svítidla</t>
  </si>
  <si>
    <t>Pol34</t>
  </si>
  <si>
    <t>SPMN2000KO4/E190/ND, LED downlight, plechové tělo, opálový kryt, IP54, 1 x LED, 19W, 1800lm, Ra80, 4000K</t>
  </si>
  <si>
    <t>Ks</t>
  </si>
  <si>
    <t>Pol35</t>
  </si>
  <si>
    <t>FIT3000A4KO600/ND MODUS FIT3000, LED panel, opál, vestavný čtverec A, modul 600, LED 840, driver 600mA</t>
  </si>
  <si>
    <t>Pol36</t>
  </si>
  <si>
    <t xml:space="preserve">BRS3KO375V2/ND Svítidlo BRS, 6x12 LED 830,  kryt opál PMMA, IP40, prům. 375mm, 700mA,</t>
  </si>
  <si>
    <t>Pol37</t>
  </si>
  <si>
    <t xml:space="preserve">BRSB2KO375V2/ND Svítidlo BRSB, 6x12 LED 827,  kryt opál PMMA, IP44, prům. 375mm, 700mA</t>
  </si>
  <si>
    <t>Pol38</t>
  </si>
  <si>
    <t xml:space="preserve">PL5000M2W3ND MODUS PL 5000,  široký korpus 1275mm, LED 830, korpus PE, opálový PC kryt,  IP65,  zdroj 1400mA</t>
  </si>
  <si>
    <t>Pol39</t>
  </si>
  <si>
    <t xml:space="preserve">PL2500M1N3ND MODUS PL 2500,  úzký korpus 1275mm, LED 830, korpus PE, opálový PC kryt,  IP65,  zdroj 700mA</t>
  </si>
  <si>
    <t>D7</t>
  </si>
  <si>
    <t>Hromosvod a uzemnění</t>
  </si>
  <si>
    <t>Pol40</t>
  </si>
  <si>
    <t>Drát 8 AlMgSi T/4 drát ø 8mm AlMgSi T/4 (0,135kg/m) měkký, pevně</t>
  </si>
  <si>
    <t>Pol41</t>
  </si>
  <si>
    <t>Drát 10 drát ø 10mm(0,62kg/m), pevně</t>
  </si>
  <si>
    <t>Pol42</t>
  </si>
  <si>
    <t>SS spojovací</t>
  </si>
  <si>
    <t>Pol43</t>
  </si>
  <si>
    <t>SZb zkušební - litinová</t>
  </si>
  <si>
    <t>Pol44</t>
  </si>
  <si>
    <t>SR 3b svorka páska-drát</t>
  </si>
  <si>
    <t>Pol45</t>
  </si>
  <si>
    <t>Štítek</t>
  </si>
  <si>
    <t>Pol46</t>
  </si>
  <si>
    <t>OU 2,0 ochranný úhelník, L 2000mm</t>
  </si>
  <si>
    <t>Pol47</t>
  </si>
  <si>
    <t>DOUa-25 držák ochranného úhelníku, L 250mm</t>
  </si>
  <si>
    <t>Pol48</t>
  </si>
  <si>
    <t>V251 podpěra vedení na ploché střechy</t>
  </si>
  <si>
    <t>Pol49</t>
  </si>
  <si>
    <t>PV 1a-25 do dřeva nebo zdiva, L 250mm</t>
  </si>
  <si>
    <t>D8</t>
  </si>
  <si>
    <t>Pol50</t>
  </si>
  <si>
    <t>Výchozí revize elektro do 100 tis.Kč</t>
  </si>
  <si>
    <t>do 100 tis.Kč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</si>
</sst>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TOMAS202301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šaten fotbalový klub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A3 Detail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Krajovský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část'!P148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kanalizace a vodovod'!J30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kanalizace a vodovod'!P126</f>
        <v>0</v>
      </c>
      <c r="AV96" s="128">
        <f>'02 - kanalizace a vodovod'!J33</f>
        <v>0</v>
      </c>
      <c r="AW96" s="128">
        <f>'02 - kanalizace a vodovod'!J34</f>
        <v>0</v>
      </c>
      <c r="AX96" s="128">
        <f>'02 - kanalizace a vodovod'!J35</f>
        <v>0</v>
      </c>
      <c r="AY96" s="128">
        <f>'02 - kanalizace a vodovod'!J36</f>
        <v>0</v>
      </c>
      <c r="AZ96" s="128">
        <f>'02 - kanalizace a vodovod'!F33</f>
        <v>0</v>
      </c>
      <c r="BA96" s="128">
        <f>'02 - kanalizace a vodovod'!F34</f>
        <v>0</v>
      </c>
      <c r="BB96" s="128">
        <f>'02 - kanalizace a vodovod'!F35</f>
        <v>0</v>
      </c>
      <c r="BC96" s="128">
        <f>'02 - kanalizace a vodovod'!F36</f>
        <v>0</v>
      </c>
      <c r="BD96" s="130">
        <f>'02 - kanalizace a vodovod'!F37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vytápění'!J30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vytápění'!P125</f>
        <v>0</v>
      </c>
      <c r="AV97" s="128">
        <f>'03 - vytápění'!J33</f>
        <v>0</v>
      </c>
      <c r="AW97" s="128">
        <f>'03 - vytápění'!J34</f>
        <v>0</v>
      </c>
      <c r="AX97" s="128">
        <f>'03 - vytápění'!J35</f>
        <v>0</v>
      </c>
      <c r="AY97" s="128">
        <f>'03 - vytápění'!J36</f>
        <v>0</v>
      </c>
      <c r="AZ97" s="128">
        <f>'03 - vytápění'!F33</f>
        <v>0</v>
      </c>
      <c r="BA97" s="128">
        <f>'03 - vytápění'!F34</f>
        <v>0</v>
      </c>
      <c r="BB97" s="128">
        <f>'03 - vytápění'!F35</f>
        <v>0</v>
      </c>
      <c r="BC97" s="128">
        <f>'03 - vytápění'!F36</f>
        <v>0</v>
      </c>
      <c r="BD97" s="130">
        <f>'03 - vytápění'!F37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Elektro'!J30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32">
        <v>0</v>
      </c>
      <c r="AT98" s="133">
        <f>ROUND(SUM(AV98:AW98),2)</f>
        <v>0</v>
      </c>
      <c r="AU98" s="134">
        <f>'04 - Elektro'!P124</f>
        <v>0</v>
      </c>
      <c r="AV98" s="133">
        <f>'04 - Elektro'!J33</f>
        <v>0</v>
      </c>
      <c r="AW98" s="133">
        <f>'04 - Elektro'!J34</f>
        <v>0</v>
      </c>
      <c r="AX98" s="133">
        <f>'04 - Elektro'!J35</f>
        <v>0</v>
      </c>
      <c r="AY98" s="133">
        <f>'04 - Elektro'!J36</f>
        <v>0</v>
      </c>
      <c r="AZ98" s="133">
        <f>'04 - Elektro'!F33</f>
        <v>0</v>
      </c>
      <c r="BA98" s="133">
        <f>'04 - Elektro'!F34</f>
        <v>0</v>
      </c>
      <c r="BB98" s="133">
        <f>'04 - Elektro'!F35</f>
        <v>0</v>
      </c>
      <c r="BC98" s="133">
        <f>'04 - Elektro'!F36</f>
        <v>0</v>
      </c>
      <c r="BD98" s="135">
        <f>'04 - Elektro'!F37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6qxgci6ecJ1URFJXHq+9SFyJYdTFYL8Nfr0WJuB+3HOUwTCPv3XeFsFjYukTTLIq/KGsqjr4Vv+gN4YCQAv0vQ==" hashValue="b1nB93C+bXNL5XQ+bF6B54i1gJvPIsUEsmpE8QWX8xB8xpmaS+dgDzGncZWi/0cVhzdHHYVNGXSsDe/3mn5Aqg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kanalizace a vodovod'!C2" display="/"/>
    <hyperlink ref="A97" location="'03 - vytápění'!C2" display="/"/>
    <hyperlink ref="A98" location="'04 - Elektr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šaten fotbalový klub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ROUND(J148,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ROUND((SUM(BE148:BE1146)),  2)</f>
        <v>0</v>
      </c>
      <c r="G33" s="38"/>
      <c r="H33" s="38"/>
      <c r="I33" s="155">
        <v>0.20999999999999999</v>
      </c>
      <c r="J33" s="154">
        <f>ROUND(((SUM(BE148:BE1146))*I33),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ROUND((SUM(BF148:BF1146)),  2)</f>
        <v>0</v>
      </c>
      <c r="G34" s="38"/>
      <c r="H34" s="38"/>
      <c r="I34" s="155">
        <v>0.12</v>
      </c>
      <c r="J34" s="154">
        <f>ROUND(((SUM(BF148:BF1146))*I34),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ROUND((SUM(BG148:BG1146)),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ROUND((SUM(BH148:BH1146)),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ROUND((SUM(BI148:BI1146)),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šaten fotbalový klub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Litvínov</v>
      </c>
      <c r="G89" s="40"/>
      <c r="H89" s="40"/>
      <c r="I89" s="32" t="s">
        <v>22</v>
      </c>
      <c r="J89" s="79" t="str">
        <f>IF(J12="","",J12)</f>
        <v>23. 1. 2023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A3 Detail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Krajovský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J148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J149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J150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J168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J175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J211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J367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110</v>
      </c>
      <c r="E103" s="188"/>
      <c r="F103" s="188"/>
      <c r="G103" s="188"/>
      <c r="H103" s="188"/>
      <c r="I103" s="188"/>
      <c r="J103" s="189">
        <f>J440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J452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J453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113</v>
      </c>
      <c r="E106" s="182"/>
      <c r="F106" s="182"/>
      <c r="G106" s="182"/>
      <c r="H106" s="182"/>
      <c r="I106" s="182"/>
      <c r="J106" s="183">
        <f>J460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114</v>
      </c>
      <c r="E107" s="188"/>
      <c r="F107" s="188"/>
      <c r="G107" s="188"/>
      <c r="H107" s="188"/>
      <c r="I107" s="188"/>
      <c r="J107" s="189">
        <f>J461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115</v>
      </c>
      <c r="E108" s="188"/>
      <c r="F108" s="188"/>
      <c r="G108" s="188"/>
      <c r="H108" s="188"/>
      <c r="I108" s="188"/>
      <c r="J108" s="189">
        <f>J474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116</v>
      </c>
      <c r="E109" s="188"/>
      <c r="F109" s="188"/>
      <c r="G109" s="188"/>
      <c r="H109" s="188"/>
      <c r="I109" s="188"/>
      <c r="J109" s="189">
        <f>J510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117</v>
      </c>
      <c r="E110" s="188"/>
      <c r="F110" s="188"/>
      <c r="G110" s="188"/>
      <c r="H110" s="188"/>
      <c r="I110" s="188"/>
      <c r="J110" s="189">
        <f>J548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118</v>
      </c>
      <c r="E111" s="188"/>
      <c r="F111" s="188"/>
      <c r="G111" s="188"/>
      <c r="H111" s="188"/>
      <c r="I111" s="188"/>
      <c r="J111" s="189">
        <f>J562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119</v>
      </c>
      <c r="E112" s="188"/>
      <c r="F112" s="188"/>
      <c r="G112" s="188"/>
      <c r="H112" s="188"/>
      <c r="I112" s="188"/>
      <c r="J112" s="189">
        <f>J567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120</v>
      </c>
      <c r="E113" s="188"/>
      <c r="F113" s="188"/>
      <c r="G113" s="188"/>
      <c r="H113" s="188"/>
      <c r="I113" s="188"/>
      <c r="J113" s="189">
        <f>J661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121</v>
      </c>
      <c r="E114" s="188"/>
      <c r="F114" s="188"/>
      <c r="G114" s="188"/>
      <c r="H114" s="188"/>
      <c r="I114" s="188"/>
      <c r="J114" s="189">
        <f>J700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122</v>
      </c>
      <c r="E115" s="188"/>
      <c r="F115" s="188"/>
      <c r="G115" s="188"/>
      <c r="H115" s="188"/>
      <c r="I115" s="188"/>
      <c r="J115" s="189">
        <f>J766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123</v>
      </c>
      <c r="E116" s="188"/>
      <c r="F116" s="188"/>
      <c r="G116" s="188"/>
      <c r="H116" s="188"/>
      <c r="I116" s="188"/>
      <c r="J116" s="189">
        <f>J850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124</v>
      </c>
      <c r="E117" s="188"/>
      <c r="F117" s="188"/>
      <c r="G117" s="188"/>
      <c r="H117" s="188"/>
      <c r="I117" s="188"/>
      <c r="J117" s="189">
        <f>J880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125</v>
      </c>
      <c r="E118" s="188"/>
      <c r="F118" s="188"/>
      <c r="G118" s="188"/>
      <c r="H118" s="188"/>
      <c r="I118" s="188"/>
      <c r="J118" s="189">
        <f>J926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126</v>
      </c>
      <c r="E119" s="188"/>
      <c r="F119" s="188"/>
      <c r="G119" s="188"/>
      <c r="H119" s="188"/>
      <c r="I119" s="188"/>
      <c r="J119" s="189">
        <f>J963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86"/>
      <c r="D120" s="187" t="s">
        <v>127</v>
      </c>
      <c r="E120" s="188"/>
      <c r="F120" s="188"/>
      <c r="G120" s="188"/>
      <c r="H120" s="188"/>
      <c r="I120" s="188"/>
      <c r="J120" s="189">
        <f>J1033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128</v>
      </c>
      <c r="E121" s="188"/>
      <c r="F121" s="188"/>
      <c r="G121" s="188"/>
      <c r="H121" s="188"/>
      <c r="I121" s="188"/>
      <c r="J121" s="189">
        <f>J1039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79"/>
      <c r="C122" s="180"/>
      <c r="D122" s="181" t="s">
        <v>129</v>
      </c>
      <c r="E122" s="182"/>
      <c r="F122" s="182"/>
      <c r="G122" s="182"/>
      <c r="H122" s="182"/>
      <c r="I122" s="182"/>
      <c r="J122" s="183">
        <f>J1106</f>
        <v>0</v>
      </c>
      <c r="K122" s="180"/>
      <c r="L122" s="184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79"/>
      <c r="C123" s="180"/>
      <c r="D123" s="181" t="s">
        <v>130</v>
      </c>
      <c r="E123" s="182"/>
      <c r="F123" s="182"/>
      <c r="G123" s="182"/>
      <c r="H123" s="182"/>
      <c r="I123" s="182"/>
      <c r="J123" s="183">
        <f>J1131</f>
        <v>0</v>
      </c>
      <c r="K123" s="180"/>
      <c r="L123" s="184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85"/>
      <c r="C124" s="186"/>
      <c r="D124" s="187" t="s">
        <v>131</v>
      </c>
      <c r="E124" s="188"/>
      <c r="F124" s="188"/>
      <c r="G124" s="188"/>
      <c r="H124" s="188"/>
      <c r="I124" s="188"/>
      <c r="J124" s="189">
        <f>J1132</f>
        <v>0</v>
      </c>
      <c r="K124" s="186"/>
      <c r="L124" s="19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5"/>
      <c r="C125" s="186"/>
      <c r="D125" s="187" t="s">
        <v>132</v>
      </c>
      <c r="E125" s="188"/>
      <c r="F125" s="188"/>
      <c r="G125" s="188"/>
      <c r="H125" s="188"/>
      <c r="I125" s="188"/>
      <c r="J125" s="189">
        <f>J1135</f>
        <v>0</v>
      </c>
      <c r="K125" s="186"/>
      <c r="L125" s="19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5"/>
      <c r="C126" s="186"/>
      <c r="D126" s="187" t="s">
        <v>133</v>
      </c>
      <c r="E126" s="188"/>
      <c r="F126" s="188"/>
      <c r="G126" s="188"/>
      <c r="H126" s="188"/>
      <c r="I126" s="188"/>
      <c r="J126" s="189">
        <f>J1138</f>
        <v>0</v>
      </c>
      <c r="K126" s="186"/>
      <c r="L126" s="19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5"/>
      <c r="C127" s="186"/>
      <c r="D127" s="187" t="s">
        <v>134</v>
      </c>
      <c r="E127" s="188"/>
      <c r="F127" s="188"/>
      <c r="G127" s="188"/>
      <c r="H127" s="188"/>
      <c r="I127" s="188"/>
      <c r="J127" s="189">
        <f>J1141</f>
        <v>0</v>
      </c>
      <c r="K127" s="186"/>
      <c r="L127" s="19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5"/>
      <c r="C128" s="186"/>
      <c r="D128" s="187" t="s">
        <v>135</v>
      </c>
      <c r="E128" s="188"/>
      <c r="F128" s="188"/>
      <c r="G128" s="188"/>
      <c r="H128" s="188"/>
      <c r="I128" s="188"/>
      <c r="J128" s="189">
        <f>J1144</f>
        <v>0</v>
      </c>
      <c r="K128" s="186"/>
      <c r="L128" s="19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4" s="2" customFormat="1" ht="6.96" customHeight="1">
      <c r="A134" s="38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24.96" customHeight="1">
      <c r="A135" s="38"/>
      <c r="B135" s="39"/>
      <c r="C135" s="23" t="s">
        <v>136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16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6.5" customHeight="1">
      <c r="A138" s="38"/>
      <c r="B138" s="39"/>
      <c r="C138" s="40"/>
      <c r="D138" s="40"/>
      <c r="E138" s="174" t="str">
        <f>E7</f>
        <v>Rekonstrukce šaten fotbalový klub Litvínov</v>
      </c>
      <c r="F138" s="32"/>
      <c r="G138" s="32"/>
      <c r="H138" s="32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97</v>
      </c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6.5" customHeight="1">
      <c r="A140" s="38"/>
      <c r="B140" s="39"/>
      <c r="C140" s="40"/>
      <c r="D140" s="40"/>
      <c r="E140" s="76" t="str">
        <f>E9</f>
        <v>01 - Stavební část</v>
      </c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2" customHeight="1">
      <c r="A142" s="38"/>
      <c r="B142" s="39"/>
      <c r="C142" s="32" t="s">
        <v>20</v>
      </c>
      <c r="D142" s="40"/>
      <c r="E142" s="40"/>
      <c r="F142" s="27" t="str">
        <f>F12</f>
        <v xml:space="preserve"> Litvínov</v>
      </c>
      <c r="G142" s="40"/>
      <c r="H142" s="40"/>
      <c r="I142" s="32" t="s">
        <v>22</v>
      </c>
      <c r="J142" s="79" t="str">
        <f>IF(J12="","",J12)</f>
        <v>23. 1. 2023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6.96" customHeight="1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5.15" customHeight="1">
      <c r="A144" s="38"/>
      <c r="B144" s="39"/>
      <c r="C144" s="32" t="s">
        <v>24</v>
      </c>
      <c r="D144" s="40"/>
      <c r="E144" s="40"/>
      <c r="F144" s="27" t="str">
        <f>E15</f>
        <v xml:space="preserve"> </v>
      </c>
      <c r="G144" s="40"/>
      <c r="H144" s="40"/>
      <c r="I144" s="32" t="s">
        <v>30</v>
      </c>
      <c r="J144" s="36" t="str">
        <f>E21</f>
        <v xml:space="preserve"> A3 Detail s.r.o.</v>
      </c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15.15" customHeight="1">
      <c r="A145" s="38"/>
      <c r="B145" s="39"/>
      <c r="C145" s="32" t="s">
        <v>28</v>
      </c>
      <c r="D145" s="40"/>
      <c r="E145" s="40"/>
      <c r="F145" s="27" t="str">
        <f>IF(E18="","",E18)</f>
        <v>Vyplň údaj</v>
      </c>
      <c r="G145" s="40"/>
      <c r="H145" s="40"/>
      <c r="I145" s="32" t="s">
        <v>32</v>
      </c>
      <c r="J145" s="36" t="str">
        <f>E24</f>
        <v xml:space="preserve"> Krajovský</v>
      </c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0.32" customHeight="1">
      <c r="A146" s="38"/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11" customFormat="1" ht="29.28" customHeight="1">
      <c r="A147" s="191"/>
      <c r="B147" s="192"/>
      <c r="C147" s="193" t="s">
        <v>137</v>
      </c>
      <c r="D147" s="194" t="s">
        <v>61</v>
      </c>
      <c r="E147" s="194" t="s">
        <v>57</v>
      </c>
      <c r="F147" s="194" t="s">
        <v>58</v>
      </c>
      <c r="G147" s="194" t="s">
        <v>138</v>
      </c>
      <c r="H147" s="194" t="s">
        <v>139</v>
      </c>
      <c r="I147" s="194" t="s">
        <v>140</v>
      </c>
      <c r="J147" s="195" t="s">
        <v>101</v>
      </c>
      <c r="K147" s="196" t="s">
        <v>141</v>
      </c>
      <c r="L147" s="197"/>
      <c r="M147" s="100" t="s">
        <v>1</v>
      </c>
      <c r="N147" s="101" t="s">
        <v>40</v>
      </c>
      <c r="O147" s="101" t="s">
        <v>142</v>
      </c>
      <c r="P147" s="101" t="s">
        <v>143</v>
      </c>
      <c r="Q147" s="101" t="s">
        <v>144</v>
      </c>
      <c r="R147" s="101" t="s">
        <v>145</v>
      </c>
      <c r="S147" s="101" t="s">
        <v>146</v>
      </c>
      <c r="T147" s="102" t="s">
        <v>147</v>
      </c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</row>
    <row r="148" s="2" customFormat="1" ht="22.8" customHeight="1">
      <c r="A148" s="38"/>
      <c r="B148" s="39"/>
      <c r="C148" s="107" t="s">
        <v>148</v>
      </c>
      <c r="D148" s="40"/>
      <c r="E148" s="40"/>
      <c r="F148" s="40"/>
      <c r="G148" s="40"/>
      <c r="H148" s="40"/>
      <c r="I148" s="40"/>
      <c r="J148" s="198">
        <f>BK148</f>
        <v>0</v>
      </c>
      <c r="K148" s="40"/>
      <c r="L148" s="44"/>
      <c r="M148" s="103"/>
      <c r="N148" s="199"/>
      <c r="O148" s="104"/>
      <c r="P148" s="200">
        <f>P149+P460+P1106+P1131</f>
        <v>0</v>
      </c>
      <c r="Q148" s="104"/>
      <c r="R148" s="200">
        <f>R149+R460+R1106+R1131</f>
        <v>379.06935799999991</v>
      </c>
      <c r="S148" s="104"/>
      <c r="T148" s="201">
        <f>T149+T460+T1106+T1131</f>
        <v>100.06635450000002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75</v>
      </c>
      <c r="AU148" s="17" t="s">
        <v>103</v>
      </c>
      <c r="BK148" s="202">
        <f>BK149+BK460+BK1106+BK1131</f>
        <v>0</v>
      </c>
    </row>
    <row r="149" s="12" customFormat="1" ht="25.92" customHeight="1">
      <c r="A149" s="12"/>
      <c r="B149" s="203"/>
      <c r="C149" s="204"/>
      <c r="D149" s="205" t="s">
        <v>75</v>
      </c>
      <c r="E149" s="206" t="s">
        <v>149</v>
      </c>
      <c r="F149" s="206" t="s">
        <v>150</v>
      </c>
      <c r="G149" s="204"/>
      <c r="H149" s="204"/>
      <c r="I149" s="207"/>
      <c r="J149" s="208">
        <f>BK149</f>
        <v>0</v>
      </c>
      <c r="K149" s="204"/>
      <c r="L149" s="209"/>
      <c r="M149" s="210"/>
      <c r="N149" s="211"/>
      <c r="O149" s="211"/>
      <c r="P149" s="212">
        <f>P150+P168+P175+P211+P367+P440+P452</f>
        <v>0</v>
      </c>
      <c r="Q149" s="211"/>
      <c r="R149" s="212">
        <f>R150+R168+R175+R211+R367+R440+R452</f>
        <v>55.665350769999996</v>
      </c>
      <c r="S149" s="211"/>
      <c r="T149" s="213">
        <f>T150+T168+T175+T211+T367+T440+T452</f>
        <v>96.91649000000001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84</v>
      </c>
      <c r="AT149" s="215" t="s">
        <v>75</v>
      </c>
      <c r="AU149" s="215" t="s">
        <v>76</v>
      </c>
      <c r="AY149" s="214" t="s">
        <v>151</v>
      </c>
      <c r="BK149" s="216">
        <f>BK150+BK168+BK175+BK211+BK367+BK440+BK452</f>
        <v>0</v>
      </c>
    </row>
    <row r="150" s="12" customFormat="1" ht="22.8" customHeight="1">
      <c r="A150" s="12"/>
      <c r="B150" s="203"/>
      <c r="C150" s="204"/>
      <c r="D150" s="205" t="s">
        <v>75</v>
      </c>
      <c r="E150" s="217" t="s">
        <v>84</v>
      </c>
      <c r="F150" s="217" t="s">
        <v>152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SUM(P151:P167)</f>
        <v>0</v>
      </c>
      <c r="Q150" s="211"/>
      <c r="R150" s="212">
        <f>SUM(R151:R167)</f>
        <v>0</v>
      </c>
      <c r="S150" s="211"/>
      <c r="T150" s="213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84</v>
      </c>
      <c r="AT150" s="215" t="s">
        <v>75</v>
      </c>
      <c r="AU150" s="215" t="s">
        <v>84</v>
      </c>
      <c r="AY150" s="214" t="s">
        <v>151</v>
      </c>
      <c r="BK150" s="216">
        <f>SUM(BK151:BK167)</f>
        <v>0</v>
      </c>
    </row>
    <row r="151" s="2" customFormat="1" ht="16.5" customHeight="1">
      <c r="A151" s="38"/>
      <c r="B151" s="39"/>
      <c r="C151" s="219" t="s">
        <v>84</v>
      </c>
      <c r="D151" s="219" t="s">
        <v>153</v>
      </c>
      <c r="E151" s="220" t="s">
        <v>154</v>
      </c>
      <c r="F151" s="221" t="s">
        <v>155</v>
      </c>
      <c r="G151" s="222" t="s">
        <v>156</v>
      </c>
      <c r="H151" s="223">
        <v>7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157</v>
      </c>
      <c r="AT151" s="231" t="s">
        <v>153</v>
      </c>
      <c r="AU151" s="231" t="s">
        <v>86</v>
      </c>
      <c r="AY151" s="17" t="s">
        <v>151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157</v>
      </c>
      <c r="BM151" s="231" t="s">
        <v>158</v>
      </c>
    </row>
    <row r="152" s="2" customFormat="1">
      <c r="A152" s="38"/>
      <c r="B152" s="39"/>
      <c r="C152" s="40"/>
      <c r="D152" s="233" t="s">
        <v>159</v>
      </c>
      <c r="E152" s="40"/>
      <c r="F152" s="234" t="s">
        <v>155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86</v>
      </c>
    </row>
    <row r="153" s="13" customFormat="1">
      <c r="A153" s="13"/>
      <c r="B153" s="238"/>
      <c r="C153" s="239"/>
      <c r="D153" s="233" t="s">
        <v>160</v>
      </c>
      <c r="E153" s="240" t="s">
        <v>1</v>
      </c>
      <c r="F153" s="241" t="s">
        <v>161</v>
      </c>
      <c r="G153" s="239"/>
      <c r="H153" s="242">
        <v>7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160</v>
      </c>
      <c r="AU153" s="248" t="s">
        <v>86</v>
      </c>
      <c r="AV153" s="13" t="s">
        <v>86</v>
      </c>
      <c r="AW153" s="13" t="s">
        <v>34</v>
      </c>
      <c r="AX153" s="13" t="s">
        <v>76</v>
      </c>
      <c r="AY153" s="248" t="s">
        <v>151</v>
      </c>
    </row>
    <row r="154" s="14" customFormat="1">
      <c r="A154" s="14"/>
      <c r="B154" s="249"/>
      <c r="C154" s="250"/>
      <c r="D154" s="233" t="s">
        <v>160</v>
      </c>
      <c r="E154" s="251" t="s">
        <v>1</v>
      </c>
      <c r="F154" s="252" t="s">
        <v>162</v>
      </c>
      <c r="G154" s="250"/>
      <c r="H154" s="253">
        <v>7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160</v>
      </c>
      <c r="AU154" s="259" t="s">
        <v>86</v>
      </c>
      <c r="AV154" s="14" t="s">
        <v>157</v>
      </c>
      <c r="AW154" s="14" t="s">
        <v>34</v>
      </c>
      <c r="AX154" s="14" t="s">
        <v>84</v>
      </c>
      <c r="AY154" s="259" t="s">
        <v>151</v>
      </c>
    </row>
    <row r="155" s="2" customFormat="1" ht="24.15" customHeight="1">
      <c r="A155" s="38"/>
      <c r="B155" s="39"/>
      <c r="C155" s="219" t="s">
        <v>86</v>
      </c>
      <c r="D155" s="219" t="s">
        <v>153</v>
      </c>
      <c r="E155" s="220" t="s">
        <v>163</v>
      </c>
      <c r="F155" s="221" t="s">
        <v>164</v>
      </c>
      <c r="G155" s="222" t="s">
        <v>165</v>
      </c>
      <c r="H155" s="223">
        <v>63.5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157</v>
      </c>
      <c r="AT155" s="231" t="s">
        <v>153</v>
      </c>
      <c r="AU155" s="231" t="s">
        <v>86</v>
      </c>
      <c r="AY155" s="17" t="s">
        <v>151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157</v>
      </c>
      <c r="BM155" s="231" t="s">
        <v>166</v>
      </c>
    </row>
    <row r="156" s="2" customFormat="1">
      <c r="A156" s="38"/>
      <c r="B156" s="39"/>
      <c r="C156" s="40"/>
      <c r="D156" s="233" t="s">
        <v>159</v>
      </c>
      <c r="E156" s="40"/>
      <c r="F156" s="234" t="s">
        <v>164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86</v>
      </c>
    </row>
    <row r="157" s="13" customFormat="1">
      <c r="A157" s="13"/>
      <c r="B157" s="238"/>
      <c r="C157" s="239"/>
      <c r="D157" s="233" t="s">
        <v>160</v>
      </c>
      <c r="E157" s="240" t="s">
        <v>1</v>
      </c>
      <c r="F157" s="241" t="s">
        <v>167</v>
      </c>
      <c r="G157" s="239"/>
      <c r="H157" s="242">
        <v>63.5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160</v>
      </c>
      <c r="AU157" s="248" t="s">
        <v>86</v>
      </c>
      <c r="AV157" s="13" t="s">
        <v>86</v>
      </c>
      <c r="AW157" s="13" t="s">
        <v>34</v>
      </c>
      <c r="AX157" s="13" t="s">
        <v>76</v>
      </c>
      <c r="AY157" s="248" t="s">
        <v>151</v>
      </c>
    </row>
    <row r="158" s="14" customFormat="1">
      <c r="A158" s="14"/>
      <c r="B158" s="249"/>
      <c r="C158" s="250"/>
      <c r="D158" s="233" t="s">
        <v>160</v>
      </c>
      <c r="E158" s="251" t="s">
        <v>1</v>
      </c>
      <c r="F158" s="252" t="s">
        <v>162</v>
      </c>
      <c r="G158" s="250"/>
      <c r="H158" s="253">
        <v>63.5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160</v>
      </c>
      <c r="AU158" s="259" t="s">
        <v>86</v>
      </c>
      <c r="AV158" s="14" t="s">
        <v>157</v>
      </c>
      <c r="AW158" s="14" t="s">
        <v>34</v>
      </c>
      <c r="AX158" s="14" t="s">
        <v>84</v>
      </c>
      <c r="AY158" s="259" t="s">
        <v>151</v>
      </c>
    </row>
    <row r="159" s="2" customFormat="1" ht="37.8" customHeight="1">
      <c r="A159" s="38"/>
      <c r="B159" s="39"/>
      <c r="C159" s="219" t="s">
        <v>168</v>
      </c>
      <c r="D159" s="219" t="s">
        <v>153</v>
      </c>
      <c r="E159" s="220" t="s">
        <v>169</v>
      </c>
      <c r="F159" s="221" t="s">
        <v>170</v>
      </c>
      <c r="G159" s="222" t="s">
        <v>165</v>
      </c>
      <c r="H159" s="223">
        <v>127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157</v>
      </c>
      <c r="AT159" s="231" t="s">
        <v>153</v>
      </c>
      <c r="AU159" s="231" t="s">
        <v>86</v>
      </c>
      <c r="AY159" s="17" t="s">
        <v>151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157</v>
      </c>
      <c r="BM159" s="231" t="s">
        <v>171</v>
      </c>
    </row>
    <row r="160" s="2" customFormat="1">
      <c r="A160" s="38"/>
      <c r="B160" s="39"/>
      <c r="C160" s="40"/>
      <c r="D160" s="233" t="s">
        <v>159</v>
      </c>
      <c r="E160" s="40"/>
      <c r="F160" s="234" t="s">
        <v>170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86</v>
      </c>
    </row>
    <row r="161" s="15" customFormat="1">
      <c r="A161" s="15"/>
      <c r="B161" s="260"/>
      <c r="C161" s="261"/>
      <c r="D161" s="233" t="s">
        <v>160</v>
      </c>
      <c r="E161" s="262" t="s">
        <v>1</v>
      </c>
      <c r="F161" s="263" t="s">
        <v>172</v>
      </c>
      <c r="G161" s="261"/>
      <c r="H161" s="262" t="s">
        <v>1</v>
      </c>
      <c r="I161" s="264"/>
      <c r="J161" s="261"/>
      <c r="K161" s="261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160</v>
      </c>
      <c r="AU161" s="269" t="s">
        <v>86</v>
      </c>
      <c r="AV161" s="15" t="s">
        <v>84</v>
      </c>
      <c r="AW161" s="15" t="s">
        <v>34</v>
      </c>
      <c r="AX161" s="15" t="s">
        <v>76</v>
      </c>
      <c r="AY161" s="269" t="s">
        <v>151</v>
      </c>
    </row>
    <row r="162" s="13" customFormat="1">
      <c r="A162" s="13"/>
      <c r="B162" s="238"/>
      <c r="C162" s="239"/>
      <c r="D162" s="233" t="s">
        <v>160</v>
      </c>
      <c r="E162" s="240" t="s">
        <v>1</v>
      </c>
      <c r="F162" s="241" t="s">
        <v>173</v>
      </c>
      <c r="G162" s="239"/>
      <c r="H162" s="242">
        <v>63.5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160</v>
      </c>
      <c r="AU162" s="248" t="s">
        <v>86</v>
      </c>
      <c r="AV162" s="13" t="s">
        <v>86</v>
      </c>
      <c r="AW162" s="13" t="s">
        <v>34</v>
      </c>
      <c r="AX162" s="13" t="s">
        <v>76</v>
      </c>
      <c r="AY162" s="248" t="s">
        <v>151</v>
      </c>
    </row>
    <row r="163" s="15" customFormat="1">
      <c r="A163" s="15"/>
      <c r="B163" s="260"/>
      <c r="C163" s="261"/>
      <c r="D163" s="233" t="s">
        <v>160</v>
      </c>
      <c r="E163" s="262" t="s">
        <v>1</v>
      </c>
      <c r="F163" s="263" t="s">
        <v>174</v>
      </c>
      <c r="G163" s="261"/>
      <c r="H163" s="262" t="s">
        <v>1</v>
      </c>
      <c r="I163" s="264"/>
      <c r="J163" s="261"/>
      <c r="K163" s="261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160</v>
      </c>
      <c r="AU163" s="269" t="s">
        <v>86</v>
      </c>
      <c r="AV163" s="15" t="s">
        <v>84</v>
      </c>
      <c r="AW163" s="15" t="s">
        <v>34</v>
      </c>
      <c r="AX163" s="15" t="s">
        <v>76</v>
      </c>
      <c r="AY163" s="269" t="s">
        <v>151</v>
      </c>
    </row>
    <row r="164" s="13" customFormat="1">
      <c r="A164" s="13"/>
      <c r="B164" s="238"/>
      <c r="C164" s="239"/>
      <c r="D164" s="233" t="s">
        <v>160</v>
      </c>
      <c r="E164" s="240" t="s">
        <v>1</v>
      </c>
      <c r="F164" s="241" t="s">
        <v>173</v>
      </c>
      <c r="G164" s="239"/>
      <c r="H164" s="242">
        <v>63.5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160</v>
      </c>
      <c r="AU164" s="248" t="s">
        <v>86</v>
      </c>
      <c r="AV164" s="13" t="s">
        <v>86</v>
      </c>
      <c r="AW164" s="13" t="s">
        <v>34</v>
      </c>
      <c r="AX164" s="13" t="s">
        <v>76</v>
      </c>
      <c r="AY164" s="248" t="s">
        <v>151</v>
      </c>
    </row>
    <row r="165" s="14" customFormat="1">
      <c r="A165" s="14"/>
      <c r="B165" s="249"/>
      <c r="C165" s="250"/>
      <c r="D165" s="233" t="s">
        <v>160</v>
      </c>
      <c r="E165" s="251" t="s">
        <v>1</v>
      </c>
      <c r="F165" s="252" t="s">
        <v>162</v>
      </c>
      <c r="G165" s="250"/>
      <c r="H165" s="253">
        <v>127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160</v>
      </c>
      <c r="AU165" s="259" t="s">
        <v>86</v>
      </c>
      <c r="AV165" s="14" t="s">
        <v>157</v>
      </c>
      <c r="AW165" s="14" t="s">
        <v>34</v>
      </c>
      <c r="AX165" s="14" t="s">
        <v>84</v>
      </c>
      <c r="AY165" s="259" t="s">
        <v>151</v>
      </c>
    </row>
    <row r="166" s="2" customFormat="1" ht="37.8" customHeight="1">
      <c r="A166" s="38"/>
      <c r="B166" s="39"/>
      <c r="C166" s="219" t="s">
        <v>157</v>
      </c>
      <c r="D166" s="219" t="s">
        <v>153</v>
      </c>
      <c r="E166" s="220" t="s">
        <v>175</v>
      </c>
      <c r="F166" s="221" t="s">
        <v>176</v>
      </c>
      <c r="G166" s="222" t="s">
        <v>165</v>
      </c>
      <c r="H166" s="223">
        <v>127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157</v>
      </c>
      <c r="AT166" s="231" t="s">
        <v>153</v>
      </c>
      <c r="AU166" s="231" t="s">
        <v>86</v>
      </c>
      <c r="AY166" s="17" t="s">
        <v>151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157</v>
      </c>
      <c r="BM166" s="231" t="s">
        <v>177</v>
      </c>
    </row>
    <row r="167" s="2" customFormat="1">
      <c r="A167" s="38"/>
      <c r="B167" s="39"/>
      <c r="C167" s="40"/>
      <c r="D167" s="233" t="s">
        <v>159</v>
      </c>
      <c r="E167" s="40"/>
      <c r="F167" s="234" t="s">
        <v>176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86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86</v>
      </c>
      <c r="F168" s="217" t="s">
        <v>178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SUM(P169:P174)</f>
        <v>0</v>
      </c>
      <c r="Q168" s="211"/>
      <c r="R168" s="212">
        <f>SUM(R169:R174)</f>
        <v>13.997427699999998</v>
      </c>
      <c r="S168" s="211"/>
      <c r="T168" s="213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84</v>
      </c>
      <c r="AT168" s="215" t="s">
        <v>75</v>
      </c>
      <c r="AU168" s="215" t="s">
        <v>84</v>
      </c>
      <c r="AY168" s="214" t="s">
        <v>151</v>
      </c>
      <c r="BK168" s="216">
        <f>SUM(BK169:BK174)</f>
        <v>0</v>
      </c>
    </row>
    <row r="169" s="2" customFormat="1" ht="16.5" customHeight="1">
      <c r="A169" s="38"/>
      <c r="B169" s="39"/>
      <c r="C169" s="219" t="s">
        <v>179</v>
      </c>
      <c r="D169" s="219" t="s">
        <v>153</v>
      </c>
      <c r="E169" s="220" t="s">
        <v>180</v>
      </c>
      <c r="F169" s="221" t="s">
        <v>181</v>
      </c>
      <c r="G169" s="222" t="s">
        <v>165</v>
      </c>
      <c r="H169" s="223">
        <v>5.5099999999999998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2.5018699999999998</v>
      </c>
      <c r="R169" s="229">
        <f>Q169*H169</f>
        <v>13.785303699999998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157</v>
      </c>
      <c r="AT169" s="231" t="s">
        <v>153</v>
      </c>
      <c r="AU169" s="231" t="s">
        <v>86</v>
      </c>
      <c r="AY169" s="17" t="s">
        <v>151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157</v>
      </c>
      <c r="BM169" s="231" t="s">
        <v>182</v>
      </c>
    </row>
    <row r="170" s="2" customFormat="1">
      <c r="A170" s="38"/>
      <c r="B170" s="39"/>
      <c r="C170" s="40"/>
      <c r="D170" s="233" t="s">
        <v>159</v>
      </c>
      <c r="E170" s="40"/>
      <c r="F170" s="234" t="s">
        <v>181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159</v>
      </c>
      <c r="AU170" s="17" t="s">
        <v>86</v>
      </c>
    </row>
    <row r="171" s="15" customFormat="1">
      <c r="A171" s="15"/>
      <c r="B171" s="260"/>
      <c r="C171" s="261"/>
      <c r="D171" s="233" t="s">
        <v>160</v>
      </c>
      <c r="E171" s="262" t="s">
        <v>1</v>
      </c>
      <c r="F171" s="263" t="s">
        <v>183</v>
      </c>
      <c r="G171" s="261"/>
      <c r="H171" s="262" t="s">
        <v>1</v>
      </c>
      <c r="I171" s="264"/>
      <c r="J171" s="261"/>
      <c r="K171" s="261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160</v>
      </c>
      <c r="AU171" s="269" t="s">
        <v>86</v>
      </c>
      <c r="AV171" s="15" t="s">
        <v>84</v>
      </c>
      <c r="AW171" s="15" t="s">
        <v>34</v>
      </c>
      <c r="AX171" s="15" t="s">
        <v>76</v>
      </c>
      <c r="AY171" s="269" t="s">
        <v>151</v>
      </c>
    </row>
    <row r="172" s="13" customFormat="1">
      <c r="A172" s="13"/>
      <c r="B172" s="238"/>
      <c r="C172" s="239"/>
      <c r="D172" s="233" t="s">
        <v>160</v>
      </c>
      <c r="E172" s="240" t="s">
        <v>1</v>
      </c>
      <c r="F172" s="241" t="s">
        <v>184</v>
      </c>
      <c r="G172" s="239"/>
      <c r="H172" s="242">
        <v>5.5099999999999998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160</v>
      </c>
      <c r="AU172" s="248" t="s">
        <v>86</v>
      </c>
      <c r="AV172" s="13" t="s">
        <v>86</v>
      </c>
      <c r="AW172" s="13" t="s">
        <v>34</v>
      </c>
      <c r="AX172" s="13" t="s">
        <v>84</v>
      </c>
      <c r="AY172" s="248" t="s">
        <v>151</v>
      </c>
    </row>
    <row r="173" s="2" customFormat="1" ht="21.75" customHeight="1">
      <c r="A173" s="38"/>
      <c r="B173" s="39"/>
      <c r="C173" s="219" t="s">
        <v>185</v>
      </c>
      <c r="D173" s="219" t="s">
        <v>153</v>
      </c>
      <c r="E173" s="220" t="s">
        <v>186</v>
      </c>
      <c r="F173" s="221" t="s">
        <v>187</v>
      </c>
      <c r="G173" s="222" t="s">
        <v>188</v>
      </c>
      <c r="H173" s="223">
        <v>0.20000000000000001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1.0606199999999999</v>
      </c>
      <c r="R173" s="229">
        <f>Q173*H173</f>
        <v>0.21212399999999998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157</v>
      </c>
      <c r="AT173" s="231" t="s">
        <v>153</v>
      </c>
      <c r="AU173" s="231" t="s">
        <v>86</v>
      </c>
      <c r="AY173" s="17" t="s">
        <v>151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157</v>
      </c>
      <c r="BM173" s="231" t="s">
        <v>189</v>
      </c>
    </row>
    <row r="174" s="2" customFormat="1">
      <c r="A174" s="38"/>
      <c r="B174" s="39"/>
      <c r="C174" s="40"/>
      <c r="D174" s="233" t="s">
        <v>159</v>
      </c>
      <c r="E174" s="40"/>
      <c r="F174" s="234" t="s">
        <v>187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86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168</v>
      </c>
      <c r="F175" s="217" t="s">
        <v>190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SUM(P176:P210)</f>
        <v>0</v>
      </c>
      <c r="Q175" s="211"/>
      <c r="R175" s="212">
        <f>SUM(R176:R210)</f>
        <v>13.254372500000002</v>
      </c>
      <c r="S175" s="211"/>
      <c r="T175" s="213">
        <f>SUM(T176:T210)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84</v>
      </c>
      <c r="AY175" s="214" t="s">
        <v>151</v>
      </c>
      <c r="BK175" s="216">
        <f>SUM(BK176:BK210)</f>
        <v>0</v>
      </c>
    </row>
    <row r="176" s="2" customFormat="1" ht="24.15" customHeight="1">
      <c r="A176" s="38"/>
      <c r="B176" s="39"/>
      <c r="C176" s="219" t="s">
        <v>191</v>
      </c>
      <c r="D176" s="219" t="s">
        <v>153</v>
      </c>
      <c r="E176" s="220" t="s">
        <v>192</v>
      </c>
      <c r="F176" s="221" t="s">
        <v>193</v>
      </c>
      <c r="G176" s="222" t="s">
        <v>194</v>
      </c>
      <c r="H176" s="223">
        <v>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0.02826</v>
      </c>
      <c r="R176" s="229">
        <f>Q176*H176</f>
        <v>0.056520000000000001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157</v>
      </c>
      <c r="AT176" s="231" t="s">
        <v>153</v>
      </c>
      <c r="AU176" s="231" t="s">
        <v>86</v>
      </c>
      <c r="AY176" s="17" t="s">
        <v>151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157</v>
      </c>
      <c r="BM176" s="231" t="s">
        <v>195</v>
      </c>
    </row>
    <row r="177" s="2" customFormat="1">
      <c r="A177" s="38"/>
      <c r="B177" s="39"/>
      <c r="C177" s="40"/>
      <c r="D177" s="233" t="s">
        <v>159</v>
      </c>
      <c r="E177" s="40"/>
      <c r="F177" s="234" t="s">
        <v>193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86</v>
      </c>
    </row>
    <row r="178" s="15" customFormat="1">
      <c r="A178" s="15"/>
      <c r="B178" s="260"/>
      <c r="C178" s="261"/>
      <c r="D178" s="233" t="s">
        <v>160</v>
      </c>
      <c r="E178" s="262" t="s">
        <v>1</v>
      </c>
      <c r="F178" s="263" t="s">
        <v>196</v>
      </c>
      <c r="G178" s="261"/>
      <c r="H178" s="262" t="s">
        <v>1</v>
      </c>
      <c r="I178" s="264"/>
      <c r="J178" s="261"/>
      <c r="K178" s="261"/>
      <c r="L178" s="265"/>
      <c r="M178" s="266"/>
      <c r="N178" s="267"/>
      <c r="O178" s="267"/>
      <c r="P178" s="267"/>
      <c r="Q178" s="267"/>
      <c r="R178" s="267"/>
      <c r="S178" s="267"/>
      <c r="T178" s="26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9" t="s">
        <v>160</v>
      </c>
      <c r="AU178" s="269" t="s">
        <v>86</v>
      </c>
      <c r="AV178" s="15" t="s">
        <v>84</v>
      </c>
      <c r="AW178" s="15" t="s">
        <v>34</v>
      </c>
      <c r="AX178" s="15" t="s">
        <v>76</v>
      </c>
      <c r="AY178" s="269" t="s">
        <v>151</v>
      </c>
    </row>
    <row r="179" s="13" customFormat="1">
      <c r="A179" s="13"/>
      <c r="B179" s="238"/>
      <c r="C179" s="239"/>
      <c r="D179" s="233" t="s">
        <v>160</v>
      </c>
      <c r="E179" s="240" t="s">
        <v>1</v>
      </c>
      <c r="F179" s="241" t="s">
        <v>86</v>
      </c>
      <c r="G179" s="239"/>
      <c r="H179" s="242">
        <v>2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160</v>
      </c>
      <c r="AU179" s="248" t="s">
        <v>86</v>
      </c>
      <c r="AV179" s="13" t="s">
        <v>86</v>
      </c>
      <c r="AW179" s="13" t="s">
        <v>34</v>
      </c>
      <c r="AX179" s="13" t="s">
        <v>76</v>
      </c>
      <c r="AY179" s="248" t="s">
        <v>151</v>
      </c>
    </row>
    <row r="180" s="14" customFormat="1">
      <c r="A180" s="14"/>
      <c r="B180" s="249"/>
      <c r="C180" s="250"/>
      <c r="D180" s="233" t="s">
        <v>160</v>
      </c>
      <c r="E180" s="251" t="s">
        <v>1</v>
      </c>
      <c r="F180" s="252" t="s">
        <v>162</v>
      </c>
      <c r="G180" s="250"/>
      <c r="H180" s="253">
        <v>2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160</v>
      </c>
      <c r="AU180" s="259" t="s">
        <v>86</v>
      </c>
      <c r="AV180" s="14" t="s">
        <v>157</v>
      </c>
      <c r="AW180" s="14" t="s">
        <v>34</v>
      </c>
      <c r="AX180" s="14" t="s">
        <v>84</v>
      </c>
      <c r="AY180" s="259" t="s">
        <v>151</v>
      </c>
    </row>
    <row r="181" s="2" customFormat="1" ht="24.15" customHeight="1">
      <c r="A181" s="38"/>
      <c r="B181" s="39"/>
      <c r="C181" s="219" t="s">
        <v>197</v>
      </c>
      <c r="D181" s="219" t="s">
        <v>153</v>
      </c>
      <c r="E181" s="220" t="s">
        <v>198</v>
      </c>
      <c r="F181" s="221" t="s">
        <v>199</v>
      </c>
      <c r="G181" s="222" t="s">
        <v>194</v>
      </c>
      <c r="H181" s="223">
        <v>18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0.044580000000000002</v>
      </c>
      <c r="R181" s="229">
        <f>Q181*H181</f>
        <v>0.80244000000000004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157</v>
      </c>
      <c r="AT181" s="231" t="s">
        <v>153</v>
      </c>
      <c r="AU181" s="231" t="s">
        <v>86</v>
      </c>
      <c r="AY181" s="17" t="s">
        <v>151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157</v>
      </c>
      <c r="BM181" s="231" t="s">
        <v>200</v>
      </c>
    </row>
    <row r="182" s="2" customFormat="1">
      <c r="A182" s="38"/>
      <c r="B182" s="39"/>
      <c r="C182" s="40"/>
      <c r="D182" s="233" t="s">
        <v>159</v>
      </c>
      <c r="E182" s="40"/>
      <c r="F182" s="234" t="s">
        <v>199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86</v>
      </c>
    </row>
    <row r="183" s="15" customFormat="1">
      <c r="A183" s="15"/>
      <c r="B183" s="260"/>
      <c r="C183" s="261"/>
      <c r="D183" s="233" t="s">
        <v>160</v>
      </c>
      <c r="E183" s="262" t="s">
        <v>1</v>
      </c>
      <c r="F183" s="263" t="s">
        <v>201</v>
      </c>
      <c r="G183" s="261"/>
      <c r="H183" s="262" t="s">
        <v>1</v>
      </c>
      <c r="I183" s="264"/>
      <c r="J183" s="261"/>
      <c r="K183" s="261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160</v>
      </c>
      <c r="AU183" s="269" t="s">
        <v>86</v>
      </c>
      <c r="AV183" s="15" t="s">
        <v>84</v>
      </c>
      <c r="AW183" s="15" t="s">
        <v>34</v>
      </c>
      <c r="AX183" s="15" t="s">
        <v>76</v>
      </c>
      <c r="AY183" s="269" t="s">
        <v>151</v>
      </c>
    </row>
    <row r="184" s="13" customFormat="1">
      <c r="A184" s="13"/>
      <c r="B184" s="238"/>
      <c r="C184" s="239"/>
      <c r="D184" s="233" t="s">
        <v>160</v>
      </c>
      <c r="E184" s="240" t="s">
        <v>1</v>
      </c>
      <c r="F184" s="241" t="s">
        <v>202</v>
      </c>
      <c r="G184" s="239"/>
      <c r="H184" s="242">
        <v>18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160</v>
      </c>
      <c r="AU184" s="248" t="s">
        <v>86</v>
      </c>
      <c r="AV184" s="13" t="s">
        <v>86</v>
      </c>
      <c r="AW184" s="13" t="s">
        <v>34</v>
      </c>
      <c r="AX184" s="13" t="s">
        <v>76</v>
      </c>
      <c r="AY184" s="248" t="s">
        <v>151</v>
      </c>
    </row>
    <row r="185" s="14" customFormat="1">
      <c r="A185" s="14"/>
      <c r="B185" s="249"/>
      <c r="C185" s="250"/>
      <c r="D185" s="233" t="s">
        <v>160</v>
      </c>
      <c r="E185" s="251" t="s">
        <v>1</v>
      </c>
      <c r="F185" s="252" t="s">
        <v>162</v>
      </c>
      <c r="G185" s="250"/>
      <c r="H185" s="253">
        <v>18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160</v>
      </c>
      <c r="AU185" s="259" t="s">
        <v>86</v>
      </c>
      <c r="AV185" s="14" t="s">
        <v>157</v>
      </c>
      <c r="AW185" s="14" t="s">
        <v>34</v>
      </c>
      <c r="AX185" s="14" t="s">
        <v>84</v>
      </c>
      <c r="AY185" s="259" t="s">
        <v>151</v>
      </c>
    </row>
    <row r="186" s="2" customFormat="1" ht="24.15" customHeight="1">
      <c r="A186" s="38"/>
      <c r="B186" s="39"/>
      <c r="C186" s="219" t="s">
        <v>203</v>
      </c>
      <c r="D186" s="219" t="s">
        <v>153</v>
      </c>
      <c r="E186" s="220" t="s">
        <v>204</v>
      </c>
      <c r="F186" s="221" t="s">
        <v>205</v>
      </c>
      <c r="G186" s="222" t="s">
        <v>194</v>
      </c>
      <c r="H186" s="223">
        <v>6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0.066000000000000003</v>
      </c>
      <c r="R186" s="229">
        <f>Q186*H186</f>
        <v>0.39600000000000002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157</v>
      </c>
      <c r="AT186" s="231" t="s">
        <v>153</v>
      </c>
      <c r="AU186" s="231" t="s">
        <v>86</v>
      </c>
      <c r="AY186" s="17" t="s">
        <v>151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157</v>
      </c>
      <c r="BM186" s="231" t="s">
        <v>206</v>
      </c>
    </row>
    <row r="187" s="2" customFormat="1">
      <c r="A187" s="38"/>
      <c r="B187" s="39"/>
      <c r="C187" s="40"/>
      <c r="D187" s="233" t="s">
        <v>159</v>
      </c>
      <c r="E187" s="40"/>
      <c r="F187" s="234" t="s">
        <v>205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86</v>
      </c>
    </row>
    <row r="188" s="15" customFormat="1">
      <c r="A188" s="15"/>
      <c r="B188" s="260"/>
      <c r="C188" s="261"/>
      <c r="D188" s="233" t="s">
        <v>160</v>
      </c>
      <c r="E188" s="262" t="s">
        <v>1</v>
      </c>
      <c r="F188" s="263" t="s">
        <v>207</v>
      </c>
      <c r="G188" s="261"/>
      <c r="H188" s="262" t="s">
        <v>1</v>
      </c>
      <c r="I188" s="264"/>
      <c r="J188" s="261"/>
      <c r="K188" s="261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160</v>
      </c>
      <c r="AU188" s="269" t="s">
        <v>86</v>
      </c>
      <c r="AV188" s="15" t="s">
        <v>84</v>
      </c>
      <c r="AW188" s="15" t="s">
        <v>34</v>
      </c>
      <c r="AX188" s="15" t="s">
        <v>76</v>
      </c>
      <c r="AY188" s="269" t="s">
        <v>151</v>
      </c>
    </row>
    <row r="189" s="13" customFormat="1">
      <c r="A189" s="13"/>
      <c r="B189" s="238"/>
      <c r="C189" s="239"/>
      <c r="D189" s="233" t="s">
        <v>160</v>
      </c>
      <c r="E189" s="240" t="s">
        <v>1</v>
      </c>
      <c r="F189" s="241" t="s">
        <v>208</v>
      </c>
      <c r="G189" s="239"/>
      <c r="H189" s="242">
        <v>6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160</v>
      </c>
      <c r="AU189" s="248" t="s">
        <v>86</v>
      </c>
      <c r="AV189" s="13" t="s">
        <v>86</v>
      </c>
      <c r="AW189" s="13" t="s">
        <v>34</v>
      </c>
      <c r="AX189" s="13" t="s">
        <v>76</v>
      </c>
      <c r="AY189" s="248" t="s">
        <v>151</v>
      </c>
    </row>
    <row r="190" s="14" customFormat="1">
      <c r="A190" s="14"/>
      <c r="B190" s="249"/>
      <c r="C190" s="250"/>
      <c r="D190" s="233" t="s">
        <v>160</v>
      </c>
      <c r="E190" s="251" t="s">
        <v>1</v>
      </c>
      <c r="F190" s="252" t="s">
        <v>162</v>
      </c>
      <c r="G190" s="250"/>
      <c r="H190" s="253">
        <v>6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160</v>
      </c>
      <c r="AU190" s="259" t="s">
        <v>86</v>
      </c>
      <c r="AV190" s="14" t="s">
        <v>157</v>
      </c>
      <c r="AW190" s="14" t="s">
        <v>34</v>
      </c>
      <c r="AX190" s="14" t="s">
        <v>84</v>
      </c>
      <c r="AY190" s="259" t="s">
        <v>151</v>
      </c>
    </row>
    <row r="191" s="2" customFormat="1" ht="33" customHeight="1">
      <c r="A191" s="38"/>
      <c r="B191" s="39"/>
      <c r="C191" s="219" t="s">
        <v>209</v>
      </c>
      <c r="D191" s="219" t="s">
        <v>153</v>
      </c>
      <c r="E191" s="220" t="s">
        <v>210</v>
      </c>
      <c r="F191" s="221" t="s">
        <v>211</v>
      </c>
      <c r="G191" s="222" t="s">
        <v>194</v>
      </c>
      <c r="H191" s="223">
        <v>2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0.026280000000000001</v>
      </c>
      <c r="R191" s="229">
        <f>Q191*H191</f>
        <v>0.052560000000000003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157</v>
      </c>
      <c r="AT191" s="231" t="s">
        <v>153</v>
      </c>
      <c r="AU191" s="231" t="s">
        <v>86</v>
      </c>
      <c r="AY191" s="17" t="s">
        <v>151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157</v>
      </c>
      <c r="BM191" s="231" t="s">
        <v>212</v>
      </c>
    </row>
    <row r="192" s="2" customFormat="1">
      <c r="A192" s="38"/>
      <c r="B192" s="39"/>
      <c r="C192" s="40"/>
      <c r="D192" s="233" t="s">
        <v>159</v>
      </c>
      <c r="E192" s="40"/>
      <c r="F192" s="234" t="s">
        <v>211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86</v>
      </c>
    </row>
    <row r="193" s="15" customFormat="1">
      <c r="A193" s="15"/>
      <c r="B193" s="260"/>
      <c r="C193" s="261"/>
      <c r="D193" s="233" t="s">
        <v>160</v>
      </c>
      <c r="E193" s="262" t="s">
        <v>1</v>
      </c>
      <c r="F193" s="263" t="s">
        <v>213</v>
      </c>
      <c r="G193" s="261"/>
      <c r="H193" s="262" t="s">
        <v>1</v>
      </c>
      <c r="I193" s="264"/>
      <c r="J193" s="261"/>
      <c r="K193" s="261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160</v>
      </c>
      <c r="AU193" s="269" t="s">
        <v>86</v>
      </c>
      <c r="AV193" s="15" t="s">
        <v>84</v>
      </c>
      <c r="AW193" s="15" t="s">
        <v>34</v>
      </c>
      <c r="AX193" s="15" t="s">
        <v>76</v>
      </c>
      <c r="AY193" s="269" t="s">
        <v>151</v>
      </c>
    </row>
    <row r="194" s="13" customFormat="1">
      <c r="A194" s="13"/>
      <c r="B194" s="238"/>
      <c r="C194" s="239"/>
      <c r="D194" s="233" t="s">
        <v>160</v>
      </c>
      <c r="E194" s="240" t="s">
        <v>1</v>
      </c>
      <c r="F194" s="241" t="s">
        <v>86</v>
      </c>
      <c r="G194" s="239"/>
      <c r="H194" s="242">
        <v>2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160</v>
      </c>
      <c r="AU194" s="248" t="s">
        <v>86</v>
      </c>
      <c r="AV194" s="13" t="s">
        <v>86</v>
      </c>
      <c r="AW194" s="13" t="s">
        <v>34</v>
      </c>
      <c r="AX194" s="13" t="s">
        <v>76</v>
      </c>
      <c r="AY194" s="248" t="s">
        <v>151</v>
      </c>
    </row>
    <row r="195" s="14" customFormat="1">
      <c r="A195" s="14"/>
      <c r="B195" s="249"/>
      <c r="C195" s="250"/>
      <c r="D195" s="233" t="s">
        <v>160</v>
      </c>
      <c r="E195" s="251" t="s">
        <v>1</v>
      </c>
      <c r="F195" s="252" t="s">
        <v>162</v>
      </c>
      <c r="G195" s="250"/>
      <c r="H195" s="253">
        <v>2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160</v>
      </c>
      <c r="AU195" s="259" t="s">
        <v>86</v>
      </c>
      <c r="AV195" s="14" t="s">
        <v>157</v>
      </c>
      <c r="AW195" s="14" t="s">
        <v>34</v>
      </c>
      <c r="AX195" s="14" t="s">
        <v>84</v>
      </c>
      <c r="AY195" s="259" t="s">
        <v>151</v>
      </c>
    </row>
    <row r="196" s="2" customFormat="1" ht="33" customHeight="1">
      <c r="A196" s="38"/>
      <c r="B196" s="39"/>
      <c r="C196" s="219" t="s">
        <v>214</v>
      </c>
      <c r="D196" s="219" t="s">
        <v>153</v>
      </c>
      <c r="E196" s="220" t="s">
        <v>215</v>
      </c>
      <c r="F196" s="221" t="s">
        <v>216</v>
      </c>
      <c r="G196" s="222" t="s">
        <v>194</v>
      </c>
      <c r="H196" s="223">
        <v>2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0.065350000000000005</v>
      </c>
      <c r="R196" s="229">
        <f>Q196*H196</f>
        <v>0.13070000000000001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157</v>
      </c>
      <c r="AT196" s="231" t="s">
        <v>153</v>
      </c>
      <c r="AU196" s="231" t="s">
        <v>86</v>
      </c>
      <c r="AY196" s="17" t="s">
        <v>151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157</v>
      </c>
      <c r="BM196" s="231" t="s">
        <v>217</v>
      </c>
    </row>
    <row r="197" s="2" customFormat="1">
      <c r="A197" s="38"/>
      <c r="B197" s="39"/>
      <c r="C197" s="40"/>
      <c r="D197" s="233" t="s">
        <v>159</v>
      </c>
      <c r="E197" s="40"/>
      <c r="F197" s="234" t="s">
        <v>216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86</v>
      </c>
    </row>
    <row r="198" s="2" customFormat="1" ht="33" customHeight="1">
      <c r="A198" s="38"/>
      <c r="B198" s="39"/>
      <c r="C198" s="219" t="s">
        <v>8</v>
      </c>
      <c r="D198" s="219" t="s">
        <v>153</v>
      </c>
      <c r="E198" s="220" t="s">
        <v>218</v>
      </c>
      <c r="F198" s="221" t="s">
        <v>219</v>
      </c>
      <c r="G198" s="222" t="s">
        <v>194</v>
      </c>
      <c r="H198" s="223">
        <v>7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0.039629999999999999</v>
      </c>
      <c r="R198" s="229">
        <f>Q198*H198</f>
        <v>0.27740999999999999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157</v>
      </c>
      <c r="AT198" s="231" t="s">
        <v>153</v>
      </c>
      <c r="AU198" s="231" t="s">
        <v>86</v>
      </c>
      <c r="AY198" s="17" t="s">
        <v>151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157</v>
      </c>
      <c r="BM198" s="231" t="s">
        <v>220</v>
      </c>
    </row>
    <row r="199" s="2" customFormat="1">
      <c r="A199" s="38"/>
      <c r="B199" s="39"/>
      <c r="C199" s="40"/>
      <c r="D199" s="233" t="s">
        <v>159</v>
      </c>
      <c r="E199" s="40"/>
      <c r="F199" s="234" t="s">
        <v>219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86</v>
      </c>
    </row>
    <row r="200" s="15" customFormat="1">
      <c r="A200" s="15"/>
      <c r="B200" s="260"/>
      <c r="C200" s="261"/>
      <c r="D200" s="233" t="s">
        <v>160</v>
      </c>
      <c r="E200" s="262" t="s">
        <v>1</v>
      </c>
      <c r="F200" s="263" t="s">
        <v>221</v>
      </c>
      <c r="G200" s="261"/>
      <c r="H200" s="262" t="s">
        <v>1</v>
      </c>
      <c r="I200" s="264"/>
      <c r="J200" s="261"/>
      <c r="K200" s="261"/>
      <c r="L200" s="265"/>
      <c r="M200" s="266"/>
      <c r="N200" s="267"/>
      <c r="O200" s="267"/>
      <c r="P200" s="267"/>
      <c r="Q200" s="267"/>
      <c r="R200" s="267"/>
      <c r="S200" s="267"/>
      <c r="T200" s="26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9" t="s">
        <v>160</v>
      </c>
      <c r="AU200" s="269" t="s">
        <v>86</v>
      </c>
      <c r="AV200" s="15" t="s">
        <v>84</v>
      </c>
      <c r="AW200" s="15" t="s">
        <v>34</v>
      </c>
      <c r="AX200" s="15" t="s">
        <v>76</v>
      </c>
      <c r="AY200" s="269" t="s">
        <v>151</v>
      </c>
    </row>
    <row r="201" s="13" customFormat="1">
      <c r="A201" s="13"/>
      <c r="B201" s="238"/>
      <c r="C201" s="239"/>
      <c r="D201" s="233" t="s">
        <v>160</v>
      </c>
      <c r="E201" s="240" t="s">
        <v>1</v>
      </c>
      <c r="F201" s="241" t="s">
        <v>191</v>
      </c>
      <c r="G201" s="239"/>
      <c r="H201" s="242">
        <v>7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160</v>
      </c>
      <c r="AU201" s="248" t="s">
        <v>86</v>
      </c>
      <c r="AV201" s="13" t="s">
        <v>86</v>
      </c>
      <c r="AW201" s="13" t="s">
        <v>34</v>
      </c>
      <c r="AX201" s="13" t="s">
        <v>76</v>
      </c>
      <c r="AY201" s="248" t="s">
        <v>151</v>
      </c>
    </row>
    <row r="202" s="14" customFormat="1">
      <c r="A202" s="14"/>
      <c r="B202" s="249"/>
      <c r="C202" s="250"/>
      <c r="D202" s="233" t="s">
        <v>160</v>
      </c>
      <c r="E202" s="251" t="s">
        <v>1</v>
      </c>
      <c r="F202" s="252" t="s">
        <v>162</v>
      </c>
      <c r="G202" s="250"/>
      <c r="H202" s="253">
        <v>7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160</v>
      </c>
      <c r="AU202" s="259" t="s">
        <v>86</v>
      </c>
      <c r="AV202" s="14" t="s">
        <v>157</v>
      </c>
      <c r="AW202" s="14" t="s">
        <v>34</v>
      </c>
      <c r="AX202" s="14" t="s">
        <v>84</v>
      </c>
      <c r="AY202" s="259" t="s">
        <v>151</v>
      </c>
    </row>
    <row r="203" s="2" customFormat="1" ht="24.15" customHeight="1">
      <c r="A203" s="38"/>
      <c r="B203" s="39"/>
      <c r="C203" s="219" t="s">
        <v>222</v>
      </c>
      <c r="D203" s="219" t="s">
        <v>153</v>
      </c>
      <c r="E203" s="220" t="s">
        <v>223</v>
      </c>
      <c r="F203" s="221" t="s">
        <v>224</v>
      </c>
      <c r="G203" s="222" t="s">
        <v>156</v>
      </c>
      <c r="H203" s="223">
        <v>21.975000000000001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0.061719999999999997</v>
      </c>
      <c r="R203" s="229">
        <f>Q203*H203</f>
        <v>1.3562970000000001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157</v>
      </c>
      <c r="AT203" s="231" t="s">
        <v>153</v>
      </c>
      <c r="AU203" s="231" t="s">
        <v>86</v>
      </c>
      <c r="AY203" s="17" t="s">
        <v>151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157</v>
      </c>
      <c r="BM203" s="231" t="s">
        <v>225</v>
      </c>
    </row>
    <row r="204" s="2" customFormat="1">
      <c r="A204" s="38"/>
      <c r="B204" s="39"/>
      <c r="C204" s="40"/>
      <c r="D204" s="233" t="s">
        <v>159</v>
      </c>
      <c r="E204" s="40"/>
      <c r="F204" s="234" t="s">
        <v>224</v>
      </c>
      <c r="G204" s="40"/>
      <c r="H204" s="40"/>
      <c r="I204" s="235"/>
      <c r="J204" s="40"/>
      <c r="K204" s="40"/>
      <c r="L204" s="44"/>
      <c r="M204" s="236"/>
      <c r="N204" s="23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86</v>
      </c>
    </row>
    <row r="205" s="13" customFormat="1">
      <c r="A205" s="13"/>
      <c r="B205" s="238"/>
      <c r="C205" s="239"/>
      <c r="D205" s="233" t="s">
        <v>160</v>
      </c>
      <c r="E205" s="240" t="s">
        <v>1</v>
      </c>
      <c r="F205" s="241" t="s">
        <v>226</v>
      </c>
      <c r="G205" s="239"/>
      <c r="H205" s="242">
        <v>21.975000000000001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160</v>
      </c>
      <c r="AU205" s="248" t="s">
        <v>86</v>
      </c>
      <c r="AV205" s="13" t="s">
        <v>86</v>
      </c>
      <c r="AW205" s="13" t="s">
        <v>34</v>
      </c>
      <c r="AX205" s="13" t="s">
        <v>76</v>
      </c>
      <c r="AY205" s="248" t="s">
        <v>151</v>
      </c>
    </row>
    <row r="206" s="14" customFormat="1">
      <c r="A206" s="14"/>
      <c r="B206" s="249"/>
      <c r="C206" s="250"/>
      <c r="D206" s="233" t="s">
        <v>160</v>
      </c>
      <c r="E206" s="251" t="s">
        <v>1</v>
      </c>
      <c r="F206" s="252" t="s">
        <v>162</v>
      </c>
      <c r="G206" s="250"/>
      <c r="H206" s="253">
        <v>21.975000000000001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160</v>
      </c>
      <c r="AU206" s="259" t="s">
        <v>86</v>
      </c>
      <c r="AV206" s="14" t="s">
        <v>157</v>
      </c>
      <c r="AW206" s="14" t="s">
        <v>34</v>
      </c>
      <c r="AX206" s="14" t="s">
        <v>84</v>
      </c>
      <c r="AY206" s="259" t="s">
        <v>151</v>
      </c>
    </row>
    <row r="207" s="2" customFormat="1" ht="24.15" customHeight="1">
      <c r="A207" s="38"/>
      <c r="B207" s="39"/>
      <c r="C207" s="219" t="s">
        <v>227</v>
      </c>
      <c r="D207" s="219" t="s">
        <v>153</v>
      </c>
      <c r="E207" s="220" t="s">
        <v>228</v>
      </c>
      <c r="F207" s="221" t="s">
        <v>229</v>
      </c>
      <c r="G207" s="222" t="s">
        <v>156</v>
      </c>
      <c r="H207" s="223">
        <v>128.55000000000001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0.079210000000000003</v>
      </c>
      <c r="R207" s="229">
        <f>Q207*H207</f>
        <v>10.182445500000002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157</v>
      </c>
      <c r="AT207" s="231" t="s">
        <v>153</v>
      </c>
      <c r="AU207" s="231" t="s">
        <v>86</v>
      </c>
      <c r="AY207" s="17" t="s">
        <v>151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157</v>
      </c>
      <c r="BM207" s="231" t="s">
        <v>230</v>
      </c>
    </row>
    <row r="208" s="2" customFormat="1">
      <c r="A208" s="38"/>
      <c r="B208" s="39"/>
      <c r="C208" s="40"/>
      <c r="D208" s="233" t="s">
        <v>159</v>
      </c>
      <c r="E208" s="40"/>
      <c r="F208" s="234" t="s">
        <v>229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86</v>
      </c>
    </row>
    <row r="209" s="13" customFormat="1">
      <c r="A209" s="13"/>
      <c r="B209" s="238"/>
      <c r="C209" s="239"/>
      <c r="D209" s="233" t="s">
        <v>160</v>
      </c>
      <c r="E209" s="240" t="s">
        <v>1</v>
      </c>
      <c r="F209" s="241" t="s">
        <v>231</v>
      </c>
      <c r="G209" s="239"/>
      <c r="H209" s="242">
        <v>128.55000000000001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160</v>
      </c>
      <c r="AU209" s="248" t="s">
        <v>86</v>
      </c>
      <c r="AV209" s="13" t="s">
        <v>86</v>
      </c>
      <c r="AW209" s="13" t="s">
        <v>34</v>
      </c>
      <c r="AX209" s="13" t="s">
        <v>76</v>
      </c>
      <c r="AY209" s="248" t="s">
        <v>151</v>
      </c>
    </row>
    <row r="210" s="14" customFormat="1">
      <c r="A210" s="14"/>
      <c r="B210" s="249"/>
      <c r="C210" s="250"/>
      <c r="D210" s="233" t="s">
        <v>160</v>
      </c>
      <c r="E210" s="251" t="s">
        <v>1</v>
      </c>
      <c r="F210" s="252" t="s">
        <v>162</v>
      </c>
      <c r="G210" s="250"/>
      <c r="H210" s="253">
        <v>128.55000000000001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160</v>
      </c>
      <c r="AU210" s="259" t="s">
        <v>86</v>
      </c>
      <c r="AV210" s="14" t="s">
        <v>157</v>
      </c>
      <c r="AW210" s="14" t="s">
        <v>34</v>
      </c>
      <c r="AX210" s="14" t="s">
        <v>84</v>
      </c>
      <c r="AY210" s="259" t="s">
        <v>151</v>
      </c>
    </row>
    <row r="211" s="12" customFormat="1" ht="22.8" customHeight="1">
      <c r="A211" s="12"/>
      <c r="B211" s="203"/>
      <c r="C211" s="204"/>
      <c r="D211" s="205" t="s">
        <v>75</v>
      </c>
      <c r="E211" s="217" t="s">
        <v>185</v>
      </c>
      <c r="F211" s="217" t="s">
        <v>232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SUM(P212:P366)</f>
        <v>0</v>
      </c>
      <c r="Q211" s="211"/>
      <c r="R211" s="212">
        <f>SUM(R212:R366)</f>
        <v>28.382050569999997</v>
      </c>
      <c r="S211" s="211"/>
      <c r="T211" s="213">
        <f>SUM(T212:T366)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84</v>
      </c>
      <c r="AT211" s="215" t="s">
        <v>75</v>
      </c>
      <c r="AU211" s="215" t="s">
        <v>84</v>
      </c>
      <c r="AY211" s="214" t="s">
        <v>151</v>
      </c>
      <c r="BK211" s="216">
        <f>SUM(BK212:BK366)</f>
        <v>0</v>
      </c>
    </row>
    <row r="212" s="2" customFormat="1" ht="24.15" customHeight="1">
      <c r="A212" s="38"/>
      <c r="B212" s="39"/>
      <c r="C212" s="219" t="s">
        <v>233</v>
      </c>
      <c r="D212" s="219" t="s">
        <v>153</v>
      </c>
      <c r="E212" s="220" t="s">
        <v>234</v>
      </c>
      <c r="F212" s="221" t="s">
        <v>235</v>
      </c>
      <c r="G212" s="222" t="s">
        <v>156</v>
      </c>
      <c r="H212" s="223">
        <v>76.680000000000007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0.0035000000000000001</v>
      </c>
      <c r="R212" s="229">
        <f>Q212*H212</f>
        <v>0.26838000000000001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157</v>
      </c>
      <c r="AT212" s="231" t="s">
        <v>153</v>
      </c>
      <c r="AU212" s="231" t="s">
        <v>86</v>
      </c>
      <c r="AY212" s="17" t="s">
        <v>151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157</v>
      </c>
      <c r="BM212" s="231" t="s">
        <v>236</v>
      </c>
    </row>
    <row r="213" s="2" customFormat="1">
      <c r="A213" s="38"/>
      <c r="B213" s="39"/>
      <c r="C213" s="40"/>
      <c r="D213" s="233" t="s">
        <v>159</v>
      </c>
      <c r="E213" s="40"/>
      <c r="F213" s="234" t="s">
        <v>235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159</v>
      </c>
      <c r="AU213" s="17" t="s">
        <v>86</v>
      </c>
    </row>
    <row r="214" s="15" customFormat="1">
      <c r="A214" s="15"/>
      <c r="B214" s="260"/>
      <c r="C214" s="261"/>
      <c r="D214" s="233" t="s">
        <v>160</v>
      </c>
      <c r="E214" s="262" t="s">
        <v>1</v>
      </c>
      <c r="F214" s="263" t="s">
        <v>237</v>
      </c>
      <c r="G214" s="261"/>
      <c r="H214" s="262" t="s">
        <v>1</v>
      </c>
      <c r="I214" s="264"/>
      <c r="J214" s="261"/>
      <c r="K214" s="261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160</v>
      </c>
      <c r="AU214" s="269" t="s">
        <v>86</v>
      </c>
      <c r="AV214" s="15" t="s">
        <v>84</v>
      </c>
      <c r="AW214" s="15" t="s">
        <v>34</v>
      </c>
      <c r="AX214" s="15" t="s">
        <v>76</v>
      </c>
      <c r="AY214" s="269" t="s">
        <v>151</v>
      </c>
    </row>
    <row r="215" s="13" customFormat="1">
      <c r="A215" s="13"/>
      <c r="B215" s="238"/>
      <c r="C215" s="239"/>
      <c r="D215" s="233" t="s">
        <v>160</v>
      </c>
      <c r="E215" s="240" t="s">
        <v>1</v>
      </c>
      <c r="F215" s="241" t="s">
        <v>238</v>
      </c>
      <c r="G215" s="239"/>
      <c r="H215" s="242">
        <v>76.680000000000007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160</v>
      </c>
      <c r="AU215" s="248" t="s">
        <v>86</v>
      </c>
      <c r="AV215" s="13" t="s">
        <v>86</v>
      </c>
      <c r="AW215" s="13" t="s">
        <v>34</v>
      </c>
      <c r="AX215" s="13" t="s">
        <v>76</v>
      </c>
      <c r="AY215" s="248" t="s">
        <v>151</v>
      </c>
    </row>
    <row r="216" s="14" customFormat="1">
      <c r="A216" s="14"/>
      <c r="B216" s="249"/>
      <c r="C216" s="250"/>
      <c r="D216" s="233" t="s">
        <v>160</v>
      </c>
      <c r="E216" s="251" t="s">
        <v>1</v>
      </c>
      <c r="F216" s="252" t="s">
        <v>162</v>
      </c>
      <c r="G216" s="250"/>
      <c r="H216" s="253">
        <v>76.680000000000007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160</v>
      </c>
      <c r="AU216" s="259" t="s">
        <v>86</v>
      </c>
      <c r="AV216" s="14" t="s">
        <v>157</v>
      </c>
      <c r="AW216" s="14" t="s">
        <v>34</v>
      </c>
      <c r="AX216" s="14" t="s">
        <v>84</v>
      </c>
      <c r="AY216" s="259" t="s">
        <v>151</v>
      </c>
    </row>
    <row r="217" s="2" customFormat="1" ht="24.15" customHeight="1">
      <c r="A217" s="38"/>
      <c r="B217" s="39"/>
      <c r="C217" s="219" t="s">
        <v>239</v>
      </c>
      <c r="D217" s="219" t="s">
        <v>153</v>
      </c>
      <c r="E217" s="220" t="s">
        <v>240</v>
      </c>
      <c r="F217" s="221" t="s">
        <v>241</v>
      </c>
      <c r="G217" s="222" t="s">
        <v>156</v>
      </c>
      <c r="H217" s="223">
        <v>301.05000000000001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0.0043800000000000002</v>
      </c>
      <c r="R217" s="229">
        <f>Q217*H217</f>
        <v>1.3185990000000001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157</v>
      </c>
      <c r="AT217" s="231" t="s">
        <v>153</v>
      </c>
      <c r="AU217" s="231" t="s">
        <v>86</v>
      </c>
      <c r="AY217" s="17" t="s">
        <v>151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157</v>
      </c>
      <c r="BM217" s="231" t="s">
        <v>242</v>
      </c>
    </row>
    <row r="218" s="2" customFormat="1">
      <c r="A218" s="38"/>
      <c r="B218" s="39"/>
      <c r="C218" s="40"/>
      <c r="D218" s="233" t="s">
        <v>159</v>
      </c>
      <c r="E218" s="40"/>
      <c r="F218" s="234" t="s">
        <v>241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86</v>
      </c>
    </row>
    <row r="219" s="13" customFormat="1">
      <c r="A219" s="13"/>
      <c r="B219" s="238"/>
      <c r="C219" s="239"/>
      <c r="D219" s="233" t="s">
        <v>160</v>
      </c>
      <c r="E219" s="240" t="s">
        <v>1</v>
      </c>
      <c r="F219" s="241" t="s">
        <v>243</v>
      </c>
      <c r="G219" s="239"/>
      <c r="H219" s="242">
        <v>43.950000000000003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160</v>
      </c>
      <c r="AU219" s="248" t="s">
        <v>86</v>
      </c>
      <c r="AV219" s="13" t="s">
        <v>86</v>
      </c>
      <c r="AW219" s="13" t="s">
        <v>34</v>
      </c>
      <c r="AX219" s="13" t="s">
        <v>76</v>
      </c>
      <c r="AY219" s="248" t="s">
        <v>151</v>
      </c>
    </row>
    <row r="220" s="13" customFormat="1">
      <c r="A220" s="13"/>
      <c r="B220" s="238"/>
      <c r="C220" s="239"/>
      <c r="D220" s="233" t="s">
        <v>160</v>
      </c>
      <c r="E220" s="240" t="s">
        <v>1</v>
      </c>
      <c r="F220" s="241" t="s">
        <v>244</v>
      </c>
      <c r="G220" s="239"/>
      <c r="H220" s="242">
        <v>257.10000000000002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160</v>
      </c>
      <c r="AU220" s="248" t="s">
        <v>86</v>
      </c>
      <c r="AV220" s="13" t="s">
        <v>86</v>
      </c>
      <c r="AW220" s="13" t="s">
        <v>34</v>
      </c>
      <c r="AX220" s="13" t="s">
        <v>76</v>
      </c>
      <c r="AY220" s="248" t="s">
        <v>151</v>
      </c>
    </row>
    <row r="221" s="14" customFormat="1">
      <c r="A221" s="14"/>
      <c r="B221" s="249"/>
      <c r="C221" s="250"/>
      <c r="D221" s="233" t="s">
        <v>160</v>
      </c>
      <c r="E221" s="251" t="s">
        <v>1</v>
      </c>
      <c r="F221" s="252" t="s">
        <v>162</v>
      </c>
      <c r="G221" s="250"/>
      <c r="H221" s="253">
        <v>301.05000000000001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9" t="s">
        <v>160</v>
      </c>
      <c r="AU221" s="259" t="s">
        <v>86</v>
      </c>
      <c r="AV221" s="14" t="s">
        <v>157</v>
      </c>
      <c r="AW221" s="14" t="s">
        <v>34</v>
      </c>
      <c r="AX221" s="14" t="s">
        <v>84</v>
      </c>
      <c r="AY221" s="259" t="s">
        <v>151</v>
      </c>
    </row>
    <row r="222" s="2" customFormat="1" ht="24.15" customHeight="1">
      <c r="A222" s="38"/>
      <c r="B222" s="39"/>
      <c r="C222" s="219" t="s">
        <v>245</v>
      </c>
      <c r="D222" s="219" t="s">
        <v>153</v>
      </c>
      <c r="E222" s="220" t="s">
        <v>246</v>
      </c>
      <c r="F222" s="221" t="s">
        <v>247</v>
      </c>
      <c r="G222" s="222" t="s">
        <v>156</v>
      </c>
      <c r="H222" s="223">
        <v>115.68000000000001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0.01103</v>
      </c>
      <c r="R222" s="229">
        <f>Q222*H222</f>
        <v>1.2759504000000002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157</v>
      </c>
      <c r="AT222" s="231" t="s">
        <v>153</v>
      </c>
      <c r="AU222" s="231" t="s">
        <v>86</v>
      </c>
      <c r="AY222" s="17" t="s">
        <v>151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157</v>
      </c>
      <c r="BM222" s="231" t="s">
        <v>248</v>
      </c>
    </row>
    <row r="223" s="2" customFormat="1">
      <c r="A223" s="38"/>
      <c r="B223" s="39"/>
      <c r="C223" s="40"/>
      <c r="D223" s="233" t="s">
        <v>159</v>
      </c>
      <c r="E223" s="40"/>
      <c r="F223" s="234" t="s">
        <v>247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86</v>
      </c>
    </row>
    <row r="224" s="15" customFormat="1">
      <c r="A224" s="15"/>
      <c r="B224" s="260"/>
      <c r="C224" s="261"/>
      <c r="D224" s="233" t="s">
        <v>160</v>
      </c>
      <c r="E224" s="262" t="s">
        <v>1</v>
      </c>
      <c r="F224" s="263" t="s">
        <v>249</v>
      </c>
      <c r="G224" s="261"/>
      <c r="H224" s="262" t="s">
        <v>1</v>
      </c>
      <c r="I224" s="264"/>
      <c r="J224" s="261"/>
      <c r="K224" s="261"/>
      <c r="L224" s="265"/>
      <c r="M224" s="266"/>
      <c r="N224" s="267"/>
      <c r="O224" s="267"/>
      <c r="P224" s="267"/>
      <c r="Q224" s="267"/>
      <c r="R224" s="267"/>
      <c r="S224" s="267"/>
      <c r="T224" s="26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9" t="s">
        <v>160</v>
      </c>
      <c r="AU224" s="269" t="s">
        <v>86</v>
      </c>
      <c r="AV224" s="15" t="s">
        <v>84</v>
      </c>
      <c r="AW224" s="15" t="s">
        <v>34</v>
      </c>
      <c r="AX224" s="15" t="s">
        <v>76</v>
      </c>
      <c r="AY224" s="269" t="s">
        <v>151</v>
      </c>
    </row>
    <row r="225" s="13" customFormat="1">
      <c r="A225" s="13"/>
      <c r="B225" s="238"/>
      <c r="C225" s="239"/>
      <c r="D225" s="233" t="s">
        <v>160</v>
      </c>
      <c r="E225" s="240" t="s">
        <v>1</v>
      </c>
      <c r="F225" s="241" t="s">
        <v>250</v>
      </c>
      <c r="G225" s="239"/>
      <c r="H225" s="242">
        <v>48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160</v>
      </c>
      <c r="AU225" s="248" t="s">
        <v>86</v>
      </c>
      <c r="AV225" s="13" t="s">
        <v>86</v>
      </c>
      <c r="AW225" s="13" t="s">
        <v>34</v>
      </c>
      <c r="AX225" s="13" t="s">
        <v>76</v>
      </c>
      <c r="AY225" s="248" t="s">
        <v>151</v>
      </c>
    </row>
    <row r="226" s="13" customFormat="1">
      <c r="A226" s="13"/>
      <c r="B226" s="238"/>
      <c r="C226" s="239"/>
      <c r="D226" s="233" t="s">
        <v>160</v>
      </c>
      <c r="E226" s="240" t="s">
        <v>1</v>
      </c>
      <c r="F226" s="241" t="s">
        <v>250</v>
      </c>
      <c r="G226" s="239"/>
      <c r="H226" s="242">
        <v>48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160</v>
      </c>
      <c r="AU226" s="248" t="s">
        <v>86</v>
      </c>
      <c r="AV226" s="13" t="s">
        <v>86</v>
      </c>
      <c r="AW226" s="13" t="s">
        <v>34</v>
      </c>
      <c r="AX226" s="13" t="s">
        <v>76</v>
      </c>
      <c r="AY226" s="248" t="s">
        <v>151</v>
      </c>
    </row>
    <row r="227" s="13" customFormat="1">
      <c r="A227" s="13"/>
      <c r="B227" s="238"/>
      <c r="C227" s="239"/>
      <c r="D227" s="233" t="s">
        <v>160</v>
      </c>
      <c r="E227" s="240" t="s">
        <v>1</v>
      </c>
      <c r="F227" s="241" t="s">
        <v>251</v>
      </c>
      <c r="G227" s="239"/>
      <c r="H227" s="242">
        <v>19.68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160</v>
      </c>
      <c r="AU227" s="248" t="s">
        <v>86</v>
      </c>
      <c r="AV227" s="13" t="s">
        <v>86</v>
      </c>
      <c r="AW227" s="13" t="s">
        <v>34</v>
      </c>
      <c r="AX227" s="13" t="s">
        <v>76</v>
      </c>
      <c r="AY227" s="248" t="s">
        <v>151</v>
      </c>
    </row>
    <row r="228" s="14" customFormat="1">
      <c r="A228" s="14"/>
      <c r="B228" s="249"/>
      <c r="C228" s="250"/>
      <c r="D228" s="233" t="s">
        <v>160</v>
      </c>
      <c r="E228" s="251" t="s">
        <v>1</v>
      </c>
      <c r="F228" s="252" t="s">
        <v>162</v>
      </c>
      <c r="G228" s="250"/>
      <c r="H228" s="253">
        <v>115.68000000000001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160</v>
      </c>
      <c r="AU228" s="259" t="s">
        <v>86</v>
      </c>
      <c r="AV228" s="14" t="s">
        <v>157</v>
      </c>
      <c r="AW228" s="14" t="s">
        <v>34</v>
      </c>
      <c r="AX228" s="14" t="s">
        <v>84</v>
      </c>
      <c r="AY228" s="259" t="s">
        <v>151</v>
      </c>
    </row>
    <row r="229" s="2" customFormat="1" ht="24.15" customHeight="1">
      <c r="A229" s="38"/>
      <c r="B229" s="39"/>
      <c r="C229" s="219" t="s">
        <v>252</v>
      </c>
      <c r="D229" s="219" t="s">
        <v>153</v>
      </c>
      <c r="E229" s="220" t="s">
        <v>253</v>
      </c>
      <c r="F229" s="221" t="s">
        <v>254</v>
      </c>
      <c r="G229" s="222" t="s">
        <v>156</v>
      </c>
      <c r="H229" s="223">
        <v>301.05000000000001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0.0035000000000000001</v>
      </c>
      <c r="R229" s="229">
        <f>Q229*H229</f>
        <v>1.0536750000000001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157</v>
      </c>
      <c r="AT229" s="231" t="s">
        <v>153</v>
      </c>
      <c r="AU229" s="231" t="s">
        <v>86</v>
      </c>
      <c r="AY229" s="17" t="s">
        <v>151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157</v>
      </c>
      <c r="BM229" s="231" t="s">
        <v>255</v>
      </c>
    </row>
    <row r="230" s="2" customFormat="1">
      <c r="A230" s="38"/>
      <c r="B230" s="39"/>
      <c r="C230" s="40"/>
      <c r="D230" s="233" t="s">
        <v>159</v>
      </c>
      <c r="E230" s="40"/>
      <c r="F230" s="234" t="s">
        <v>254</v>
      </c>
      <c r="G230" s="40"/>
      <c r="H230" s="40"/>
      <c r="I230" s="235"/>
      <c r="J230" s="40"/>
      <c r="K230" s="40"/>
      <c r="L230" s="44"/>
      <c r="M230" s="236"/>
      <c r="N230" s="23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86</v>
      </c>
    </row>
    <row r="231" s="2" customFormat="1" ht="24.15" customHeight="1">
      <c r="A231" s="38"/>
      <c r="B231" s="39"/>
      <c r="C231" s="270" t="s">
        <v>256</v>
      </c>
      <c r="D231" s="270" t="s">
        <v>257</v>
      </c>
      <c r="E231" s="271" t="s">
        <v>258</v>
      </c>
      <c r="F231" s="272" t="s">
        <v>259</v>
      </c>
      <c r="G231" s="273" t="s">
        <v>156</v>
      </c>
      <c r="H231" s="274">
        <v>14.087</v>
      </c>
      <c r="I231" s="275"/>
      <c r="J231" s="276">
        <f>ROUND(I231*H231,2)</f>
        <v>0</v>
      </c>
      <c r="K231" s="277"/>
      <c r="L231" s="278"/>
      <c r="M231" s="279" t="s">
        <v>1</v>
      </c>
      <c r="N231" s="280" t="s">
        <v>41</v>
      </c>
      <c r="O231" s="91"/>
      <c r="P231" s="229">
        <f>O231*H231</f>
        <v>0</v>
      </c>
      <c r="Q231" s="229">
        <v>0.014</v>
      </c>
      <c r="R231" s="229">
        <f>Q231*H231</f>
        <v>0.197218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197</v>
      </c>
      <c r="AT231" s="231" t="s">
        <v>257</v>
      </c>
      <c r="AU231" s="231" t="s">
        <v>86</v>
      </c>
      <c r="AY231" s="17" t="s">
        <v>151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157</v>
      </c>
      <c r="BM231" s="231" t="s">
        <v>260</v>
      </c>
    </row>
    <row r="232" s="2" customFormat="1">
      <c r="A232" s="38"/>
      <c r="B232" s="39"/>
      <c r="C232" s="40"/>
      <c r="D232" s="233" t="s">
        <v>159</v>
      </c>
      <c r="E232" s="40"/>
      <c r="F232" s="234" t="s">
        <v>259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86</v>
      </c>
    </row>
    <row r="233" s="13" customFormat="1">
      <c r="A233" s="13"/>
      <c r="B233" s="238"/>
      <c r="C233" s="239"/>
      <c r="D233" s="233" t="s">
        <v>160</v>
      </c>
      <c r="E233" s="240" t="s">
        <v>1</v>
      </c>
      <c r="F233" s="241" t="s">
        <v>261</v>
      </c>
      <c r="G233" s="239"/>
      <c r="H233" s="242">
        <v>14.0868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160</v>
      </c>
      <c r="AU233" s="248" t="s">
        <v>86</v>
      </c>
      <c r="AV233" s="13" t="s">
        <v>86</v>
      </c>
      <c r="AW233" s="13" t="s">
        <v>34</v>
      </c>
      <c r="AX233" s="13" t="s">
        <v>84</v>
      </c>
      <c r="AY233" s="248" t="s">
        <v>151</v>
      </c>
    </row>
    <row r="234" s="2" customFormat="1" ht="24.15" customHeight="1">
      <c r="A234" s="38"/>
      <c r="B234" s="39"/>
      <c r="C234" s="219" t="s">
        <v>262</v>
      </c>
      <c r="D234" s="219" t="s">
        <v>153</v>
      </c>
      <c r="E234" s="220" t="s">
        <v>263</v>
      </c>
      <c r="F234" s="221" t="s">
        <v>264</v>
      </c>
      <c r="G234" s="222" t="s">
        <v>156</v>
      </c>
      <c r="H234" s="223">
        <v>375.42899999999997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0.00022000000000000001</v>
      </c>
      <c r="R234" s="229">
        <f>Q234*H234</f>
        <v>0.082594379999999995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157</v>
      </c>
      <c r="AT234" s="231" t="s">
        <v>153</v>
      </c>
      <c r="AU234" s="231" t="s">
        <v>86</v>
      </c>
      <c r="AY234" s="17" t="s">
        <v>151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157</v>
      </c>
      <c r="BM234" s="231" t="s">
        <v>265</v>
      </c>
    </row>
    <row r="235" s="2" customFormat="1">
      <c r="A235" s="38"/>
      <c r="B235" s="39"/>
      <c r="C235" s="40"/>
      <c r="D235" s="233" t="s">
        <v>159</v>
      </c>
      <c r="E235" s="40"/>
      <c r="F235" s="234" t="s">
        <v>264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86</v>
      </c>
    </row>
    <row r="236" s="15" customFormat="1">
      <c r="A236" s="15"/>
      <c r="B236" s="260"/>
      <c r="C236" s="261"/>
      <c r="D236" s="233" t="s">
        <v>160</v>
      </c>
      <c r="E236" s="262" t="s">
        <v>1</v>
      </c>
      <c r="F236" s="263" t="s">
        <v>266</v>
      </c>
      <c r="G236" s="261"/>
      <c r="H236" s="262" t="s">
        <v>1</v>
      </c>
      <c r="I236" s="264"/>
      <c r="J236" s="261"/>
      <c r="K236" s="261"/>
      <c r="L236" s="265"/>
      <c r="M236" s="266"/>
      <c r="N236" s="267"/>
      <c r="O236" s="267"/>
      <c r="P236" s="267"/>
      <c r="Q236" s="267"/>
      <c r="R236" s="267"/>
      <c r="S236" s="267"/>
      <c r="T236" s="26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9" t="s">
        <v>160</v>
      </c>
      <c r="AU236" s="269" t="s">
        <v>86</v>
      </c>
      <c r="AV236" s="15" t="s">
        <v>84</v>
      </c>
      <c r="AW236" s="15" t="s">
        <v>34</v>
      </c>
      <c r="AX236" s="15" t="s">
        <v>76</v>
      </c>
      <c r="AY236" s="269" t="s">
        <v>151</v>
      </c>
    </row>
    <row r="237" s="13" customFormat="1">
      <c r="A237" s="13"/>
      <c r="B237" s="238"/>
      <c r="C237" s="239"/>
      <c r="D237" s="233" t="s">
        <v>160</v>
      </c>
      <c r="E237" s="240" t="s">
        <v>1</v>
      </c>
      <c r="F237" s="241" t="s">
        <v>267</v>
      </c>
      <c r="G237" s="239"/>
      <c r="H237" s="242">
        <v>13.416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160</v>
      </c>
      <c r="AU237" s="248" t="s">
        <v>86</v>
      </c>
      <c r="AV237" s="13" t="s">
        <v>86</v>
      </c>
      <c r="AW237" s="13" t="s">
        <v>34</v>
      </c>
      <c r="AX237" s="13" t="s">
        <v>76</v>
      </c>
      <c r="AY237" s="248" t="s">
        <v>151</v>
      </c>
    </row>
    <row r="238" s="15" customFormat="1">
      <c r="A238" s="15"/>
      <c r="B238" s="260"/>
      <c r="C238" s="261"/>
      <c r="D238" s="233" t="s">
        <v>160</v>
      </c>
      <c r="E238" s="262" t="s">
        <v>1</v>
      </c>
      <c r="F238" s="263" t="s">
        <v>268</v>
      </c>
      <c r="G238" s="261"/>
      <c r="H238" s="262" t="s">
        <v>1</v>
      </c>
      <c r="I238" s="264"/>
      <c r="J238" s="261"/>
      <c r="K238" s="261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160</v>
      </c>
      <c r="AU238" s="269" t="s">
        <v>86</v>
      </c>
      <c r="AV238" s="15" t="s">
        <v>84</v>
      </c>
      <c r="AW238" s="15" t="s">
        <v>34</v>
      </c>
      <c r="AX238" s="15" t="s">
        <v>76</v>
      </c>
      <c r="AY238" s="269" t="s">
        <v>151</v>
      </c>
    </row>
    <row r="239" s="13" customFormat="1">
      <c r="A239" s="13"/>
      <c r="B239" s="238"/>
      <c r="C239" s="239"/>
      <c r="D239" s="233" t="s">
        <v>160</v>
      </c>
      <c r="E239" s="240" t="s">
        <v>1</v>
      </c>
      <c r="F239" s="241" t="s">
        <v>269</v>
      </c>
      <c r="G239" s="239"/>
      <c r="H239" s="242">
        <v>64.512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160</v>
      </c>
      <c r="AU239" s="248" t="s">
        <v>86</v>
      </c>
      <c r="AV239" s="13" t="s">
        <v>86</v>
      </c>
      <c r="AW239" s="13" t="s">
        <v>34</v>
      </c>
      <c r="AX239" s="13" t="s">
        <v>76</v>
      </c>
      <c r="AY239" s="248" t="s">
        <v>151</v>
      </c>
    </row>
    <row r="240" s="15" customFormat="1">
      <c r="A240" s="15"/>
      <c r="B240" s="260"/>
      <c r="C240" s="261"/>
      <c r="D240" s="233" t="s">
        <v>160</v>
      </c>
      <c r="E240" s="262" t="s">
        <v>1</v>
      </c>
      <c r="F240" s="263" t="s">
        <v>270</v>
      </c>
      <c r="G240" s="261"/>
      <c r="H240" s="262" t="s">
        <v>1</v>
      </c>
      <c r="I240" s="264"/>
      <c r="J240" s="261"/>
      <c r="K240" s="261"/>
      <c r="L240" s="265"/>
      <c r="M240" s="266"/>
      <c r="N240" s="267"/>
      <c r="O240" s="267"/>
      <c r="P240" s="267"/>
      <c r="Q240" s="267"/>
      <c r="R240" s="267"/>
      <c r="S240" s="267"/>
      <c r="T240" s="26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9" t="s">
        <v>160</v>
      </c>
      <c r="AU240" s="269" t="s">
        <v>86</v>
      </c>
      <c r="AV240" s="15" t="s">
        <v>84</v>
      </c>
      <c r="AW240" s="15" t="s">
        <v>34</v>
      </c>
      <c r="AX240" s="15" t="s">
        <v>76</v>
      </c>
      <c r="AY240" s="269" t="s">
        <v>151</v>
      </c>
    </row>
    <row r="241" s="13" customFormat="1">
      <c r="A241" s="13"/>
      <c r="B241" s="238"/>
      <c r="C241" s="239"/>
      <c r="D241" s="233" t="s">
        <v>160</v>
      </c>
      <c r="E241" s="240" t="s">
        <v>1</v>
      </c>
      <c r="F241" s="241" t="s">
        <v>271</v>
      </c>
      <c r="G241" s="239"/>
      <c r="H241" s="242">
        <v>369.86880000000002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160</v>
      </c>
      <c r="AU241" s="248" t="s">
        <v>86</v>
      </c>
      <c r="AV241" s="13" t="s">
        <v>86</v>
      </c>
      <c r="AW241" s="13" t="s">
        <v>34</v>
      </c>
      <c r="AX241" s="13" t="s">
        <v>76</v>
      </c>
      <c r="AY241" s="248" t="s">
        <v>151</v>
      </c>
    </row>
    <row r="242" s="15" customFormat="1">
      <c r="A242" s="15"/>
      <c r="B242" s="260"/>
      <c r="C242" s="261"/>
      <c r="D242" s="233" t="s">
        <v>160</v>
      </c>
      <c r="E242" s="262" t="s">
        <v>1</v>
      </c>
      <c r="F242" s="263" t="s">
        <v>272</v>
      </c>
      <c r="G242" s="261"/>
      <c r="H242" s="262" t="s">
        <v>1</v>
      </c>
      <c r="I242" s="264"/>
      <c r="J242" s="261"/>
      <c r="K242" s="261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160</v>
      </c>
      <c r="AU242" s="269" t="s">
        <v>86</v>
      </c>
      <c r="AV242" s="15" t="s">
        <v>84</v>
      </c>
      <c r="AW242" s="15" t="s">
        <v>34</v>
      </c>
      <c r="AX242" s="15" t="s">
        <v>76</v>
      </c>
      <c r="AY242" s="269" t="s">
        <v>151</v>
      </c>
    </row>
    <row r="243" s="13" customFormat="1">
      <c r="A243" s="13"/>
      <c r="B243" s="238"/>
      <c r="C243" s="239"/>
      <c r="D243" s="233" t="s">
        <v>160</v>
      </c>
      <c r="E243" s="240" t="s">
        <v>1</v>
      </c>
      <c r="F243" s="241" t="s">
        <v>273</v>
      </c>
      <c r="G243" s="239"/>
      <c r="H243" s="242">
        <v>-7.5599999999999996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160</v>
      </c>
      <c r="AU243" s="248" t="s">
        <v>86</v>
      </c>
      <c r="AV243" s="13" t="s">
        <v>86</v>
      </c>
      <c r="AW243" s="13" t="s">
        <v>34</v>
      </c>
      <c r="AX243" s="13" t="s">
        <v>76</v>
      </c>
      <c r="AY243" s="248" t="s">
        <v>151</v>
      </c>
    </row>
    <row r="244" s="13" customFormat="1">
      <c r="A244" s="13"/>
      <c r="B244" s="238"/>
      <c r="C244" s="239"/>
      <c r="D244" s="233" t="s">
        <v>160</v>
      </c>
      <c r="E244" s="240" t="s">
        <v>1</v>
      </c>
      <c r="F244" s="241" t="s">
        <v>274</v>
      </c>
      <c r="G244" s="239"/>
      <c r="H244" s="242">
        <v>-10.800000000000001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160</v>
      </c>
      <c r="AU244" s="248" t="s">
        <v>86</v>
      </c>
      <c r="AV244" s="13" t="s">
        <v>86</v>
      </c>
      <c r="AW244" s="13" t="s">
        <v>34</v>
      </c>
      <c r="AX244" s="13" t="s">
        <v>76</v>
      </c>
      <c r="AY244" s="248" t="s">
        <v>151</v>
      </c>
    </row>
    <row r="245" s="13" customFormat="1">
      <c r="A245" s="13"/>
      <c r="B245" s="238"/>
      <c r="C245" s="239"/>
      <c r="D245" s="233" t="s">
        <v>160</v>
      </c>
      <c r="E245" s="240" t="s">
        <v>1</v>
      </c>
      <c r="F245" s="241" t="s">
        <v>275</v>
      </c>
      <c r="G245" s="239"/>
      <c r="H245" s="242">
        <v>-32.399999999999999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160</v>
      </c>
      <c r="AU245" s="248" t="s">
        <v>86</v>
      </c>
      <c r="AV245" s="13" t="s">
        <v>86</v>
      </c>
      <c r="AW245" s="13" t="s">
        <v>34</v>
      </c>
      <c r="AX245" s="13" t="s">
        <v>76</v>
      </c>
      <c r="AY245" s="248" t="s">
        <v>151</v>
      </c>
    </row>
    <row r="246" s="13" customFormat="1">
      <c r="A246" s="13"/>
      <c r="B246" s="238"/>
      <c r="C246" s="239"/>
      <c r="D246" s="233" t="s">
        <v>160</v>
      </c>
      <c r="E246" s="240" t="s">
        <v>1</v>
      </c>
      <c r="F246" s="241" t="s">
        <v>276</v>
      </c>
      <c r="G246" s="239"/>
      <c r="H246" s="242">
        <v>-10.5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160</v>
      </c>
      <c r="AU246" s="248" t="s">
        <v>86</v>
      </c>
      <c r="AV246" s="13" t="s">
        <v>86</v>
      </c>
      <c r="AW246" s="13" t="s">
        <v>34</v>
      </c>
      <c r="AX246" s="13" t="s">
        <v>76</v>
      </c>
      <c r="AY246" s="248" t="s">
        <v>151</v>
      </c>
    </row>
    <row r="247" s="13" customFormat="1">
      <c r="A247" s="13"/>
      <c r="B247" s="238"/>
      <c r="C247" s="239"/>
      <c r="D247" s="233" t="s">
        <v>160</v>
      </c>
      <c r="E247" s="240" t="s">
        <v>1</v>
      </c>
      <c r="F247" s="241" t="s">
        <v>277</v>
      </c>
      <c r="G247" s="239"/>
      <c r="H247" s="242">
        <v>-7.5076000000000001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160</v>
      </c>
      <c r="AU247" s="248" t="s">
        <v>86</v>
      </c>
      <c r="AV247" s="13" t="s">
        <v>86</v>
      </c>
      <c r="AW247" s="13" t="s">
        <v>34</v>
      </c>
      <c r="AX247" s="13" t="s">
        <v>76</v>
      </c>
      <c r="AY247" s="248" t="s">
        <v>151</v>
      </c>
    </row>
    <row r="248" s="13" customFormat="1">
      <c r="A248" s="13"/>
      <c r="B248" s="238"/>
      <c r="C248" s="239"/>
      <c r="D248" s="233" t="s">
        <v>160</v>
      </c>
      <c r="E248" s="240" t="s">
        <v>1</v>
      </c>
      <c r="F248" s="241" t="s">
        <v>278</v>
      </c>
      <c r="G248" s="239"/>
      <c r="H248" s="242">
        <v>-3.6000000000000001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160</v>
      </c>
      <c r="AU248" s="248" t="s">
        <v>86</v>
      </c>
      <c r="AV248" s="13" t="s">
        <v>86</v>
      </c>
      <c r="AW248" s="13" t="s">
        <v>34</v>
      </c>
      <c r="AX248" s="13" t="s">
        <v>76</v>
      </c>
      <c r="AY248" s="248" t="s">
        <v>151</v>
      </c>
    </row>
    <row r="249" s="14" customFormat="1">
      <c r="A249" s="14"/>
      <c r="B249" s="249"/>
      <c r="C249" s="250"/>
      <c r="D249" s="233" t="s">
        <v>160</v>
      </c>
      <c r="E249" s="251" t="s">
        <v>1</v>
      </c>
      <c r="F249" s="252" t="s">
        <v>162</v>
      </c>
      <c r="G249" s="250"/>
      <c r="H249" s="253">
        <v>375.42919999999998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160</v>
      </c>
      <c r="AU249" s="259" t="s">
        <v>86</v>
      </c>
      <c r="AV249" s="14" t="s">
        <v>157</v>
      </c>
      <c r="AW249" s="14" t="s">
        <v>34</v>
      </c>
      <c r="AX249" s="14" t="s">
        <v>84</v>
      </c>
      <c r="AY249" s="259" t="s">
        <v>151</v>
      </c>
    </row>
    <row r="250" s="2" customFormat="1" ht="44.25" customHeight="1">
      <c r="A250" s="38"/>
      <c r="B250" s="39"/>
      <c r="C250" s="219" t="s">
        <v>7</v>
      </c>
      <c r="D250" s="219" t="s">
        <v>153</v>
      </c>
      <c r="E250" s="220" t="s">
        <v>279</v>
      </c>
      <c r="F250" s="221" t="s">
        <v>280</v>
      </c>
      <c r="G250" s="222" t="s">
        <v>156</v>
      </c>
      <c r="H250" s="223">
        <v>64.512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0.0085199999999999998</v>
      </c>
      <c r="R250" s="229">
        <f>Q250*H250</f>
        <v>0.54964223999999995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157</v>
      </c>
      <c r="AT250" s="231" t="s">
        <v>153</v>
      </c>
      <c r="AU250" s="231" t="s">
        <v>86</v>
      </c>
      <c r="AY250" s="17" t="s">
        <v>151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157</v>
      </c>
      <c r="BM250" s="231" t="s">
        <v>281</v>
      </c>
    </row>
    <row r="251" s="2" customFormat="1">
      <c r="A251" s="38"/>
      <c r="B251" s="39"/>
      <c r="C251" s="40"/>
      <c r="D251" s="233" t="s">
        <v>159</v>
      </c>
      <c r="E251" s="40"/>
      <c r="F251" s="234" t="s">
        <v>280</v>
      </c>
      <c r="G251" s="40"/>
      <c r="H251" s="40"/>
      <c r="I251" s="235"/>
      <c r="J251" s="40"/>
      <c r="K251" s="40"/>
      <c r="L251" s="44"/>
      <c r="M251" s="236"/>
      <c r="N251" s="23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86</v>
      </c>
    </row>
    <row r="252" s="15" customFormat="1">
      <c r="A252" s="15"/>
      <c r="B252" s="260"/>
      <c r="C252" s="261"/>
      <c r="D252" s="233" t="s">
        <v>160</v>
      </c>
      <c r="E252" s="262" t="s">
        <v>1</v>
      </c>
      <c r="F252" s="263" t="s">
        <v>268</v>
      </c>
      <c r="G252" s="261"/>
      <c r="H252" s="262" t="s">
        <v>1</v>
      </c>
      <c r="I252" s="264"/>
      <c r="J252" s="261"/>
      <c r="K252" s="261"/>
      <c r="L252" s="265"/>
      <c r="M252" s="266"/>
      <c r="N252" s="267"/>
      <c r="O252" s="267"/>
      <c r="P252" s="267"/>
      <c r="Q252" s="267"/>
      <c r="R252" s="267"/>
      <c r="S252" s="267"/>
      <c r="T252" s="26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9" t="s">
        <v>160</v>
      </c>
      <c r="AU252" s="269" t="s">
        <v>86</v>
      </c>
      <c r="AV252" s="15" t="s">
        <v>84</v>
      </c>
      <c r="AW252" s="15" t="s">
        <v>34</v>
      </c>
      <c r="AX252" s="15" t="s">
        <v>76</v>
      </c>
      <c r="AY252" s="269" t="s">
        <v>151</v>
      </c>
    </row>
    <row r="253" s="13" customFormat="1">
      <c r="A253" s="13"/>
      <c r="B253" s="238"/>
      <c r="C253" s="239"/>
      <c r="D253" s="233" t="s">
        <v>160</v>
      </c>
      <c r="E253" s="240" t="s">
        <v>1</v>
      </c>
      <c r="F253" s="241" t="s">
        <v>269</v>
      </c>
      <c r="G253" s="239"/>
      <c r="H253" s="242">
        <v>64.512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160</v>
      </c>
      <c r="AU253" s="248" t="s">
        <v>86</v>
      </c>
      <c r="AV253" s="13" t="s">
        <v>86</v>
      </c>
      <c r="AW253" s="13" t="s">
        <v>34</v>
      </c>
      <c r="AX253" s="13" t="s">
        <v>76</v>
      </c>
      <c r="AY253" s="248" t="s">
        <v>151</v>
      </c>
    </row>
    <row r="254" s="14" customFormat="1">
      <c r="A254" s="14"/>
      <c r="B254" s="249"/>
      <c r="C254" s="250"/>
      <c r="D254" s="233" t="s">
        <v>160</v>
      </c>
      <c r="E254" s="251" t="s">
        <v>1</v>
      </c>
      <c r="F254" s="252" t="s">
        <v>162</v>
      </c>
      <c r="G254" s="250"/>
      <c r="H254" s="253">
        <v>64.512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160</v>
      </c>
      <c r="AU254" s="259" t="s">
        <v>86</v>
      </c>
      <c r="AV254" s="14" t="s">
        <v>157</v>
      </c>
      <c r="AW254" s="14" t="s">
        <v>34</v>
      </c>
      <c r="AX254" s="14" t="s">
        <v>84</v>
      </c>
      <c r="AY254" s="259" t="s">
        <v>151</v>
      </c>
    </row>
    <row r="255" s="2" customFormat="1" ht="44.25" customHeight="1">
      <c r="A255" s="38"/>
      <c r="B255" s="39"/>
      <c r="C255" s="219" t="s">
        <v>282</v>
      </c>
      <c r="D255" s="219" t="s">
        <v>153</v>
      </c>
      <c r="E255" s="220" t="s">
        <v>283</v>
      </c>
      <c r="F255" s="221" t="s">
        <v>284</v>
      </c>
      <c r="G255" s="222" t="s">
        <v>156</v>
      </c>
      <c r="H255" s="223">
        <v>284.08499999999998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0.0086</v>
      </c>
      <c r="R255" s="229">
        <f>Q255*H255</f>
        <v>2.4431309999999997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157</v>
      </c>
      <c r="AT255" s="231" t="s">
        <v>153</v>
      </c>
      <c r="AU255" s="231" t="s">
        <v>86</v>
      </c>
      <c r="AY255" s="17" t="s">
        <v>151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157</v>
      </c>
      <c r="BM255" s="231" t="s">
        <v>285</v>
      </c>
    </row>
    <row r="256" s="2" customFormat="1">
      <c r="A256" s="38"/>
      <c r="B256" s="39"/>
      <c r="C256" s="40"/>
      <c r="D256" s="233" t="s">
        <v>159</v>
      </c>
      <c r="E256" s="40"/>
      <c r="F256" s="234" t="s">
        <v>284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86</v>
      </c>
    </row>
    <row r="257" s="15" customFormat="1">
      <c r="A257" s="15"/>
      <c r="B257" s="260"/>
      <c r="C257" s="261"/>
      <c r="D257" s="233" t="s">
        <v>160</v>
      </c>
      <c r="E257" s="262" t="s">
        <v>1</v>
      </c>
      <c r="F257" s="263" t="s">
        <v>270</v>
      </c>
      <c r="G257" s="261"/>
      <c r="H257" s="262" t="s">
        <v>1</v>
      </c>
      <c r="I257" s="264"/>
      <c r="J257" s="261"/>
      <c r="K257" s="261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160</v>
      </c>
      <c r="AU257" s="269" t="s">
        <v>86</v>
      </c>
      <c r="AV257" s="15" t="s">
        <v>84</v>
      </c>
      <c r="AW257" s="15" t="s">
        <v>34</v>
      </c>
      <c r="AX257" s="15" t="s">
        <v>76</v>
      </c>
      <c r="AY257" s="269" t="s">
        <v>151</v>
      </c>
    </row>
    <row r="258" s="13" customFormat="1">
      <c r="A258" s="13"/>
      <c r="B258" s="238"/>
      <c r="C258" s="239"/>
      <c r="D258" s="233" t="s">
        <v>160</v>
      </c>
      <c r="E258" s="240" t="s">
        <v>1</v>
      </c>
      <c r="F258" s="241" t="s">
        <v>271</v>
      </c>
      <c r="G258" s="239"/>
      <c r="H258" s="242">
        <v>369.86880000000002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160</v>
      </c>
      <c r="AU258" s="248" t="s">
        <v>86</v>
      </c>
      <c r="AV258" s="13" t="s">
        <v>86</v>
      </c>
      <c r="AW258" s="13" t="s">
        <v>34</v>
      </c>
      <c r="AX258" s="13" t="s">
        <v>76</v>
      </c>
      <c r="AY258" s="248" t="s">
        <v>151</v>
      </c>
    </row>
    <row r="259" s="15" customFormat="1">
      <c r="A259" s="15"/>
      <c r="B259" s="260"/>
      <c r="C259" s="261"/>
      <c r="D259" s="233" t="s">
        <v>160</v>
      </c>
      <c r="E259" s="262" t="s">
        <v>1</v>
      </c>
      <c r="F259" s="263" t="s">
        <v>272</v>
      </c>
      <c r="G259" s="261"/>
      <c r="H259" s="262" t="s">
        <v>1</v>
      </c>
      <c r="I259" s="264"/>
      <c r="J259" s="261"/>
      <c r="K259" s="261"/>
      <c r="L259" s="265"/>
      <c r="M259" s="266"/>
      <c r="N259" s="267"/>
      <c r="O259" s="267"/>
      <c r="P259" s="267"/>
      <c r="Q259" s="267"/>
      <c r="R259" s="267"/>
      <c r="S259" s="267"/>
      <c r="T259" s="26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9" t="s">
        <v>160</v>
      </c>
      <c r="AU259" s="269" t="s">
        <v>86</v>
      </c>
      <c r="AV259" s="15" t="s">
        <v>84</v>
      </c>
      <c r="AW259" s="15" t="s">
        <v>34</v>
      </c>
      <c r="AX259" s="15" t="s">
        <v>76</v>
      </c>
      <c r="AY259" s="269" t="s">
        <v>151</v>
      </c>
    </row>
    <row r="260" s="13" customFormat="1">
      <c r="A260" s="13"/>
      <c r="B260" s="238"/>
      <c r="C260" s="239"/>
      <c r="D260" s="233" t="s">
        <v>160</v>
      </c>
      <c r="E260" s="240" t="s">
        <v>1</v>
      </c>
      <c r="F260" s="241" t="s">
        <v>273</v>
      </c>
      <c r="G260" s="239"/>
      <c r="H260" s="242">
        <v>-7.5599999999999996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160</v>
      </c>
      <c r="AU260" s="248" t="s">
        <v>86</v>
      </c>
      <c r="AV260" s="13" t="s">
        <v>86</v>
      </c>
      <c r="AW260" s="13" t="s">
        <v>34</v>
      </c>
      <c r="AX260" s="13" t="s">
        <v>76</v>
      </c>
      <c r="AY260" s="248" t="s">
        <v>151</v>
      </c>
    </row>
    <row r="261" s="13" customFormat="1">
      <c r="A261" s="13"/>
      <c r="B261" s="238"/>
      <c r="C261" s="239"/>
      <c r="D261" s="233" t="s">
        <v>160</v>
      </c>
      <c r="E261" s="240" t="s">
        <v>1</v>
      </c>
      <c r="F261" s="241" t="s">
        <v>274</v>
      </c>
      <c r="G261" s="239"/>
      <c r="H261" s="242">
        <v>-10.800000000000001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160</v>
      </c>
      <c r="AU261" s="248" t="s">
        <v>86</v>
      </c>
      <c r="AV261" s="13" t="s">
        <v>86</v>
      </c>
      <c r="AW261" s="13" t="s">
        <v>34</v>
      </c>
      <c r="AX261" s="13" t="s">
        <v>76</v>
      </c>
      <c r="AY261" s="248" t="s">
        <v>151</v>
      </c>
    </row>
    <row r="262" s="13" customFormat="1">
      <c r="A262" s="13"/>
      <c r="B262" s="238"/>
      <c r="C262" s="239"/>
      <c r="D262" s="233" t="s">
        <v>160</v>
      </c>
      <c r="E262" s="240" t="s">
        <v>1</v>
      </c>
      <c r="F262" s="241" t="s">
        <v>275</v>
      </c>
      <c r="G262" s="239"/>
      <c r="H262" s="242">
        <v>-32.399999999999999</v>
      </c>
      <c r="I262" s="243"/>
      <c r="J262" s="239"/>
      <c r="K262" s="239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160</v>
      </c>
      <c r="AU262" s="248" t="s">
        <v>86</v>
      </c>
      <c r="AV262" s="13" t="s">
        <v>86</v>
      </c>
      <c r="AW262" s="13" t="s">
        <v>34</v>
      </c>
      <c r="AX262" s="13" t="s">
        <v>76</v>
      </c>
      <c r="AY262" s="248" t="s">
        <v>151</v>
      </c>
    </row>
    <row r="263" s="13" customFormat="1">
      <c r="A263" s="13"/>
      <c r="B263" s="238"/>
      <c r="C263" s="239"/>
      <c r="D263" s="233" t="s">
        <v>160</v>
      </c>
      <c r="E263" s="240" t="s">
        <v>1</v>
      </c>
      <c r="F263" s="241" t="s">
        <v>276</v>
      </c>
      <c r="G263" s="239"/>
      <c r="H263" s="242">
        <v>-10.5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160</v>
      </c>
      <c r="AU263" s="248" t="s">
        <v>86</v>
      </c>
      <c r="AV263" s="13" t="s">
        <v>86</v>
      </c>
      <c r="AW263" s="13" t="s">
        <v>34</v>
      </c>
      <c r="AX263" s="13" t="s">
        <v>76</v>
      </c>
      <c r="AY263" s="248" t="s">
        <v>151</v>
      </c>
    </row>
    <row r="264" s="13" customFormat="1">
      <c r="A264" s="13"/>
      <c r="B264" s="238"/>
      <c r="C264" s="239"/>
      <c r="D264" s="233" t="s">
        <v>160</v>
      </c>
      <c r="E264" s="240" t="s">
        <v>1</v>
      </c>
      <c r="F264" s="241" t="s">
        <v>277</v>
      </c>
      <c r="G264" s="239"/>
      <c r="H264" s="242">
        <v>-7.5076000000000001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160</v>
      </c>
      <c r="AU264" s="248" t="s">
        <v>86</v>
      </c>
      <c r="AV264" s="13" t="s">
        <v>86</v>
      </c>
      <c r="AW264" s="13" t="s">
        <v>34</v>
      </c>
      <c r="AX264" s="13" t="s">
        <v>76</v>
      </c>
      <c r="AY264" s="248" t="s">
        <v>151</v>
      </c>
    </row>
    <row r="265" s="13" customFormat="1">
      <c r="A265" s="13"/>
      <c r="B265" s="238"/>
      <c r="C265" s="239"/>
      <c r="D265" s="233" t="s">
        <v>160</v>
      </c>
      <c r="E265" s="240" t="s">
        <v>1</v>
      </c>
      <c r="F265" s="241" t="s">
        <v>278</v>
      </c>
      <c r="G265" s="239"/>
      <c r="H265" s="242">
        <v>-3.6000000000000001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160</v>
      </c>
      <c r="AU265" s="248" t="s">
        <v>86</v>
      </c>
      <c r="AV265" s="13" t="s">
        <v>86</v>
      </c>
      <c r="AW265" s="13" t="s">
        <v>34</v>
      </c>
      <c r="AX265" s="13" t="s">
        <v>76</v>
      </c>
      <c r="AY265" s="248" t="s">
        <v>151</v>
      </c>
    </row>
    <row r="266" s="15" customFormat="1">
      <c r="A266" s="15"/>
      <c r="B266" s="260"/>
      <c r="C266" s="261"/>
      <c r="D266" s="233" t="s">
        <v>160</v>
      </c>
      <c r="E266" s="262" t="s">
        <v>1</v>
      </c>
      <c r="F266" s="263" t="s">
        <v>286</v>
      </c>
      <c r="G266" s="261"/>
      <c r="H266" s="262" t="s">
        <v>1</v>
      </c>
      <c r="I266" s="264"/>
      <c r="J266" s="261"/>
      <c r="K266" s="261"/>
      <c r="L266" s="265"/>
      <c r="M266" s="266"/>
      <c r="N266" s="267"/>
      <c r="O266" s="267"/>
      <c r="P266" s="267"/>
      <c r="Q266" s="267"/>
      <c r="R266" s="267"/>
      <c r="S266" s="267"/>
      <c r="T266" s="26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9" t="s">
        <v>160</v>
      </c>
      <c r="AU266" s="269" t="s">
        <v>86</v>
      </c>
      <c r="AV266" s="15" t="s">
        <v>84</v>
      </c>
      <c r="AW266" s="15" t="s">
        <v>34</v>
      </c>
      <c r="AX266" s="15" t="s">
        <v>76</v>
      </c>
      <c r="AY266" s="269" t="s">
        <v>151</v>
      </c>
    </row>
    <row r="267" s="13" customFormat="1">
      <c r="A267" s="13"/>
      <c r="B267" s="238"/>
      <c r="C267" s="239"/>
      <c r="D267" s="233" t="s">
        <v>160</v>
      </c>
      <c r="E267" s="240" t="s">
        <v>1</v>
      </c>
      <c r="F267" s="241" t="s">
        <v>287</v>
      </c>
      <c r="G267" s="239"/>
      <c r="H267" s="242">
        <v>-13.416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160</v>
      </c>
      <c r="AU267" s="248" t="s">
        <v>86</v>
      </c>
      <c r="AV267" s="13" t="s">
        <v>86</v>
      </c>
      <c r="AW267" s="13" t="s">
        <v>34</v>
      </c>
      <c r="AX267" s="13" t="s">
        <v>76</v>
      </c>
      <c r="AY267" s="248" t="s">
        <v>151</v>
      </c>
    </row>
    <row r="268" s="14" customFormat="1">
      <c r="A268" s="14"/>
      <c r="B268" s="249"/>
      <c r="C268" s="250"/>
      <c r="D268" s="233" t="s">
        <v>160</v>
      </c>
      <c r="E268" s="251" t="s">
        <v>1</v>
      </c>
      <c r="F268" s="252" t="s">
        <v>162</v>
      </c>
      <c r="G268" s="250"/>
      <c r="H268" s="253">
        <v>284.08519999999999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160</v>
      </c>
      <c r="AU268" s="259" t="s">
        <v>86</v>
      </c>
      <c r="AV268" s="14" t="s">
        <v>157</v>
      </c>
      <c r="AW268" s="14" t="s">
        <v>34</v>
      </c>
      <c r="AX268" s="14" t="s">
        <v>84</v>
      </c>
      <c r="AY268" s="259" t="s">
        <v>151</v>
      </c>
    </row>
    <row r="269" s="2" customFormat="1" ht="16.5" customHeight="1">
      <c r="A269" s="38"/>
      <c r="B269" s="39"/>
      <c r="C269" s="270" t="s">
        <v>288</v>
      </c>
      <c r="D269" s="270" t="s">
        <v>257</v>
      </c>
      <c r="E269" s="271" t="s">
        <v>289</v>
      </c>
      <c r="F269" s="272" t="s">
        <v>290</v>
      </c>
      <c r="G269" s="273" t="s">
        <v>156</v>
      </c>
      <c r="H269" s="274">
        <v>298.02699999999999</v>
      </c>
      <c r="I269" s="275"/>
      <c r="J269" s="276">
        <f>ROUND(I269*H269,2)</f>
        <v>0</v>
      </c>
      <c r="K269" s="277"/>
      <c r="L269" s="278"/>
      <c r="M269" s="279" t="s">
        <v>1</v>
      </c>
      <c r="N269" s="280" t="s">
        <v>41</v>
      </c>
      <c r="O269" s="91"/>
      <c r="P269" s="229">
        <f>O269*H269</f>
        <v>0</v>
      </c>
      <c r="Q269" s="229">
        <v>0.0023800000000000002</v>
      </c>
      <c r="R269" s="229">
        <f>Q269*H269</f>
        <v>0.70930426000000002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197</v>
      </c>
      <c r="AT269" s="231" t="s">
        <v>257</v>
      </c>
      <c r="AU269" s="231" t="s">
        <v>86</v>
      </c>
      <c r="AY269" s="17" t="s">
        <v>151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157</v>
      </c>
      <c r="BM269" s="231" t="s">
        <v>291</v>
      </c>
    </row>
    <row r="270" s="2" customFormat="1">
      <c r="A270" s="38"/>
      <c r="B270" s="39"/>
      <c r="C270" s="40"/>
      <c r="D270" s="233" t="s">
        <v>159</v>
      </c>
      <c r="E270" s="40"/>
      <c r="F270" s="234" t="s">
        <v>290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86</v>
      </c>
    </row>
    <row r="271" s="13" customFormat="1">
      <c r="A271" s="13"/>
      <c r="B271" s="238"/>
      <c r="C271" s="239"/>
      <c r="D271" s="233" t="s">
        <v>160</v>
      </c>
      <c r="E271" s="240" t="s">
        <v>1</v>
      </c>
      <c r="F271" s="241" t="s">
        <v>292</v>
      </c>
      <c r="G271" s="239"/>
      <c r="H271" s="242">
        <v>298.02699999999999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160</v>
      </c>
      <c r="AU271" s="248" t="s">
        <v>86</v>
      </c>
      <c r="AV271" s="13" t="s">
        <v>86</v>
      </c>
      <c r="AW271" s="13" t="s">
        <v>34</v>
      </c>
      <c r="AX271" s="13" t="s">
        <v>84</v>
      </c>
      <c r="AY271" s="248" t="s">
        <v>151</v>
      </c>
    </row>
    <row r="272" s="2" customFormat="1" ht="24.15" customHeight="1">
      <c r="A272" s="38"/>
      <c r="B272" s="39"/>
      <c r="C272" s="270" t="s">
        <v>293</v>
      </c>
      <c r="D272" s="270" t="s">
        <v>257</v>
      </c>
      <c r="E272" s="271" t="s">
        <v>294</v>
      </c>
      <c r="F272" s="272" t="s">
        <v>295</v>
      </c>
      <c r="G272" s="273" t="s">
        <v>156</v>
      </c>
      <c r="H272" s="274">
        <v>62</v>
      </c>
      <c r="I272" s="275"/>
      <c r="J272" s="276">
        <f>ROUND(I272*H272,2)</f>
        <v>0</v>
      </c>
      <c r="K272" s="277"/>
      <c r="L272" s="278"/>
      <c r="M272" s="279" t="s">
        <v>1</v>
      </c>
      <c r="N272" s="280" t="s">
        <v>41</v>
      </c>
      <c r="O272" s="91"/>
      <c r="P272" s="229">
        <f>O272*H272</f>
        <v>0</v>
      </c>
      <c r="Q272" s="229">
        <v>0.0030000000000000001</v>
      </c>
      <c r="R272" s="229">
        <f>Q272*H272</f>
        <v>0.186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197</v>
      </c>
      <c r="AT272" s="231" t="s">
        <v>257</v>
      </c>
      <c r="AU272" s="231" t="s">
        <v>86</v>
      </c>
      <c r="AY272" s="17" t="s">
        <v>151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157</v>
      </c>
      <c r="BM272" s="231" t="s">
        <v>296</v>
      </c>
    </row>
    <row r="273" s="2" customFormat="1">
      <c r="A273" s="38"/>
      <c r="B273" s="39"/>
      <c r="C273" s="40"/>
      <c r="D273" s="233" t="s">
        <v>159</v>
      </c>
      <c r="E273" s="40"/>
      <c r="F273" s="234" t="s">
        <v>295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159</v>
      </c>
      <c r="AU273" s="17" t="s">
        <v>86</v>
      </c>
    </row>
    <row r="274" s="2" customFormat="1" ht="21.75" customHeight="1">
      <c r="A274" s="38"/>
      <c r="B274" s="39"/>
      <c r="C274" s="270" t="s">
        <v>297</v>
      </c>
      <c r="D274" s="270" t="s">
        <v>257</v>
      </c>
      <c r="E274" s="271" t="s">
        <v>298</v>
      </c>
      <c r="F274" s="272" t="s">
        <v>299</v>
      </c>
      <c r="G274" s="273" t="s">
        <v>156</v>
      </c>
      <c r="H274" s="274">
        <v>6</v>
      </c>
      <c r="I274" s="275"/>
      <c r="J274" s="276">
        <f>ROUND(I274*H274,2)</f>
        <v>0</v>
      </c>
      <c r="K274" s="277"/>
      <c r="L274" s="278"/>
      <c r="M274" s="279" t="s">
        <v>1</v>
      </c>
      <c r="N274" s="280" t="s">
        <v>41</v>
      </c>
      <c r="O274" s="91"/>
      <c r="P274" s="229">
        <f>O274*H274</f>
        <v>0</v>
      </c>
      <c r="Q274" s="229">
        <v>0.0044999999999999997</v>
      </c>
      <c r="R274" s="229">
        <f>Q274*H274</f>
        <v>0.026999999999999996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197</v>
      </c>
      <c r="AT274" s="231" t="s">
        <v>257</v>
      </c>
      <c r="AU274" s="231" t="s">
        <v>86</v>
      </c>
      <c r="AY274" s="17" t="s">
        <v>151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157</v>
      </c>
      <c r="BM274" s="231" t="s">
        <v>300</v>
      </c>
    </row>
    <row r="275" s="2" customFormat="1">
      <c r="A275" s="38"/>
      <c r="B275" s="39"/>
      <c r="C275" s="40"/>
      <c r="D275" s="233" t="s">
        <v>159</v>
      </c>
      <c r="E275" s="40"/>
      <c r="F275" s="234" t="s">
        <v>301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86</v>
      </c>
    </row>
    <row r="276" s="13" customFormat="1">
      <c r="A276" s="13"/>
      <c r="B276" s="238"/>
      <c r="C276" s="239"/>
      <c r="D276" s="233" t="s">
        <v>160</v>
      </c>
      <c r="E276" s="240" t="s">
        <v>1</v>
      </c>
      <c r="F276" s="241" t="s">
        <v>185</v>
      </c>
      <c r="G276" s="239"/>
      <c r="H276" s="242">
        <v>6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160</v>
      </c>
      <c r="AU276" s="248" t="s">
        <v>86</v>
      </c>
      <c r="AV276" s="13" t="s">
        <v>86</v>
      </c>
      <c r="AW276" s="13" t="s">
        <v>34</v>
      </c>
      <c r="AX276" s="13" t="s">
        <v>84</v>
      </c>
      <c r="AY276" s="248" t="s">
        <v>151</v>
      </c>
    </row>
    <row r="277" s="2" customFormat="1" ht="37.8" customHeight="1">
      <c r="A277" s="38"/>
      <c r="B277" s="39"/>
      <c r="C277" s="219" t="s">
        <v>302</v>
      </c>
      <c r="D277" s="219" t="s">
        <v>153</v>
      </c>
      <c r="E277" s="220" t="s">
        <v>303</v>
      </c>
      <c r="F277" s="221" t="s">
        <v>304</v>
      </c>
      <c r="G277" s="222" t="s">
        <v>305</v>
      </c>
      <c r="H277" s="223">
        <v>251.62000000000001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0.0017600000000000001</v>
      </c>
      <c r="R277" s="229">
        <f>Q277*H277</f>
        <v>0.4428512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157</v>
      </c>
      <c r="AT277" s="231" t="s">
        <v>153</v>
      </c>
      <c r="AU277" s="231" t="s">
        <v>86</v>
      </c>
      <c r="AY277" s="17" t="s">
        <v>151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157</v>
      </c>
      <c r="BM277" s="231" t="s">
        <v>306</v>
      </c>
    </row>
    <row r="278" s="2" customFormat="1">
      <c r="A278" s="38"/>
      <c r="B278" s="39"/>
      <c r="C278" s="40"/>
      <c r="D278" s="233" t="s">
        <v>159</v>
      </c>
      <c r="E278" s="40"/>
      <c r="F278" s="234" t="s">
        <v>304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86</v>
      </c>
    </row>
    <row r="279" s="15" customFormat="1">
      <c r="A279" s="15"/>
      <c r="B279" s="260"/>
      <c r="C279" s="261"/>
      <c r="D279" s="233" t="s">
        <v>160</v>
      </c>
      <c r="E279" s="262" t="s">
        <v>1</v>
      </c>
      <c r="F279" s="263" t="s">
        <v>307</v>
      </c>
      <c r="G279" s="261"/>
      <c r="H279" s="262" t="s">
        <v>1</v>
      </c>
      <c r="I279" s="264"/>
      <c r="J279" s="261"/>
      <c r="K279" s="261"/>
      <c r="L279" s="265"/>
      <c r="M279" s="266"/>
      <c r="N279" s="267"/>
      <c r="O279" s="267"/>
      <c r="P279" s="267"/>
      <c r="Q279" s="267"/>
      <c r="R279" s="267"/>
      <c r="S279" s="267"/>
      <c r="T279" s="26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9" t="s">
        <v>160</v>
      </c>
      <c r="AU279" s="269" t="s">
        <v>86</v>
      </c>
      <c r="AV279" s="15" t="s">
        <v>84</v>
      </c>
      <c r="AW279" s="15" t="s">
        <v>34</v>
      </c>
      <c r="AX279" s="15" t="s">
        <v>76</v>
      </c>
      <c r="AY279" s="269" t="s">
        <v>151</v>
      </c>
    </row>
    <row r="280" s="13" customFormat="1">
      <c r="A280" s="13"/>
      <c r="B280" s="238"/>
      <c r="C280" s="239"/>
      <c r="D280" s="233" t="s">
        <v>160</v>
      </c>
      <c r="E280" s="240" t="s">
        <v>1</v>
      </c>
      <c r="F280" s="241" t="s">
        <v>308</v>
      </c>
      <c r="G280" s="239"/>
      <c r="H280" s="242">
        <v>19.800000000000001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160</v>
      </c>
      <c r="AU280" s="248" t="s">
        <v>86</v>
      </c>
      <c r="AV280" s="13" t="s">
        <v>86</v>
      </c>
      <c r="AW280" s="13" t="s">
        <v>34</v>
      </c>
      <c r="AX280" s="13" t="s">
        <v>76</v>
      </c>
      <c r="AY280" s="248" t="s">
        <v>151</v>
      </c>
    </row>
    <row r="281" s="13" customFormat="1">
      <c r="A281" s="13"/>
      <c r="B281" s="238"/>
      <c r="C281" s="239"/>
      <c r="D281" s="233" t="s">
        <v>160</v>
      </c>
      <c r="E281" s="240" t="s">
        <v>1</v>
      </c>
      <c r="F281" s="241" t="s">
        <v>309</v>
      </c>
      <c r="G281" s="239"/>
      <c r="H281" s="242">
        <v>30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160</v>
      </c>
      <c r="AU281" s="248" t="s">
        <v>86</v>
      </c>
      <c r="AV281" s="13" t="s">
        <v>86</v>
      </c>
      <c r="AW281" s="13" t="s">
        <v>34</v>
      </c>
      <c r="AX281" s="13" t="s">
        <v>76</v>
      </c>
      <c r="AY281" s="248" t="s">
        <v>151</v>
      </c>
    </row>
    <row r="282" s="13" customFormat="1">
      <c r="A282" s="13"/>
      <c r="B282" s="238"/>
      <c r="C282" s="239"/>
      <c r="D282" s="233" t="s">
        <v>160</v>
      </c>
      <c r="E282" s="240" t="s">
        <v>1</v>
      </c>
      <c r="F282" s="241" t="s">
        <v>310</v>
      </c>
      <c r="G282" s="239"/>
      <c r="H282" s="242">
        <v>162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160</v>
      </c>
      <c r="AU282" s="248" t="s">
        <v>86</v>
      </c>
      <c r="AV282" s="13" t="s">
        <v>86</v>
      </c>
      <c r="AW282" s="13" t="s">
        <v>34</v>
      </c>
      <c r="AX282" s="13" t="s">
        <v>76</v>
      </c>
      <c r="AY282" s="248" t="s">
        <v>151</v>
      </c>
    </row>
    <row r="283" s="13" customFormat="1">
      <c r="A283" s="13"/>
      <c r="B283" s="238"/>
      <c r="C283" s="239"/>
      <c r="D283" s="233" t="s">
        <v>160</v>
      </c>
      <c r="E283" s="240" t="s">
        <v>1</v>
      </c>
      <c r="F283" s="241" t="s">
        <v>311</v>
      </c>
      <c r="G283" s="239"/>
      <c r="H283" s="242">
        <v>26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160</v>
      </c>
      <c r="AU283" s="248" t="s">
        <v>86</v>
      </c>
      <c r="AV283" s="13" t="s">
        <v>86</v>
      </c>
      <c r="AW283" s="13" t="s">
        <v>34</v>
      </c>
      <c r="AX283" s="13" t="s">
        <v>76</v>
      </c>
      <c r="AY283" s="248" t="s">
        <v>151</v>
      </c>
    </row>
    <row r="284" s="13" customFormat="1">
      <c r="A284" s="13"/>
      <c r="B284" s="238"/>
      <c r="C284" s="239"/>
      <c r="D284" s="233" t="s">
        <v>160</v>
      </c>
      <c r="E284" s="240" t="s">
        <v>1</v>
      </c>
      <c r="F284" s="241" t="s">
        <v>312</v>
      </c>
      <c r="G284" s="239"/>
      <c r="H284" s="242">
        <v>8.2200000000000006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160</v>
      </c>
      <c r="AU284" s="248" t="s">
        <v>86</v>
      </c>
      <c r="AV284" s="13" t="s">
        <v>86</v>
      </c>
      <c r="AW284" s="13" t="s">
        <v>34</v>
      </c>
      <c r="AX284" s="13" t="s">
        <v>76</v>
      </c>
      <c r="AY284" s="248" t="s">
        <v>151</v>
      </c>
    </row>
    <row r="285" s="13" customFormat="1">
      <c r="A285" s="13"/>
      <c r="B285" s="238"/>
      <c r="C285" s="239"/>
      <c r="D285" s="233" t="s">
        <v>160</v>
      </c>
      <c r="E285" s="240" t="s">
        <v>1</v>
      </c>
      <c r="F285" s="241" t="s">
        <v>313</v>
      </c>
      <c r="G285" s="239"/>
      <c r="H285" s="242">
        <v>5.5999999999999996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160</v>
      </c>
      <c r="AU285" s="248" t="s">
        <v>86</v>
      </c>
      <c r="AV285" s="13" t="s">
        <v>86</v>
      </c>
      <c r="AW285" s="13" t="s">
        <v>34</v>
      </c>
      <c r="AX285" s="13" t="s">
        <v>76</v>
      </c>
      <c r="AY285" s="248" t="s">
        <v>151</v>
      </c>
    </row>
    <row r="286" s="14" customFormat="1">
      <c r="A286" s="14"/>
      <c r="B286" s="249"/>
      <c r="C286" s="250"/>
      <c r="D286" s="233" t="s">
        <v>160</v>
      </c>
      <c r="E286" s="251" t="s">
        <v>1</v>
      </c>
      <c r="F286" s="252" t="s">
        <v>162</v>
      </c>
      <c r="G286" s="250"/>
      <c r="H286" s="253">
        <v>251.62000000000001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160</v>
      </c>
      <c r="AU286" s="259" t="s">
        <v>86</v>
      </c>
      <c r="AV286" s="14" t="s">
        <v>157</v>
      </c>
      <c r="AW286" s="14" t="s">
        <v>34</v>
      </c>
      <c r="AX286" s="14" t="s">
        <v>84</v>
      </c>
      <c r="AY286" s="259" t="s">
        <v>151</v>
      </c>
    </row>
    <row r="287" s="2" customFormat="1" ht="16.5" customHeight="1">
      <c r="A287" s="38"/>
      <c r="B287" s="39"/>
      <c r="C287" s="270" t="s">
        <v>314</v>
      </c>
      <c r="D287" s="270" t="s">
        <v>257</v>
      </c>
      <c r="E287" s="271" t="s">
        <v>315</v>
      </c>
      <c r="F287" s="272" t="s">
        <v>316</v>
      </c>
      <c r="G287" s="273" t="s">
        <v>156</v>
      </c>
      <c r="H287" s="274">
        <v>55.356000000000002</v>
      </c>
      <c r="I287" s="275"/>
      <c r="J287" s="276">
        <f>ROUND(I287*H287,2)</f>
        <v>0</v>
      </c>
      <c r="K287" s="277"/>
      <c r="L287" s="278"/>
      <c r="M287" s="279" t="s">
        <v>1</v>
      </c>
      <c r="N287" s="280" t="s">
        <v>41</v>
      </c>
      <c r="O287" s="91"/>
      <c r="P287" s="229">
        <f>O287*H287</f>
        <v>0</v>
      </c>
      <c r="Q287" s="229">
        <v>0.00068000000000000005</v>
      </c>
      <c r="R287" s="229">
        <f>Q287*H287</f>
        <v>0.037642080000000001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197</v>
      </c>
      <c r="AT287" s="231" t="s">
        <v>257</v>
      </c>
      <c r="AU287" s="231" t="s">
        <v>86</v>
      </c>
      <c r="AY287" s="17" t="s">
        <v>151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157</v>
      </c>
      <c r="BM287" s="231" t="s">
        <v>317</v>
      </c>
    </row>
    <row r="288" s="2" customFormat="1">
      <c r="A288" s="38"/>
      <c r="B288" s="39"/>
      <c r="C288" s="40"/>
      <c r="D288" s="233" t="s">
        <v>159</v>
      </c>
      <c r="E288" s="40"/>
      <c r="F288" s="234" t="s">
        <v>316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86</v>
      </c>
    </row>
    <row r="289" s="13" customFormat="1">
      <c r="A289" s="13"/>
      <c r="B289" s="238"/>
      <c r="C289" s="239"/>
      <c r="D289" s="233" t="s">
        <v>160</v>
      </c>
      <c r="E289" s="240" t="s">
        <v>1</v>
      </c>
      <c r="F289" s="241" t="s">
        <v>318</v>
      </c>
      <c r="G289" s="239"/>
      <c r="H289" s="242">
        <v>50.323999999999998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160</v>
      </c>
      <c r="AU289" s="248" t="s">
        <v>86</v>
      </c>
      <c r="AV289" s="13" t="s">
        <v>86</v>
      </c>
      <c r="AW289" s="13" t="s">
        <v>34</v>
      </c>
      <c r="AX289" s="13" t="s">
        <v>76</v>
      </c>
      <c r="AY289" s="248" t="s">
        <v>151</v>
      </c>
    </row>
    <row r="290" s="14" customFormat="1">
      <c r="A290" s="14"/>
      <c r="B290" s="249"/>
      <c r="C290" s="250"/>
      <c r="D290" s="233" t="s">
        <v>160</v>
      </c>
      <c r="E290" s="251" t="s">
        <v>1</v>
      </c>
      <c r="F290" s="252" t="s">
        <v>162</v>
      </c>
      <c r="G290" s="250"/>
      <c r="H290" s="253">
        <v>50.323999999999998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9" t="s">
        <v>160</v>
      </c>
      <c r="AU290" s="259" t="s">
        <v>86</v>
      </c>
      <c r="AV290" s="14" t="s">
        <v>157</v>
      </c>
      <c r="AW290" s="14" t="s">
        <v>34</v>
      </c>
      <c r="AX290" s="14" t="s">
        <v>76</v>
      </c>
      <c r="AY290" s="259" t="s">
        <v>151</v>
      </c>
    </row>
    <row r="291" s="13" customFormat="1">
      <c r="A291" s="13"/>
      <c r="B291" s="238"/>
      <c r="C291" s="239"/>
      <c r="D291" s="233" t="s">
        <v>160</v>
      </c>
      <c r="E291" s="240" t="s">
        <v>1</v>
      </c>
      <c r="F291" s="241" t="s">
        <v>319</v>
      </c>
      <c r="G291" s="239"/>
      <c r="H291" s="242">
        <v>55.356400000000001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160</v>
      </c>
      <c r="AU291" s="248" t="s">
        <v>86</v>
      </c>
      <c r="AV291" s="13" t="s">
        <v>86</v>
      </c>
      <c r="AW291" s="13" t="s">
        <v>34</v>
      </c>
      <c r="AX291" s="13" t="s">
        <v>84</v>
      </c>
      <c r="AY291" s="248" t="s">
        <v>151</v>
      </c>
    </row>
    <row r="292" s="2" customFormat="1" ht="49.05" customHeight="1">
      <c r="A292" s="38"/>
      <c r="B292" s="39"/>
      <c r="C292" s="219" t="s">
        <v>320</v>
      </c>
      <c r="D292" s="219" t="s">
        <v>153</v>
      </c>
      <c r="E292" s="220" t="s">
        <v>321</v>
      </c>
      <c r="F292" s="221" t="s">
        <v>322</v>
      </c>
      <c r="G292" s="222" t="s">
        <v>156</v>
      </c>
      <c r="H292" s="223">
        <v>13.416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0.01268</v>
      </c>
      <c r="R292" s="229">
        <f>Q292*H292</f>
        <v>0.17011488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157</v>
      </c>
      <c r="AT292" s="231" t="s">
        <v>153</v>
      </c>
      <c r="AU292" s="231" t="s">
        <v>86</v>
      </c>
      <c r="AY292" s="17" t="s">
        <v>151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157</v>
      </c>
      <c r="BM292" s="231" t="s">
        <v>323</v>
      </c>
    </row>
    <row r="293" s="2" customFormat="1">
      <c r="A293" s="38"/>
      <c r="B293" s="39"/>
      <c r="C293" s="40"/>
      <c r="D293" s="233" t="s">
        <v>159</v>
      </c>
      <c r="E293" s="40"/>
      <c r="F293" s="234" t="s">
        <v>322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86</v>
      </c>
    </row>
    <row r="294" s="15" customFormat="1">
      <c r="A294" s="15"/>
      <c r="B294" s="260"/>
      <c r="C294" s="261"/>
      <c r="D294" s="233" t="s">
        <v>160</v>
      </c>
      <c r="E294" s="262" t="s">
        <v>1</v>
      </c>
      <c r="F294" s="263" t="s">
        <v>266</v>
      </c>
      <c r="G294" s="261"/>
      <c r="H294" s="262" t="s">
        <v>1</v>
      </c>
      <c r="I294" s="264"/>
      <c r="J294" s="261"/>
      <c r="K294" s="261"/>
      <c r="L294" s="265"/>
      <c r="M294" s="266"/>
      <c r="N294" s="267"/>
      <c r="O294" s="267"/>
      <c r="P294" s="267"/>
      <c r="Q294" s="267"/>
      <c r="R294" s="267"/>
      <c r="S294" s="267"/>
      <c r="T294" s="26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9" t="s">
        <v>160</v>
      </c>
      <c r="AU294" s="269" t="s">
        <v>86</v>
      </c>
      <c r="AV294" s="15" t="s">
        <v>84</v>
      </c>
      <c r="AW294" s="15" t="s">
        <v>34</v>
      </c>
      <c r="AX294" s="15" t="s">
        <v>76</v>
      </c>
      <c r="AY294" s="269" t="s">
        <v>151</v>
      </c>
    </row>
    <row r="295" s="13" customFormat="1">
      <c r="A295" s="13"/>
      <c r="B295" s="238"/>
      <c r="C295" s="239"/>
      <c r="D295" s="233" t="s">
        <v>160</v>
      </c>
      <c r="E295" s="240" t="s">
        <v>1</v>
      </c>
      <c r="F295" s="241" t="s">
        <v>267</v>
      </c>
      <c r="G295" s="239"/>
      <c r="H295" s="242">
        <v>13.416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160</v>
      </c>
      <c r="AU295" s="248" t="s">
        <v>86</v>
      </c>
      <c r="AV295" s="13" t="s">
        <v>86</v>
      </c>
      <c r="AW295" s="13" t="s">
        <v>34</v>
      </c>
      <c r="AX295" s="13" t="s">
        <v>76</v>
      </c>
      <c r="AY295" s="248" t="s">
        <v>151</v>
      </c>
    </row>
    <row r="296" s="14" customFormat="1">
      <c r="A296" s="14"/>
      <c r="B296" s="249"/>
      <c r="C296" s="250"/>
      <c r="D296" s="233" t="s">
        <v>160</v>
      </c>
      <c r="E296" s="251" t="s">
        <v>1</v>
      </c>
      <c r="F296" s="252" t="s">
        <v>162</v>
      </c>
      <c r="G296" s="250"/>
      <c r="H296" s="253">
        <v>13.416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160</v>
      </c>
      <c r="AU296" s="259" t="s">
        <v>86</v>
      </c>
      <c r="AV296" s="14" t="s">
        <v>157</v>
      </c>
      <c r="AW296" s="14" t="s">
        <v>34</v>
      </c>
      <c r="AX296" s="14" t="s">
        <v>84</v>
      </c>
      <c r="AY296" s="259" t="s">
        <v>151</v>
      </c>
    </row>
    <row r="297" s="2" customFormat="1" ht="24.15" customHeight="1">
      <c r="A297" s="38"/>
      <c r="B297" s="39"/>
      <c r="C297" s="219" t="s">
        <v>324</v>
      </c>
      <c r="D297" s="219" t="s">
        <v>153</v>
      </c>
      <c r="E297" s="220" t="s">
        <v>325</v>
      </c>
      <c r="F297" s="221" t="s">
        <v>326</v>
      </c>
      <c r="G297" s="222" t="s">
        <v>305</v>
      </c>
      <c r="H297" s="223">
        <v>107.52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3.0000000000000001E-05</v>
      </c>
      <c r="R297" s="229">
        <f>Q297*H297</f>
        <v>0.0032255999999999999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157</v>
      </c>
      <c r="AT297" s="231" t="s">
        <v>153</v>
      </c>
      <c r="AU297" s="231" t="s">
        <v>86</v>
      </c>
      <c r="AY297" s="17" t="s">
        <v>151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157</v>
      </c>
      <c r="BM297" s="231" t="s">
        <v>327</v>
      </c>
    </row>
    <row r="298" s="2" customFormat="1">
      <c r="A298" s="38"/>
      <c r="B298" s="39"/>
      <c r="C298" s="40"/>
      <c r="D298" s="233" t="s">
        <v>159</v>
      </c>
      <c r="E298" s="40"/>
      <c r="F298" s="234" t="s">
        <v>326</v>
      </c>
      <c r="G298" s="40"/>
      <c r="H298" s="40"/>
      <c r="I298" s="235"/>
      <c r="J298" s="40"/>
      <c r="K298" s="40"/>
      <c r="L298" s="44"/>
      <c r="M298" s="236"/>
      <c r="N298" s="237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159</v>
      </c>
      <c r="AU298" s="17" t="s">
        <v>86</v>
      </c>
    </row>
    <row r="299" s="13" customFormat="1">
      <c r="A299" s="13"/>
      <c r="B299" s="238"/>
      <c r="C299" s="239"/>
      <c r="D299" s="233" t="s">
        <v>160</v>
      </c>
      <c r="E299" s="240" t="s">
        <v>1</v>
      </c>
      <c r="F299" s="241" t="s">
        <v>328</v>
      </c>
      <c r="G299" s="239"/>
      <c r="H299" s="242">
        <v>107.52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160</v>
      </c>
      <c r="AU299" s="248" t="s">
        <v>86</v>
      </c>
      <c r="AV299" s="13" t="s">
        <v>86</v>
      </c>
      <c r="AW299" s="13" t="s">
        <v>34</v>
      </c>
      <c r="AX299" s="13" t="s">
        <v>76</v>
      </c>
      <c r="AY299" s="248" t="s">
        <v>151</v>
      </c>
    </row>
    <row r="300" s="14" customFormat="1">
      <c r="A300" s="14"/>
      <c r="B300" s="249"/>
      <c r="C300" s="250"/>
      <c r="D300" s="233" t="s">
        <v>160</v>
      </c>
      <c r="E300" s="251" t="s">
        <v>1</v>
      </c>
      <c r="F300" s="252" t="s">
        <v>162</v>
      </c>
      <c r="G300" s="250"/>
      <c r="H300" s="253">
        <v>107.52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9" t="s">
        <v>160</v>
      </c>
      <c r="AU300" s="259" t="s">
        <v>86</v>
      </c>
      <c r="AV300" s="14" t="s">
        <v>157</v>
      </c>
      <c r="AW300" s="14" t="s">
        <v>34</v>
      </c>
      <c r="AX300" s="14" t="s">
        <v>84</v>
      </c>
      <c r="AY300" s="259" t="s">
        <v>151</v>
      </c>
    </row>
    <row r="301" s="2" customFormat="1" ht="24.15" customHeight="1">
      <c r="A301" s="38"/>
      <c r="B301" s="39"/>
      <c r="C301" s="270" t="s">
        <v>329</v>
      </c>
      <c r="D301" s="270" t="s">
        <v>257</v>
      </c>
      <c r="E301" s="271" t="s">
        <v>330</v>
      </c>
      <c r="F301" s="272" t="s">
        <v>331</v>
      </c>
      <c r="G301" s="273" t="s">
        <v>305</v>
      </c>
      <c r="H301" s="274">
        <v>112.896</v>
      </c>
      <c r="I301" s="275"/>
      <c r="J301" s="276">
        <f>ROUND(I301*H301,2)</f>
        <v>0</v>
      </c>
      <c r="K301" s="277"/>
      <c r="L301" s="278"/>
      <c r="M301" s="279" t="s">
        <v>1</v>
      </c>
      <c r="N301" s="280" t="s">
        <v>41</v>
      </c>
      <c r="O301" s="91"/>
      <c r="P301" s="229">
        <f>O301*H301</f>
        <v>0</v>
      </c>
      <c r="Q301" s="229">
        <v>0.00050000000000000001</v>
      </c>
      <c r="R301" s="229">
        <f>Q301*H301</f>
        <v>0.056447999999999998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197</v>
      </c>
      <c r="AT301" s="231" t="s">
        <v>257</v>
      </c>
      <c r="AU301" s="231" t="s">
        <v>86</v>
      </c>
      <c r="AY301" s="17" t="s">
        <v>151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157</v>
      </c>
      <c r="BM301" s="231" t="s">
        <v>332</v>
      </c>
    </row>
    <row r="302" s="2" customFormat="1">
      <c r="A302" s="38"/>
      <c r="B302" s="39"/>
      <c r="C302" s="40"/>
      <c r="D302" s="233" t="s">
        <v>159</v>
      </c>
      <c r="E302" s="40"/>
      <c r="F302" s="234" t="s">
        <v>331</v>
      </c>
      <c r="G302" s="40"/>
      <c r="H302" s="40"/>
      <c r="I302" s="235"/>
      <c r="J302" s="40"/>
      <c r="K302" s="40"/>
      <c r="L302" s="44"/>
      <c r="M302" s="236"/>
      <c r="N302" s="23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86</v>
      </c>
    </row>
    <row r="303" s="13" customFormat="1">
      <c r="A303" s="13"/>
      <c r="B303" s="238"/>
      <c r="C303" s="239"/>
      <c r="D303" s="233" t="s">
        <v>160</v>
      </c>
      <c r="E303" s="240" t="s">
        <v>1</v>
      </c>
      <c r="F303" s="241" t="s">
        <v>333</v>
      </c>
      <c r="G303" s="239"/>
      <c r="H303" s="242">
        <v>112.896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160</v>
      </c>
      <c r="AU303" s="248" t="s">
        <v>86</v>
      </c>
      <c r="AV303" s="13" t="s">
        <v>86</v>
      </c>
      <c r="AW303" s="13" t="s">
        <v>34</v>
      </c>
      <c r="AX303" s="13" t="s">
        <v>84</v>
      </c>
      <c r="AY303" s="248" t="s">
        <v>151</v>
      </c>
    </row>
    <row r="304" s="2" customFormat="1" ht="16.5" customHeight="1">
      <c r="A304" s="38"/>
      <c r="B304" s="39"/>
      <c r="C304" s="219" t="s">
        <v>334</v>
      </c>
      <c r="D304" s="219" t="s">
        <v>153</v>
      </c>
      <c r="E304" s="220" t="s">
        <v>335</v>
      </c>
      <c r="F304" s="221" t="s">
        <v>336</v>
      </c>
      <c r="G304" s="222" t="s">
        <v>305</v>
      </c>
      <c r="H304" s="223">
        <v>347.62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41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157</v>
      </c>
      <c r="AT304" s="231" t="s">
        <v>153</v>
      </c>
      <c r="AU304" s="231" t="s">
        <v>86</v>
      </c>
      <c r="AY304" s="17" t="s">
        <v>151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84</v>
      </c>
      <c r="BK304" s="232">
        <f>ROUND(I304*H304,2)</f>
        <v>0</v>
      </c>
      <c r="BL304" s="17" t="s">
        <v>157</v>
      </c>
      <c r="BM304" s="231" t="s">
        <v>337</v>
      </c>
    </row>
    <row r="305" s="2" customFormat="1">
      <c r="A305" s="38"/>
      <c r="B305" s="39"/>
      <c r="C305" s="40"/>
      <c r="D305" s="233" t="s">
        <v>159</v>
      </c>
      <c r="E305" s="40"/>
      <c r="F305" s="234" t="s">
        <v>336</v>
      </c>
      <c r="G305" s="40"/>
      <c r="H305" s="40"/>
      <c r="I305" s="235"/>
      <c r="J305" s="40"/>
      <c r="K305" s="40"/>
      <c r="L305" s="44"/>
      <c r="M305" s="236"/>
      <c r="N305" s="237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86</v>
      </c>
    </row>
    <row r="306" s="15" customFormat="1">
      <c r="A306" s="15"/>
      <c r="B306" s="260"/>
      <c r="C306" s="261"/>
      <c r="D306" s="233" t="s">
        <v>160</v>
      </c>
      <c r="E306" s="262" t="s">
        <v>1</v>
      </c>
      <c r="F306" s="263" t="s">
        <v>307</v>
      </c>
      <c r="G306" s="261"/>
      <c r="H306" s="262" t="s">
        <v>1</v>
      </c>
      <c r="I306" s="264"/>
      <c r="J306" s="261"/>
      <c r="K306" s="261"/>
      <c r="L306" s="265"/>
      <c r="M306" s="266"/>
      <c r="N306" s="267"/>
      <c r="O306" s="267"/>
      <c r="P306" s="267"/>
      <c r="Q306" s="267"/>
      <c r="R306" s="267"/>
      <c r="S306" s="267"/>
      <c r="T306" s="26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9" t="s">
        <v>160</v>
      </c>
      <c r="AU306" s="269" t="s">
        <v>86</v>
      </c>
      <c r="AV306" s="15" t="s">
        <v>84</v>
      </c>
      <c r="AW306" s="15" t="s">
        <v>34</v>
      </c>
      <c r="AX306" s="15" t="s">
        <v>76</v>
      </c>
      <c r="AY306" s="269" t="s">
        <v>151</v>
      </c>
    </row>
    <row r="307" s="13" customFormat="1">
      <c r="A307" s="13"/>
      <c r="B307" s="238"/>
      <c r="C307" s="239"/>
      <c r="D307" s="233" t="s">
        <v>160</v>
      </c>
      <c r="E307" s="240" t="s">
        <v>1</v>
      </c>
      <c r="F307" s="241" t="s">
        <v>308</v>
      </c>
      <c r="G307" s="239"/>
      <c r="H307" s="242">
        <v>19.800000000000001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160</v>
      </c>
      <c r="AU307" s="248" t="s">
        <v>86</v>
      </c>
      <c r="AV307" s="13" t="s">
        <v>86</v>
      </c>
      <c r="AW307" s="13" t="s">
        <v>34</v>
      </c>
      <c r="AX307" s="13" t="s">
        <v>76</v>
      </c>
      <c r="AY307" s="248" t="s">
        <v>151</v>
      </c>
    </row>
    <row r="308" s="13" customFormat="1">
      <c r="A308" s="13"/>
      <c r="B308" s="238"/>
      <c r="C308" s="239"/>
      <c r="D308" s="233" t="s">
        <v>160</v>
      </c>
      <c r="E308" s="240" t="s">
        <v>1</v>
      </c>
      <c r="F308" s="241" t="s">
        <v>309</v>
      </c>
      <c r="G308" s="239"/>
      <c r="H308" s="242">
        <v>30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160</v>
      </c>
      <c r="AU308" s="248" t="s">
        <v>86</v>
      </c>
      <c r="AV308" s="13" t="s">
        <v>86</v>
      </c>
      <c r="AW308" s="13" t="s">
        <v>34</v>
      </c>
      <c r="AX308" s="13" t="s">
        <v>76</v>
      </c>
      <c r="AY308" s="248" t="s">
        <v>151</v>
      </c>
    </row>
    <row r="309" s="13" customFormat="1">
      <c r="A309" s="13"/>
      <c r="B309" s="238"/>
      <c r="C309" s="239"/>
      <c r="D309" s="233" t="s">
        <v>160</v>
      </c>
      <c r="E309" s="240" t="s">
        <v>1</v>
      </c>
      <c r="F309" s="241" t="s">
        <v>310</v>
      </c>
      <c r="G309" s="239"/>
      <c r="H309" s="242">
        <v>162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160</v>
      </c>
      <c r="AU309" s="248" t="s">
        <v>86</v>
      </c>
      <c r="AV309" s="13" t="s">
        <v>86</v>
      </c>
      <c r="AW309" s="13" t="s">
        <v>34</v>
      </c>
      <c r="AX309" s="13" t="s">
        <v>76</v>
      </c>
      <c r="AY309" s="248" t="s">
        <v>151</v>
      </c>
    </row>
    <row r="310" s="13" customFormat="1">
      <c r="A310" s="13"/>
      <c r="B310" s="238"/>
      <c r="C310" s="239"/>
      <c r="D310" s="233" t="s">
        <v>160</v>
      </c>
      <c r="E310" s="240" t="s">
        <v>1</v>
      </c>
      <c r="F310" s="241" t="s">
        <v>311</v>
      </c>
      <c r="G310" s="239"/>
      <c r="H310" s="242">
        <v>26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160</v>
      </c>
      <c r="AU310" s="248" t="s">
        <v>86</v>
      </c>
      <c r="AV310" s="13" t="s">
        <v>86</v>
      </c>
      <c r="AW310" s="13" t="s">
        <v>34</v>
      </c>
      <c r="AX310" s="13" t="s">
        <v>76</v>
      </c>
      <c r="AY310" s="248" t="s">
        <v>151</v>
      </c>
    </row>
    <row r="311" s="13" customFormat="1">
      <c r="A311" s="13"/>
      <c r="B311" s="238"/>
      <c r="C311" s="239"/>
      <c r="D311" s="233" t="s">
        <v>160</v>
      </c>
      <c r="E311" s="240" t="s">
        <v>1</v>
      </c>
      <c r="F311" s="241" t="s">
        <v>312</v>
      </c>
      <c r="G311" s="239"/>
      <c r="H311" s="242">
        <v>8.2200000000000006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160</v>
      </c>
      <c r="AU311" s="248" t="s">
        <v>86</v>
      </c>
      <c r="AV311" s="13" t="s">
        <v>86</v>
      </c>
      <c r="AW311" s="13" t="s">
        <v>34</v>
      </c>
      <c r="AX311" s="13" t="s">
        <v>76</v>
      </c>
      <c r="AY311" s="248" t="s">
        <v>151</v>
      </c>
    </row>
    <row r="312" s="13" customFormat="1">
      <c r="A312" s="13"/>
      <c r="B312" s="238"/>
      <c r="C312" s="239"/>
      <c r="D312" s="233" t="s">
        <v>160</v>
      </c>
      <c r="E312" s="240" t="s">
        <v>1</v>
      </c>
      <c r="F312" s="241" t="s">
        <v>313</v>
      </c>
      <c r="G312" s="239"/>
      <c r="H312" s="242">
        <v>5.5999999999999996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160</v>
      </c>
      <c r="AU312" s="248" t="s">
        <v>86</v>
      </c>
      <c r="AV312" s="13" t="s">
        <v>86</v>
      </c>
      <c r="AW312" s="13" t="s">
        <v>34</v>
      </c>
      <c r="AX312" s="13" t="s">
        <v>76</v>
      </c>
      <c r="AY312" s="248" t="s">
        <v>151</v>
      </c>
    </row>
    <row r="313" s="15" customFormat="1">
      <c r="A313" s="15"/>
      <c r="B313" s="260"/>
      <c r="C313" s="261"/>
      <c r="D313" s="233" t="s">
        <v>160</v>
      </c>
      <c r="E313" s="262" t="s">
        <v>1</v>
      </c>
      <c r="F313" s="263" t="s">
        <v>338</v>
      </c>
      <c r="G313" s="261"/>
      <c r="H313" s="262" t="s">
        <v>1</v>
      </c>
      <c r="I313" s="264"/>
      <c r="J313" s="261"/>
      <c r="K313" s="261"/>
      <c r="L313" s="265"/>
      <c r="M313" s="266"/>
      <c r="N313" s="267"/>
      <c r="O313" s="267"/>
      <c r="P313" s="267"/>
      <c r="Q313" s="267"/>
      <c r="R313" s="267"/>
      <c r="S313" s="267"/>
      <c r="T313" s="26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9" t="s">
        <v>160</v>
      </c>
      <c r="AU313" s="269" t="s">
        <v>86</v>
      </c>
      <c r="AV313" s="15" t="s">
        <v>84</v>
      </c>
      <c r="AW313" s="15" t="s">
        <v>34</v>
      </c>
      <c r="AX313" s="15" t="s">
        <v>76</v>
      </c>
      <c r="AY313" s="269" t="s">
        <v>151</v>
      </c>
    </row>
    <row r="314" s="13" customFormat="1">
      <c r="A314" s="13"/>
      <c r="B314" s="238"/>
      <c r="C314" s="239"/>
      <c r="D314" s="233" t="s">
        <v>160</v>
      </c>
      <c r="E314" s="240" t="s">
        <v>1</v>
      </c>
      <c r="F314" s="241" t="s">
        <v>339</v>
      </c>
      <c r="G314" s="239"/>
      <c r="H314" s="242">
        <v>96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160</v>
      </c>
      <c r="AU314" s="248" t="s">
        <v>86</v>
      </c>
      <c r="AV314" s="13" t="s">
        <v>86</v>
      </c>
      <c r="AW314" s="13" t="s">
        <v>34</v>
      </c>
      <c r="AX314" s="13" t="s">
        <v>76</v>
      </c>
      <c r="AY314" s="248" t="s">
        <v>151</v>
      </c>
    </row>
    <row r="315" s="14" customFormat="1">
      <c r="A315" s="14"/>
      <c r="B315" s="249"/>
      <c r="C315" s="250"/>
      <c r="D315" s="233" t="s">
        <v>160</v>
      </c>
      <c r="E315" s="251" t="s">
        <v>1</v>
      </c>
      <c r="F315" s="252" t="s">
        <v>162</v>
      </c>
      <c r="G315" s="250"/>
      <c r="H315" s="253">
        <v>347.62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160</v>
      </c>
      <c r="AU315" s="259" t="s">
        <v>86</v>
      </c>
      <c r="AV315" s="14" t="s">
        <v>157</v>
      </c>
      <c r="AW315" s="14" t="s">
        <v>34</v>
      </c>
      <c r="AX315" s="14" t="s">
        <v>84</v>
      </c>
      <c r="AY315" s="259" t="s">
        <v>151</v>
      </c>
    </row>
    <row r="316" s="2" customFormat="1" ht="24.15" customHeight="1">
      <c r="A316" s="38"/>
      <c r="B316" s="39"/>
      <c r="C316" s="270" t="s">
        <v>340</v>
      </c>
      <c r="D316" s="270" t="s">
        <v>257</v>
      </c>
      <c r="E316" s="271" t="s">
        <v>341</v>
      </c>
      <c r="F316" s="272" t="s">
        <v>342</v>
      </c>
      <c r="G316" s="273" t="s">
        <v>305</v>
      </c>
      <c r="H316" s="274">
        <v>96</v>
      </c>
      <c r="I316" s="275"/>
      <c r="J316" s="276">
        <f>ROUND(I316*H316,2)</f>
        <v>0</v>
      </c>
      <c r="K316" s="277"/>
      <c r="L316" s="278"/>
      <c r="M316" s="279" t="s">
        <v>1</v>
      </c>
      <c r="N316" s="280" t="s">
        <v>41</v>
      </c>
      <c r="O316" s="91"/>
      <c r="P316" s="229">
        <f>O316*H316</f>
        <v>0</v>
      </c>
      <c r="Q316" s="229">
        <v>0.00010000000000000001</v>
      </c>
      <c r="R316" s="229">
        <f>Q316*H316</f>
        <v>0.0096000000000000009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197</v>
      </c>
      <c r="AT316" s="231" t="s">
        <v>257</v>
      </c>
      <c r="AU316" s="231" t="s">
        <v>86</v>
      </c>
      <c r="AY316" s="17" t="s">
        <v>151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157</v>
      </c>
      <c r="BM316" s="231" t="s">
        <v>343</v>
      </c>
    </row>
    <row r="317" s="2" customFormat="1">
      <c r="A317" s="38"/>
      <c r="B317" s="39"/>
      <c r="C317" s="40"/>
      <c r="D317" s="233" t="s">
        <v>159</v>
      </c>
      <c r="E317" s="40"/>
      <c r="F317" s="234" t="s">
        <v>342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86</v>
      </c>
    </row>
    <row r="318" s="13" customFormat="1">
      <c r="A318" s="13"/>
      <c r="B318" s="238"/>
      <c r="C318" s="239"/>
      <c r="D318" s="233" t="s">
        <v>160</v>
      </c>
      <c r="E318" s="240" t="s">
        <v>1</v>
      </c>
      <c r="F318" s="241" t="s">
        <v>344</v>
      </c>
      <c r="G318" s="239"/>
      <c r="H318" s="242">
        <v>96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160</v>
      </c>
      <c r="AU318" s="248" t="s">
        <v>86</v>
      </c>
      <c r="AV318" s="13" t="s">
        <v>86</v>
      </c>
      <c r="AW318" s="13" t="s">
        <v>34</v>
      </c>
      <c r="AX318" s="13" t="s">
        <v>84</v>
      </c>
      <c r="AY318" s="248" t="s">
        <v>151</v>
      </c>
    </row>
    <row r="319" s="2" customFormat="1" ht="24.15" customHeight="1">
      <c r="A319" s="38"/>
      <c r="B319" s="39"/>
      <c r="C319" s="270" t="s">
        <v>345</v>
      </c>
      <c r="D319" s="270" t="s">
        <v>257</v>
      </c>
      <c r="E319" s="271" t="s">
        <v>346</v>
      </c>
      <c r="F319" s="272" t="s">
        <v>347</v>
      </c>
      <c r="G319" s="273" t="s">
        <v>305</v>
      </c>
      <c r="H319" s="274">
        <v>24</v>
      </c>
      <c r="I319" s="275"/>
      <c r="J319" s="276">
        <f>ROUND(I319*H319,2)</f>
        <v>0</v>
      </c>
      <c r="K319" s="277"/>
      <c r="L319" s="278"/>
      <c r="M319" s="279" t="s">
        <v>1</v>
      </c>
      <c r="N319" s="280" t="s">
        <v>41</v>
      </c>
      <c r="O319" s="91"/>
      <c r="P319" s="229">
        <f>O319*H319</f>
        <v>0</v>
      </c>
      <c r="Q319" s="229">
        <v>0.00050000000000000001</v>
      </c>
      <c r="R319" s="229">
        <f>Q319*H319</f>
        <v>0.012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197</v>
      </c>
      <c r="AT319" s="231" t="s">
        <v>257</v>
      </c>
      <c r="AU319" s="231" t="s">
        <v>86</v>
      </c>
      <c r="AY319" s="17" t="s">
        <v>151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157</v>
      </c>
      <c r="BM319" s="231" t="s">
        <v>348</v>
      </c>
    </row>
    <row r="320" s="2" customFormat="1">
      <c r="A320" s="38"/>
      <c r="B320" s="39"/>
      <c r="C320" s="40"/>
      <c r="D320" s="233" t="s">
        <v>159</v>
      </c>
      <c r="E320" s="40"/>
      <c r="F320" s="234" t="s">
        <v>347</v>
      </c>
      <c r="G320" s="40"/>
      <c r="H320" s="40"/>
      <c r="I320" s="235"/>
      <c r="J320" s="40"/>
      <c r="K320" s="40"/>
      <c r="L320" s="44"/>
      <c r="M320" s="236"/>
      <c r="N320" s="237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159</v>
      </c>
      <c r="AU320" s="17" t="s">
        <v>86</v>
      </c>
    </row>
    <row r="321" s="13" customFormat="1">
      <c r="A321" s="13"/>
      <c r="B321" s="238"/>
      <c r="C321" s="239"/>
      <c r="D321" s="233" t="s">
        <v>160</v>
      </c>
      <c r="E321" s="240" t="s">
        <v>1</v>
      </c>
      <c r="F321" s="241" t="s">
        <v>349</v>
      </c>
      <c r="G321" s="239"/>
      <c r="H321" s="242">
        <v>24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160</v>
      </c>
      <c r="AU321" s="248" t="s">
        <v>86</v>
      </c>
      <c r="AV321" s="13" t="s">
        <v>86</v>
      </c>
      <c r="AW321" s="13" t="s">
        <v>34</v>
      </c>
      <c r="AX321" s="13" t="s">
        <v>84</v>
      </c>
      <c r="AY321" s="248" t="s">
        <v>151</v>
      </c>
    </row>
    <row r="322" s="2" customFormat="1" ht="24.15" customHeight="1">
      <c r="A322" s="38"/>
      <c r="B322" s="39"/>
      <c r="C322" s="270" t="s">
        <v>350</v>
      </c>
      <c r="D322" s="270" t="s">
        <v>257</v>
      </c>
      <c r="E322" s="271" t="s">
        <v>351</v>
      </c>
      <c r="F322" s="272" t="s">
        <v>352</v>
      </c>
      <c r="G322" s="273" t="s">
        <v>305</v>
      </c>
      <c r="H322" s="274">
        <v>228</v>
      </c>
      <c r="I322" s="275"/>
      <c r="J322" s="276">
        <f>ROUND(I322*H322,2)</f>
        <v>0</v>
      </c>
      <c r="K322" s="277"/>
      <c r="L322" s="278"/>
      <c r="M322" s="279" t="s">
        <v>1</v>
      </c>
      <c r="N322" s="280" t="s">
        <v>41</v>
      </c>
      <c r="O322" s="91"/>
      <c r="P322" s="229">
        <f>O322*H322</f>
        <v>0</v>
      </c>
      <c r="Q322" s="229">
        <v>0.00050000000000000001</v>
      </c>
      <c r="R322" s="229">
        <f>Q322*H322</f>
        <v>0.114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197</v>
      </c>
      <c r="AT322" s="231" t="s">
        <v>257</v>
      </c>
      <c r="AU322" s="231" t="s">
        <v>86</v>
      </c>
      <c r="AY322" s="17" t="s">
        <v>151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157</v>
      </c>
      <c r="BM322" s="231" t="s">
        <v>353</v>
      </c>
    </row>
    <row r="323" s="2" customFormat="1">
      <c r="A323" s="38"/>
      <c r="B323" s="39"/>
      <c r="C323" s="40"/>
      <c r="D323" s="233" t="s">
        <v>159</v>
      </c>
      <c r="E323" s="40"/>
      <c r="F323" s="234" t="s">
        <v>352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159</v>
      </c>
      <c r="AU323" s="17" t="s">
        <v>86</v>
      </c>
    </row>
    <row r="324" s="13" customFormat="1">
      <c r="A324" s="13"/>
      <c r="B324" s="238"/>
      <c r="C324" s="239"/>
      <c r="D324" s="233" t="s">
        <v>160</v>
      </c>
      <c r="E324" s="240" t="s">
        <v>1</v>
      </c>
      <c r="F324" s="241" t="s">
        <v>354</v>
      </c>
      <c r="G324" s="239"/>
      <c r="H324" s="242">
        <v>228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160</v>
      </c>
      <c r="AU324" s="248" t="s">
        <v>86</v>
      </c>
      <c r="AV324" s="13" t="s">
        <v>86</v>
      </c>
      <c r="AW324" s="13" t="s">
        <v>34</v>
      </c>
      <c r="AX324" s="13" t="s">
        <v>84</v>
      </c>
      <c r="AY324" s="248" t="s">
        <v>151</v>
      </c>
    </row>
    <row r="325" s="2" customFormat="1" ht="24.15" customHeight="1">
      <c r="A325" s="38"/>
      <c r="B325" s="39"/>
      <c r="C325" s="219" t="s">
        <v>355</v>
      </c>
      <c r="D325" s="219" t="s">
        <v>153</v>
      </c>
      <c r="E325" s="220" t="s">
        <v>356</v>
      </c>
      <c r="F325" s="221" t="s">
        <v>357</v>
      </c>
      <c r="G325" s="222" t="s">
        <v>156</v>
      </c>
      <c r="H325" s="223">
        <v>64.512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0.0032000000000000002</v>
      </c>
      <c r="R325" s="229">
        <f>Q325*H325</f>
        <v>0.20643840000000002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157</v>
      </c>
      <c r="AT325" s="231" t="s">
        <v>153</v>
      </c>
      <c r="AU325" s="231" t="s">
        <v>86</v>
      </c>
      <c r="AY325" s="17" t="s">
        <v>151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157</v>
      </c>
      <c r="BM325" s="231" t="s">
        <v>358</v>
      </c>
    </row>
    <row r="326" s="2" customFormat="1">
      <c r="A326" s="38"/>
      <c r="B326" s="39"/>
      <c r="C326" s="40"/>
      <c r="D326" s="233" t="s">
        <v>159</v>
      </c>
      <c r="E326" s="40"/>
      <c r="F326" s="234" t="s">
        <v>357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159</v>
      </c>
      <c r="AU326" s="17" t="s">
        <v>86</v>
      </c>
    </row>
    <row r="327" s="15" customFormat="1">
      <c r="A327" s="15"/>
      <c r="B327" s="260"/>
      <c r="C327" s="261"/>
      <c r="D327" s="233" t="s">
        <v>160</v>
      </c>
      <c r="E327" s="262" t="s">
        <v>1</v>
      </c>
      <c r="F327" s="263" t="s">
        <v>268</v>
      </c>
      <c r="G327" s="261"/>
      <c r="H327" s="262" t="s">
        <v>1</v>
      </c>
      <c r="I327" s="264"/>
      <c r="J327" s="261"/>
      <c r="K327" s="261"/>
      <c r="L327" s="265"/>
      <c r="M327" s="266"/>
      <c r="N327" s="267"/>
      <c r="O327" s="267"/>
      <c r="P327" s="267"/>
      <c r="Q327" s="267"/>
      <c r="R327" s="267"/>
      <c r="S327" s="267"/>
      <c r="T327" s="26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9" t="s">
        <v>160</v>
      </c>
      <c r="AU327" s="269" t="s">
        <v>86</v>
      </c>
      <c r="AV327" s="15" t="s">
        <v>84</v>
      </c>
      <c r="AW327" s="15" t="s">
        <v>34</v>
      </c>
      <c r="AX327" s="15" t="s">
        <v>76</v>
      </c>
      <c r="AY327" s="269" t="s">
        <v>151</v>
      </c>
    </row>
    <row r="328" s="13" customFormat="1">
      <c r="A328" s="13"/>
      <c r="B328" s="238"/>
      <c r="C328" s="239"/>
      <c r="D328" s="233" t="s">
        <v>160</v>
      </c>
      <c r="E328" s="240" t="s">
        <v>1</v>
      </c>
      <c r="F328" s="241" t="s">
        <v>269</v>
      </c>
      <c r="G328" s="239"/>
      <c r="H328" s="242">
        <v>64.512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160</v>
      </c>
      <c r="AU328" s="248" t="s">
        <v>86</v>
      </c>
      <c r="AV328" s="13" t="s">
        <v>86</v>
      </c>
      <c r="AW328" s="13" t="s">
        <v>34</v>
      </c>
      <c r="AX328" s="13" t="s">
        <v>76</v>
      </c>
      <c r="AY328" s="248" t="s">
        <v>151</v>
      </c>
    </row>
    <row r="329" s="14" customFormat="1">
      <c r="A329" s="14"/>
      <c r="B329" s="249"/>
      <c r="C329" s="250"/>
      <c r="D329" s="233" t="s">
        <v>160</v>
      </c>
      <c r="E329" s="251" t="s">
        <v>1</v>
      </c>
      <c r="F329" s="252" t="s">
        <v>162</v>
      </c>
      <c r="G329" s="250"/>
      <c r="H329" s="253">
        <v>64.512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9" t="s">
        <v>160</v>
      </c>
      <c r="AU329" s="259" t="s">
        <v>86</v>
      </c>
      <c r="AV329" s="14" t="s">
        <v>157</v>
      </c>
      <c r="AW329" s="14" t="s">
        <v>34</v>
      </c>
      <c r="AX329" s="14" t="s">
        <v>84</v>
      </c>
      <c r="AY329" s="259" t="s">
        <v>151</v>
      </c>
    </row>
    <row r="330" s="2" customFormat="1" ht="24.15" customHeight="1">
      <c r="A330" s="38"/>
      <c r="B330" s="39"/>
      <c r="C330" s="219" t="s">
        <v>359</v>
      </c>
      <c r="D330" s="219" t="s">
        <v>153</v>
      </c>
      <c r="E330" s="220" t="s">
        <v>360</v>
      </c>
      <c r="F330" s="221" t="s">
        <v>361</v>
      </c>
      <c r="G330" s="222" t="s">
        <v>156</v>
      </c>
      <c r="H330" s="223">
        <v>297.50099999999998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41</v>
      </c>
      <c r="O330" s="91"/>
      <c r="P330" s="229">
        <f>O330*H330</f>
        <v>0</v>
      </c>
      <c r="Q330" s="229">
        <v>0.00363</v>
      </c>
      <c r="R330" s="229">
        <f>Q330*H330</f>
        <v>1.0799286299999999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157</v>
      </c>
      <c r="AT330" s="231" t="s">
        <v>153</v>
      </c>
      <c r="AU330" s="231" t="s">
        <v>86</v>
      </c>
      <c r="AY330" s="17" t="s">
        <v>151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157</v>
      </c>
      <c r="BM330" s="231" t="s">
        <v>362</v>
      </c>
    </row>
    <row r="331" s="2" customFormat="1">
      <c r="A331" s="38"/>
      <c r="B331" s="39"/>
      <c r="C331" s="40"/>
      <c r="D331" s="233" t="s">
        <v>159</v>
      </c>
      <c r="E331" s="40"/>
      <c r="F331" s="234" t="s">
        <v>361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159</v>
      </c>
      <c r="AU331" s="17" t="s">
        <v>86</v>
      </c>
    </row>
    <row r="332" s="15" customFormat="1">
      <c r="A332" s="15"/>
      <c r="B332" s="260"/>
      <c r="C332" s="261"/>
      <c r="D332" s="233" t="s">
        <v>160</v>
      </c>
      <c r="E332" s="262" t="s">
        <v>1</v>
      </c>
      <c r="F332" s="263" t="s">
        <v>270</v>
      </c>
      <c r="G332" s="261"/>
      <c r="H332" s="262" t="s">
        <v>1</v>
      </c>
      <c r="I332" s="264"/>
      <c r="J332" s="261"/>
      <c r="K332" s="261"/>
      <c r="L332" s="265"/>
      <c r="M332" s="266"/>
      <c r="N332" s="267"/>
      <c r="O332" s="267"/>
      <c r="P332" s="267"/>
      <c r="Q332" s="267"/>
      <c r="R332" s="267"/>
      <c r="S332" s="267"/>
      <c r="T332" s="26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9" t="s">
        <v>160</v>
      </c>
      <c r="AU332" s="269" t="s">
        <v>86</v>
      </c>
      <c r="AV332" s="15" t="s">
        <v>84</v>
      </c>
      <c r="AW332" s="15" t="s">
        <v>34</v>
      </c>
      <c r="AX332" s="15" t="s">
        <v>76</v>
      </c>
      <c r="AY332" s="269" t="s">
        <v>151</v>
      </c>
    </row>
    <row r="333" s="13" customFormat="1">
      <c r="A333" s="13"/>
      <c r="B333" s="238"/>
      <c r="C333" s="239"/>
      <c r="D333" s="233" t="s">
        <v>160</v>
      </c>
      <c r="E333" s="240" t="s">
        <v>1</v>
      </c>
      <c r="F333" s="241" t="s">
        <v>271</v>
      </c>
      <c r="G333" s="239"/>
      <c r="H333" s="242">
        <v>369.86880000000002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160</v>
      </c>
      <c r="AU333" s="248" t="s">
        <v>86</v>
      </c>
      <c r="AV333" s="13" t="s">
        <v>86</v>
      </c>
      <c r="AW333" s="13" t="s">
        <v>34</v>
      </c>
      <c r="AX333" s="13" t="s">
        <v>76</v>
      </c>
      <c r="AY333" s="248" t="s">
        <v>151</v>
      </c>
    </row>
    <row r="334" s="15" customFormat="1">
      <c r="A334" s="15"/>
      <c r="B334" s="260"/>
      <c r="C334" s="261"/>
      <c r="D334" s="233" t="s">
        <v>160</v>
      </c>
      <c r="E334" s="262" t="s">
        <v>1</v>
      </c>
      <c r="F334" s="263" t="s">
        <v>272</v>
      </c>
      <c r="G334" s="261"/>
      <c r="H334" s="262" t="s">
        <v>1</v>
      </c>
      <c r="I334" s="264"/>
      <c r="J334" s="261"/>
      <c r="K334" s="261"/>
      <c r="L334" s="265"/>
      <c r="M334" s="266"/>
      <c r="N334" s="267"/>
      <c r="O334" s="267"/>
      <c r="P334" s="267"/>
      <c r="Q334" s="267"/>
      <c r="R334" s="267"/>
      <c r="S334" s="267"/>
      <c r="T334" s="26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9" t="s">
        <v>160</v>
      </c>
      <c r="AU334" s="269" t="s">
        <v>86</v>
      </c>
      <c r="AV334" s="15" t="s">
        <v>84</v>
      </c>
      <c r="AW334" s="15" t="s">
        <v>34</v>
      </c>
      <c r="AX334" s="15" t="s">
        <v>76</v>
      </c>
      <c r="AY334" s="269" t="s">
        <v>151</v>
      </c>
    </row>
    <row r="335" s="13" customFormat="1">
      <c r="A335" s="13"/>
      <c r="B335" s="238"/>
      <c r="C335" s="239"/>
      <c r="D335" s="233" t="s">
        <v>160</v>
      </c>
      <c r="E335" s="240" t="s">
        <v>1</v>
      </c>
      <c r="F335" s="241" t="s">
        <v>273</v>
      </c>
      <c r="G335" s="239"/>
      <c r="H335" s="242">
        <v>-7.5599999999999996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160</v>
      </c>
      <c r="AU335" s="248" t="s">
        <v>86</v>
      </c>
      <c r="AV335" s="13" t="s">
        <v>86</v>
      </c>
      <c r="AW335" s="13" t="s">
        <v>34</v>
      </c>
      <c r="AX335" s="13" t="s">
        <v>76</v>
      </c>
      <c r="AY335" s="248" t="s">
        <v>151</v>
      </c>
    </row>
    <row r="336" s="13" customFormat="1">
      <c r="A336" s="13"/>
      <c r="B336" s="238"/>
      <c r="C336" s="239"/>
      <c r="D336" s="233" t="s">
        <v>160</v>
      </c>
      <c r="E336" s="240" t="s">
        <v>1</v>
      </c>
      <c r="F336" s="241" t="s">
        <v>274</v>
      </c>
      <c r="G336" s="239"/>
      <c r="H336" s="242">
        <v>-10.800000000000001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160</v>
      </c>
      <c r="AU336" s="248" t="s">
        <v>86</v>
      </c>
      <c r="AV336" s="13" t="s">
        <v>86</v>
      </c>
      <c r="AW336" s="13" t="s">
        <v>34</v>
      </c>
      <c r="AX336" s="13" t="s">
        <v>76</v>
      </c>
      <c r="AY336" s="248" t="s">
        <v>151</v>
      </c>
    </row>
    <row r="337" s="13" customFormat="1">
      <c r="A337" s="13"/>
      <c r="B337" s="238"/>
      <c r="C337" s="239"/>
      <c r="D337" s="233" t="s">
        <v>160</v>
      </c>
      <c r="E337" s="240" t="s">
        <v>1</v>
      </c>
      <c r="F337" s="241" t="s">
        <v>275</v>
      </c>
      <c r="G337" s="239"/>
      <c r="H337" s="242">
        <v>-32.399999999999999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160</v>
      </c>
      <c r="AU337" s="248" t="s">
        <v>86</v>
      </c>
      <c r="AV337" s="13" t="s">
        <v>86</v>
      </c>
      <c r="AW337" s="13" t="s">
        <v>34</v>
      </c>
      <c r="AX337" s="13" t="s">
        <v>76</v>
      </c>
      <c r="AY337" s="248" t="s">
        <v>151</v>
      </c>
    </row>
    <row r="338" s="13" customFormat="1">
      <c r="A338" s="13"/>
      <c r="B338" s="238"/>
      <c r="C338" s="239"/>
      <c r="D338" s="233" t="s">
        <v>160</v>
      </c>
      <c r="E338" s="240" t="s">
        <v>1</v>
      </c>
      <c r="F338" s="241" t="s">
        <v>276</v>
      </c>
      <c r="G338" s="239"/>
      <c r="H338" s="242">
        <v>-10.5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8" t="s">
        <v>160</v>
      </c>
      <c r="AU338" s="248" t="s">
        <v>86</v>
      </c>
      <c r="AV338" s="13" t="s">
        <v>86</v>
      </c>
      <c r="AW338" s="13" t="s">
        <v>34</v>
      </c>
      <c r="AX338" s="13" t="s">
        <v>76</v>
      </c>
      <c r="AY338" s="248" t="s">
        <v>151</v>
      </c>
    </row>
    <row r="339" s="13" customFormat="1">
      <c r="A339" s="13"/>
      <c r="B339" s="238"/>
      <c r="C339" s="239"/>
      <c r="D339" s="233" t="s">
        <v>160</v>
      </c>
      <c r="E339" s="240" t="s">
        <v>1</v>
      </c>
      <c r="F339" s="241" t="s">
        <v>277</v>
      </c>
      <c r="G339" s="239"/>
      <c r="H339" s="242">
        <v>-7.5076000000000001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160</v>
      </c>
      <c r="AU339" s="248" t="s">
        <v>86</v>
      </c>
      <c r="AV339" s="13" t="s">
        <v>86</v>
      </c>
      <c r="AW339" s="13" t="s">
        <v>34</v>
      </c>
      <c r="AX339" s="13" t="s">
        <v>76</v>
      </c>
      <c r="AY339" s="248" t="s">
        <v>151</v>
      </c>
    </row>
    <row r="340" s="13" customFormat="1">
      <c r="A340" s="13"/>
      <c r="B340" s="238"/>
      <c r="C340" s="239"/>
      <c r="D340" s="233" t="s">
        <v>160</v>
      </c>
      <c r="E340" s="240" t="s">
        <v>1</v>
      </c>
      <c r="F340" s="241" t="s">
        <v>278</v>
      </c>
      <c r="G340" s="239"/>
      <c r="H340" s="242">
        <v>-3.6000000000000001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160</v>
      </c>
      <c r="AU340" s="248" t="s">
        <v>86</v>
      </c>
      <c r="AV340" s="13" t="s">
        <v>86</v>
      </c>
      <c r="AW340" s="13" t="s">
        <v>34</v>
      </c>
      <c r="AX340" s="13" t="s">
        <v>76</v>
      </c>
      <c r="AY340" s="248" t="s">
        <v>151</v>
      </c>
    </row>
    <row r="341" s="15" customFormat="1">
      <c r="A341" s="15"/>
      <c r="B341" s="260"/>
      <c r="C341" s="261"/>
      <c r="D341" s="233" t="s">
        <v>160</v>
      </c>
      <c r="E341" s="262" t="s">
        <v>1</v>
      </c>
      <c r="F341" s="263" t="s">
        <v>286</v>
      </c>
      <c r="G341" s="261"/>
      <c r="H341" s="262" t="s">
        <v>1</v>
      </c>
      <c r="I341" s="264"/>
      <c r="J341" s="261"/>
      <c r="K341" s="261"/>
      <c r="L341" s="265"/>
      <c r="M341" s="266"/>
      <c r="N341" s="267"/>
      <c r="O341" s="267"/>
      <c r="P341" s="267"/>
      <c r="Q341" s="267"/>
      <c r="R341" s="267"/>
      <c r="S341" s="267"/>
      <c r="T341" s="26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9" t="s">
        <v>160</v>
      </c>
      <c r="AU341" s="269" t="s">
        <v>86</v>
      </c>
      <c r="AV341" s="15" t="s">
        <v>84</v>
      </c>
      <c r="AW341" s="15" t="s">
        <v>34</v>
      </c>
      <c r="AX341" s="15" t="s">
        <v>76</v>
      </c>
      <c r="AY341" s="269" t="s">
        <v>151</v>
      </c>
    </row>
    <row r="342" s="13" customFormat="1">
      <c r="A342" s="13"/>
      <c r="B342" s="238"/>
      <c r="C342" s="239"/>
      <c r="D342" s="233" t="s">
        <v>160</v>
      </c>
      <c r="E342" s="240" t="s">
        <v>1</v>
      </c>
      <c r="F342" s="241" t="s">
        <v>287</v>
      </c>
      <c r="G342" s="239"/>
      <c r="H342" s="242">
        <v>-13.416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160</v>
      </c>
      <c r="AU342" s="248" t="s">
        <v>86</v>
      </c>
      <c r="AV342" s="13" t="s">
        <v>86</v>
      </c>
      <c r="AW342" s="13" t="s">
        <v>34</v>
      </c>
      <c r="AX342" s="13" t="s">
        <v>76</v>
      </c>
      <c r="AY342" s="248" t="s">
        <v>151</v>
      </c>
    </row>
    <row r="343" s="15" customFormat="1">
      <c r="A343" s="15"/>
      <c r="B343" s="260"/>
      <c r="C343" s="261"/>
      <c r="D343" s="233" t="s">
        <v>160</v>
      </c>
      <c r="E343" s="262" t="s">
        <v>1</v>
      </c>
      <c r="F343" s="263" t="s">
        <v>266</v>
      </c>
      <c r="G343" s="261"/>
      <c r="H343" s="262" t="s">
        <v>1</v>
      </c>
      <c r="I343" s="264"/>
      <c r="J343" s="261"/>
      <c r="K343" s="261"/>
      <c r="L343" s="265"/>
      <c r="M343" s="266"/>
      <c r="N343" s="267"/>
      <c r="O343" s="267"/>
      <c r="P343" s="267"/>
      <c r="Q343" s="267"/>
      <c r="R343" s="267"/>
      <c r="S343" s="267"/>
      <c r="T343" s="26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9" t="s">
        <v>160</v>
      </c>
      <c r="AU343" s="269" t="s">
        <v>86</v>
      </c>
      <c r="AV343" s="15" t="s">
        <v>84</v>
      </c>
      <c r="AW343" s="15" t="s">
        <v>34</v>
      </c>
      <c r="AX343" s="15" t="s">
        <v>76</v>
      </c>
      <c r="AY343" s="269" t="s">
        <v>151</v>
      </c>
    </row>
    <row r="344" s="13" customFormat="1">
      <c r="A344" s="13"/>
      <c r="B344" s="238"/>
      <c r="C344" s="239"/>
      <c r="D344" s="233" t="s">
        <v>160</v>
      </c>
      <c r="E344" s="240" t="s">
        <v>1</v>
      </c>
      <c r="F344" s="241" t="s">
        <v>267</v>
      </c>
      <c r="G344" s="239"/>
      <c r="H344" s="242">
        <v>13.416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160</v>
      </c>
      <c r="AU344" s="248" t="s">
        <v>86</v>
      </c>
      <c r="AV344" s="13" t="s">
        <v>86</v>
      </c>
      <c r="AW344" s="13" t="s">
        <v>34</v>
      </c>
      <c r="AX344" s="13" t="s">
        <v>76</v>
      </c>
      <c r="AY344" s="248" t="s">
        <v>151</v>
      </c>
    </row>
    <row r="345" s="14" customFormat="1">
      <c r="A345" s="14"/>
      <c r="B345" s="249"/>
      <c r="C345" s="250"/>
      <c r="D345" s="233" t="s">
        <v>160</v>
      </c>
      <c r="E345" s="251" t="s">
        <v>1</v>
      </c>
      <c r="F345" s="252" t="s">
        <v>162</v>
      </c>
      <c r="G345" s="250"/>
      <c r="H345" s="253">
        <v>297.50119999999998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9" t="s">
        <v>160</v>
      </c>
      <c r="AU345" s="259" t="s">
        <v>86</v>
      </c>
      <c r="AV345" s="14" t="s">
        <v>157</v>
      </c>
      <c r="AW345" s="14" t="s">
        <v>34</v>
      </c>
      <c r="AX345" s="14" t="s">
        <v>84</v>
      </c>
      <c r="AY345" s="259" t="s">
        <v>151</v>
      </c>
    </row>
    <row r="346" s="2" customFormat="1" ht="24.15" customHeight="1">
      <c r="A346" s="38"/>
      <c r="B346" s="39"/>
      <c r="C346" s="219" t="s">
        <v>363</v>
      </c>
      <c r="D346" s="219" t="s">
        <v>153</v>
      </c>
      <c r="E346" s="220" t="s">
        <v>364</v>
      </c>
      <c r="F346" s="221" t="s">
        <v>365</v>
      </c>
      <c r="G346" s="222" t="s">
        <v>156</v>
      </c>
      <c r="H346" s="223">
        <v>72.367999999999995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41</v>
      </c>
      <c r="O346" s="91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157</v>
      </c>
      <c r="AT346" s="231" t="s">
        <v>153</v>
      </c>
      <c r="AU346" s="231" t="s">
        <v>86</v>
      </c>
      <c r="AY346" s="17" t="s">
        <v>151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84</v>
      </c>
      <c r="BK346" s="232">
        <f>ROUND(I346*H346,2)</f>
        <v>0</v>
      </c>
      <c r="BL346" s="17" t="s">
        <v>157</v>
      </c>
      <c r="BM346" s="231" t="s">
        <v>366</v>
      </c>
    </row>
    <row r="347" s="2" customFormat="1">
      <c r="A347" s="38"/>
      <c r="B347" s="39"/>
      <c r="C347" s="40"/>
      <c r="D347" s="233" t="s">
        <v>159</v>
      </c>
      <c r="E347" s="40"/>
      <c r="F347" s="234" t="s">
        <v>365</v>
      </c>
      <c r="G347" s="40"/>
      <c r="H347" s="40"/>
      <c r="I347" s="235"/>
      <c r="J347" s="40"/>
      <c r="K347" s="40"/>
      <c r="L347" s="44"/>
      <c r="M347" s="236"/>
      <c r="N347" s="23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159</v>
      </c>
      <c r="AU347" s="17" t="s">
        <v>86</v>
      </c>
    </row>
    <row r="348" s="15" customFormat="1">
      <c r="A348" s="15"/>
      <c r="B348" s="260"/>
      <c r="C348" s="261"/>
      <c r="D348" s="233" t="s">
        <v>160</v>
      </c>
      <c r="E348" s="262" t="s">
        <v>1</v>
      </c>
      <c r="F348" s="263" t="s">
        <v>272</v>
      </c>
      <c r="G348" s="261"/>
      <c r="H348" s="262" t="s">
        <v>1</v>
      </c>
      <c r="I348" s="264"/>
      <c r="J348" s="261"/>
      <c r="K348" s="261"/>
      <c r="L348" s="265"/>
      <c r="M348" s="266"/>
      <c r="N348" s="267"/>
      <c r="O348" s="267"/>
      <c r="P348" s="267"/>
      <c r="Q348" s="267"/>
      <c r="R348" s="267"/>
      <c r="S348" s="267"/>
      <c r="T348" s="26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9" t="s">
        <v>160</v>
      </c>
      <c r="AU348" s="269" t="s">
        <v>86</v>
      </c>
      <c r="AV348" s="15" t="s">
        <v>84</v>
      </c>
      <c r="AW348" s="15" t="s">
        <v>34</v>
      </c>
      <c r="AX348" s="15" t="s">
        <v>76</v>
      </c>
      <c r="AY348" s="269" t="s">
        <v>151</v>
      </c>
    </row>
    <row r="349" s="13" customFormat="1">
      <c r="A349" s="13"/>
      <c r="B349" s="238"/>
      <c r="C349" s="239"/>
      <c r="D349" s="233" t="s">
        <v>160</v>
      </c>
      <c r="E349" s="240" t="s">
        <v>1</v>
      </c>
      <c r="F349" s="241" t="s">
        <v>367</v>
      </c>
      <c r="G349" s="239"/>
      <c r="H349" s="242">
        <v>7.5599999999999996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160</v>
      </c>
      <c r="AU349" s="248" t="s">
        <v>86</v>
      </c>
      <c r="AV349" s="13" t="s">
        <v>86</v>
      </c>
      <c r="AW349" s="13" t="s">
        <v>34</v>
      </c>
      <c r="AX349" s="13" t="s">
        <v>76</v>
      </c>
      <c r="AY349" s="248" t="s">
        <v>151</v>
      </c>
    </row>
    <row r="350" s="13" customFormat="1">
      <c r="A350" s="13"/>
      <c r="B350" s="238"/>
      <c r="C350" s="239"/>
      <c r="D350" s="233" t="s">
        <v>160</v>
      </c>
      <c r="E350" s="240" t="s">
        <v>1</v>
      </c>
      <c r="F350" s="241" t="s">
        <v>368</v>
      </c>
      <c r="G350" s="239"/>
      <c r="H350" s="242">
        <v>10.800000000000001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160</v>
      </c>
      <c r="AU350" s="248" t="s">
        <v>86</v>
      </c>
      <c r="AV350" s="13" t="s">
        <v>86</v>
      </c>
      <c r="AW350" s="13" t="s">
        <v>34</v>
      </c>
      <c r="AX350" s="13" t="s">
        <v>76</v>
      </c>
      <c r="AY350" s="248" t="s">
        <v>151</v>
      </c>
    </row>
    <row r="351" s="13" customFormat="1">
      <c r="A351" s="13"/>
      <c r="B351" s="238"/>
      <c r="C351" s="239"/>
      <c r="D351" s="233" t="s">
        <v>160</v>
      </c>
      <c r="E351" s="240" t="s">
        <v>1</v>
      </c>
      <c r="F351" s="241" t="s">
        <v>369</v>
      </c>
      <c r="G351" s="239"/>
      <c r="H351" s="242">
        <v>32.399999999999999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160</v>
      </c>
      <c r="AU351" s="248" t="s">
        <v>86</v>
      </c>
      <c r="AV351" s="13" t="s">
        <v>86</v>
      </c>
      <c r="AW351" s="13" t="s">
        <v>34</v>
      </c>
      <c r="AX351" s="13" t="s">
        <v>76</v>
      </c>
      <c r="AY351" s="248" t="s">
        <v>151</v>
      </c>
    </row>
    <row r="352" s="13" customFormat="1">
      <c r="A352" s="13"/>
      <c r="B352" s="238"/>
      <c r="C352" s="239"/>
      <c r="D352" s="233" t="s">
        <v>160</v>
      </c>
      <c r="E352" s="240" t="s">
        <v>1</v>
      </c>
      <c r="F352" s="241" t="s">
        <v>370</v>
      </c>
      <c r="G352" s="239"/>
      <c r="H352" s="242">
        <v>10.5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160</v>
      </c>
      <c r="AU352" s="248" t="s">
        <v>86</v>
      </c>
      <c r="AV352" s="13" t="s">
        <v>86</v>
      </c>
      <c r="AW352" s="13" t="s">
        <v>34</v>
      </c>
      <c r="AX352" s="13" t="s">
        <v>76</v>
      </c>
      <c r="AY352" s="248" t="s">
        <v>151</v>
      </c>
    </row>
    <row r="353" s="13" customFormat="1">
      <c r="A353" s="13"/>
      <c r="B353" s="238"/>
      <c r="C353" s="239"/>
      <c r="D353" s="233" t="s">
        <v>160</v>
      </c>
      <c r="E353" s="240" t="s">
        <v>1</v>
      </c>
      <c r="F353" s="241" t="s">
        <v>371</v>
      </c>
      <c r="G353" s="239"/>
      <c r="H353" s="242">
        <v>7.5076000000000001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160</v>
      </c>
      <c r="AU353" s="248" t="s">
        <v>86</v>
      </c>
      <c r="AV353" s="13" t="s">
        <v>86</v>
      </c>
      <c r="AW353" s="13" t="s">
        <v>34</v>
      </c>
      <c r="AX353" s="13" t="s">
        <v>76</v>
      </c>
      <c r="AY353" s="248" t="s">
        <v>151</v>
      </c>
    </row>
    <row r="354" s="13" customFormat="1">
      <c r="A354" s="13"/>
      <c r="B354" s="238"/>
      <c r="C354" s="239"/>
      <c r="D354" s="233" t="s">
        <v>160</v>
      </c>
      <c r="E354" s="240" t="s">
        <v>1</v>
      </c>
      <c r="F354" s="241" t="s">
        <v>372</v>
      </c>
      <c r="G354" s="239"/>
      <c r="H354" s="242">
        <v>3.6000000000000001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8" t="s">
        <v>160</v>
      </c>
      <c r="AU354" s="248" t="s">
        <v>86</v>
      </c>
      <c r="AV354" s="13" t="s">
        <v>86</v>
      </c>
      <c r="AW354" s="13" t="s">
        <v>34</v>
      </c>
      <c r="AX354" s="13" t="s">
        <v>76</v>
      </c>
      <c r="AY354" s="248" t="s">
        <v>151</v>
      </c>
    </row>
    <row r="355" s="14" customFormat="1">
      <c r="A355" s="14"/>
      <c r="B355" s="249"/>
      <c r="C355" s="250"/>
      <c r="D355" s="233" t="s">
        <v>160</v>
      </c>
      <c r="E355" s="251" t="s">
        <v>1</v>
      </c>
      <c r="F355" s="252" t="s">
        <v>162</v>
      </c>
      <c r="G355" s="250"/>
      <c r="H355" s="253">
        <v>72.367599999999996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9" t="s">
        <v>160</v>
      </c>
      <c r="AU355" s="259" t="s">
        <v>86</v>
      </c>
      <c r="AV355" s="14" t="s">
        <v>157</v>
      </c>
      <c r="AW355" s="14" t="s">
        <v>34</v>
      </c>
      <c r="AX355" s="14" t="s">
        <v>84</v>
      </c>
      <c r="AY355" s="259" t="s">
        <v>151</v>
      </c>
    </row>
    <row r="356" s="2" customFormat="1" ht="16.5" customHeight="1">
      <c r="A356" s="38"/>
      <c r="B356" s="39"/>
      <c r="C356" s="219" t="s">
        <v>373</v>
      </c>
      <c r="D356" s="219" t="s">
        <v>153</v>
      </c>
      <c r="E356" s="220" t="s">
        <v>374</v>
      </c>
      <c r="F356" s="221" t="s">
        <v>375</v>
      </c>
      <c r="G356" s="222" t="s">
        <v>156</v>
      </c>
      <c r="H356" s="223">
        <v>55.219999999999999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41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157</v>
      </c>
      <c r="AT356" s="231" t="s">
        <v>153</v>
      </c>
      <c r="AU356" s="231" t="s">
        <v>86</v>
      </c>
      <c r="AY356" s="17" t="s">
        <v>151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84</v>
      </c>
      <c r="BK356" s="232">
        <f>ROUND(I356*H356,2)</f>
        <v>0</v>
      </c>
      <c r="BL356" s="17" t="s">
        <v>157</v>
      </c>
      <c r="BM356" s="231" t="s">
        <v>376</v>
      </c>
    </row>
    <row r="357" s="2" customFormat="1">
      <c r="A357" s="38"/>
      <c r="B357" s="39"/>
      <c r="C357" s="40"/>
      <c r="D357" s="233" t="s">
        <v>159</v>
      </c>
      <c r="E357" s="40"/>
      <c r="F357" s="234" t="s">
        <v>375</v>
      </c>
      <c r="G357" s="40"/>
      <c r="H357" s="40"/>
      <c r="I357" s="235"/>
      <c r="J357" s="40"/>
      <c r="K357" s="40"/>
      <c r="L357" s="44"/>
      <c r="M357" s="236"/>
      <c r="N357" s="237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159</v>
      </c>
      <c r="AU357" s="17" t="s">
        <v>86</v>
      </c>
    </row>
    <row r="358" s="15" customFormat="1">
      <c r="A358" s="15"/>
      <c r="B358" s="260"/>
      <c r="C358" s="261"/>
      <c r="D358" s="233" t="s">
        <v>160</v>
      </c>
      <c r="E358" s="262" t="s">
        <v>1</v>
      </c>
      <c r="F358" s="263" t="s">
        <v>377</v>
      </c>
      <c r="G358" s="261"/>
      <c r="H358" s="262" t="s">
        <v>1</v>
      </c>
      <c r="I358" s="264"/>
      <c r="J358" s="261"/>
      <c r="K358" s="261"/>
      <c r="L358" s="265"/>
      <c r="M358" s="266"/>
      <c r="N358" s="267"/>
      <c r="O358" s="267"/>
      <c r="P358" s="267"/>
      <c r="Q358" s="267"/>
      <c r="R358" s="267"/>
      <c r="S358" s="267"/>
      <c r="T358" s="26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9" t="s">
        <v>160</v>
      </c>
      <c r="AU358" s="269" t="s">
        <v>86</v>
      </c>
      <c r="AV358" s="15" t="s">
        <v>84</v>
      </c>
      <c r="AW358" s="15" t="s">
        <v>34</v>
      </c>
      <c r="AX358" s="15" t="s">
        <v>76</v>
      </c>
      <c r="AY358" s="269" t="s">
        <v>151</v>
      </c>
    </row>
    <row r="359" s="13" customFormat="1">
      <c r="A359" s="13"/>
      <c r="B359" s="238"/>
      <c r="C359" s="239"/>
      <c r="D359" s="233" t="s">
        <v>160</v>
      </c>
      <c r="E359" s="240" t="s">
        <v>1</v>
      </c>
      <c r="F359" s="241" t="s">
        <v>378</v>
      </c>
      <c r="G359" s="239"/>
      <c r="H359" s="242">
        <v>55.219999999999999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160</v>
      </c>
      <c r="AU359" s="248" t="s">
        <v>86</v>
      </c>
      <c r="AV359" s="13" t="s">
        <v>86</v>
      </c>
      <c r="AW359" s="13" t="s">
        <v>34</v>
      </c>
      <c r="AX359" s="13" t="s">
        <v>76</v>
      </c>
      <c r="AY359" s="248" t="s">
        <v>151</v>
      </c>
    </row>
    <row r="360" s="14" customFormat="1">
      <c r="A360" s="14"/>
      <c r="B360" s="249"/>
      <c r="C360" s="250"/>
      <c r="D360" s="233" t="s">
        <v>160</v>
      </c>
      <c r="E360" s="251" t="s">
        <v>1</v>
      </c>
      <c r="F360" s="252" t="s">
        <v>162</v>
      </c>
      <c r="G360" s="250"/>
      <c r="H360" s="253">
        <v>55.219999999999999</v>
      </c>
      <c r="I360" s="254"/>
      <c r="J360" s="250"/>
      <c r="K360" s="250"/>
      <c r="L360" s="255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9" t="s">
        <v>160</v>
      </c>
      <c r="AU360" s="259" t="s">
        <v>86</v>
      </c>
      <c r="AV360" s="14" t="s">
        <v>157</v>
      </c>
      <c r="AW360" s="14" t="s">
        <v>34</v>
      </c>
      <c r="AX360" s="14" t="s">
        <v>84</v>
      </c>
      <c r="AY360" s="259" t="s">
        <v>151</v>
      </c>
    </row>
    <row r="361" s="2" customFormat="1" ht="24.15" customHeight="1">
      <c r="A361" s="38"/>
      <c r="B361" s="39"/>
      <c r="C361" s="219" t="s">
        <v>379</v>
      </c>
      <c r="D361" s="219" t="s">
        <v>153</v>
      </c>
      <c r="E361" s="220" t="s">
        <v>380</v>
      </c>
      <c r="F361" s="221" t="s">
        <v>381</v>
      </c>
      <c r="G361" s="222" t="s">
        <v>156</v>
      </c>
      <c r="H361" s="223">
        <v>59.75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41</v>
      </c>
      <c r="O361" s="91"/>
      <c r="P361" s="229">
        <f>O361*H361</f>
        <v>0</v>
      </c>
      <c r="Q361" s="229">
        <v>0.30357000000000001</v>
      </c>
      <c r="R361" s="229">
        <f>Q361*H361</f>
        <v>18.1383075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157</v>
      </c>
      <c r="AT361" s="231" t="s">
        <v>153</v>
      </c>
      <c r="AU361" s="231" t="s">
        <v>86</v>
      </c>
      <c r="AY361" s="17" t="s">
        <v>151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84</v>
      </c>
      <c r="BK361" s="232">
        <f>ROUND(I361*H361,2)</f>
        <v>0</v>
      </c>
      <c r="BL361" s="17" t="s">
        <v>157</v>
      </c>
      <c r="BM361" s="231" t="s">
        <v>382</v>
      </c>
    </row>
    <row r="362" s="2" customFormat="1">
      <c r="A362" s="38"/>
      <c r="B362" s="39"/>
      <c r="C362" s="40"/>
      <c r="D362" s="233" t="s">
        <v>159</v>
      </c>
      <c r="E362" s="40"/>
      <c r="F362" s="234" t="s">
        <v>381</v>
      </c>
      <c r="G362" s="40"/>
      <c r="H362" s="40"/>
      <c r="I362" s="235"/>
      <c r="J362" s="40"/>
      <c r="K362" s="40"/>
      <c r="L362" s="44"/>
      <c r="M362" s="236"/>
      <c r="N362" s="237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86</v>
      </c>
    </row>
    <row r="363" s="15" customFormat="1">
      <c r="A363" s="15"/>
      <c r="B363" s="260"/>
      <c r="C363" s="261"/>
      <c r="D363" s="233" t="s">
        <v>160</v>
      </c>
      <c r="E363" s="262" t="s">
        <v>1</v>
      </c>
      <c r="F363" s="263" t="s">
        <v>383</v>
      </c>
      <c r="G363" s="261"/>
      <c r="H363" s="262" t="s">
        <v>1</v>
      </c>
      <c r="I363" s="264"/>
      <c r="J363" s="261"/>
      <c r="K363" s="261"/>
      <c r="L363" s="265"/>
      <c r="M363" s="266"/>
      <c r="N363" s="267"/>
      <c r="O363" s="267"/>
      <c r="P363" s="267"/>
      <c r="Q363" s="267"/>
      <c r="R363" s="267"/>
      <c r="S363" s="267"/>
      <c r="T363" s="26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9" t="s">
        <v>160</v>
      </c>
      <c r="AU363" s="269" t="s">
        <v>86</v>
      </c>
      <c r="AV363" s="15" t="s">
        <v>84</v>
      </c>
      <c r="AW363" s="15" t="s">
        <v>34</v>
      </c>
      <c r="AX363" s="15" t="s">
        <v>76</v>
      </c>
      <c r="AY363" s="269" t="s">
        <v>151</v>
      </c>
    </row>
    <row r="364" s="13" customFormat="1">
      <c r="A364" s="13"/>
      <c r="B364" s="238"/>
      <c r="C364" s="239"/>
      <c r="D364" s="233" t="s">
        <v>160</v>
      </c>
      <c r="E364" s="240" t="s">
        <v>1</v>
      </c>
      <c r="F364" s="241" t="s">
        <v>384</v>
      </c>
      <c r="G364" s="239"/>
      <c r="H364" s="242">
        <v>58.75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160</v>
      </c>
      <c r="AU364" s="248" t="s">
        <v>86</v>
      </c>
      <c r="AV364" s="13" t="s">
        <v>86</v>
      </c>
      <c r="AW364" s="13" t="s">
        <v>34</v>
      </c>
      <c r="AX364" s="13" t="s">
        <v>76</v>
      </c>
      <c r="AY364" s="248" t="s">
        <v>151</v>
      </c>
    </row>
    <row r="365" s="13" customFormat="1">
      <c r="A365" s="13"/>
      <c r="B365" s="238"/>
      <c r="C365" s="239"/>
      <c r="D365" s="233" t="s">
        <v>160</v>
      </c>
      <c r="E365" s="240" t="s">
        <v>1</v>
      </c>
      <c r="F365" s="241" t="s">
        <v>385</v>
      </c>
      <c r="G365" s="239"/>
      <c r="H365" s="242">
        <v>0.99960000000000004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8" t="s">
        <v>160</v>
      </c>
      <c r="AU365" s="248" t="s">
        <v>86</v>
      </c>
      <c r="AV365" s="13" t="s">
        <v>86</v>
      </c>
      <c r="AW365" s="13" t="s">
        <v>34</v>
      </c>
      <c r="AX365" s="13" t="s">
        <v>76</v>
      </c>
      <c r="AY365" s="248" t="s">
        <v>151</v>
      </c>
    </row>
    <row r="366" s="14" customFormat="1">
      <c r="A366" s="14"/>
      <c r="B366" s="249"/>
      <c r="C366" s="250"/>
      <c r="D366" s="233" t="s">
        <v>160</v>
      </c>
      <c r="E366" s="251" t="s">
        <v>1</v>
      </c>
      <c r="F366" s="252" t="s">
        <v>162</v>
      </c>
      <c r="G366" s="250"/>
      <c r="H366" s="253">
        <v>59.749600000000001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9" t="s">
        <v>160</v>
      </c>
      <c r="AU366" s="259" t="s">
        <v>86</v>
      </c>
      <c r="AV366" s="14" t="s">
        <v>157</v>
      </c>
      <c r="AW366" s="14" t="s">
        <v>34</v>
      </c>
      <c r="AX366" s="14" t="s">
        <v>84</v>
      </c>
      <c r="AY366" s="259" t="s">
        <v>151</v>
      </c>
    </row>
    <row r="367" s="12" customFormat="1" ht="22.8" customHeight="1">
      <c r="A367" s="12"/>
      <c r="B367" s="203"/>
      <c r="C367" s="204"/>
      <c r="D367" s="205" t="s">
        <v>75</v>
      </c>
      <c r="E367" s="217" t="s">
        <v>203</v>
      </c>
      <c r="F367" s="217" t="s">
        <v>386</v>
      </c>
      <c r="G367" s="204"/>
      <c r="H367" s="204"/>
      <c r="I367" s="207"/>
      <c r="J367" s="218">
        <f>BK367</f>
        <v>0</v>
      </c>
      <c r="K367" s="204"/>
      <c r="L367" s="209"/>
      <c r="M367" s="210"/>
      <c r="N367" s="211"/>
      <c r="O367" s="211"/>
      <c r="P367" s="212">
        <f>SUM(P368:P439)</f>
        <v>0</v>
      </c>
      <c r="Q367" s="211"/>
      <c r="R367" s="212">
        <f>SUM(R368:R439)</f>
        <v>0.0315</v>
      </c>
      <c r="S367" s="211"/>
      <c r="T367" s="213">
        <f>SUM(T368:T439)</f>
        <v>96.91649000000001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4" t="s">
        <v>84</v>
      </c>
      <c r="AT367" s="215" t="s">
        <v>75</v>
      </c>
      <c r="AU367" s="215" t="s">
        <v>84</v>
      </c>
      <c r="AY367" s="214" t="s">
        <v>151</v>
      </c>
      <c r="BK367" s="216">
        <f>SUM(BK368:BK439)</f>
        <v>0</v>
      </c>
    </row>
    <row r="368" s="2" customFormat="1" ht="33" customHeight="1">
      <c r="A368" s="38"/>
      <c r="B368" s="39"/>
      <c r="C368" s="219" t="s">
        <v>387</v>
      </c>
      <c r="D368" s="219" t="s">
        <v>153</v>
      </c>
      <c r="E368" s="220" t="s">
        <v>388</v>
      </c>
      <c r="F368" s="221" t="s">
        <v>389</v>
      </c>
      <c r="G368" s="222" t="s">
        <v>156</v>
      </c>
      <c r="H368" s="223">
        <v>318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41</v>
      </c>
      <c r="O368" s="91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157</v>
      </c>
      <c r="AT368" s="231" t="s">
        <v>153</v>
      </c>
      <c r="AU368" s="231" t="s">
        <v>86</v>
      </c>
      <c r="AY368" s="17" t="s">
        <v>151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84</v>
      </c>
      <c r="BK368" s="232">
        <f>ROUND(I368*H368,2)</f>
        <v>0</v>
      </c>
      <c r="BL368" s="17" t="s">
        <v>157</v>
      </c>
      <c r="BM368" s="231" t="s">
        <v>390</v>
      </c>
    </row>
    <row r="369" s="2" customFormat="1">
      <c r="A369" s="38"/>
      <c r="B369" s="39"/>
      <c r="C369" s="40"/>
      <c r="D369" s="233" t="s">
        <v>159</v>
      </c>
      <c r="E369" s="40"/>
      <c r="F369" s="234" t="s">
        <v>389</v>
      </c>
      <c r="G369" s="40"/>
      <c r="H369" s="40"/>
      <c r="I369" s="235"/>
      <c r="J369" s="40"/>
      <c r="K369" s="40"/>
      <c r="L369" s="44"/>
      <c r="M369" s="236"/>
      <c r="N369" s="237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159</v>
      </c>
      <c r="AU369" s="17" t="s">
        <v>86</v>
      </c>
    </row>
    <row r="370" s="13" customFormat="1">
      <c r="A370" s="13"/>
      <c r="B370" s="238"/>
      <c r="C370" s="239"/>
      <c r="D370" s="233" t="s">
        <v>160</v>
      </c>
      <c r="E370" s="240" t="s">
        <v>1</v>
      </c>
      <c r="F370" s="241" t="s">
        <v>391</v>
      </c>
      <c r="G370" s="239"/>
      <c r="H370" s="242">
        <v>318</v>
      </c>
      <c r="I370" s="243"/>
      <c r="J370" s="239"/>
      <c r="K370" s="239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160</v>
      </c>
      <c r="AU370" s="248" t="s">
        <v>86</v>
      </c>
      <c r="AV370" s="13" t="s">
        <v>86</v>
      </c>
      <c r="AW370" s="13" t="s">
        <v>34</v>
      </c>
      <c r="AX370" s="13" t="s">
        <v>76</v>
      </c>
      <c r="AY370" s="248" t="s">
        <v>151</v>
      </c>
    </row>
    <row r="371" s="14" customFormat="1">
      <c r="A371" s="14"/>
      <c r="B371" s="249"/>
      <c r="C371" s="250"/>
      <c r="D371" s="233" t="s">
        <v>160</v>
      </c>
      <c r="E371" s="251" t="s">
        <v>1</v>
      </c>
      <c r="F371" s="252" t="s">
        <v>162</v>
      </c>
      <c r="G371" s="250"/>
      <c r="H371" s="253">
        <v>318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9" t="s">
        <v>160</v>
      </c>
      <c r="AU371" s="259" t="s">
        <v>86</v>
      </c>
      <c r="AV371" s="14" t="s">
        <v>157</v>
      </c>
      <c r="AW371" s="14" t="s">
        <v>34</v>
      </c>
      <c r="AX371" s="14" t="s">
        <v>84</v>
      </c>
      <c r="AY371" s="259" t="s">
        <v>151</v>
      </c>
    </row>
    <row r="372" s="2" customFormat="1" ht="33" customHeight="1">
      <c r="A372" s="38"/>
      <c r="B372" s="39"/>
      <c r="C372" s="219" t="s">
        <v>392</v>
      </c>
      <c r="D372" s="219" t="s">
        <v>153</v>
      </c>
      <c r="E372" s="220" t="s">
        <v>393</v>
      </c>
      <c r="F372" s="221" t="s">
        <v>394</v>
      </c>
      <c r="G372" s="222" t="s">
        <v>156</v>
      </c>
      <c r="H372" s="223">
        <v>9540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41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157</v>
      </c>
      <c r="AT372" s="231" t="s">
        <v>153</v>
      </c>
      <c r="AU372" s="231" t="s">
        <v>86</v>
      </c>
      <c r="AY372" s="17" t="s">
        <v>151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157</v>
      </c>
      <c r="BM372" s="231" t="s">
        <v>395</v>
      </c>
    </row>
    <row r="373" s="2" customFormat="1">
      <c r="A373" s="38"/>
      <c r="B373" s="39"/>
      <c r="C373" s="40"/>
      <c r="D373" s="233" t="s">
        <v>159</v>
      </c>
      <c r="E373" s="40"/>
      <c r="F373" s="234" t="s">
        <v>394</v>
      </c>
      <c r="G373" s="40"/>
      <c r="H373" s="40"/>
      <c r="I373" s="235"/>
      <c r="J373" s="40"/>
      <c r="K373" s="40"/>
      <c r="L373" s="44"/>
      <c r="M373" s="236"/>
      <c r="N373" s="237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159</v>
      </c>
      <c r="AU373" s="17" t="s">
        <v>86</v>
      </c>
    </row>
    <row r="374" s="13" customFormat="1">
      <c r="A374" s="13"/>
      <c r="B374" s="238"/>
      <c r="C374" s="239"/>
      <c r="D374" s="233" t="s">
        <v>160</v>
      </c>
      <c r="E374" s="240" t="s">
        <v>1</v>
      </c>
      <c r="F374" s="241" t="s">
        <v>396</v>
      </c>
      <c r="G374" s="239"/>
      <c r="H374" s="242">
        <v>9540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160</v>
      </c>
      <c r="AU374" s="248" t="s">
        <v>86</v>
      </c>
      <c r="AV374" s="13" t="s">
        <v>86</v>
      </c>
      <c r="AW374" s="13" t="s">
        <v>34</v>
      </c>
      <c r="AX374" s="13" t="s">
        <v>76</v>
      </c>
      <c r="AY374" s="248" t="s">
        <v>151</v>
      </c>
    </row>
    <row r="375" s="14" customFormat="1">
      <c r="A375" s="14"/>
      <c r="B375" s="249"/>
      <c r="C375" s="250"/>
      <c r="D375" s="233" t="s">
        <v>160</v>
      </c>
      <c r="E375" s="251" t="s">
        <v>1</v>
      </c>
      <c r="F375" s="252" t="s">
        <v>162</v>
      </c>
      <c r="G375" s="250"/>
      <c r="H375" s="253">
        <v>9540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160</v>
      </c>
      <c r="AU375" s="259" t="s">
        <v>86</v>
      </c>
      <c r="AV375" s="14" t="s">
        <v>157</v>
      </c>
      <c r="AW375" s="14" t="s">
        <v>34</v>
      </c>
      <c r="AX375" s="14" t="s">
        <v>84</v>
      </c>
      <c r="AY375" s="259" t="s">
        <v>151</v>
      </c>
    </row>
    <row r="376" s="2" customFormat="1" ht="33" customHeight="1">
      <c r="A376" s="38"/>
      <c r="B376" s="39"/>
      <c r="C376" s="219" t="s">
        <v>397</v>
      </c>
      <c r="D376" s="219" t="s">
        <v>153</v>
      </c>
      <c r="E376" s="220" t="s">
        <v>398</v>
      </c>
      <c r="F376" s="221" t="s">
        <v>399</v>
      </c>
      <c r="G376" s="222" t="s">
        <v>156</v>
      </c>
      <c r="H376" s="223">
        <v>318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41</v>
      </c>
      <c r="O376" s="91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157</v>
      </c>
      <c r="AT376" s="231" t="s">
        <v>153</v>
      </c>
      <c r="AU376" s="231" t="s">
        <v>86</v>
      </c>
      <c r="AY376" s="17" t="s">
        <v>151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84</v>
      </c>
      <c r="BK376" s="232">
        <f>ROUND(I376*H376,2)</f>
        <v>0</v>
      </c>
      <c r="BL376" s="17" t="s">
        <v>157</v>
      </c>
      <c r="BM376" s="231" t="s">
        <v>400</v>
      </c>
    </row>
    <row r="377" s="2" customFormat="1">
      <c r="A377" s="38"/>
      <c r="B377" s="39"/>
      <c r="C377" s="40"/>
      <c r="D377" s="233" t="s">
        <v>159</v>
      </c>
      <c r="E377" s="40"/>
      <c r="F377" s="234" t="s">
        <v>399</v>
      </c>
      <c r="G377" s="40"/>
      <c r="H377" s="40"/>
      <c r="I377" s="235"/>
      <c r="J377" s="40"/>
      <c r="K377" s="40"/>
      <c r="L377" s="44"/>
      <c r="M377" s="236"/>
      <c r="N377" s="237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159</v>
      </c>
      <c r="AU377" s="17" t="s">
        <v>86</v>
      </c>
    </row>
    <row r="378" s="2" customFormat="1" ht="37.8" customHeight="1">
      <c r="A378" s="38"/>
      <c r="B378" s="39"/>
      <c r="C378" s="219" t="s">
        <v>401</v>
      </c>
      <c r="D378" s="219" t="s">
        <v>153</v>
      </c>
      <c r="E378" s="220" t="s">
        <v>402</v>
      </c>
      <c r="F378" s="221" t="s">
        <v>403</v>
      </c>
      <c r="G378" s="222" t="s">
        <v>156</v>
      </c>
      <c r="H378" s="223">
        <v>150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41</v>
      </c>
      <c r="O378" s="91"/>
      <c r="P378" s="229">
        <f>O378*H378</f>
        <v>0</v>
      </c>
      <c r="Q378" s="229">
        <v>0.00021000000000000001</v>
      </c>
      <c r="R378" s="229">
        <f>Q378*H378</f>
        <v>0.0315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157</v>
      </c>
      <c r="AT378" s="231" t="s">
        <v>153</v>
      </c>
      <c r="AU378" s="231" t="s">
        <v>86</v>
      </c>
      <c r="AY378" s="17" t="s">
        <v>151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84</v>
      </c>
      <c r="BK378" s="232">
        <f>ROUND(I378*H378,2)</f>
        <v>0</v>
      </c>
      <c r="BL378" s="17" t="s">
        <v>157</v>
      </c>
      <c r="BM378" s="231" t="s">
        <v>404</v>
      </c>
    </row>
    <row r="379" s="2" customFormat="1">
      <c r="A379" s="38"/>
      <c r="B379" s="39"/>
      <c r="C379" s="40"/>
      <c r="D379" s="233" t="s">
        <v>159</v>
      </c>
      <c r="E379" s="40"/>
      <c r="F379" s="234" t="s">
        <v>403</v>
      </c>
      <c r="G379" s="40"/>
      <c r="H379" s="40"/>
      <c r="I379" s="235"/>
      <c r="J379" s="40"/>
      <c r="K379" s="40"/>
      <c r="L379" s="44"/>
      <c r="M379" s="236"/>
      <c r="N379" s="237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159</v>
      </c>
      <c r="AU379" s="17" t="s">
        <v>86</v>
      </c>
    </row>
    <row r="380" s="2" customFormat="1" ht="21.75" customHeight="1">
      <c r="A380" s="38"/>
      <c r="B380" s="39"/>
      <c r="C380" s="219" t="s">
        <v>405</v>
      </c>
      <c r="D380" s="219" t="s">
        <v>153</v>
      </c>
      <c r="E380" s="220" t="s">
        <v>406</v>
      </c>
      <c r="F380" s="221" t="s">
        <v>407</v>
      </c>
      <c r="G380" s="222" t="s">
        <v>156</v>
      </c>
      <c r="H380" s="223">
        <v>187.77000000000001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41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0.26100000000000001</v>
      </c>
      <c r="T380" s="230">
        <f>S380*H380</f>
        <v>49.007970000000007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157</v>
      </c>
      <c r="AT380" s="231" t="s">
        <v>153</v>
      </c>
      <c r="AU380" s="231" t="s">
        <v>86</v>
      </c>
      <c r="AY380" s="17" t="s">
        <v>151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84</v>
      </c>
      <c r="BK380" s="232">
        <f>ROUND(I380*H380,2)</f>
        <v>0</v>
      </c>
      <c r="BL380" s="17" t="s">
        <v>157</v>
      </c>
      <c r="BM380" s="231" t="s">
        <v>408</v>
      </c>
    </row>
    <row r="381" s="2" customFormat="1">
      <c r="A381" s="38"/>
      <c r="B381" s="39"/>
      <c r="C381" s="40"/>
      <c r="D381" s="233" t="s">
        <v>159</v>
      </c>
      <c r="E381" s="40"/>
      <c r="F381" s="234" t="s">
        <v>407</v>
      </c>
      <c r="G381" s="40"/>
      <c r="H381" s="40"/>
      <c r="I381" s="235"/>
      <c r="J381" s="40"/>
      <c r="K381" s="40"/>
      <c r="L381" s="44"/>
      <c r="M381" s="236"/>
      <c r="N381" s="23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159</v>
      </c>
      <c r="AU381" s="17" t="s">
        <v>86</v>
      </c>
    </row>
    <row r="382" s="13" customFormat="1">
      <c r="A382" s="13"/>
      <c r="B382" s="238"/>
      <c r="C382" s="239"/>
      <c r="D382" s="233" t="s">
        <v>160</v>
      </c>
      <c r="E382" s="240" t="s">
        <v>1</v>
      </c>
      <c r="F382" s="241" t="s">
        <v>409</v>
      </c>
      <c r="G382" s="239"/>
      <c r="H382" s="242">
        <v>187.77000000000001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160</v>
      </c>
      <c r="AU382" s="248" t="s">
        <v>86</v>
      </c>
      <c r="AV382" s="13" t="s">
        <v>86</v>
      </c>
      <c r="AW382" s="13" t="s">
        <v>34</v>
      </c>
      <c r="AX382" s="13" t="s">
        <v>76</v>
      </c>
      <c r="AY382" s="248" t="s">
        <v>151</v>
      </c>
    </row>
    <row r="383" s="14" customFormat="1">
      <c r="A383" s="14"/>
      <c r="B383" s="249"/>
      <c r="C383" s="250"/>
      <c r="D383" s="233" t="s">
        <v>160</v>
      </c>
      <c r="E383" s="251" t="s">
        <v>1</v>
      </c>
      <c r="F383" s="252" t="s">
        <v>162</v>
      </c>
      <c r="G383" s="250"/>
      <c r="H383" s="253">
        <v>187.77000000000001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160</v>
      </c>
      <c r="AU383" s="259" t="s">
        <v>86</v>
      </c>
      <c r="AV383" s="14" t="s">
        <v>157</v>
      </c>
      <c r="AW383" s="14" t="s">
        <v>34</v>
      </c>
      <c r="AX383" s="14" t="s">
        <v>84</v>
      </c>
      <c r="AY383" s="259" t="s">
        <v>151</v>
      </c>
    </row>
    <row r="384" s="2" customFormat="1" ht="24.15" customHeight="1">
      <c r="A384" s="38"/>
      <c r="B384" s="39"/>
      <c r="C384" s="219" t="s">
        <v>410</v>
      </c>
      <c r="D384" s="219" t="s">
        <v>153</v>
      </c>
      <c r="E384" s="220" t="s">
        <v>411</v>
      </c>
      <c r="F384" s="221" t="s">
        <v>412</v>
      </c>
      <c r="G384" s="222" t="s">
        <v>165</v>
      </c>
      <c r="H384" s="223">
        <v>5.8739999999999997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41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1.8</v>
      </c>
      <c r="T384" s="230">
        <f>S384*H384</f>
        <v>10.5732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157</v>
      </c>
      <c r="AT384" s="231" t="s">
        <v>153</v>
      </c>
      <c r="AU384" s="231" t="s">
        <v>86</v>
      </c>
      <c r="AY384" s="17" t="s">
        <v>151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84</v>
      </c>
      <c r="BK384" s="232">
        <f>ROUND(I384*H384,2)</f>
        <v>0</v>
      </c>
      <c r="BL384" s="17" t="s">
        <v>157</v>
      </c>
      <c r="BM384" s="231" t="s">
        <v>413</v>
      </c>
    </row>
    <row r="385" s="2" customFormat="1">
      <c r="A385" s="38"/>
      <c r="B385" s="39"/>
      <c r="C385" s="40"/>
      <c r="D385" s="233" t="s">
        <v>159</v>
      </c>
      <c r="E385" s="40"/>
      <c r="F385" s="234" t="s">
        <v>412</v>
      </c>
      <c r="G385" s="40"/>
      <c r="H385" s="40"/>
      <c r="I385" s="235"/>
      <c r="J385" s="40"/>
      <c r="K385" s="40"/>
      <c r="L385" s="44"/>
      <c r="M385" s="236"/>
      <c r="N385" s="237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159</v>
      </c>
      <c r="AU385" s="17" t="s">
        <v>86</v>
      </c>
    </row>
    <row r="386" s="13" customFormat="1">
      <c r="A386" s="13"/>
      <c r="B386" s="238"/>
      <c r="C386" s="239"/>
      <c r="D386" s="233" t="s">
        <v>160</v>
      </c>
      <c r="E386" s="240" t="s">
        <v>1</v>
      </c>
      <c r="F386" s="241" t="s">
        <v>414</v>
      </c>
      <c r="G386" s="239"/>
      <c r="H386" s="242">
        <v>0.63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160</v>
      </c>
      <c r="AU386" s="248" t="s">
        <v>86</v>
      </c>
      <c r="AV386" s="13" t="s">
        <v>86</v>
      </c>
      <c r="AW386" s="13" t="s">
        <v>34</v>
      </c>
      <c r="AX386" s="13" t="s">
        <v>76</v>
      </c>
      <c r="AY386" s="248" t="s">
        <v>151</v>
      </c>
    </row>
    <row r="387" s="13" customFormat="1">
      <c r="A387" s="13"/>
      <c r="B387" s="238"/>
      <c r="C387" s="239"/>
      <c r="D387" s="233" t="s">
        <v>160</v>
      </c>
      <c r="E387" s="240" t="s">
        <v>1</v>
      </c>
      <c r="F387" s="241" t="s">
        <v>415</v>
      </c>
      <c r="G387" s="239"/>
      <c r="H387" s="242">
        <v>2.6880000000000002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160</v>
      </c>
      <c r="AU387" s="248" t="s">
        <v>86</v>
      </c>
      <c r="AV387" s="13" t="s">
        <v>86</v>
      </c>
      <c r="AW387" s="13" t="s">
        <v>34</v>
      </c>
      <c r="AX387" s="13" t="s">
        <v>76</v>
      </c>
      <c r="AY387" s="248" t="s">
        <v>151</v>
      </c>
    </row>
    <row r="388" s="13" customFormat="1">
      <c r="A388" s="13"/>
      <c r="B388" s="238"/>
      <c r="C388" s="239"/>
      <c r="D388" s="233" t="s">
        <v>160</v>
      </c>
      <c r="E388" s="240" t="s">
        <v>1</v>
      </c>
      <c r="F388" s="241" t="s">
        <v>416</v>
      </c>
      <c r="G388" s="239"/>
      <c r="H388" s="242">
        <v>2.1000000000000001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160</v>
      </c>
      <c r="AU388" s="248" t="s">
        <v>86</v>
      </c>
      <c r="AV388" s="13" t="s">
        <v>86</v>
      </c>
      <c r="AW388" s="13" t="s">
        <v>34</v>
      </c>
      <c r="AX388" s="13" t="s">
        <v>76</v>
      </c>
      <c r="AY388" s="248" t="s">
        <v>151</v>
      </c>
    </row>
    <row r="389" s="13" customFormat="1">
      <c r="A389" s="13"/>
      <c r="B389" s="238"/>
      <c r="C389" s="239"/>
      <c r="D389" s="233" t="s">
        <v>160</v>
      </c>
      <c r="E389" s="240" t="s">
        <v>1</v>
      </c>
      <c r="F389" s="241" t="s">
        <v>417</v>
      </c>
      <c r="G389" s="239"/>
      <c r="H389" s="242">
        <v>0.45600000000000002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160</v>
      </c>
      <c r="AU389" s="248" t="s">
        <v>86</v>
      </c>
      <c r="AV389" s="13" t="s">
        <v>86</v>
      </c>
      <c r="AW389" s="13" t="s">
        <v>34</v>
      </c>
      <c r="AX389" s="13" t="s">
        <v>76</v>
      </c>
      <c r="AY389" s="248" t="s">
        <v>151</v>
      </c>
    </row>
    <row r="390" s="14" customFormat="1">
      <c r="A390" s="14"/>
      <c r="B390" s="249"/>
      <c r="C390" s="250"/>
      <c r="D390" s="233" t="s">
        <v>160</v>
      </c>
      <c r="E390" s="251" t="s">
        <v>1</v>
      </c>
      <c r="F390" s="252" t="s">
        <v>162</v>
      </c>
      <c r="G390" s="250"/>
      <c r="H390" s="253">
        <v>5.8739999999999997</v>
      </c>
      <c r="I390" s="254"/>
      <c r="J390" s="250"/>
      <c r="K390" s="250"/>
      <c r="L390" s="255"/>
      <c r="M390" s="256"/>
      <c r="N390" s="257"/>
      <c r="O390" s="257"/>
      <c r="P390" s="257"/>
      <c r="Q390" s="257"/>
      <c r="R390" s="257"/>
      <c r="S390" s="257"/>
      <c r="T390" s="25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9" t="s">
        <v>160</v>
      </c>
      <c r="AU390" s="259" t="s">
        <v>86</v>
      </c>
      <c r="AV390" s="14" t="s">
        <v>157</v>
      </c>
      <c r="AW390" s="14" t="s">
        <v>34</v>
      </c>
      <c r="AX390" s="14" t="s">
        <v>84</v>
      </c>
      <c r="AY390" s="259" t="s">
        <v>151</v>
      </c>
    </row>
    <row r="391" s="2" customFormat="1" ht="21.75" customHeight="1">
      <c r="A391" s="38"/>
      <c r="B391" s="39"/>
      <c r="C391" s="219" t="s">
        <v>418</v>
      </c>
      <c r="D391" s="219" t="s">
        <v>153</v>
      </c>
      <c r="E391" s="220" t="s">
        <v>419</v>
      </c>
      <c r="F391" s="221" t="s">
        <v>420</v>
      </c>
      <c r="G391" s="222" t="s">
        <v>156</v>
      </c>
      <c r="H391" s="223">
        <v>9.3200000000000003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41</v>
      </c>
      <c r="O391" s="91"/>
      <c r="P391" s="229">
        <f>O391*H391</f>
        <v>0</v>
      </c>
      <c r="Q391" s="229">
        <v>0</v>
      </c>
      <c r="R391" s="229">
        <f>Q391*H391</f>
        <v>0</v>
      </c>
      <c r="S391" s="229">
        <v>0.082000000000000003</v>
      </c>
      <c r="T391" s="230">
        <f>S391*H391</f>
        <v>0.76424000000000003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157</v>
      </c>
      <c r="AT391" s="231" t="s">
        <v>153</v>
      </c>
      <c r="AU391" s="231" t="s">
        <v>86</v>
      </c>
      <c r="AY391" s="17" t="s">
        <v>151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84</v>
      </c>
      <c r="BK391" s="232">
        <f>ROUND(I391*H391,2)</f>
        <v>0</v>
      </c>
      <c r="BL391" s="17" t="s">
        <v>157</v>
      </c>
      <c r="BM391" s="231" t="s">
        <v>421</v>
      </c>
    </row>
    <row r="392" s="2" customFormat="1">
      <c r="A392" s="38"/>
      <c r="B392" s="39"/>
      <c r="C392" s="40"/>
      <c r="D392" s="233" t="s">
        <v>159</v>
      </c>
      <c r="E392" s="40"/>
      <c r="F392" s="234" t="s">
        <v>420</v>
      </c>
      <c r="G392" s="40"/>
      <c r="H392" s="40"/>
      <c r="I392" s="235"/>
      <c r="J392" s="40"/>
      <c r="K392" s="40"/>
      <c r="L392" s="44"/>
      <c r="M392" s="236"/>
      <c r="N392" s="237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159</v>
      </c>
      <c r="AU392" s="17" t="s">
        <v>86</v>
      </c>
    </row>
    <row r="393" s="15" customFormat="1">
      <c r="A393" s="15"/>
      <c r="B393" s="260"/>
      <c r="C393" s="261"/>
      <c r="D393" s="233" t="s">
        <v>160</v>
      </c>
      <c r="E393" s="262" t="s">
        <v>1</v>
      </c>
      <c r="F393" s="263" t="s">
        <v>422</v>
      </c>
      <c r="G393" s="261"/>
      <c r="H393" s="262" t="s">
        <v>1</v>
      </c>
      <c r="I393" s="264"/>
      <c r="J393" s="261"/>
      <c r="K393" s="261"/>
      <c r="L393" s="265"/>
      <c r="M393" s="266"/>
      <c r="N393" s="267"/>
      <c r="O393" s="267"/>
      <c r="P393" s="267"/>
      <c r="Q393" s="267"/>
      <c r="R393" s="267"/>
      <c r="S393" s="267"/>
      <c r="T393" s="26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9" t="s">
        <v>160</v>
      </c>
      <c r="AU393" s="269" t="s">
        <v>86</v>
      </c>
      <c r="AV393" s="15" t="s">
        <v>84</v>
      </c>
      <c r="AW393" s="15" t="s">
        <v>34</v>
      </c>
      <c r="AX393" s="15" t="s">
        <v>76</v>
      </c>
      <c r="AY393" s="269" t="s">
        <v>151</v>
      </c>
    </row>
    <row r="394" s="13" customFormat="1">
      <c r="A394" s="13"/>
      <c r="B394" s="238"/>
      <c r="C394" s="239"/>
      <c r="D394" s="233" t="s">
        <v>160</v>
      </c>
      <c r="E394" s="240" t="s">
        <v>1</v>
      </c>
      <c r="F394" s="241" t="s">
        <v>423</v>
      </c>
      <c r="G394" s="239"/>
      <c r="H394" s="242">
        <v>2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160</v>
      </c>
      <c r="AU394" s="248" t="s">
        <v>86</v>
      </c>
      <c r="AV394" s="13" t="s">
        <v>86</v>
      </c>
      <c r="AW394" s="13" t="s">
        <v>34</v>
      </c>
      <c r="AX394" s="13" t="s">
        <v>76</v>
      </c>
      <c r="AY394" s="248" t="s">
        <v>151</v>
      </c>
    </row>
    <row r="395" s="15" customFormat="1">
      <c r="A395" s="15"/>
      <c r="B395" s="260"/>
      <c r="C395" s="261"/>
      <c r="D395" s="233" t="s">
        <v>160</v>
      </c>
      <c r="E395" s="262" t="s">
        <v>1</v>
      </c>
      <c r="F395" s="263" t="s">
        <v>424</v>
      </c>
      <c r="G395" s="261"/>
      <c r="H395" s="262" t="s">
        <v>1</v>
      </c>
      <c r="I395" s="264"/>
      <c r="J395" s="261"/>
      <c r="K395" s="261"/>
      <c r="L395" s="265"/>
      <c r="M395" s="266"/>
      <c r="N395" s="267"/>
      <c r="O395" s="267"/>
      <c r="P395" s="267"/>
      <c r="Q395" s="267"/>
      <c r="R395" s="267"/>
      <c r="S395" s="267"/>
      <c r="T395" s="26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9" t="s">
        <v>160</v>
      </c>
      <c r="AU395" s="269" t="s">
        <v>86</v>
      </c>
      <c r="AV395" s="15" t="s">
        <v>84</v>
      </c>
      <c r="AW395" s="15" t="s">
        <v>34</v>
      </c>
      <c r="AX395" s="15" t="s">
        <v>76</v>
      </c>
      <c r="AY395" s="269" t="s">
        <v>151</v>
      </c>
    </row>
    <row r="396" s="13" customFormat="1">
      <c r="A396" s="13"/>
      <c r="B396" s="238"/>
      <c r="C396" s="239"/>
      <c r="D396" s="233" t="s">
        <v>160</v>
      </c>
      <c r="E396" s="240" t="s">
        <v>1</v>
      </c>
      <c r="F396" s="241" t="s">
        <v>425</v>
      </c>
      <c r="G396" s="239"/>
      <c r="H396" s="242">
        <v>7.3200000000000003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8" t="s">
        <v>160</v>
      </c>
      <c r="AU396" s="248" t="s">
        <v>86</v>
      </c>
      <c r="AV396" s="13" t="s">
        <v>86</v>
      </c>
      <c r="AW396" s="13" t="s">
        <v>34</v>
      </c>
      <c r="AX396" s="13" t="s">
        <v>76</v>
      </c>
      <c r="AY396" s="248" t="s">
        <v>151</v>
      </c>
    </row>
    <row r="397" s="14" customFormat="1">
      <c r="A397" s="14"/>
      <c r="B397" s="249"/>
      <c r="C397" s="250"/>
      <c r="D397" s="233" t="s">
        <v>160</v>
      </c>
      <c r="E397" s="251" t="s">
        <v>1</v>
      </c>
      <c r="F397" s="252" t="s">
        <v>162</v>
      </c>
      <c r="G397" s="250"/>
      <c r="H397" s="253">
        <v>9.3200000000000003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9" t="s">
        <v>160</v>
      </c>
      <c r="AU397" s="259" t="s">
        <v>86</v>
      </c>
      <c r="AV397" s="14" t="s">
        <v>157</v>
      </c>
      <c r="AW397" s="14" t="s">
        <v>34</v>
      </c>
      <c r="AX397" s="14" t="s">
        <v>84</v>
      </c>
      <c r="AY397" s="259" t="s">
        <v>151</v>
      </c>
    </row>
    <row r="398" s="2" customFormat="1" ht="37.8" customHeight="1">
      <c r="A398" s="38"/>
      <c r="B398" s="39"/>
      <c r="C398" s="219" t="s">
        <v>426</v>
      </c>
      <c r="D398" s="219" t="s">
        <v>153</v>
      </c>
      <c r="E398" s="220" t="s">
        <v>427</v>
      </c>
      <c r="F398" s="221" t="s">
        <v>428</v>
      </c>
      <c r="G398" s="222" t="s">
        <v>165</v>
      </c>
      <c r="H398" s="223">
        <v>15.710000000000001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41</v>
      </c>
      <c r="O398" s="91"/>
      <c r="P398" s="229">
        <f>O398*H398</f>
        <v>0</v>
      </c>
      <c r="Q398" s="229">
        <v>0</v>
      </c>
      <c r="R398" s="229">
        <f>Q398*H398</f>
        <v>0</v>
      </c>
      <c r="S398" s="229">
        <v>2.2000000000000002</v>
      </c>
      <c r="T398" s="230">
        <f>S398*H398</f>
        <v>34.562000000000005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157</v>
      </c>
      <c r="AT398" s="231" t="s">
        <v>153</v>
      </c>
      <c r="AU398" s="231" t="s">
        <v>86</v>
      </c>
      <c r="AY398" s="17" t="s">
        <v>151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84</v>
      </c>
      <c r="BK398" s="232">
        <f>ROUND(I398*H398,2)</f>
        <v>0</v>
      </c>
      <c r="BL398" s="17" t="s">
        <v>157</v>
      </c>
      <c r="BM398" s="231" t="s">
        <v>429</v>
      </c>
    </row>
    <row r="399" s="2" customFormat="1">
      <c r="A399" s="38"/>
      <c r="B399" s="39"/>
      <c r="C399" s="40"/>
      <c r="D399" s="233" t="s">
        <v>159</v>
      </c>
      <c r="E399" s="40"/>
      <c r="F399" s="234" t="s">
        <v>428</v>
      </c>
      <c r="G399" s="40"/>
      <c r="H399" s="40"/>
      <c r="I399" s="235"/>
      <c r="J399" s="40"/>
      <c r="K399" s="40"/>
      <c r="L399" s="44"/>
      <c r="M399" s="236"/>
      <c r="N399" s="237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159</v>
      </c>
      <c r="AU399" s="17" t="s">
        <v>86</v>
      </c>
    </row>
    <row r="400" s="15" customFormat="1">
      <c r="A400" s="15"/>
      <c r="B400" s="260"/>
      <c r="C400" s="261"/>
      <c r="D400" s="233" t="s">
        <v>160</v>
      </c>
      <c r="E400" s="262" t="s">
        <v>1</v>
      </c>
      <c r="F400" s="263" t="s">
        <v>430</v>
      </c>
      <c r="G400" s="261"/>
      <c r="H400" s="262" t="s">
        <v>1</v>
      </c>
      <c r="I400" s="264"/>
      <c r="J400" s="261"/>
      <c r="K400" s="261"/>
      <c r="L400" s="265"/>
      <c r="M400" s="266"/>
      <c r="N400" s="267"/>
      <c r="O400" s="267"/>
      <c r="P400" s="267"/>
      <c r="Q400" s="267"/>
      <c r="R400" s="267"/>
      <c r="S400" s="267"/>
      <c r="T400" s="26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9" t="s">
        <v>160</v>
      </c>
      <c r="AU400" s="269" t="s">
        <v>86</v>
      </c>
      <c r="AV400" s="15" t="s">
        <v>84</v>
      </c>
      <c r="AW400" s="15" t="s">
        <v>34</v>
      </c>
      <c r="AX400" s="15" t="s">
        <v>76</v>
      </c>
      <c r="AY400" s="269" t="s">
        <v>151</v>
      </c>
    </row>
    <row r="401" s="13" customFormat="1">
      <c r="A401" s="13"/>
      <c r="B401" s="238"/>
      <c r="C401" s="239"/>
      <c r="D401" s="233" t="s">
        <v>160</v>
      </c>
      <c r="E401" s="240" t="s">
        <v>1</v>
      </c>
      <c r="F401" s="241" t="s">
        <v>431</v>
      </c>
      <c r="G401" s="239"/>
      <c r="H401" s="242">
        <v>10.199999999999999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160</v>
      </c>
      <c r="AU401" s="248" t="s">
        <v>86</v>
      </c>
      <c r="AV401" s="13" t="s">
        <v>86</v>
      </c>
      <c r="AW401" s="13" t="s">
        <v>34</v>
      </c>
      <c r="AX401" s="13" t="s">
        <v>76</v>
      </c>
      <c r="AY401" s="248" t="s">
        <v>151</v>
      </c>
    </row>
    <row r="402" s="15" customFormat="1">
      <c r="A402" s="15"/>
      <c r="B402" s="260"/>
      <c r="C402" s="261"/>
      <c r="D402" s="233" t="s">
        <v>160</v>
      </c>
      <c r="E402" s="262" t="s">
        <v>1</v>
      </c>
      <c r="F402" s="263" t="s">
        <v>183</v>
      </c>
      <c r="G402" s="261"/>
      <c r="H402" s="262" t="s">
        <v>1</v>
      </c>
      <c r="I402" s="264"/>
      <c r="J402" s="261"/>
      <c r="K402" s="261"/>
      <c r="L402" s="265"/>
      <c r="M402" s="266"/>
      <c r="N402" s="267"/>
      <c r="O402" s="267"/>
      <c r="P402" s="267"/>
      <c r="Q402" s="267"/>
      <c r="R402" s="267"/>
      <c r="S402" s="267"/>
      <c r="T402" s="26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9" t="s">
        <v>160</v>
      </c>
      <c r="AU402" s="269" t="s">
        <v>86</v>
      </c>
      <c r="AV402" s="15" t="s">
        <v>84</v>
      </c>
      <c r="AW402" s="15" t="s">
        <v>34</v>
      </c>
      <c r="AX402" s="15" t="s">
        <v>76</v>
      </c>
      <c r="AY402" s="269" t="s">
        <v>151</v>
      </c>
    </row>
    <row r="403" s="13" customFormat="1">
      <c r="A403" s="13"/>
      <c r="B403" s="238"/>
      <c r="C403" s="239"/>
      <c r="D403" s="233" t="s">
        <v>160</v>
      </c>
      <c r="E403" s="240" t="s">
        <v>1</v>
      </c>
      <c r="F403" s="241" t="s">
        <v>184</v>
      </c>
      <c r="G403" s="239"/>
      <c r="H403" s="242">
        <v>5.5099999999999998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8" t="s">
        <v>160</v>
      </c>
      <c r="AU403" s="248" t="s">
        <v>86</v>
      </c>
      <c r="AV403" s="13" t="s">
        <v>86</v>
      </c>
      <c r="AW403" s="13" t="s">
        <v>34</v>
      </c>
      <c r="AX403" s="13" t="s">
        <v>76</v>
      </c>
      <c r="AY403" s="248" t="s">
        <v>151</v>
      </c>
    </row>
    <row r="404" s="14" customFormat="1">
      <c r="A404" s="14"/>
      <c r="B404" s="249"/>
      <c r="C404" s="250"/>
      <c r="D404" s="233" t="s">
        <v>160</v>
      </c>
      <c r="E404" s="251" t="s">
        <v>1</v>
      </c>
      <c r="F404" s="252" t="s">
        <v>162</v>
      </c>
      <c r="G404" s="250"/>
      <c r="H404" s="253">
        <v>15.710000000000001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9" t="s">
        <v>160</v>
      </c>
      <c r="AU404" s="259" t="s">
        <v>86</v>
      </c>
      <c r="AV404" s="14" t="s">
        <v>157</v>
      </c>
      <c r="AW404" s="14" t="s">
        <v>34</v>
      </c>
      <c r="AX404" s="14" t="s">
        <v>84</v>
      </c>
      <c r="AY404" s="259" t="s">
        <v>151</v>
      </c>
    </row>
    <row r="405" s="2" customFormat="1" ht="24.15" customHeight="1">
      <c r="A405" s="38"/>
      <c r="B405" s="39"/>
      <c r="C405" s="219" t="s">
        <v>432</v>
      </c>
      <c r="D405" s="219" t="s">
        <v>153</v>
      </c>
      <c r="E405" s="220" t="s">
        <v>433</v>
      </c>
      <c r="F405" s="221" t="s">
        <v>434</v>
      </c>
      <c r="G405" s="222" t="s">
        <v>156</v>
      </c>
      <c r="H405" s="223">
        <v>8.6400000000000006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41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0.037999999999999999</v>
      </c>
      <c r="T405" s="230">
        <f>S405*H405</f>
        <v>0.32832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157</v>
      </c>
      <c r="AT405" s="231" t="s">
        <v>153</v>
      </c>
      <c r="AU405" s="231" t="s">
        <v>86</v>
      </c>
      <c r="AY405" s="17" t="s">
        <v>151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84</v>
      </c>
      <c r="BK405" s="232">
        <f>ROUND(I405*H405,2)</f>
        <v>0</v>
      </c>
      <c r="BL405" s="17" t="s">
        <v>157</v>
      </c>
      <c r="BM405" s="231" t="s">
        <v>435</v>
      </c>
    </row>
    <row r="406" s="2" customFormat="1">
      <c r="A406" s="38"/>
      <c r="B406" s="39"/>
      <c r="C406" s="40"/>
      <c r="D406" s="233" t="s">
        <v>159</v>
      </c>
      <c r="E406" s="40"/>
      <c r="F406" s="234" t="s">
        <v>434</v>
      </c>
      <c r="G406" s="40"/>
      <c r="H406" s="40"/>
      <c r="I406" s="235"/>
      <c r="J406" s="40"/>
      <c r="K406" s="40"/>
      <c r="L406" s="44"/>
      <c r="M406" s="236"/>
      <c r="N406" s="237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159</v>
      </c>
      <c r="AU406" s="17" t="s">
        <v>86</v>
      </c>
    </row>
    <row r="407" s="13" customFormat="1">
      <c r="A407" s="13"/>
      <c r="B407" s="238"/>
      <c r="C407" s="239"/>
      <c r="D407" s="233" t="s">
        <v>160</v>
      </c>
      <c r="E407" s="240" t="s">
        <v>1</v>
      </c>
      <c r="F407" s="241" t="s">
        <v>436</v>
      </c>
      <c r="G407" s="239"/>
      <c r="H407" s="242">
        <v>4.3200000000000003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160</v>
      </c>
      <c r="AU407" s="248" t="s">
        <v>86</v>
      </c>
      <c r="AV407" s="13" t="s">
        <v>86</v>
      </c>
      <c r="AW407" s="13" t="s">
        <v>34</v>
      </c>
      <c r="AX407" s="13" t="s">
        <v>76</v>
      </c>
      <c r="AY407" s="248" t="s">
        <v>151</v>
      </c>
    </row>
    <row r="408" s="13" customFormat="1">
      <c r="A408" s="13"/>
      <c r="B408" s="238"/>
      <c r="C408" s="239"/>
      <c r="D408" s="233" t="s">
        <v>160</v>
      </c>
      <c r="E408" s="240" t="s">
        <v>1</v>
      </c>
      <c r="F408" s="241" t="s">
        <v>437</v>
      </c>
      <c r="G408" s="239"/>
      <c r="H408" s="242">
        <v>4.3200000000000003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160</v>
      </c>
      <c r="AU408" s="248" t="s">
        <v>86</v>
      </c>
      <c r="AV408" s="13" t="s">
        <v>86</v>
      </c>
      <c r="AW408" s="13" t="s">
        <v>34</v>
      </c>
      <c r="AX408" s="13" t="s">
        <v>76</v>
      </c>
      <c r="AY408" s="248" t="s">
        <v>151</v>
      </c>
    </row>
    <row r="409" s="14" customFormat="1">
      <c r="A409" s="14"/>
      <c r="B409" s="249"/>
      <c r="C409" s="250"/>
      <c r="D409" s="233" t="s">
        <v>160</v>
      </c>
      <c r="E409" s="251" t="s">
        <v>1</v>
      </c>
      <c r="F409" s="252" t="s">
        <v>162</v>
      </c>
      <c r="G409" s="250"/>
      <c r="H409" s="253">
        <v>8.6400000000000006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160</v>
      </c>
      <c r="AU409" s="259" t="s">
        <v>86</v>
      </c>
      <c r="AV409" s="14" t="s">
        <v>157</v>
      </c>
      <c r="AW409" s="14" t="s">
        <v>34</v>
      </c>
      <c r="AX409" s="14" t="s">
        <v>84</v>
      </c>
      <c r="AY409" s="259" t="s">
        <v>151</v>
      </c>
    </row>
    <row r="410" s="2" customFormat="1" ht="21.75" customHeight="1">
      <c r="A410" s="38"/>
      <c r="B410" s="39"/>
      <c r="C410" s="219" t="s">
        <v>438</v>
      </c>
      <c r="D410" s="219" t="s">
        <v>153</v>
      </c>
      <c r="E410" s="220" t="s">
        <v>439</v>
      </c>
      <c r="F410" s="221" t="s">
        <v>440</v>
      </c>
      <c r="G410" s="222" t="s">
        <v>156</v>
      </c>
      <c r="H410" s="223">
        <v>19.600000000000001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41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0.075999999999999998</v>
      </c>
      <c r="T410" s="230">
        <f>S410*H410</f>
        <v>1.4896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157</v>
      </c>
      <c r="AT410" s="231" t="s">
        <v>153</v>
      </c>
      <c r="AU410" s="231" t="s">
        <v>86</v>
      </c>
      <c r="AY410" s="17" t="s">
        <v>151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84</v>
      </c>
      <c r="BK410" s="232">
        <f>ROUND(I410*H410,2)</f>
        <v>0</v>
      </c>
      <c r="BL410" s="17" t="s">
        <v>157</v>
      </c>
      <c r="BM410" s="231" t="s">
        <v>441</v>
      </c>
    </row>
    <row r="411" s="2" customFormat="1">
      <c r="A411" s="38"/>
      <c r="B411" s="39"/>
      <c r="C411" s="40"/>
      <c r="D411" s="233" t="s">
        <v>159</v>
      </c>
      <c r="E411" s="40"/>
      <c r="F411" s="234" t="s">
        <v>440</v>
      </c>
      <c r="G411" s="40"/>
      <c r="H411" s="40"/>
      <c r="I411" s="235"/>
      <c r="J411" s="40"/>
      <c r="K411" s="40"/>
      <c r="L411" s="44"/>
      <c r="M411" s="236"/>
      <c r="N411" s="23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159</v>
      </c>
      <c r="AU411" s="17" t="s">
        <v>86</v>
      </c>
    </row>
    <row r="412" s="15" customFormat="1">
      <c r="A412" s="15"/>
      <c r="B412" s="260"/>
      <c r="C412" s="261"/>
      <c r="D412" s="233" t="s">
        <v>160</v>
      </c>
      <c r="E412" s="262" t="s">
        <v>1</v>
      </c>
      <c r="F412" s="263" t="s">
        <v>442</v>
      </c>
      <c r="G412" s="261"/>
      <c r="H412" s="262" t="s">
        <v>1</v>
      </c>
      <c r="I412" s="264"/>
      <c r="J412" s="261"/>
      <c r="K412" s="261"/>
      <c r="L412" s="265"/>
      <c r="M412" s="266"/>
      <c r="N412" s="267"/>
      <c r="O412" s="267"/>
      <c r="P412" s="267"/>
      <c r="Q412" s="267"/>
      <c r="R412" s="267"/>
      <c r="S412" s="267"/>
      <c r="T412" s="26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9" t="s">
        <v>160</v>
      </c>
      <c r="AU412" s="269" t="s">
        <v>86</v>
      </c>
      <c r="AV412" s="15" t="s">
        <v>84</v>
      </c>
      <c r="AW412" s="15" t="s">
        <v>34</v>
      </c>
      <c r="AX412" s="15" t="s">
        <v>76</v>
      </c>
      <c r="AY412" s="269" t="s">
        <v>151</v>
      </c>
    </row>
    <row r="413" s="13" customFormat="1">
      <c r="A413" s="13"/>
      <c r="B413" s="238"/>
      <c r="C413" s="239"/>
      <c r="D413" s="233" t="s">
        <v>160</v>
      </c>
      <c r="E413" s="240" t="s">
        <v>1</v>
      </c>
      <c r="F413" s="241" t="s">
        <v>443</v>
      </c>
      <c r="G413" s="239"/>
      <c r="H413" s="242">
        <v>2.3999999999999999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160</v>
      </c>
      <c r="AU413" s="248" t="s">
        <v>86</v>
      </c>
      <c r="AV413" s="13" t="s">
        <v>86</v>
      </c>
      <c r="AW413" s="13" t="s">
        <v>34</v>
      </c>
      <c r="AX413" s="13" t="s">
        <v>76</v>
      </c>
      <c r="AY413" s="248" t="s">
        <v>151</v>
      </c>
    </row>
    <row r="414" s="15" customFormat="1">
      <c r="A414" s="15"/>
      <c r="B414" s="260"/>
      <c r="C414" s="261"/>
      <c r="D414" s="233" t="s">
        <v>160</v>
      </c>
      <c r="E414" s="262" t="s">
        <v>1</v>
      </c>
      <c r="F414" s="263" t="s">
        <v>444</v>
      </c>
      <c r="G414" s="261"/>
      <c r="H414" s="262" t="s">
        <v>1</v>
      </c>
      <c r="I414" s="264"/>
      <c r="J414" s="261"/>
      <c r="K414" s="261"/>
      <c r="L414" s="265"/>
      <c r="M414" s="266"/>
      <c r="N414" s="267"/>
      <c r="O414" s="267"/>
      <c r="P414" s="267"/>
      <c r="Q414" s="267"/>
      <c r="R414" s="267"/>
      <c r="S414" s="267"/>
      <c r="T414" s="26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9" t="s">
        <v>160</v>
      </c>
      <c r="AU414" s="269" t="s">
        <v>86</v>
      </c>
      <c r="AV414" s="15" t="s">
        <v>84</v>
      </c>
      <c r="AW414" s="15" t="s">
        <v>34</v>
      </c>
      <c r="AX414" s="15" t="s">
        <v>76</v>
      </c>
      <c r="AY414" s="269" t="s">
        <v>151</v>
      </c>
    </row>
    <row r="415" s="13" customFormat="1">
      <c r="A415" s="13"/>
      <c r="B415" s="238"/>
      <c r="C415" s="239"/>
      <c r="D415" s="233" t="s">
        <v>160</v>
      </c>
      <c r="E415" s="240" t="s">
        <v>1</v>
      </c>
      <c r="F415" s="241" t="s">
        <v>445</v>
      </c>
      <c r="G415" s="239"/>
      <c r="H415" s="242">
        <v>3.6000000000000001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8" t="s">
        <v>160</v>
      </c>
      <c r="AU415" s="248" t="s">
        <v>86</v>
      </c>
      <c r="AV415" s="13" t="s">
        <v>86</v>
      </c>
      <c r="AW415" s="13" t="s">
        <v>34</v>
      </c>
      <c r="AX415" s="13" t="s">
        <v>76</v>
      </c>
      <c r="AY415" s="248" t="s">
        <v>151</v>
      </c>
    </row>
    <row r="416" s="15" customFormat="1">
      <c r="A416" s="15"/>
      <c r="B416" s="260"/>
      <c r="C416" s="261"/>
      <c r="D416" s="233" t="s">
        <v>160</v>
      </c>
      <c r="E416" s="262" t="s">
        <v>1</v>
      </c>
      <c r="F416" s="263" t="s">
        <v>446</v>
      </c>
      <c r="G416" s="261"/>
      <c r="H416" s="262" t="s">
        <v>1</v>
      </c>
      <c r="I416" s="264"/>
      <c r="J416" s="261"/>
      <c r="K416" s="261"/>
      <c r="L416" s="265"/>
      <c r="M416" s="266"/>
      <c r="N416" s="267"/>
      <c r="O416" s="267"/>
      <c r="P416" s="267"/>
      <c r="Q416" s="267"/>
      <c r="R416" s="267"/>
      <c r="S416" s="267"/>
      <c r="T416" s="26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9" t="s">
        <v>160</v>
      </c>
      <c r="AU416" s="269" t="s">
        <v>86</v>
      </c>
      <c r="AV416" s="15" t="s">
        <v>84</v>
      </c>
      <c r="AW416" s="15" t="s">
        <v>34</v>
      </c>
      <c r="AX416" s="15" t="s">
        <v>76</v>
      </c>
      <c r="AY416" s="269" t="s">
        <v>151</v>
      </c>
    </row>
    <row r="417" s="13" customFormat="1">
      <c r="A417" s="13"/>
      <c r="B417" s="238"/>
      <c r="C417" s="239"/>
      <c r="D417" s="233" t="s">
        <v>160</v>
      </c>
      <c r="E417" s="240" t="s">
        <v>1</v>
      </c>
      <c r="F417" s="241" t="s">
        <v>443</v>
      </c>
      <c r="G417" s="239"/>
      <c r="H417" s="242">
        <v>2.3999999999999999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160</v>
      </c>
      <c r="AU417" s="248" t="s">
        <v>86</v>
      </c>
      <c r="AV417" s="13" t="s">
        <v>86</v>
      </c>
      <c r="AW417" s="13" t="s">
        <v>34</v>
      </c>
      <c r="AX417" s="13" t="s">
        <v>76</v>
      </c>
      <c r="AY417" s="248" t="s">
        <v>151</v>
      </c>
    </row>
    <row r="418" s="15" customFormat="1">
      <c r="A418" s="15"/>
      <c r="B418" s="260"/>
      <c r="C418" s="261"/>
      <c r="D418" s="233" t="s">
        <v>160</v>
      </c>
      <c r="E418" s="262" t="s">
        <v>1</v>
      </c>
      <c r="F418" s="263" t="s">
        <v>447</v>
      </c>
      <c r="G418" s="261"/>
      <c r="H418" s="262" t="s">
        <v>1</v>
      </c>
      <c r="I418" s="264"/>
      <c r="J418" s="261"/>
      <c r="K418" s="261"/>
      <c r="L418" s="265"/>
      <c r="M418" s="266"/>
      <c r="N418" s="267"/>
      <c r="O418" s="267"/>
      <c r="P418" s="267"/>
      <c r="Q418" s="267"/>
      <c r="R418" s="267"/>
      <c r="S418" s="267"/>
      <c r="T418" s="26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9" t="s">
        <v>160</v>
      </c>
      <c r="AU418" s="269" t="s">
        <v>86</v>
      </c>
      <c r="AV418" s="15" t="s">
        <v>84</v>
      </c>
      <c r="AW418" s="15" t="s">
        <v>34</v>
      </c>
      <c r="AX418" s="15" t="s">
        <v>76</v>
      </c>
      <c r="AY418" s="269" t="s">
        <v>151</v>
      </c>
    </row>
    <row r="419" s="13" customFormat="1">
      <c r="A419" s="13"/>
      <c r="B419" s="238"/>
      <c r="C419" s="239"/>
      <c r="D419" s="233" t="s">
        <v>160</v>
      </c>
      <c r="E419" s="240" t="s">
        <v>1</v>
      </c>
      <c r="F419" s="241" t="s">
        <v>448</v>
      </c>
      <c r="G419" s="239"/>
      <c r="H419" s="242">
        <v>1.2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160</v>
      </c>
      <c r="AU419" s="248" t="s">
        <v>86</v>
      </c>
      <c r="AV419" s="13" t="s">
        <v>86</v>
      </c>
      <c r="AW419" s="13" t="s">
        <v>34</v>
      </c>
      <c r="AX419" s="13" t="s">
        <v>76</v>
      </c>
      <c r="AY419" s="248" t="s">
        <v>151</v>
      </c>
    </row>
    <row r="420" s="15" customFormat="1">
      <c r="A420" s="15"/>
      <c r="B420" s="260"/>
      <c r="C420" s="261"/>
      <c r="D420" s="233" t="s">
        <v>160</v>
      </c>
      <c r="E420" s="262" t="s">
        <v>1</v>
      </c>
      <c r="F420" s="263" t="s">
        <v>422</v>
      </c>
      <c r="G420" s="261"/>
      <c r="H420" s="262" t="s">
        <v>1</v>
      </c>
      <c r="I420" s="264"/>
      <c r="J420" s="261"/>
      <c r="K420" s="261"/>
      <c r="L420" s="265"/>
      <c r="M420" s="266"/>
      <c r="N420" s="267"/>
      <c r="O420" s="267"/>
      <c r="P420" s="267"/>
      <c r="Q420" s="267"/>
      <c r="R420" s="267"/>
      <c r="S420" s="267"/>
      <c r="T420" s="26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9" t="s">
        <v>160</v>
      </c>
      <c r="AU420" s="269" t="s">
        <v>86</v>
      </c>
      <c r="AV420" s="15" t="s">
        <v>84</v>
      </c>
      <c r="AW420" s="15" t="s">
        <v>34</v>
      </c>
      <c r="AX420" s="15" t="s">
        <v>76</v>
      </c>
      <c r="AY420" s="269" t="s">
        <v>151</v>
      </c>
    </row>
    <row r="421" s="13" customFormat="1">
      <c r="A421" s="13"/>
      <c r="B421" s="238"/>
      <c r="C421" s="239"/>
      <c r="D421" s="233" t="s">
        <v>160</v>
      </c>
      <c r="E421" s="240" t="s">
        <v>1</v>
      </c>
      <c r="F421" s="241" t="s">
        <v>448</v>
      </c>
      <c r="G421" s="239"/>
      <c r="H421" s="242">
        <v>1.2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160</v>
      </c>
      <c r="AU421" s="248" t="s">
        <v>86</v>
      </c>
      <c r="AV421" s="13" t="s">
        <v>86</v>
      </c>
      <c r="AW421" s="13" t="s">
        <v>34</v>
      </c>
      <c r="AX421" s="13" t="s">
        <v>76</v>
      </c>
      <c r="AY421" s="248" t="s">
        <v>151</v>
      </c>
    </row>
    <row r="422" s="15" customFormat="1">
      <c r="A422" s="15"/>
      <c r="B422" s="260"/>
      <c r="C422" s="261"/>
      <c r="D422" s="233" t="s">
        <v>160</v>
      </c>
      <c r="E422" s="262" t="s">
        <v>1</v>
      </c>
      <c r="F422" s="263" t="s">
        <v>449</v>
      </c>
      <c r="G422" s="261"/>
      <c r="H422" s="262" t="s">
        <v>1</v>
      </c>
      <c r="I422" s="264"/>
      <c r="J422" s="261"/>
      <c r="K422" s="261"/>
      <c r="L422" s="265"/>
      <c r="M422" s="266"/>
      <c r="N422" s="267"/>
      <c r="O422" s="267"/>
      <c r="P422" s="267"/>
      <c r="Q422" s="267"/>
      <c r="R422" s="267"/>
      <c r="S422" s="267"/>
      <c r="T422" s="26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9" t="s">
        <v>160</v>
      </c>
      <c r="AU422" s="269" t="s">
        <v>86</v>
      </c>
      <c r="AV422" s="15" t="s">
        <v>84</v>
      </c>
      <c r="AW422" s="15" t="s">
        <v>34</v>
      </c>
      <c r="AX422" s="15" t="s">
        <v>76</v>
      </c>
      <c r="AY422" s="269" t="s">
        <v>151</v>
      </c>
    </row>
    <row r="423" s="13" customFormat="1">
      <c r="A423" s="13"/>
      <c r="B423" s="238"/>
      <c r="C423" s="239"/>
      <c r="D423" s="233" t="s">
        <v>160</v>
      </c>
      <c r="E423" s="240" t="s">
        <v>1</v>
      </c>
      <c r="F423" s="241" t="s">
        <v>450</v>
      </c>
      <c r="G423" s="239"/>
      <c r="H423" s="242">
        <v>1.6000000000000001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160</v>
      </c>
      <c r="AU423" s="248" t="s">
        <v>86</v>
      </c>
      <c r="AV423" s="13" t="s">
        <v>86</v>
      </c>
      <c r="AW423" s="13" t="s">
        <v>34</v>
      </c>
      <c r="AX423" s="13" t="s">
        <v>76</v>
      </c>
      <c r="AY423" s="248" t="s">
        <v>151</v>
      </c>
    </row>
    <row r="424" s="15" customFormat="1">
      <c r="A424" s="15"/>
      <c r="B424" s="260"/>
      <c r="C424" s="261"/>
      <c r="D424" s="233" t="s">
        <v>160</v>
      </c>
      <c r="E424" s="262" t="s">
        <v>1</v>
      </c>
      <c r="F424" s="263" t="s">
        <v>451</v>
      </c>
      <c r="G424" s="261"/>
      <c r="H424" s="262" t="s">
        <v>1</v>
      </c>
      <c r="I424" s="264"/>
      <c r="J424" s="261"/>
      <c r="K424" s="261"/>
      <c r="L424" s="265"/>
      <c r="M424" s="266"/>
      <c r="N424" s="267"/>
      <c r="O424" s="267"/>
      <c r="P424" s="267"/>
      <c r="Q424" s="267"/>
      <c r="R424" s="267"/>
      <c r="S424" s="267"/>
      <c r="T424" s="26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9" t="s">
        <v>160</v>
      </c>
      <c r="AU424" s="269" t="s">
        <v>86</v>
      </c>
      <c r="AV424" s="15" t="s">
        <v>84</v>
      </c>
      <c r="AW424" s="15" t="s">
        <v>34</v>
      </c>
      <c r="AX424" s="15" t="s">
        <v>76</v>
      </c>
      <c r="AY424" s="269" t="s">
        <v>151</v>
      </c>
    </row>
    <row r="425" s="13" customFormat="1">
      <c r="A425" s="13"/>
      <c r="B425" s="238"/>
      <c r="C425" s="239"/>
      <c r="D425" s="233" t="s">
        <v>160</v>
      </c>
      <c r="E425" s="240" t="s">
        <v>1</v>
      </c>
      <c r="F425" s="241" t="s">
        <v>448</v>
      </c>
      <c r="G425" s="239"/>
      <c r="H425" s="242">
        <v>1.2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160</v>
      </c>
      <c r="AU425" s="248" t="s">
        <v>86</v>
      </c>
      <c r="AV425" s="13" t="s">
        <v>86</v>
      </c>
      <c r="AW425" s="13" t="s">
        <v>34</v>
      </c>
      <c r="AX425" s="13" t="s">
        <v>76</v>
      </c>
      <c r="AY425" s="248" t="s">
        <v>151</v>
      </c>
    </row>
    <row r="426" s="15" customFormat="1">
      <c r="A426" s="15"/>
      <c r="B426" s="260"/>
      <c r="C426" s="261"/>
      <c r="D426" s="233" t="s">
        <v>160</v>
      </c>
      <c r="E426" s="262" t="s">
        <v>1</v>
      </c>
      <c r="F426" s="263" t="s">
        <v>452</v>
      </c>
      <c r="G426" s="261"/>
      <c r="H426" s="262" t="s">
        <v>1</v>
      </c>
      <c r="I426" s="264"/>
      <c r="J426" s="261"/>
      <c r="K426" s="261"/>
      <c r="L426" s="265"/>
      <c r="M426" s="266"/>
      <c r="N426" s="267"/>
      <c r="O426" s="267"/>
      <c r="P426" s="267"/>
      <c r="Q426" s="267"/>
      <c r="R426" s="267"/>
      <c r="S426" s="267"/>
      <c r="T426" s="26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9" t="s">
        <v>160</v>
      </c>
      <c r="AU426" s="269" t="s">
        <v>86</v>
      </c>
      <c r="AV426" s="15" t="s">
        <v>84</v>
      </c>
      <c r="AW426" s="15" t="s">
        <v>34</v>
      </c>
      <c r="AX426" s="15" t="s">
        <v>76</v>
      </c>
      <c r="AY426" s="269" t="s">
        <v>151</v>
      </c>
    </row>
    <row r="427" s="13" customFormat="1">
      <c r="A427" s="13"/>
      <c r="B427" s="238"/>
      <c r="C427" s="239"/>
      <c r="D427" s="233" t="s">
        <v>160</v>
      </c>
      <c r="E427" s="240" t="s">
        <v>1</v>
      </c>
      <c r="F427" s="241" t="s">
        <v>450</v>
      </c>
      <c r="G427" s="239"/>
      <c r="H427" s="242">
        <v>1.6000000000000001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160</v>
      </c>
      <c r="AU427" s="248" t="s">
        <v>86</v>
      </c>
      <c r="AV427" s="13" t="s">
        <v>86</v>
      </c>
      <c r="AW427" s="13" t="s">
        <v>34</v>
      </c>
      <c r="AX427" s="13" t="s">
        <v>76</v>
      </c>
      <c r="AY427" s="248" t="s">
        <v>151</v>
      </c>
    </row>
    <row r="428" s="15" customFormat="1">
      <c r="A428" s="15"/>
      <c r="B428" s="260"/>
      <c r="C428" s="261"/>
      <c r="D428" s="233" t="s">
        <v>160</v>
      </c>
      <c r="E428" s="262" t="s">
        <v>1</v>
      </c>
      <c r="F428" s="263" t="s">
        <v>424</v>
      </c>
      <c r="G428" s="261"/>
      <c r="H428" s="262" t="s">
        <v>1</v>
      </c>
      <c r="I428" s="264"/>
      <c r="J428" s="261"/>
      <c r="K428" s="261"/>
      <c r="L428" s="265"/>
      <c r="M428" s="266"/>
      <c r="N428" s="267"/>
      <c r="O428" s="267"/>
      <c r="P428" s="267"/>
      <c r="Q428" s="267"/>
      <c r="R428" s="267"/>
      <c r="S428" s="267"/>
      <c r="T428" s="26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9" t="s">
        <v>160</v>
      </c>
      <c r="AU428" s="269" t="s">
        <v>86</v>
      </c>
      <c r="AV428" s="15" t="s">
        <v>84</v>
      </c>
      <c r="AW428" s="15" t="s">
        <v>34</v>
      </c>
      <c r="AX428" s="15" t="s">
        <v>76</v>
      </c>
      <c r="AY428" s="269" t="s">
        <v>151</v>
      </c>
    </row>
    <row r="429" s="13" customFormat="1">
      <c r="A429" s="13"/>
      <c r="B429" s="238"/>
      <c r="C429" s="239"/>
      <c r="D429" s="233" t="s">
        <v>160</v>
      </c>
      <c r="E429" s="240" t="s">
        <v>1</v>
      </c>
      <c r="F429" s="241" t="s">
        <v>448</v>
      </c>
      <c r="G429" s="239"/>
      <c r="H429" s="242">
        <v>1.2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160</v>
      </c>
      <c r="AU429" s="248" t="s">
        <v>86</v>
      </c>
      <c r="AV429" s="13" t="s">
        <v>86</v>
      </c>
      <c r="AW429" s="13" t="s">
        <v>34</v>
      </c>
      <c r="AX429" s="13" t="s">
        <v>76</v>
      </c>
      <c r="AY429" s="248" t="s">
        <v>151</v>
      </c>
    </row>
    <row r="430" s="15" customFormat="1">
      <c r="A430" s="15"/>
      <c r="B430" s="260"/>
      <c r="C430" s="261"/>
      <c r="D430" s="233" t="s">
        <v>160</v>
      </c>
      <c r="E430" s="262" t="s">
        <v>1</v>
      </c>
      <c r="F430" s="263" t="s">
        <v>453</v>
      </c>
      <c r="G430" s="261"/>
      <c r="H430" s="262" t="s">
        <v>1</v>
      </c>
      <c r="I430" s="264"/>
      <c r="J430" s="261"/>
      <c r="K430" s="261"/>
      <c r="L430" s="265"/>
      <c r="M430" s="266"/>
      <c r="N430" s="267"/>
      <c r="O430" s="267"/>
      <c r="P430" s="267"/>
      <c r="Q430" s="267"/>
      <c r="R430" s="267"/>
      <c r="S430" s="267"/>
      <c r="T430" s="26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9" t="s">
        <v>160</v>
      </c>
      <c r="AU430" s="269" t="s">
        <v>86</v>
      </c>
      <c r="AV430" s="15" t="s">
        <v>84</v>
      </c>
      <c r="AW430" s="15" t="s">
        <v>34</v>
      </c>
      <c r="AX430" s="15" t="s">
        <v>76</v>
      </c>
      <c r="AY430" s="269" t="s">
        <v>151</v>
      </c>
    </row>
    <row r="431" s="13" customFormat="1">
      <c r="A431" s="13"/>
      <c r="B431" s="238"/>
      <c r="C431" s="239"/>
      <c r="D431" s="233" t="s">
        <v>160</v>
      </c>
      <c r="E431" s="240" t="s">
        <v>1</v>
      </c>
      <c r="F431" s="241" t="s">
        <v>450</v>
      </c>
      <c r="G431" s="239"/>
      <c r="H431" s="242">
        <v>1.6000000000000001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160</v>
      </c>
      <c r="AU431" s="248" t="s">
        <v>86</v>
      </c>
      <c r="AV431" s="13" t="s">
        <v>86</v>
      </c>
      <c r="AW431" s="13" t="s">
        <v>34</v>
      </c>
      <c r="AX431" s="13" t="s">
        <v>76</v>
      </c>
      <c r="AY431" s="248" t="s">
        <v>151</v>
      </c>
    </row>
    <row r="432" s="15" customFormat="1">
      <c r="A432" s="15"/>
      <c r="B432" s="260"/>
      <c r="C432" s="261"/>
      <c r="D432" s="233" t="s">
        <v>160</v>
      </c>
      <c r="E432" s="262" t="s">
        <v>1</v>
      </c>
      <c r="F432" s="263" t="s">
        <v>454</v>
      </c>
      <c r="G432" s="261"/>
      <c r="H432" s="262" t="s">
        <v>1</v>
      </c>
      <c r="I432" s="264"/>
      <c r="J432" s="261"/>
      <c r="K432" s="261"/>
      <c r="L432" s="265"/>
      <c r="M432" s="266"/>
      <c r="N432" s="267"/>
      <c r="O432" s="267"/>
      <c r="P432" s="267"/>
      <c r="Q432" s="267"/>
      <c r="R432" s="267"/>
      <c r="S432" s="267"/>
      <c r="T432" s="26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9" t="s">
        <v>160</v>
      </c>
      <c r="AU432" s="269" t="s">
        <v>86</v>
      </c>
      <c r="AV432" s="15" t="s">
        <v>84</v>
      </c>
      <c r="AW432" s="15" t="s">
        <v>34</v>
      </c>
      <c r="AX432" s="15" t="s">
        <v>76</v>
      </c>
      <c r="AY432" s="269" t="s">
        <v>151</v>
      </c>
    </row>
    <row r="433" s="13" customFormat="1">
      <c r="A433" s="13"/>
      <c r="B433" s="238"/>
      <c r="C433" s="239"/>
      <c r="D433" s="233" t="s">
        <v>160</v>
      </c>
      <c r="E433" s="240" t="s">
        <v>1</v>
      </c>
      <c r="F433" s="241" t="s">
        <v>450</v>
      </c>
      <c r="G433" s="239"/>
      <c r="H433" s="242">
        <v>1.6000000000000001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160</v>
      </c>
      <c r="AU433" s="248" t="s">
        <v>86</v>
      </c>
      <c r="AV433" s="13" t="s">
        <v>86</v>
      </c>
      <c r="AW433" s="13" t="s">
        <v>34</v>
      </c>
      <c r="AX433" s="13" t="s">
        <v>76</v>
      </c>
      <c r="AY433" s="248" t="s">
        <v>151</v>
      </c>
    </row>
    <row r="434" s="13" customFormat="1">
      <c r="A434" s="13"/>
      <c r="B434" s="238"/>
      <c r="C434" s="239"/>
      <c r="D434" s="233" t="s">
        <v>160</v>
      </c>
      <c r="E434" s="240" t="s">
        <v>1</v>
      </c>
      <c r="F434" s="241" t="s">
        <v>26</v>
      </c>
      <c r="G434" s="239"/>
      <c r="H434" s="242">
        <v>0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160</v>
      </c>
      <c r="AU434" s="248" t="s">
        <v>86</v>
      </c>
      <c r="AV434" s="13" t="s">
        <v>86</v>
      </c>
      <c r="AW434" s="13" t="s">
        <v>34</v>
      </c>
      <c r="AX434" s="13" t="s">
        <v>76</v>
      </c>
      <c r="AY434" s="248" t="s">
        <v>151</v>
      </c>
    </row>
    <row r="435" s="14" customFormat="1">
      <c r="A435" s="14"/>
      <c r="B435" s="249"/>
      <c r="C435" s="250"/>
      <c r="D435" s="233" t="s">
        <v>160</v>
      </c>
      <c r="E435" s="251" t="s">
        <v>1</v>
      </c>
      <c r="F435" s="252" t="s">
        <v>162</v>
      </c>
      <c r="G435" s="250"/>
      <c r="H435" s="253">
        <v>19.600000000000001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9" t="s">
        <v>160</v>
      </c>
      <c r="AU435" s="259" t="s">
        <v>86</v>
      </c>
      <c r="AV435" s="14" t="s">
        <v>157</v>
      </c>
      <c r="AW435" s="14" t="s">
        <v>34</v>
      </c>
      <c r="AX435" s="14" t="s">
        <v>84</v>
      </c>
      <c r="AY435" s="259" t="s">
        <v>151</v>
      </c>
    </row>
    <row r="436" s="2" customFormat="1" ht="24.15" customHeight="1">
      <c r="A436" s="38"/>
      <c r="B436" s="39"/>
      <c r="C436" s="219" t="s">
        <v>455</v>
      </c>
      <c r="D436" s="219" t="s">
        <v>153</v>
      </c>
      <c r="E436" s="220" t="s">
        <v>456</v>
      </c>
      <c r="F436" s="221" t="s">
        <v>457</v>
      </c>
      <c r="G436" s="222" t="s">
        <v>156</v>
      </c>
      <c r="H436" s="223">
        <v>3.2400000000000002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41</v>
      </c>
      <c r="O436" s="91"/>
      <c r="P436" s="229">
        <f>O436*H436</f>
        <v>0</v>
      </c>
      <c r="Q436" s="229">
        <v>0</v>
      </c>
      <c r="R436" s="229">
        <f>Q436*H436</f>
        <v>0</v>
      </c>
      <c r="S436" s="229">
        <v>0.058999999999999997</v>
      </c>
      <c r="T436" s="230">
        <f>S436*H436</f>
        <v>0.19116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157</v>
      </c>
      <c r="AT436" s="231" t="s">
        <v>153</v>
      </c>
      <c r="AU436" s="231" t="s">
        <v>86</v>
      </c>
      <c r="AY436" s="17" t="s">
        <v>151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84</v>
      </c>
      <c r="BK436" s="232">
        <f>ROUND(I436*H436,2)</f>
        <v>0</v>
      </c>
      <c r="BL436" s="17" t="s">
        <v>157</v>
      </c>
      <c r="BM436" s="231" t="s">
        <v>458</v>
      </c>
    </row>
    <row r="437" s="2" customFormat="1">
      <c r="A437" s="38"/>
      <c r="B437" s="39"/>
      <c r="C437" s="40"/>
      <c r="D437" s="233" t="s">
        <v>159</v>
      </c>
      <c r="E437" s="40"/>
      <c r="F437" s="234" t="s">
        <v>457</v>
      </c>
      <c r="G437" s="40"/>
      <c r="H437" s="40"/>
      <c r="I437" s="235"/>
      <c r="J437" s="40"/>
      <c r="K437" s="40"/>
      <c r="L437" s="44"/>
      <c r="M437" s="236"/>
      <c r="N437" s="237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159</v>
      </c>
      <c r="AU437" s="17" t="s">
        <v>86</v>
      </c>
    </row>
    <row r="438" s="13" customFormat="1">
      <c r="A438" s="13"/>
      <c r="B438" s="238"/>
      <c r="C438" s="239"/>
      <c r="D438" s="233" t="s">
        <v>160</v>
      </c>
      <c r="E438" s="240" t="s">
        <v>1</v>
      </c>
      <c r="F438" s="241" t="s">
        <v>459</v>
      </c>
      <c r="G438" s="239"/>
      <c r="H438" s="242">
        <v>3.2400000000000002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160</v>
      </c>
      <c r="AU438" s="248" t="s">
        <v>86</v>
      </c>
      <c r="AV438" s="13" t="s">
        <v>86</v>
      </c>
      <c r="AW438" s="13" t="s">
        <v>34</v>
      </c>
      <c r="AX438" s="13" t="s">
        <v>76</v>
      </c>
      <c r="AY438" s="248" t="s">
        <v>151</v>
      </c>
    </row>
    <row r="439" s="14" customFormat="1">
      <c r="A439" s="14"/>
      <c r="B439" s="249"/>
      <c r="C439" s="250"/>
      <c r="D439" s="233" t="s">
        <v>160</v>
      </c>
      <c r="E439" s="251" t="s">
        <v>1</v>
      </c>
      <c r="F439" s="252" t="s">
        <v>162</v>
      </c>
      <c r="G439" s="250"/>
      <c r="H439" s="253">
        <v>3.2400000000000002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160</v>
      </c>
      <c r="AU439" s="259" t="s">
        <v>86</v>
      </c>
      <c r="AV439" s="14" t="s">
        <v>157</v>
      </c>
      <c r="AW439" s="14" t="s">
        <v>34</v>
      </c>
      <c r="AX439" s="14" t="s">
        <v>84</v>
      </c>
      <c r="AY439" s="259" t="s">
        <v>151</v>
      </c>
    </row>
    <row r="440" s="12" customFormat="1" ht="22.8" customHeight="1">
      <c r="A440" s="12"/>
      <c r="B440" s="203"/>
      <c r="C440" s="204"/>
      <c r="D440" s="205" t="s">
        <v>75</v>
      </c>
      <c r="E440" s="217" t="s">
        <v>460</v>
      </c>
      <c r="F440" s="217" t="s">
        <v>461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SUM(P441:P451)</f>
        <v>0</v>
      </c>
      <c r="Q440" s="211"/>
      <c r="R440" s="212">
        <f>SUM(R441:R451)</f>
        <v>0</v>
      </c>
      <c r="S440" s="211"/>
      <c r="T440" s="213">
        <f>SUM(T441:T451)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84</v>
      </c>
      <c r="AT440" s="215" t="s">
        <v>75</v>
      </c>
      <c r="AU440" s="215" t="s">
        <v>84</v>
      </c>
      <c r="AY440" s="214" t="s">
        <v>151</v>
      </c>
      <c r="BK440" s="216">
        <f>SUM(BK441:BK451)</f>
        <v>0</v>
      </c>
    </row>
    <row r="441" s="2" customFormat="1" ht="24.15" customHeight="1">
      <c r="A441" s="38"/>
      <c r="B441" s="39"/>
      <c r="C441" s="219" t="s">
        <v>462</v>
      </c>
      <c r="D441" s="219" t="s">
        <v>153</v>
      </c>
      <c r="E441" s="220" t="s">
        <v>463</v>
      </c>
      <c r="F441" s="221" t="s">
        <v>464</v>
      </c>
      <c r="G441" s="222" t="s">
        <v>188</v>
      </c>
      <c r="H441" s="223">
        <v>100.066</v>
      </c>
      <c r="I441" s="224"/>
      <c r="J441" s="225">
        <f>ROUND(I441*H441,2)</f>
        <v>0</v>
      </c>
      <c r="K441" s="226"/>
      <c r="L441" s="44"/>
      <c r="M441" s="227" t="s">
        <v>1</v>
      </c>
      <c r="N441" s="228" t="s">
        <v>41</v>
      </c>
      <c r="O441" s="91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1" t="s">
        <v>157</v>
      </c>
      <c r="AT441" s="231" t="s">
        <v>153</v>
      </c>
      <c r="AU441" s="231" t="s">
        <v>86</v>
      </c>
      <c r="AY441" s="17" t="s">
        <v>151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7" t="s">
        <v>84</v>
      </c>
      <c r="BK441" s="232">
        <f>ROUND(I441*H441,2)</f>
        <v>0</v>
      </c>
      <c r="BL441" s="17" t="s">
        <v>157</v>
      </c>
      <c r="BM441" s="231" t="s">
        <v>465</v>
      </c>
    </row>
    <row r="442" s="2" customFormat="1">
      <c r="A442" s="38"/>
      <c r="B442" s="39"/>
      <c r="C442" s="40"/>
      <c r="D442" s="233" t="s">
        <v>159</v>
      </c>
      <c r="E442" s="40"/>
      <c r="F442" s="234" t="s">
        <v>464</v>
      </c>
      <c r="G442" s="40"/>
      <c r="H442" s="40"/>
      <c r="I442" s="235"/>
      <c r="J442" s="40"/>
      <c r="K442" s="40"/>
      <c r="L442" s="44"/>
      <c r="M442" s="236"/>
      <c r="N442" s="237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159</v>
      </c>
      <c r="AU442" s="17" t="s">
        <v>86</v>
      </c>
    </row>
    <row r="443" s="2" customFormat="1" ht="33" customHeight="1">
      <c r="A443" s="38"/>
      <c r="B443" s="39"/>
      <c r="C443" s="219" t="s">
        <v>466</v>
      </c>
      <c r="D443" s="219" t="s">
        <v>153</v>
      </c>
      <c r="E443" s="220" t="s">
        <v>467</v>
      </c>
      <c r="F443" s="221" t="s">
        <v>468</v>
      </c>
      <c r="G443" s="222" t="s">
        <v>188</v>
      </c>
      <c r="H443" s="223">
        <v>100.066</v>
      </c>
      <c r="I443" s="224"/>
      <c r="J443" s="225">
        <f>ROUND(I443*H443,2)</f>
        <v>0</v>
      </c>
      <c r="K443" s="226"/>
      <c r="L443" s="44"/>
      <c r="M443" s="227" t="s">
        <v>1</v>
      </c>
      <c r="N443" s="228" t="s">
        <v>41</v>
      </c>
      <c r="O443" s="91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1" t="s">
        <v>157</v>
      </c>
      <c r="AT443" s="231" t="s">
        <v>153</v>
      </c>
      <c r="AU443" s="231" t="s">
        <v>86</v>
      </c>
      <c r="AY443" s="17" t="s">
        <v>151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7" t="s">
        <v>84</v>
      </c>
      <c r="BK443" s="232">
        <f>ROUND(I443*H443,2)</f>
        <v>0</v>
      </c>
      <c r="BL443" s="17" t="s">
        <v>157</v>
      </c>
      <c r="BM443" s="231" t="s">
        <v>469</v>
      </c>
    </row>
    <row r="444" s="2" customFormat="1">
      <c r="A444" s="38"/>
      <c r="B444" s="39"/>
      <c r="C444" s="40"/>
      <c r="D444" s="233" t="s">
        <v>159</v>
      </c>
      <c r="E444" s="40"/>
      <c r="F444" s="234" t="s">
        <v>468</v>
      </c>
      <c r="G444" s="40"/>
      <c r="H444" s="40"/>
      <c r="I444" s="235"/>
      <c r="J444" s="40"/>
      <c r="K444" s="40"/>
      <c r="L444" s="44"/>
      <c r="M444" s="236"/>
      <c r="N444" s="237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159</v>
      </c>
      <c r="AU444" s="17" t="s">
        <v>86</v>
      </c>
    </row>
    <row r="445" s="2" customFormat="1" ht="24.15" customHeight="1">
      <c r="A445" s="38"/>
      <c r="B445" s="39"/>
      <c r="C445" s="219" t="s">
        <v>470</v>
      </c>
      <c r="D445" s="219" t="s">
        <v>153</v>
      </c>
      <c r="E445" s="220" t="s">
        <v>471</v>
      </c>
      <c r="F445" s="221" t="s">
        <v>472</v>
      </c>
      <c r="G445" s="222" t="s">
        <v>188</v>
      </c>
      <c r="H445" s="223">
        <v>100.066</v>
      </c>
      <c r="I445" s="224"/>
      <c r="J445" s="225">
        <f>ROUND(I445*H445,2)</f>
        <v>0</v>
      </c>
      <c r="K445" s="226"/>
      <c r="L445" s="44"/>
      <c r="M445" s="227" t="s">
        <v>1</v>
      </c>
      <c r="N445" s="228" t="s">
        <v>41</v>
      </c>
      <c r="O445" s="91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157</v>
      </c>
      <c r="AT445" s="231" t="s">
        <v>153</v>
      </c>
      <c r="AU445" s="231" t="s">
        <v>86</v>
      </c>
      <c r="AY445" s="17" t="s">
        <v>151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84</v>
      </c>
      <c r="BK445" s="232">
        <f>ROUND(I445*H445,2)</f>
        <v>0</v>
      </c>
      <c r="BL445" s="17" t="s">
        <v>157</v>
      </c>
      <c r="BM445" s="231" t="s">
        <v>473</v>
      </c>
    </row>
    <row r="446" s="2" customFormat="1">
      <c r="A446" s="38"/>
      <c r="B446" s="39"/>
      <c r="C446" s="40"/>
      <c r="D446" s="233" t="s">
        <v>159</v>
      </c>
      <c r="E446" s="40"/>
      <c r="F446" s="234" t="s">
        <v>472</v>
      </c>
      <c r="G446" s="40"/>
      <c r="H446" s="40"/>
      <c r="I446" s="235"/>
      <c r="J446" s="40"/>
      <c r="K446" s="40"/>
      <c r="L446" s="44"/>
      <c r="M446" s="236"/>
      <c r="N446" s="237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159</v>
      </c>
      <c r="AU446" s="17" t="s">
        <v>86</v>
      </c>
    </row>
    <row r="447" s="2" customFormat="1" ht="24.15" customHeight="1">
      <c r="A447" s="38"/>
      <c r="B447" s="39"/>
      <c r="C447" s="219" t="s">
        <v>474</v>
      </c>
      <c r="D447" s="219" t="s">
        <v>153</v>
      </c>
      <c r="E447" s="220" t="s">
        <v>475</v>
      </c>
      <c r="F447" s="221" t="s">
        <v>476</v>
      </c>
      <c r="G447" s="222" t="s">
        <v>188</v>
      </c>
      <c r="H447" s="223">
        <v>2001.3199999999999</v>
      </c>
      <c r="I447" s="224"/>
      <c r="J447" s="225">
        <f>ROUND(I447*H447,2)</f>
        <v>0</v>
      </c>
      <c r="K447" s="226"/>
      <c r="L447" s="44"/>
      <c r="M447" s="227" t="s">
        <v>1</v>
      </c>
      <c r="N447" s="228" t="s">
        <v>41</v>
      </c>
      <c r="O447" s="91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1" t="s">
        <v>157</v>
      </c>
      <c r="AT447" s="231" t="s">
        <v>153</v>
      </c>
      <c r="AU447" s="231" t="s">
        <v>86</v>
      </c>
      <c r="AY447" s="17" t="s">
        <v>151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7" t="s">
        <v>84</v>
      </c>
      <c r="BK447" s="232">
        <f>ROUND(I447*H447,2)</f>
        <v>0</v>
      </c>
      <c r="BL447" s="17" t="s">
        <v>157</v>
      </c>
      <c r="BM447" s="231" t="s">
        <v>477</v>
      </c>
    </row>
    <row r="448" s="2" customFormat="1">
      <c r="A448" s="38"/>
      <c r="B448" s="39"/>
      <c r="C448" s="40"/>
      <c r="D448" s="233" t="s">
        <v>159</v>
      </c>
      <c r="E448" s="40"/>
      <c r="F448" s="234" t="s">
        <v>476</v>
      </c>
      <c r="G448" s="40"/>
      <c r="H448" s="40"/>
      <c r="I448" s="235"/>
      <c r="J448" s="40"/>
      <c r="K448" s="40"/>
      <c r="L448" s="44"/>
      <c r="M448" s="236"/>
      <c r="N448" s="237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159</v>
      </c>
      <c r="AU448" s="17" t="s">
        <v>86</v>
      </c>
    </row>
    <row r="449" s="13" customFormat="1">
      <c r="A449" s="13"/>
      <c r="B449" s="238"/>
      <c r="C449" s="239"/>
      <c r="D449" s="233" t="s">
        <v>160</v>
      </c>
      <c r="E449" s="240" t="s">
        <v>1</v>
      </c>
      <c r="F449" s="241" t="s">
        <v>478</v>
      </c>
      <c r="G449" s="239"/>
      <c r="H449" s="242">
        <v>2001.3199999999999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160</v>
      </c>
      <c r="AU449" s="248" t="s">
        <v>86</v>
      </c>
      <c r="AV449" s="13" t="s">
        <v>86</v>
      </c>
      <c r="AW449" s="13" t="s">
        <v>34</v>
      </c>
      <c r="AX449" s="13" t="s">
        <v>84</v>
      </c>
      <c r="AY449" s="248" t="s">
        <v>151</v>
      </c>
    </row>
    <row r="450" s="2" customFormat="1" ht="33" customHeight="1">
      <c r="A450" s="38"/>
      <c r="B450" s="39"/>
      <c r="C450" s="219" t="s">
        <v>479</v>
      </c>
      <c r="D450" s="219" t="s">
        <v>153</v>
      </c>
      <c r="E450" s="220" t="s">
        <v>480</v>
      </c>
      <c r="F450" s="221" t="s">
        <v>481</v>
      </c>
      <c r="G450" s="222" t="s">
        <v>188</v>
      </c>
      <c r="H450" s="223">
        <v>0.23499999999999999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41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157</v>
      </c>
      <c r="AT450" s="231" t="s">
        <v>153</v>
      </c>
      <c r="AU450" s="231" t="s">
        <v>86</v>
      </c>
      <c r="AY450" s="17" t="s">
        <v>151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84</v>
      </c>
      <c r="BK450" s="232">
        <f>ROUND(I450*H450,2)</f>
        <v>0</v>
      </c>
      <c r="BL450" s="17" t="s">
        <v>157</v>
      </c>
      <c r="BM450" s="231" t="s">
        <v>482</v>
      </c>
    </row>
    <row r="451" s="2" customFormat="1">
      <c r="A451" s="38"/>
      <c r="B451" s="39"/>
      <c r="C451" s="40"/>
      <c r="D451" s="233" t="s">
        <v>159</v>
      </c>
      <c r="E451" s="40"/>
      <c r="F451" s="234" t="s">
        <v>481</v>
      </c>
      <c r="G451" s="40"/>
      <c r="H451" s="40"/>
      <c r="I451" s="235"/>
      <c r="J451" s="40"/>
      <c r="K451" s="40"/>
      <c r="L451" s="44"/>
      <c r="M451" s="236"/>
      <c r="N451" s="237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159</v>
      </c>
      <c r="AU451" s="17" t="s">
        <v>86</v>
      </c>
    </row>
    <row r="452" s="12" customFormat="1" ht="22.8" customHeight="1">
      <c r="A452" s="12"/>
      <c r="B452" s="203"/>
      <c r="C452" s="204"/>
      <c r="D452" s="205" t="s">
        <v>75</v>
      </c>
      <c r="E452" s="217" t="s">
        <v>483</v>
      </c>
      <c r="F452" s="217" t="s">
        <v>484</v>
      </c>
      <c r="G452" s="204"/>
      <c r="H452" s="204"/>
      <c r="I452" s="207"/>
      <c r="J452" s="218">
        <f>BK452</f>
        <v>0</v>
      </c>
      <c r="K452" s="204"/>
      <c r="L452" s="209"/>
      <c r="M452" s="210"/>
      <c r="N452" s="211"/>
      <c r="O452" s="211"/>
      <c r="P452" s="212">
        <f>P453</f>
        <v>0</v>
      </c>
      <c r="Q452" s="211"/>
      <c r="R452" s="212">
        <f>R453</f>
        <v>0</v>
      </c>
      <c r="S452" s="211"/>
      <c r="T452" s="213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4" t="s">
        <v>84</v>
      </c>
      <c r="AT452" s="215" t="s">
        <v>75</v>
      </c>
      <c r="AU452" s="215" t="s">
        <v>84</v>
      </c>
      <c r="AY452" s="214" t="s">
        <v>151</v>
      </c>
      <c r="BK452" s="216">
        <f>BK453</f>
        <v>0</v>
      </c>
    </row>
    <row r="453" s="12" customFormat="1" ht="20.88" customHeight="1">
      <c r="A453" s="12"/>
      <c r="B453" s="203"/>
      <c r="C453" s="204"/>
      <c r="D453" s="205" t="s">
        <v>75</v>
      </c>
      <c r="E453" s="217" t="s">
        <v>485</v>
      </c>
      <c r="F453" s="217" t="s">
        <v>486</v>
      </c>
      <c r="G453" s="204"/>
      <c r="H453" s="204"/>
      <c r="I453" s="207"/>
      <c r="J453" s="218">
        <f>BK453</f>
        <v>0</v>
      </c>
      <c r="K453" s="204"/>
      <c r="L453" s="209"/>
      <c r="M453" s="210"/>
      <c r="N453" s="211"/>
      <c r="O453" s="211"/>
      <c r="P453" s="212">
        <f>SUM(P454:P459)</f>
        <v>0</v>
      </c>
      <c r="Q453" s="211"/>
      <c r="R453" s="212">
        <f>SUM(R454:R459)</f>
        <v>0</v>
      </c>
      <c r="S453" s="211"/>
      <c r="T453" s="213">
        <f>SUM(T454:T459)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84</v>
      </c>
      <c r="AT453" s="215" t="s">
        <v>75</v>
      </c>
      <c r="AU453" s="215" t="s">
        <v>86</v>
      </c>
      <c r="AY453" s="214" t="s">
        <v>151</v>
      </c>
      <c r="BK453" s="216">
        <f>SUM(BK454:BK459)</f>
        <v>0</v>
      </c>
    </row>
    <row r="454" s="2" customFormat="1" ht="24.15" customHeight="1">
      <c r="A454" s="38"/>
      <c r="B454" s="39"/>
      <c r="C454" s="219" t="s">
        <v>487</v>
      </c>
      <c r="D454" s="219" t="s">
        <v>153</v>
      </c>
      <c r="E454" s="220" t="s">
        <v>488</v>
      </c>
      <c r="F454" s="221" t="s">
        <v>489</v>
      </c>
      <c r="G454" s="222" t="s">
        <v>188</v>
      </c>
      <c r="H454" s="223">
        <v>0.39200000000000002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41</v>
      </c>
      <c r="O454" s="91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157</v>
      </c>
      <c r="AT454" s="231" t="s">
        <v>153</v>
      </c>
      <c r="AU454" s="231" t="s">
        <v>168</v>
      </c>
      <c r="AY454" s="17" t="s">
        <v>151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84</v>
      </c>
      <c r="BK454" s="232">
        <f>ROUND(I454*H454,2)</f>
        <v>0</v>
      </c>
      <c r="BL454" s="17" t="s">
        <v>157</v>
      </c>
      <c r="BM454" s="231" t="s">
        <v>490</v>
      </c>
    </row>
    <row r="455" s="2" customFormat="1">
      <c r="A455" s="38"/>
      <c r="B455" s="39"/>
      <c r="C455" s="40"/>
      <c r="D455" s="233" t="s">
        <v>159</v>
      </c>
      <c r="E455" s="40"/>
      <c r="F455" s="234" t="s">
        <v>489</v>
      </c>
      <c r="G455" s="40"/>
      <c r="H455" s="40"/>
      <c r="I455" s="235"/>
      <c r="J455" s="40"/>
      <c r="K455" s="40"/>
      <c r="L455" s="44"/>
      <c r="M455" s="236"/>
      <c r="N455" s="237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159</v>
      </c>
      <c r="AU455" s="17" t="s">
        <v>168</v>
      </c>
    </row>
    <row r="456" s="2" customFormat="1" ht="24.15" customHeight="1">
      <c r="A456" s="38"/>
      <c r="B456" s="39"/>
      <c r="C456" s="219" t="s">
        <v>491</v>
      </c>
      <c r="D456" s="219" t="s">
        <v>153</v>
      </c>
      <c r="E456" s="220" t="s">
        <v>492</v>
      </c>
      <c r="F456" s="221" t="s">
        <v>493</v>
      </c>
      <c r="G456" s="222" t="s">
        <v>188</v>
      </c>
      <c r="H456" s="223">
        <v>305.34100000000001</v>
      </c>
      <c r="I456" s="224"/>
      <c r="J456" s="225">
        <f>ROUND(I456*H456,2)</f>
        <v>0</v>
      </c>
      <c r="K456" s="226"/>
      <c r="L456" s="44"/>
      <c r="M456" s="227" t="s">
        <v>1</v>
      </c>
      <c r="N456" s="228" t="s">
        <v>41</v>
      </c>
      <c r="O456" s="91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1" t="s">
        <v>157</v>
      </c>
      <c r="AT456" s="231" t="s">
        <v>153</v>
      </c>
      <c r="AU456" s="231" t="s">
        <v>168</v>
      </c>
      <c r="AY456" s="17" t="s">
        <v>151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7" t="s">
        <v>84</v>
      </c>
      <c r="BK456" s="232">
        <f>ROUND(I456*H456,2)</f>
        <v>0</v>
      </c>
      <c r="BL456" s="17" t="s">
        <v>157</v>
      </c>
      <c r="BM456" s="231" t="s">
        <v>494</v>
      </c>
    </row>
    <row r="457" s="2" customFormat="1">
      <c r="A457" s="38"/>
      <c r="B457" s="39"/>
      <c r="C457" s="40"/>
      <c r="D457" s="233" t="s">
        <v>159</v>
      </c>
      <c r="E457" s="40"/>
      <c r="F457" s="234" t="s">
        <v>493</v>
      </c>
      <c r="G457" s="40"/>
      <c r="H457" s="40"/>
      <c r="I457" s="235"/>
      <c r="J457" s="40"/>
      <c r="K457" s="40"/>
      <c r="L457" s="44"/>
      <c r="M457" s="236"/>
      <c r="N457" s="237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159</v>
      </c>
      <c r="AU457" s="17" t="s">
        <v>168</v>
      </c>
    </row>
    <row r="458" s="2" customFormat="1" ht="24.15" customHeight="1">
      <c r="A458" s="38"/>
      <c r="B458" s="39"/>
      <c r="C458" s="219" t="s">
        <v>495</v>
      </c>
      <c r="D458" s="219" t="s">
        <v>153</v>
      </c>
      <c r="E458" s="220" t="s">
        <v>496</v>
      </c>
      <c r="F458" s="221" t="s">
        <v>497</v>
      </c>
      <c r="G458" s="222" t="s">
        <v>188</v>
      </c>
      <c r="H458" s="223">
        <v>2.327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41</v>
      </c>
      <c r="O458" s="91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157</v>
      </c>
      <c r="AT458" s="231" t="s">
        <v>153</v>
      </c>
      <c r="AU458" s="231" t="s">
        <v>168</v>
      </c>
      <c r="AY458" s="17" t="s">
        <v>151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84</v>
      </c>
      <c r="BK458" s="232">
        <f>ROUND(I458*H458,2)</f>
        <v>0</v>
      </c>
      <c r="BL458" s="17" t="s">
        <v>157</v>
      </c>
      <c r="BM458" s="231" t="s">
        <v>498</v>
      </c>
    </row>
    <row r="459" s="2" customFormat="1">
      <c r="A459" s="38"/>
      <c r="B459" s="39"/>
      <c r="C459" s="40"/>
      <c r="D459" s="233" t="s">
        <v>159</v>
      </c>
      <c r="E459" s="40"/>
      <c r="F459" s="234" t="s">
        <v>497</v>
      </c>
      <c r="G459" s="40"/>
      <c r="H459" s="40"/>
      <c r="I459" s="235"/>
      <c r="J459" s="40"/>
      <c r="K459" s="40"/>
      <c r="L459" s="44"/>
      <c r="M459" s="236"/>
      <c r="N459" s="237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168</v>
      </c>
    </row>
    <row r="460" s="12" customFormat="1" ht="25.92" customHeight="1">
      <c r="A460" s="12"/>
      <c r="B460" s="203"/>
      <c r="C460" s="204"/>
      <c r="D460" s="205" t="s">
        <v>75</v>
      </c>
      <c r="E460" s="206" t="s">
        <v>499</v>
      </c>
      <c r="F460" s="206" t="s">
        <v>500</v>
      </c>
      <c r="G460" s="204"/>
      <c r="H460" s="204"/>
      <c r="I460" s="207"/>
      <c r="J460" s="208">
        <f>BK460</f>
        <v>0</v>
      </c>
      <c r="K460" s="204"/>
      <c r="L460" s="209"/>
      <c r="M460" s="210"/>
      <c r="N460" s="211"/>
      <c r="O460" s="211"/>
      <c r="P460" s="212">
        <f>P461+P474+P510+P548+P562+P567+P661+P700+P766+P850+P880+P926+P963+P1033+P1039</f>
        <v>0</v>
      </c>
      <c r="Q460" s="211"/>
      <c r="R460" s="212">
        <f>R461+R474+R510+R548+R562+R567+R661+R700+R766+R850+R880+R926+R963+R1033+R1039</f>
        <v>323.40400722999993</v>
      </c>
      <c r="S460" s="211"/>
      <c r="T460" s="213">
        <f>T461+T474+T510+T548+T562+T567+T661+T700+T766+T850+T880+T926+T963+T1033+T1039</f>
        <v>3.1498645000000001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76</v>
      </c>
      <c r="AY460" s="214" t="s">
        <v>151</v>
      </c>
      <c r="BK460" s="216">
        <f>BK461+BK474+BK510+BK548+BK562+BK567+BK661+BK700+BK766+BK850+BK880+BK926+BK963+BK1033+BK1039</f>
        <v>0</v>
      </c>
    </row>
    <row r="461" s="12" customFormat="1" ht="22.8" customHeight="1">
      <c r="A461" s="12"/>
      <c r="B461" s="203"/>
      <c r="C461" s="204"/>
      <c r="D461" s="205" t="s">
        <v>75</v>
      </c>
      <c r="E461" s="217" t="s">
        <v>501</v>
      </c>
      <c r="F461" s="217" t="s">
        <v>502</v>
      </c>
      <c r="G461" s="204"/>
      <c r="H461" s="204"/>
      <c r="I461" s="207"/>
      <c r="J461" s="218">
        <f>BK461</f>
        <v>0</v>
      </c>
      <c r="K461" s="204"/>
      <c r="L461" s="209"/>
      <c r="M461" s="210"/>
      <c r="N461" s="211"/>
      <c r="O461" s="211"/>
      <c r="P461" s="212">
        <f>SUM(P462:P473)</f>
        <v>0</v>
      </c>
      <c r="Q461" s="211"/>
      <c r="R461" s="212">
        <f>SUM(R462:R473)</f>
        <v>0.39184720000000001</v>
      </c>
      <c r="S461" s="211"/>
      <c r="T461" s="213">
        <f>SUM(T462:T473)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4" t="s">
        <v>86</v>
      </c>
      <c r="AT461" s="215" t="s">
        <v>75</v>
      </c>
      <c r="AU461" s="215" t="s">
        <v>84</v>
      </c>
      <c r="AY461" s="214" t="s">
        <v>151</v>
      </c>
      <c r="BK461" s="216">
        <f>SUM(BK462:BK473)</f>
        <v>0</v>
      </c>
    </row>
    <row r="462" s="2" customFormat="1" ht="24.15" customHeight="1">
      <c r="A462" s="38"/>
      <c r="B462" s="39"/>
      <c r="C462" s="219" t="s">
        <v>503</v>
      </c>
      <c r="D462" s="219" t="s">
        <v>153</v>
      </c>
      <c r="E462" s="220" t="s">
        <v>504</v>
      </c>
      <c r="F462" s="221" t="s">
        <v>505</v>
      </c>
      <c r="G462" s="222" t="s">
        <v>156</v>
      </c>
      <c r="H462" s="223">
        <v>56</v>
      </c>
      <c r="I462" s="224"/>
      <c r="J462" s="225">
        <f>ROUND(I462*H462,2)</f>
        <v>0</v>
      </c>
      <c r="K462" s="226"/>
      <c r="L462" s="44"/>
      <c r="M462" s="227" t="s">
        <v>1</v>
      </c>
      <c r="N462" s="228" t="s">
        <v>41</v>
      </c>
      <c r="O462" s="91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239</v>
      </c>
      <c r="AT462" s="231" t="s">
        <v>153</v>
      </c>
      <c r="AU462" s="231" t="s">
        <v>86</v>
      </c>
      <c r="AY462" s="17" t="s">
        <v>151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84</v>
      </c>
      <c r="BK462" s="232">
        <f>ROUND(I462*H462,2)</f>
        <v>0</v>
      </c>
      <c r="BL462" s="17" t="s">
        <v>239</v>
      </c>
      <c r="BM462" s="231" t="s">
        <v>506</v>
      </c>
    </row>
    <row r="463" s="2" customFormat="1">
      <c r="A463" s="38"/>
      <c r="B463" s="39"/>
      <c r="C463" s="40"/>
      <c r="D463" s="233" t="s">
        <v>159</v>
      </c>
      <c r="E463" s="40"/>
      <c r="F463" s="234" t="s">
        <v>505</v>
      </c>
      <c r="G463" s="40"/>
      <c r="H463" s="40"/>
      <c r="I463" s="235"/>
      <c r="J463" s="40"/>
      <c r="K463" s="40"/>
      <c r="L463" s="44"/>
      <c r="M463" s="236"/>
      <c r="N463" s="237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159</v>
      </c>
      <c r="AU463" s="17" t="s">
        <v>86</v>
      </c>
    </row>
    <row r="464" s="13" customFormat="1">
      <c r="A464" s="13"/>
      <c r="B464" s="238"/>
      <c r="C464" s="239"/>
      <c r="D464" s="233" t="s">
        <v>160</v>
      </c>
      <c r="E464" s="240" t="s">
        <v>1</v>
      </c>
      <c r="F464" s="241" t="s">
        <v>507</v>
      </c>
      <c r="G464" s="239"/>
      <c r="H464" s="242">
        <v>56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160</v>
      </c>
      <c r="AU464" s="248" t="s">
        <v>86</v>
      </c>
      <c r="AV464" s="13" t="s">
        <v>86</v>
      </c>
      <c r="AW464" s="13" t="s">
        <v>34</v>
      </c>
      <c r="AX464" s="13" t="s">
        <v>76</v>
      </c>
      <c r="AY464" s="248" t="s">
        <v>151</v>
      </c>
    </row>
    <row r="465" s="14" customFormat="1">
      <c r="A465" s="14"/>
      <c r="B465" s="249"/>
      <c r="C465" s="250"/>
      <c r="D465" s="233" t="s">
        <v>160</v>
      </c>
      <c r="E465" s="251" t="s">
        <v>1</v>
      </c>
      <c r="F465" s="252" t="s">
        <v>162</v>
      </c>
      <c r="G465" s="250"/>
      <c r="H465" s="253">
        <v>56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160</v>
      </c>
      <c r="AU465" s="259" t="s">
        <v>86</v>
      </c>
      <c r="AV465" s="14" t="s">
        <v>157</v>
      </c>
      <c r="AW465" s="14" t="s">
        <v>34</v>
      </c>
      <c r="AX465" s="14" t="s">
        <v>84</v>
      </c>
      <c r="AY465" s="259" t="s">
        <v>151</v>
      </c>
    </row>
    <row r="466" s="2" customFormat="1" ht="16.5" customHeight="1">
      <c r="A466" s="38"/>
      <c r="B466" s="39"/>
      <c r="C466" s="270" t="s">
        <v>508</v>
      </c>
      <c r="D466" s="270" t="s">
        <v>257</v>
      </c>
      <c r="E466" s="271" t="s">
        <v>509</v>
      </c>
      <c r="F466" s="272" t="s">
        <v>510</v>
      </c>
      <c r="G466" s="273" t="s">
        <v>188</v>
      </c>
      <c r="H466" s="274">
        <v>0.017000000000000001</v>
      </c>
      <c r="I466" s="275"/>
      <c r="J466" s="276">
        <f>ROUND(I466*H466,2)</f>
        <v>0</v>
      </c>
      <c r="K466" s="277"/>
      <c r="L466" s="278"/>
      <c r="M466" s="279" t="s">
        <v>1</v>
      </c>
      <c r="N466" s="280" t="s">
        <v>41</v>
      </c>
      <c r="O466" s="91"/>
      <c r="P466" s="229">
        <f>O466*H466</f>
        <v>0</v>
      </c>
      <c r="Q466" s="229">
        <v>1</v>
      </c>
      <c r="R466" s="229">
        <f>Q466*H466</f>
        <v>0.017000000000000001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340</v>
      </c>
      <c r="AT466" s="231" t="s">
        <v>257</v>
      </c>
      <c r="AU466" s="231" t="s">
        <v>86</v>
      </c>
      <c r="AY466" s="17" t="s">
        <v>151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84</v>
      </c>
      <c r="BK466" s="232">
        <f>ROUND(I466*H466,2)</f>
        <v>0</v>
      </c>
      <c r="BL466" s="17" t="s">
        <v>239</v>
      </c>
      <c r="BM466" s="231" t="s">
        <v>511</v>
      </c>
    </row>
    <row r="467" s="2" customFormat="1">
      <c r="A467" s="38"/>
      <c r="B467" s="39"/>
      <c r="C467" s="40"/>
      <c r="D467" s="233" t="s">
        <v>159</v>
      </c>
      <c r="E467" s="40"/>
      <c r="F467" s="234" t="s">
        <v>510</v>
      </c>
      <c r="G467" s="40"/>
      <c r="H467" s="40"/>
      <c r="I467" s="235"/>
      <c r="J467" s="40"/>
      <c r="K467" s="40"/>
      <c r="L467" s="44"/>
      <c r="M467" s="236"/>
      <c r="N467" s="23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159</v>
      </c>
      <c r="AU467" s="17" t="s">
        <v>86</v>
      </c>
    </row>
    <row r="468" s="13" customFormat="1">
      <c r="A468" s="13"/>
      <c r="B468" s="238"/>
      <c r="C468" s="239"/>
      <c r="D468" s="233" t="s">
        <v>160</v>
      </c>
      <c r="E468" s="240" t="s">
        <v>1</v>
      </c>
      <c r="F468" s="241" t="s">
        <v>512</v>
      </c>
      <c r="G468" s="239"/>
      <c r="H468" s="242">
        <v>0.016799999999999999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160</v>
      </c>
      <c r="AU468" s="248" t="s">
        <v>86</v>
      </c>
      <c r="AV468" s="13" t="s">
        <v>86</v>
      </c>
      <c r="AW468" s="13" t="s">
        <v>34</v>
      </c>
      <c r="AX468" s="13" t="s">
        <v>84</v>
      </c>
      <c r="AY468" s="248" t="s">
        <v>151</v>
      </c>
    </row>
    <row r="469" s="2" customFormat="1" ht="24.15" customHeight="1">
      <c r="A469" s="38"/>
      <c r="B469" s="39"/>
      <c r="C469" s="219" t="s">
        <v>513</v>
      </c>
      <c r="D469" s="219" t="s">
        <v>153</v>
      </c>
      <c r="E469" s="220" t="s">
        <v>514</v>
      </c>
      <c r="F469" s="221" t="s">
        <v>515</v>
      </c>
      <c r="G469" s="222" t="s">
        <v>156</v>
      </c>
      <c r="H469" s="223">
        <v>56</v>
      </c>
      <c r="I469" s="224"/>
      <c r="J469" s="225">
        <f>ROUND(I469*H469,2)</f>
        <v>0</v>
      </c>
      <c r="K469" s="226"/>
      <c r="L469" s="44"/>
      <c r="M469" s="227" t="s">
        <v>1</v>
      </c>
      <c r="N469" s="228" t="s">
        <v>41</v>
      </c>
      <c r="O469" s="91"/>
      <c r="P469" s="229">
        <f>O469*H469</f>
        <v>0</v>
      </c>
      <c r="Q469" s="229">
        <v>0.00040000000000000002</v>
      </c>
      <c r="R469" s="229">
        <f>Q469*H469</f>
        <v>0.0224</v>
      </c>
      <c r="S469" s="229">
        <v>0</v>
      </c>
      <c r="T469" s="23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1" t="s">
        <v>239</v>
      </c>
      <c r="AT469" s="231" t="s">
        <v>153</v>
      </c>
      <c r="AU469" s="231" t="s">
        <v>86</v>
      </c>
      <c r="AY469" s="17" t="s">
        <v>151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7" t="s">
        <v>84</v>
      </c>
      <c r="BK469" s="232">
        <f>ROUND(I469*H469,2)</f>
        <v>0</v>
      </c>
      <c r="BL469" s="17" t="s">
        <v>239</v>
      </c>
      <c r="BM469" s="231" t="s">
        <v>516</v>
      </c>
    </row>
    <row r="470" s="2" customFormat="1">
      <c r="A470" s="38"/>
      <c r="B470" s="39"/>
      <c r="C470" s="40"/>
      <c r="D470" s="233" t="s">
        <v>159</v>
      </c>
      <c r="E470" s="40"/>
      <c r="F470" s="234" t="s">
        <v>515</v>
      </c>
      <c r="G470" s="40"/>
      <c r="H470" s="40"/>
      <c r="I470" s="235"/>
      <c r="J470" s="40"/>
      <c r="K470" s="40"/>
      <c r="L470" s="44"/>
      <c r="M470" s="236"/>
      <c r="N470" s="237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159</v>
      </c>
      <c r="AU470" s="17" t="s">
        <v>86</v>
      </c>
    </row>
    <row r="471" s="2" customFormat="1" ht="44.25" customHeight="1">
      <c r="A471" s="38"/>
      <c r="B471" s="39"/>
      <c r="C471" s="270" t="s">
        <v>517</v>
      </c>
      <c r="D471" s="270" t="s">
        <v>257</v>
      </c>
      <c r="E471" s="271" t="s">
        <v>518</v>
      </c>
      <c r="F471" s="272" t="s">
        <v>519</v>
      </c>
      <c r="G471" s="273" t="s">
        <v>156</v>
      </c>
      <c r="H471" s="274">
        <v>65.268000000000001</v>
      </c>
      <c r="I471" s="275"/>
      <c r="J471" s="276">
        <f>ROUND(I471*H471,2)</f>
        <v>0</v>
      </c>
      <c r="K471" s="277"/>
      <c r="L471" s="278"/>
      <c r="M471" s="279" t="s">
        <v>1</v>
      </c>
      <c r="N471" s="280" t="s">
        <v>41</v>
      </c>
      <c r="O471" s="91"/>
      <c r="P471" s="229">
        <f>O471*H471</f>
        <v>0</v>
      </c>
      <c r="Q471" s="229">
        <v>0.0054000000000000003</v>
      </c>
      <c r="R471" s="229">
        <f>Q471*H471</f>
        <v>0.35244720000000002</v>
      </c>
      <c r="S471" s="229">
        <v>0</v>
      </c>
      <c r="T471" s="23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1" t="s">
        <v>340</v>
      </c>
      <c r="AT471" s="231" t="s">
        <v>257</v>
      </c>
      <c r="AU471" s="231" t="s">
        <v>86</v>
      </c>
      <c r="AY471" s="17" t="s">
        <v>151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7" t="s">
        <v>84</v>
      </c>
      <c r="BK471" s="232">
        <f>ROUND(I471*H471,2)</f>
        <v>0</v>
      </c>
      <c r="BL471" s="17" t="s">
        <v>239</v>
      </c>
      <c r="BM471" s="231" t="s">
        <v>520</v>
      </c>
    </row>
    <row r="472" s="2" customFormat="1">
      <c r="A472" s="38"/>
      <c r="B472" s="39"/>
      <c r="C472" s="40"/>
      <c r="D472" s="233" t="s">
        <v>159</v>
      </c>
      <c r="E472" s="40"/>
      <c r="F472" s="234" t="s">
        <v>519</v>
      </c>
      <c r="G472" s="40"/>
      <c r="H472" s="40"/>
      <c r="I472" s="235"/>
      <c r="J472" s="40"/>
      <c r="K472" s="40"/>
      <c r="L472" s="44"/>
      <c r="M472" s="236"/>
      <c r="N472" s="237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159</v>
      </c>
      <c r="AU472" s="17" t="s">
        <v>86</v>
      </c>
    </row>
    <row r="473" s="13" customFormat="1">
      <c r="A473" s="13"/>
      <c r="B473" s="238"/>
      <c r="C473" s="239"/>
      <c r="D473" s="233" t="s">
        <v>160</v>
      </c>
      <c r="E473" s="240" t="s">
        <v>1</v>
      </c>
      <c r="F473" s="241" t="s">
        <v>521</v>
      </c>
      <c r="G473" s="239"/>
      <c r="H473" s="242">
        <v>65.268000000000001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160</v>
      </c>
      <c r="AU473" s="248" t="s">
        <v>86</v>
      </c>
      <c r="AV473" s="13" t="s">
        <v>86</v>
      </c>
      <c r="AW473" s="13" t="s">
        <v>34</v>
      </c>
      <c r="AX473" s="13" t="s">
        <v>84</v>
      </c>
      <c r="AY473" s="248" t="s">
        <v>151</v>
      </c>
    </row>
    <row r="474" s="12" customFormat="1" ht="22.8" customHeight="1">
      <c r="A474" s="12"/>
      <c r="B474" s="203"/>
      <c r="C474" s="204"/>
      <c r="D474" s="205" t="s">
        <v>75</v>
      </c>
      <c r="E474" s="217" t="s">
        <v>522</v>
      </c>
      <c r="F474" s="217" t="s">
        <v>523</v>
      </c>
      <c r="G474" s="204"/>
      <c r="H474" s="204"/>
      <c r="I474" s="207"/>
      <c r="J474" s="218">
        <f>BK474</f>
        <v>0</v>
      </c>
      <c r="K474" s="204"/>
      <c r="L474" s="209"/>
      <c r="M474" s="210"/>
      <c r="N474" s="211"/>
      <c r="O474" s="211"/>
      <c r="P474" s="212">
        <f>SUM(P475:P509)</f>
        <v>0</v>
      </c>
      <c r="Q474" s="211"/>
      <c r="R474" s="212">
        <f>SUM(R475:R509)</f>
        <v>305.34132744999999</v>
      </c>
      <c r="S474" s="211"/>
      <c r="T474" s="213">
        <f>SUM(T475:T509)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4" t="s">
        <v>86</v>
      </c>
      <c r="AT474" s="215" t="s">
        <v>75</v>
      </c>
      <c r="AU474" s="215" t="s">
        <v>84</v>
      </c>
      <c r="AY474" s="214" t="s">
        <v>151</v>
      </c>
      <c r="BK474" s="216">
        <f>SUM(BK475:BK509)</f>
        <v>0</v>
      </c>
    </row>
    <row r="475" s="2" customFormat="1" ht="37.8" customHeight="1">
      <c r="A475" s="38"/>
      <c r="B475" s="39"/>
      <c r="C475" s="219" t="s">
        <v>524</v>
      </c>
      <c r="D475" s="219" t="s">
        <v>153</v>
      </c>
      <c r="E475" s="220" t="s">
        <v>525</v>
      </c>
      <c r="F475" s="221" t="s">
        <v>526</v>
      </c>
      <c r="G475" s="222" t="s">
        <v>156</v>
      </c>
      <c r="H475" s="223">
        <v>376.57499999999999</v>
      </c>
      <c r="I475" s="224"/>
      <c r="J475" s="225">
        <f>ROUND(I475*H475,2)</f>
        <v>0</v>
      </c>
      <c r="K475" s="226"/>
      <c r="L475" s="44"/>
      <c r="M475" s="227" t="s">
        <v>1</v>
      </c>
      <c r="N475" s="228" t="s">
        <v>41</v>
      </c>
      <c r="O475" s="91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1" t="s">
        <v>239</v>
      </c>
      <c r="AT475" s="231" t="s">
        <v>153</v>
      </c>
      <c r="AU475" s="231" t="s">
        <v>86</v>
      </c>
      <c r="AY475" s="17" t="s">
        <v>151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7" t="s">
        <v>84</v>
      </c>
      <c r="BK475" s="232">
        <f>ROUND(I475*H475,2)</f>
        <v>0</v>
      </c>
      <c r="BL475" s="17" t="s">
        <v>239</v>
      </c>
      <c r="BM475" s="231" t="s">
        <v>527</v>
      </c>
    </row>
    <row r="476" s="2" customFormat="1">
      <c r="A476" s="38"/>
      <c r="B476" s="39"/>
      <c r="C476" s="40"/>
      <c r="D476" s="233" t="s">
        <v>159</v>
      </c>
      <c r="E476" s="40"/>
      <c r="F476" s="234" t="s">
        <v>526</v>
      </c>
      <c r="G476" s="40"/>
      <c r="H476" s="40"/>
      <c r="I476" s="235"/>
      <c r="J476" s="40"/>
      <c r="K476" s="40"/>
      <c r="L476" s="44"/>
      <c r="M476" s="236"/>
      <c r="N476" s="237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159</v>
      </c>
      <c r="AU476" s="17" t="s">
        <v>86</v>
      </c>
    </row>
    <row r="477" s="13" customFormat="1">
      <c r="A477" s="13"/>
      <c r="B477" s="238"/>
      <c r="C477" s="239"/>
      <c r="D477" s="233" t="s">
        <v>160</v>
      </c>
      <c r="E477" s="240" t="s">
        <v>1</v>
      </c>
      <c r="F477" s="241" t="s">
        <v>528</v>
      </c>
      <c r="G477" s="239"/>
      <c r="H477" s="242">
        <v>242.04599999999999</v>
      </c>
      <c r="I477" s="243"/>
      <c r="J477" s="239"/>
      <c r="K477" s="239"/>
      <c r="L477" s="244"/>
      <c r="M477" s="245"/>
      <c r="N477" s="246"/>
      <c r="O477" s="246"/>
      <c r="P477" s="246"/>
      <c r="Q477" s="246"/>
      <c r="R477" s="246"/>
      <c r="S477" s="246"/>
      <c r="T477" s="24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8" t="s">
        <v>160</v>
      </c>
      <c r="AU477" s="248" t="s">
        <v>86</v>
      </c>
      <c r="AV477" s="13" t="s">
        <v>86</v>
      </c>
      <c r="AW477" s="13" t="s">
        <v>34</v>
      </c>
      <c r="AX477" s="13" t="s">
        <v>76</v>
      </c>
      <c r="AY477" s="248" t="s">
        <v>151</v>
      </c>
    </row>
    <row r="478" s="13" customFormat="1">
      <c r="A478" s="13"/>
      <c r="B478" s="238"/>
      <c r="C478" s="239"/>
      <c r="D478" s="233" t="s">
        <v>160</v>
      </c>
      <c r="E478" s="240" t="s">
        <v>1</v>
      </c>
      <c r="F478" s="241" t="s">
        <v>529</v>
      </c>
      <c r="G478" s="239"/>
      <c r="H478" s="242">
        <v>23.633400000000002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160</v>
      </c>
      <c r="AU478" s="248" t="s">
        <v>86</v>
      </c>
      <c r="AV478" s="13" t="s">
        <v>86</v>
      </c>
      <c r="AW478" s="13" t="s">
        <v>34</v>
      </c>
      <c r="AX478" s="13" t="s">
        <v>76</v>
      </c>
      <c r="AY478" s="248" t="s">
        <v>151</v>
      </c>
    </row>
    <row r="479" s="13" customFormat="1">
      <c r="A479" s="13"/>
      <c r="B479" s="238"/>
      <c r="C479" s="239"/>
      <c r="D479" s="233" t="s">
        <v>160</v>
      </c>
      <c r="E479" s="240" t="s">
        <v>1</v>
      </c>
      <c r="F479" s="241" t="s">
        <v>530</v>
      </c>
      <c r="G479" s="239"/>
      <c r="H479" s="242">
        <v>110.896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160</v>
      </c>
      <c r="AU479" s="248" t="s">
        <v>86</v>
      </c>
      <c r="AV479" s="13" t="s">
        <v>86</v>
      </c>
      <c r="AW479" s="13" t="s">
        <v>34</v>
      </c>
      <c r="AX479" s="13" t="s">
        <v>76</v>
      </c>
      <c r="AY479" s="248" t="s">
        <v>151</v>
      </c>
    </row>
    <row r="480" s="14" customFormat="1">
      <c r="A480" s="14"/>
      <c r="B480" s="249"/>
      <c r="C480" s="250"/>
      <c r="D480" s="233" t="s">
        <v>160</v>
      </c>
      <c r="E480" s="251" t="s">
        <v>1</v>
      </c>
      <c r="F480" s="252" t="s">
        <v>162</v>
      </c>
      <c r="G480" s="250"/>
      <c r="H480" s="253">
        <v>376.5754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160</v>
      </c>
      <c r="AU480" s="259" t="s">
        <v>86</v>
      </c>
      <c r="AV480" s="14" t="s">
        <v>157</v>
      </c>
      <c r="AW480" s="14" t="s">
        <v>34</v>
      </c>
      <c r="AX480" s="14" t="s">
        <v>84</v>
      </c>
      <c r="AY480" s="259" t="s">
        <v>151</v>
      </c>
    </row>
    <row r="481" s="2" customFormat="1" ht="33" customHeight="1">
      <c r="A481" s="38"/>
      <c r="B481" s="39"/>
      <c r="C481" s="270" t="s">
        <v>531</v>
      </c>
      <c r="D481" s="270" t="s">
        <v>257</v>
      </c>
      <c r="E481" s="271" t="s">
        <v>532</v>
      </c>
      <c r="F481" s="272" t="s">
        <v>533</v>
      </c>
      <c r="G481" s="273" t="s">
        <v>156</v>
      </c>
      <c r="H481" s="274">
        <v>438.89800000000002</v>
      </c>
      <c r="I481" s="275"/>
      <c r="J481" s="276">
        <f>ROUND(I481*H481,2)</f>
        <v>0</v>
      </c>
      <c r="K481" s="277"/>
      <c r="L481" s="278"/>
      <c r="M481" s="279" t="s">
        <v>1</v>
      </c>
      <c r="N481" s="280" t="s">
        <v>41</v>
      </c>
      <c r="O481" s="91"/>
      <c r="P481" s="229">
        <f>O481*H481</f>
        <v>0</v>
      </c>
      <c r="Q481" s="229">
        <v>0.0020999999999999999</v>
      </c>
      <c r="R481" s="229">
        <f>Q481*H481</f>
        <v>0.9216858</v>
      </c>
      <c r="S481" s="229">
        <v>0</v>
      </c>
      <c r="T481" s="23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1" t="s">
        <v>340</v>
      </c>
      <c r="AT481" s="231" t="s">
        <v>257</v>
      </c>
      <c r="AU481" s="231" t="s">
        <v>86</v>
      </c>
      <c r="AY481" s="17" t="s">
        <v>151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7" t="s">
        <v>84</v>
      </c>
      <c r="BK481" s="232">
        <f>ROUND(I481*H481,2)</f>
        <v>0</v>
      </c>
      <c r="BL481" s="17" t="s">
        <v>239</v>
      </c>
      <c r="BM481" s="231" t="s">
        <v>534</v>
      </c>
    </row>
    <row r="482" s="2" customFormat="1">
      <c r="A482" s="38"/>
      <c r="B482" s="39"/>
      <c r="C482" s="40"/>
      <c r="D482" s="233" t="s">
        <v>159</v>
      </c>
      <c r="E482" s="40"/>
      <c r="F482" s="234" t="s">
        <v>533</v>
      </c>
      <c r="G482" s="40"/>
      <c r="H482" s="40"/>
      <c r="I482" s="235"/>
      <c r="J482" s="40"/>
      <c r="K482" s="40"/>
      <c r="L482" s="44"/>
      <c r="M482" s="236"/>
      <c r="N482" s="237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86</v>
      </c>
    </row>
    <row r="483" s="13" customFormat="1">
      <c r="A483" s="13"/>
      <c r="B483" s="238"/>
      <c r="C483" s="239"/>
      <c r="D483" s="233" t="s">
        <v>160</v>
      </c>
      <c r="E483" s="240" t="s">
        <v>1</v>
      </c>
      <c r="F483" s="241" t="s">
        <v>535</v>
      </c>
      <c r="G483" s="239"/>
      <c r="H483" s="242">
        <v>438.89816250000001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8" t="s">
        <v>160</v>
      </c>
      <c r="AU483" s="248" t="s">
        <v>86</v>
      </c>
      <c r="AV483" s="13" t="s">
        <v>86</v>
      </c>
      <c r="AW483" s="13" t="s">
        <v>34</v>
      </c>
      <c r="AX483" s="13" t="s">
        <v>84</v>
      </c>
      <c r="AY483" s="248" t="s">
        <v>151</v>
      </c>
    </row>
    <row r="484" s="2" customFormat="1" ht="24.15" customHeight="1">
      <c r="A484" s="38"/>
      <c r="B484" s="39"/>
      <c r="C484" s="219" t="s">
        <v>536</v>
      </c>
      <c r="D484" s="219" t="s">
        <v>153</v>
      </c>
      <c r="E484" s="220" t="s">
        <v>537</v>
      </c>
      <c r="F484" s="221" t="s">
        <v>538</v>
      </c>
      <c r="G484" s="222" t="s">
        <v>305</v>
      </c>
      <c r="H484" s="223">
        <v>376.57499999999999</v>
      </c>
      <c r="I484" s="224"/>
      <c r="J484" s="225">
        <f>ROUND(I484*H484,2)</f>
        <v>0</v>
      </c>
      <c r="K484" s="226"/>
      <c r="L484" s="44"/>
      <c r="M484" s="227" t="s">
        <v>1</v>
      </c>
      <c r="N484" s="228" t="s">
        <v>41</v>
      </c>
      <c r="O484" s="91"/>
      <c r="P484" s="229">
        <f>O484*H484</f>
        <v>0</v>
      </c>
      <c r="Q484" s="229">
        <v>0</v>
      </c>
      <c r="R484" s="229">
        <f>Q484*H484</f>
        <v>0</v>
      </c>
      <c r="S484" s="229">
        <v>0</v>
      </c>
      <c r="T484" s="23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1" t="s">
        <v>239</v>
      </c>
      <c r="AT484" s="231" t="s">
        <v>153</v>
      </c>
      <c r="AU484" s="231" t="s">
        <v>86</v>
      </c>
      <c r="AY484" s="17" t="s">
        <v>151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7" t="s">
        <v>84</v>
      </c>
      <c r="BK484" s="232">
        <f>ROUND(I484*H484,2)</f>
        <v>0</v>
      </c>
      <c r="BL484" s="17" t="s">
        <v>239</v>
      </c>
      <c r="BM484" s="231" t="s">
        <v>539</v>
      </c>
    </row>
    <row r="485" s="2" customFormat="1">
      <c r="A485" s="38"/>
      <c r="B485" s="39"/>
      <c r="C485" s="40"/>
      <c r="D485" s="233" t="s">
        <v>159</v>
      </c>
      <c r="E485" s="40"/>
      <c r="F485" s="234" t="s">
        <v>538</v>
      </c>
      <c r="G485" s="40"/>
      <c r="H485" s="40"/>
      <c r="I485" s="235"/>
      <c r="J485" s="40"/>
      <c r="K485" s="40"/>
      <c r="L485" s="44"/>
      <c r="M485" s="236"/>
      <c r="N485" s="237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159</v>
      </c>
      <c r="AU485" s="17" t="s">
        <v>86</v>
      </c>
    </row>
    <row r="486" s="2" customFormat="1" ht="24.15" customHeight="1">
      <c r="A486" s="38"/>
      <c r="B486" s="39"/>
      <c r="C486" s="219" t="s">
        <v>540</v>
      </c>
      <c r="D486" s="219" t="s">
        <v>153</v>
      </c>
      <c r="E486" s="220" t="s">
        <v>541</v>
      </c>
      <c r="F486" s="221" t="s">
        <v>542</v>
      </c>
      <c r="G486" s="222" t="s">
        <v>156</v>
      </c>
      <c r="H486" s="223">
        <v>270.55500000000001</v>
      </c>
      <c r="I486" s="224"/>
      <c r="J486" s="225">
        <f>ROUND(I486*H486,2)</f>
        <v>0</v>
      </c>
      <c r="K486" s="226"/>
      <c r="L486" s="44"/>
      <c r="M486" s="227" t="s">
        <v>1</v>
      </c>
      <c r="N486" s="228" t="s">
        <v>41</v>
      </c>
      <c r="O486" s="91"/>
      <c r="P486" s="229">
        <f>O486*H486</f>
        <v>0</v>
      </c>
      <c r="Q486" s="229">
        <v>0</v>
      </c>
      <c r="R486" s="229">
        <f>Q486*H486</f>
        <v>0</v>
      </c>
      <c r="S486" s="229">
        <v>0</v>
      </c>
      <c r="T486" s="23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1" t="s">
        <v>239</v>
      </c>
      <c r="AT486" s="231" t="s">
        <v>153</v>
      </c>
      <c r="AU486" s="231" t="s">
        <v>86</v>
      </c>
      <c r="AY486" s="17" t="s">
        <v>151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7" t="s">
        <v>84</v>
      </c>
      <c r="BK486" s="232">
        <f>ROUND(I486*H486,2)</f>
        <v>0</v>
      </c>
      <c r="BL486" s="17" t="s">
        <v>239</v>
      </c>
      <c r="BM486" s="231" t="s">
        <v>543</v>
      </c>
    </row>
    <row r="487" s="2" customFormat="1">
      <c r="A487" s="38"/>
      <c r="B487" s="39"/>
      <c r="C487" s="40"/>
      <c r="D487" s="233" t="s">
        <v>159</v>
      </c>
      <c r="E487" s="40"/>
      <c r="F487" s="234" t="s">
        <v>542</v>
      </c>
      <c r="G487" s="40"/>
      <c r="H487" s="40"/>
      <c r="I487" s="235"/>
      <c r="J487" s="40"/>
      <c r="K487" s="40"/>
      <c r="L487" s="44"/>
      <c r="M487" s="236"/>
      <c r="N487" s="237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159</v>
      </c>
      <c r="AU487" s="17" t="s">
        <v>86</v>
      </c>
    </row>
    <row r="488" s="15" customFormat="1">
      <c r="A488" s="15"/>
      <c r="B488" s="260"/>
      <c r="C488" s="261"/>
      <c r="D488" s="233" t="s">
        <v>160</v>
      </c>
      <c r="E488" s="262" t="s">
        <v>1</v>
      </c>
      <c r="F488" s="263" t="s">
        <v>544</v>
      </c>
      <c r="G488" s="261"/>
      <c r="H488" s="262" t="s">
        <v>1</v>
      </c>
      <c r="I488" s="264"/>
      <c r="J488" s="261"/>
      <c r="K488" s="261"/>
      <c r="L488" s="265"/>
      <c r="M488" s="266"/>
      <c r="N488" s="267"/>
      <c r="O488" s="267"/>
      <c r="P488" s="267"/>
      <c r="Q488" s="267"/>
      <c r="R488" s="267"/>
      <c r="S488" s="267"/>
      <c r="T488" s="26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9" t="s">
        <v>160</v>
      </c>
      <c r="AU488" s="269" t="s">
        <v>86</v>
      </c>
      <c r="AV488" s="15" t="s">
        <v>84</v>
      </c>
      <c r="AW488" s="15" t="s">
        <v>34</v>
      </c>
      <c r="AX488" s="15" t="s">
        <v>76</v>
      </c>
      <c r="AY488" s="269" t="s">
        <v>151</v>
      </c>
    </row>
    <row r="489" s="13" customFormat="1">
      <c r="A489" s="13"/>
      <c r="B489" s="238"/>
      <c r="C489" s="239"/>
      <c r="D489" s="233" t="s">
        <v>160</v>
      </c>
      <c r="E489" s="240" t="s">
        <v>1</v>
      </c>
      <c r="F489" s="241" t="s">
        <v>545</v>
      </c>
      <c r="G489" s="239"/>
      <c r="H489" s="242">
        <v>202.17599999999999</v>
      </c>
      <c r="I489" s="243"/>
      <c r="J489" s="239"/>
      <c r="K489" s="239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160</v>
      </c>
      <c r="AU489" s="248" t="s">
        <v>86</v>
      </c>
      <c r="AV489" s="13" t="s">
        <v>86</v>
      </c>
      <c r="AW489" s="13" t="s">
        <v>34</v>
      </c>
      <c r="AX489" s="13" t="s">
        <v>76</v>
      </c>
      <c r="AY489" s="248" t="s">
        <v>151</v>
      </c>
    </row>
    <row r="490" s="15" customFormat="1">
      <c r="A490" s="15"/>
      <c r="B490" s="260"/>
      <c r="C490" s="261"/>
      <c r="D490" s="233" t="s">
        <v>160</v>
      </c>
      <c r="E490" s="262" t="s">
        <v>1</v>
      </c>
      <c r="F490" s="263" t="s">
        <v>546</v>
      </c>
      <c r="G490" s="261"/>
      <c r="H490" s="262" t="s">
        <v>1</v>
      </c>
      <c r="I490" s="264"/>
      <c r="J490" s="261"/>
      <c r="K490" s="261"/>
      <c r="L490" s="265"/>
      <c r="M490" s="266"/>
      <c r="N490" s="267"/>
      <c r="O490" s="267"/>
      <c r="P490" s="267"/>
      <c r="Q490" s="267"/>
      <c r="R490" s="267"/>
      <c r="S490" s="267"/>
      <c r="T490" s="26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9" t="s">
        <v>160</v>
      </c>
      <c r="AU490" s="269" t="s">
        <v>86</v>
      </c>
      <c r="AV490" s="15" t="s">
        <v>84</v>
      </c>
      <c r="AW490" s="15" t="s">
        <v>34</v>
      </c>
      <c r="AX490" s="15" t="s">
        <v>76</v>
      </c>
      <c r="AY490" s="269" t="s">
        <v>151</v>
      </c>
    </row>
    <row r="491" s="13" customFormat="1">
      <c r="A491" s="13"/>
      <c r="B491" s="238"/>
      <c r="C491" s="239"/>
      <c r="D491" s="233" t="s">
        <v>160</v>
      </c>
      <c r="E491" s="240" t="s">
        <v>1</v>
      </c>
      <c r="F491" s="241" t="s">
        <v>547</v>
      </c>
      <c r="G491" s="239"/>
      <c r="H491" s="242">
        <v>68.378550000000004</v>
      </c>
      <c r="I491" s="243"/>
      <c r="J491" s="239"/>
      <c r="K491" s="239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160</v>
      </c>
      <c r="AU491" s="248" t="s">
        <v>86</v>
      </c>
      <c r="AV491" s="13" t="s">
        <v>86</v>
      </c>
      <c r="AW491" s="13" t="s">
        <v>34</v>
      </c>
      <c r="AX491" s="13" t="s">
        <v>76</v>
      </c>
      <c r="AY491" s="248" t="s">
        <v>151</v>
      </c>
    </row>
    <row r="492" s="14" customFormat="1">
      <c r="A492" s="14"/>
      <c r="B492" s="249"/>
      <c r="C492" s="250"/>
      <c r="D492" s="233" t="s">
        <v>160</v>
      </c>
      <c r="E492" s="251" t="s">
        <v>1</v>
      </c>
      <c r="F492" s="252" t="s">
        <v>162</v>
      </c>
      <c r="G492" s="250"/>
      <c r="H492" s="253">
        <v>270.55455000000001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9" t="s">
        <v>160</v>
      </c>
      <c r="AU492" s="259" t="s">
        <v>86</v>
      </c>
      <c r="AV492" s="14" t="s">
        <v>157</v>
      </c>
      <c r="AW492" s="14" t="s">
        <v>34</v>
      </c>
      <c r="AX492" s="14" t="s">
        <v>84</v>
      </c>
      <c r="AY492" s="259" t="s">
        <v>151</v>
      </c>
    </row>
    <row r="493" s="2" customFormat="1" ht="16.5" customHeight="1">
      <c r="A493" s="38"/>
      <c r="B493" s="39"/>
      <c r="C493" s="270" t="s">
        <v>548</v>
      </c>
      <c r="D493" s="270" t="s">
        <v>257</v>
      </c>
      <c r="E493" s="271" t="s">
        <v>549</v>
      </c>
      <c r="F493" s="272" t="s">
        <v>550</v>
      </c>
      <c r="G493" s="273" t="s">
        <v>188</v>
      </c>
      <c r="H493" s="274">
        <v>270.55500000000001</v>
      </c>
      <c r="I493" s="275"/>
      <c r="J493" s="276">
        <f>ROUND(I493*H493,2)</f>
        <v>0</v>
      </c>
      <c r="K493" s="277"/>
      <c r="L493" s="278"/>
      <c r="M493" s="279" t="s">
        <v>1</v>
      </c>
      <c r="N493" s="280" t="s">
        <v>41</v>
      </c>
      <c r="O493" s="91"/>
      <c r="P493" s="229">
        <f>O493*H493</f>
        <v>0</v>
      </c>
      <c r="Q493" s="229">
        <v>1</v>
      </c>
      <c r="R493" s="229">
        <f>Q493*H493</f>
        <v>270.55500000000001</v>
      </c>
      <c r="S493" s="229">
        <v>0</v>
      </c>
      <c r="T493" s="23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1" t="s">
        <v>340</v>
      </c>
      <c r="AT493" s="231" t="s">
        <v>257</v>
      </c>
      <c r="AU493" s="231" t="s">
        <v>86</v>
      </c>
      <c r="AY493" s="17" t="s">
        <v>151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7" t="s">
        <v>84</v>
      </c>
      <c r="BK493" s="232">
        <f>ROUND(I493*H493,2)</f>
        <v>0</v>
      </c>
      <c r="BL493" s="17" t="s">
        <v>239</v>
      </c>
      <c r="BM493" s="231" t="s">
        <v>551</v>
      </c>
    </row>
    <row r="494" s="2" customFormat="1">
      <c r="A494" s="38"/>
      <c r="B494" s="39"/>
      <c r="C494" s="40"/>
      <c r="D494" s="233" t="s">
        <v>159</v>
      </c>
      <c r="E494" s="40"/>
      <c r="F494" s="234" t="s">
        <v>550</v>
      </c>
      <c r="G494" s="40"/>
      <c r="H494" s="40"/>
      <c r="I494" s="235"/>
      <c r="J494" s="40"/>
      <c r="K494" s="40"/>
      <c r="L494" s="44"/>
      <c r="M494" s="236"/>
      <c r="N494" s="237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159</v>
      </c>
      <c r="AU494" s="17" t="s">
        <v>86</v>
      </c>
    </row>
    <row r="495" s="2" customFormat="1" ht="24.15" customHeight="1">
      <c r="A495" s="38"/>
      <c r="B495" s="39"/>
      <c r="C495" s="219" t="s">
        <v>552</v>
      </c>
      <c r="D495" s="219" t="s">
        <v>153</v>
      </c>
      <c r="E495" s="220" t="s">
        <v>553</v>
      </c>
      <c r="F495" s="221" t="s">
        <v>554</v>
      </c>
      <c r="G495" s="222" t="s">
        <v>156</v>
      </c>
      <c r="H495" s="223">
        <v>270.55500000000001</v>
      </c>
      <c r="I495" s="224"/>
      <c r="J495" s="225">
        <f>ROUND(I495*H495,2)</f>
        <v>0</v>
      </c>
      <c r="K495" s="226"/>
      <c r="L495" s="44"/>
      <c r="M495" s="227" t="s">
        <v>1</v>
      </c>
      <c r="N495" s="228" t="s">
        <v>41</v>
      </c>
      <c r="O495" s="91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1" t="s">
        <v>239</v>
      </c>
      <c r="AT495" s="231" t="s">
        <v>153</v>
      </c>
      <c r="AU495" s="231" t="s">
        <v>86</v>
      </c>
      <c r="AY495" s="17" t="s">
        <v>151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7" t="s">
        <v>84</v>
      </c>
      <c r="BK495" s="232">
        <f>ROUND(I495*H495,2)</f>
        <v>0</v>
      </c>
      <c r="BL495" s="17" t="s">
        <v>239</v>
      </c>
      <c r="BM495" s="231" t="s">
        <v>555</v>
      </c>
    </row>
    <row r="496" s="2" customFormat="1">
      <c r="A496" s="38"/>
      <c r="B496" s="39"/>
      <c r="C496" s="40"/>
      <c r="D496" s="233" t="s">
        <v>159</v>
      </c>
      <c r="E496" s="40"/>
      <c r="F496" s="234" t="s">
        <v>554</v>
      </c>
      <c r="G496" s="40"/>
      <c r="H496" s="40"/>
      <c r="I496" s="235"/>
      <c r="J496" s="40"/>
      <c r="K496" s="40"/>
      <c r="L496" s="44"/>
      <c r="M496" s="236"/>
      <c r="N496" s="237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159</v>
      </c>
      <c r="AU496" s="17" t="s">
        <v>86</v>
      </c>
    </row>
    <row r="497" s="2" customFormat="1" ht="24.15" customHeight="1">
      <c r="A497" s="38"/>
      <c r="B497" s="39"/>
      <c r="C497" s="270" t="s">
        <v>556</v>
      </c>
      <c r="D497" s="270" t="s">
        <v>257</v>
      </c>
      <c r="E497" s="271" t="s">
        <v>557</v>
      </c>
      <c r="F497" s="272" t="s">
        <v>558</v>
      </c>
      <c r="G497" s="273" t="s">
        <v>156</v>
      </c>
      <c r="H497" s="274">
        <v>297.61099999999999</v>
      </c>
      <c r="I497" s="275"/>
      <c r="J497" s="276">
        <f>ROUND(I497*H497,2)</f>
        <v>0</v>
      </c>
      <c r="K497" s="277"/>
      <c r="L497" s="278"/>
      <c r="M497" s="279" t="s">
        <v>1</v>
      </c>
      <c r="N497" s="280" t="s">
        <v>41</v>
      </c>
      <c r="O497" s="91"/>
      <c r="P497" s="229">
        <f>O497*H497</f>
        <v>0</v>
      </c>
      <c r="Q497" s="229">
        <v>0.00014999999999999999</v>
      </c>
      <c r="R497" s="229">
        <f>Q497*H497</f>
        <v>0.044641649999999998</v>
      </c>
      <c r="S497" s="229">
        <v>0</v>
      </c>
      <c r="T497" s="23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1" t="s">
        <v>340</v>
      </c>
      <c r="AT497" s="231" t="s">
        <v>257</v>
      </c>
      <c r="AU497" s="231" t="s">
        <v>86</v>
      </c>
      <c r="AY497" s="17" t="s">
        <v>151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17" t="s">
        <v>84</v>
      </c>
      <c r="BK497" s="232">
        <f>ROUND(I497*H497,2)</f>
        <v>0</v>
      </c>
      <c r="BL497" s="17" t="s">
        <v>239</v>
      </c>
      <c r="BM497" s="231" t="s">
        <v>559</v>
      </c>
    </row>
    <row r="498" s="2" customFormat="1">
      <c r="A498" s="38"/>
      <c r="B498" s="39"/>
      <c r="C498" s="40"/>
      <c r="D498" s="233" t="s">
        <v>159</v>
      </c>
      <c r="E498" s="40"/>
      <c r="F498" s="234" t="s">
        <v>558</v>
      </c>
      <c r="G498" s="40"/>
      <c r="H498" s="40"/>
      <c r="I498" s="235"/>
      <c r="J498" s="40"/>
      <c r="K498" s="40"/>
      <c r="L498" s="44"/>
      <c r="M498" s="236"/>
      <c r="N498" s="237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159</v>
      </c>
      <c r="AU498" s="17" t="s">
        <v>86</v>
      </c>
    </row>
    <row r="499" s="13" customFormat="1">
      <c r="A499" s="13"/>
      <c r="B499" s="238"/>
      <c r="C499" s="239"/>
      <c r="D499" s="233" t="s">
        <v>160</v>
      </c>
      <c r="E499" s="240" t="s">
        <v>1</v>
      </c>
      <c r="F499" s="241" t="s">
        <v>560</v>
      </c>
      <c r="G499" s="239"/>
      <c r="H499" s="242">
        <v>297.6105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160</v>
      </c>
      <c r="AU499" s="248" t="s">
        <v>86</v>
      </c>
      <c r="AV499" s="13" t="s">
        <v>86</v>
      </c>
      <c r="AW499" s="13" t="s">
        <v>34</v>
      </c>
      <c r="AX499" s="13" t="s">
        <v>84</v>
      </c>
      <c r="AY499" s="248" t="s">
        <v>151</v>
      </c>
    </row>
    <row r="500" s="2" customFormat="1" ht="33" customHeight="1">
      <c r="A500" s="38"/>
      <c r="B500" s="39"/>
      <c r="C500" s="219" t="s">
        <v>561</v>
      </c>
      <c r="D500" s="219" t="s">
        <v>153</v>
      </c>
      <c r="E500" s="220" t="s">
        <v>562</v>
      </c>
      <c r="F500" s="221" t="s">
        <v>563</v>
      </c>
      <c r="G500" s="222" t="s">
        <v>156</v>
      </c>
      <c r="H500" s="223">
        <v>270.55500000000001</v>
      </c>
      <c r="I500" s="224"/>
      <c r="J500" s="225">
        <f>ROUND(I500*H500,2)</f>
        <v>0</v>
      </c>
      <c r="K500" s="226"/>
      <c r="L500" s="44"/>
      <c r="M500" s="227" t="s">
        <v>1</v>
      </c>
      <c r="N500" s="228" t="s">
        <v>41</v>
      </c>
      <c r="O500" s="91"/>
      <c r="P500" s="229">
        <f>O500*H500</f>
        <v>0</v>
      </c>
      <c r="Q500" s="229">
        <v>0</v>
      </c>
      <c r="R500" s="229">
        <f>Q500*H500</f>
        <v>0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239</v>
      </c>
      <c r="AT500" s="231" t="s">
        <v>153</v>
      </c>
      <c r="AU500" s="231" t="s">
        <v>86</v>
      </c>
      <c r="AY500" s="17" t="s">
        <v>151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84</v>
      </c>
      <c r="BK500" s="232">
        <f>ROUND(I500*H500,2)</f>
        <v>0</v>
      </c>
      <c r="BL500" s="17" t="s">
        <v>239</v>
      </c>
      <c r="BM500" s="231" t="s">
        <v>564</v>
      </c>
    </row>
    <row r="501" s="2" customFormat="1">
      <c r="A501" s="38"/>
      <c r="B501" s="39"/>
      <c r="C501" s="40"/>
      <c r="D501" s="233" t="s">
        <v>159</v>
      </c>
      <c r="E501" s="40"/>
      <c r="F501" s="234" t="s">
        <v>563</v>
      </c>
      <c r="G501" s="40"/>
      <c r="H501" s="40"/>
      <c r="I501" s="235"/>
      <c r="J501" s="40"/>
      <c r="K501" s="40"/>
      <c r="L501" s="44"/>
      <c r="M501" s="236"/>
      <c r="N501" s="237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159</v>
      </c>
      <c r="AU501" s="17" t="s">
        <v>86</v>
      </c>
    </row>
    <row r="502" s="2" customFormat="1" ht="16.5" customHeight="1">
      <c r="A502" s="38"/>
      <c r="B502" s="39"/>
      <c r="C502" s="270" t="s">
        <v>485</v>
      </c>
      <c r="D502" s="270" t="s">
        <v>257</v>
      </c>
      <c r="E502" s="271" t="s">
        <v>565</v>
      </c>
      <c r="F502" s="272" t="s">
        <v>566</v>
      </c>
      <c r="G502" s="273" t="s">
        <v>165</v>
      </c>
      <c r="H502" s="274">
        <v>27.056000000000001</v>
      </c>
      <c r="I502" s="275"/>
      <c r="J502" s="276">
        <f>ROUND(I502*H502,2)</f>
        <v>0</v>
      </c>
      <c r="K502" s="277"/>
      <c r="L502" s="278"/>
      <c r="M502" s="279" t="s">
        <v>1</v>
      </c>
      <c r="N502" s="280" t="s">
        <v>41</v>
      </c>
      <c r="O502" s="91"/>
      <c r="P502" s="229">
        <f>O502*H502</f>
        <v>0</v>
      </c>
      <c r="Q502" s="229">
        <v>0.5</v>
      </c>
      <c r="R502" s="229">
        <f>Q502*H502</f>
        <v>13.528000000000001</v>
      </c>
      <c r="S502" s="229">
        <v>0</v>
      </c>
      <c r="T502" s="23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1" t="s">
        <v>340</v>
      </c>
      <c r="AT502" s="231" t="s">
        <v>257</v>
      </c>
      <c r="AU502" s="231" t="s">
        <v>86</v>
      </c>
      <c r="AY502" s="17" t="s">
        <v>151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7" t="s">
        <v>84</v>
      </c>
      <c r="BK502" s="232">
        <f>ROUND(I502*H502,2)</f>
        <v>0</v>
      </c>
      <c r="BL502" s="17" t="s">
        <v>239</v>
      </c>
      <c r="BM502" s="231" t="s">
        <v>567</v>
      </c>
    </row>
    <row r="503" s="2" customFormat="1">
      <c r="A503" s="38"/>
      <c r="B503" s="39"/>
      <c r="C503" s="40"/>
      <c r="D503" s="233" t="s">
        <v>159</v>
      </c>
      <c r="E503" s="40"/>
      <c r="F503" s="234" t="s">
        <v>566</v>
      </c>
      <c r="G503" s="40"/>
      <c r="H503" s="40"/>
      <c r="I503" s="235"/>
      <c r="J503" s="40"/>
      <c r="K503" s="40"/>
      <c r="L503" s="44"/>
      <c r="M503" s="236"/>
      <c r="N503" s="237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159</v>
      </c>
      <c r="AU503" s="17" t="s">
        <v>86</v>
      </c>
    </row>
    <row r="504" s="13" customFormat="1">
      <c r="A504" s="13"/>
      <c r="B504" s="238"/>
      <c r="C504" s="239"/>
      <c r="D504" s="233" t="s">
        <v>160</v>
      </c>
      <c r="E504" s="240" t="s">
        <v>1</v>
      </c>
      <c r="F504" s="241" t="s">
        <v>568</v>
      </c>
      <c r="G504" s="239"/>
      <c r="H504" s="242">
        <v>27.055499999999999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160</v>
      </c>
      <c r="AU504" s="248" t="s">
        <v>86</v>
      </c>
      <c r="AV504" s="13" t="s">
        <v>86</v>
      </c>
      <c r="AW504" s="13" t="s">
        <v>34</v>
      </c>
      <c r="AX504" s="13" t="s">
        <v>84</v>
      </c>
      <c r="AY504" s="248" t="s">
        <v>151</v>
      </c>
    </row>
    <row r="505" s="2" customFormat="1" ht="24.15" customHeight="1">
      <c r="A505" s="38"/>
      <c r="B505" s="39"/>
      <c r="C505" s="219" t="s">
        <v>569</v>
      </c>
      <c r="D505" s="219" t="s">
        <v>153</v>
      </c>
      <c r="E505" s="220" t="s">
        <v>570</v>
      </c>
      <c r="F505" s="221" t="s">
        <v>571</v>
      </c>
      <c r="G505" s="222" t="s">
        <v>156</v>
      </c>
      <c r="H505" s="223">
        <v>270.55500000000001</v>
      </c>
      <c r="I505" s="224"/>
      <c r="J505" s="225">
        <f>ROUND(I505*H505,2)</f>
        <v>0</v>
      </c>
      <c r="K505" s="226"/>
      <c r="L505" s="44"/>
      <c r="M505" s="227" t="s">
        <v>1</v>
      </c>
      <c r="N505" s="228" t="s">
        <v>41</v>
      </c>
      <c r="O505" s="91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1" t="s">
        <v>239</v>
      </c>
      <c r="AT505" s="231" t="s">
        <v>153</v>
      </c>
      <c r="AU505" s="231" t="s">
        <v>86</v>
      </c>
      <c r="AY505" s="17" t="s">
        <v>151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7" t="s">
        <v>84</v>
      </c>
      <c r="BK505" s="232">
        <f>ROUND(I505*H505,2)</f>
        <v>0</v>
      </c>
      <c r="BL505" s="17" t="s">
        <v>239</v>
      </c>
      <c r="BM505" s="231" t="s">
        <v>572</v>
      </c>
    </row>
    <row r="506" s="2" customFormat="1">
      <c r="A506" s="38"/>
      <c r="B506" s="39"/>
      <c r="C506" s="40"/>
      <c r="D506" s="233" t="s">
        <v>159</v>
      </c>
      <c r="E506" s="40"/>
      <c r="F506" s="234" t="s">
        <v>571</v>
      </c>
      <c r="G506" s="40"/>
      <c r="H506" s="40"/>
      <c r="I506" s="235"/>
      <c r="J506" s="40"/>
      <c r="K506" s="40"/>
      <c r="L506" s="44"/>
      <c r="M506" s="236"/>
      <c r="N506" s="237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159</v>
      </c>
      <c r="AU506" s="17" t="s">
        <v>86</v>
      </c>
    </row>
    <row r="507" s="2" customFormat="1" ht="24.15" customHeight="1">
      <c r="A507" s="38"/>
      <c r="B507" s="39"/>
      <c r="C507" s="270" t="s">
        <v>573</v>
      </c>
      <c r="D507" s="270" t="s">
        <v>257</v>
      </c>
      <c r="E507" s="271" t="s">
        <v>574</v>
      </c>
      <c r="F507" s="272" t="s">
        <v>575</v>
      </c>
      <c r="G507" s="273" t="s">
        <v>165</v>
      </c>
      <c r="H507" s="274">
        <v>27.056000000000001</v>
      </c>
      <c r="I507" s="275"/>
      <c r="J507" s="276">
        <f>ROUND(I507*H507,2)</f>
        <v>0</v>
      </c>
      <c r="K507" s="277"/>
      <c r="L507" s="278"/>
      <c r="M507" s="279" t="s">
        <v>1</v>
      </c>
      <c r="N507" s="280" t="s">
        <v>41</v>
      </c>
      <c r="O507" s="91"/>
      <c r="P507" s="229">
        <f>O507*H507</f>
        <v>0</v>
      </c>
      <c r="Q507" s="229">
        <v>0.75</v>
      </c>
      <c r="R507" s="229">
        <f>Q507*H507</f>
        <v>20.292000000000002</v>
      </c>
      <c r="S507" s="229">
        <v>0</v>
      </c>
      <c r="T507" s="23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1" t="s">
        <v>340</v>
      </c>
      <c r="AT507" s="231" t="s">
        <v>257</v>
      </c>
      <c r="AU507" s="231" t="s">
        <v>86</v>
      </c>
      <c r="AY507" s="17" t="s">
        <v>151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7" t="s">
        <v>84</v>
      </c>
      <c r="BK507" s="232">
        <f>ROUND(I507*H507,2)</f>
        <v>0</v>
      </c>
      <c r="BL507" s="17" t="s">
        <v>239</v>
      </c>
      <c r="BM507" s="231" t="s">
        <v>576</v>
      </c>
    </row>
    <row r="508" s="2" customFormat="1">
      <c r="A508" s="38"/>
      <c r="B508" s="39"/>
      <c r="C508" s="40"/>
      <c r="D508" s="233" t="s">
        <v>159</v>
      </c>
      <c r="E508" s="40"/>
      <c r="F508" s="234" t="s">
        <v>575</v>
      </c>
      <c r="G508" s="40"/>
      <c r="H508" s="40"/>
      <c r="I508" s="235"/>
      <c r="J508" s="40"/>
      <c r="K508" s="40"/>
      <c r="L508" s="44"/>
      <c r="M508" s="236"/>
      <c r="N508" s="237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159</v>
      </c>
      <c r="AU508" s="17" t="s">
        <v>86</v>
      </c>
    </row>
    <row r="509" s="13" customFormat="1">
      <c r="A509" s="13"/>
      <c r="B509" s="238"/>
      <c r="C509" s="239"/>
      <c r="D509" s="233" t="s">
        <v>160</v>
      </c>
      <c r="E509" s="240" t="s">
        <v>1</v>
      </c>
      <c r="F509" s="241" t="s">
        <v>568</v>
      </c>
      <c r="G509" s="239"/>
      <c r="H509" s="242">
        <v>27.055499999999999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160</v>
      </c>
      <c r="AU509" s="248" t="s">
        <v>86</v>
      </c>
      <c r="AV509" s="13" t="s">
        <v>86</v>
      </c>
      <c r="AW509" s="13" t="s">
        <v>34</v>
      </c>
      <c r="AX509" s="13" t="s">
        <v>84</v>
      </c>
      <c r="AY509" s="248" t="s">
        <v>151</v>
      </c>
    </row>
    <row r="510" s="12" customFormat="1" ht="22.8" customHeight="1">
      <c r="A510" s="12"/>
      <c r="B510" s="203"/>
      <c r="C510" s="204"/>
      <c r="D510" s="205" t="s">
        <v>75</v>
      </c>
      <c r="E510" s="217" t="s">
        <v>577</v>
      </c>
      <c r="F510" s="217" t="s">
        <v>578</v>
      </c>
      <c r="G510" s="204"/>
      <c r="H510" s="204"/>
      <c r="I510" s="207"/>
      <c r="J510" s="218">
        <f>BK510</f>
        <v>0</v>
      </c>
      <c r="K510" s="204"/>
      <c r="L510" s="209"/>
      <c r="M510" s="210"/>
      <c r="N510" s="211"/>
      <c r="O510" s="211"/>
      <c r="P510" s="212">
        <f>SUM(P511:P547)</f>
        <v>0</v>
      </c>
      <c r="Q510" s="211"/>
      <c r="R510" s="212">
        <f>SUM(R511:R547)</f>
        <v>2.3273545000000002</v>
      </c>
      <c r="S510" s="211"/>
      <c r="T510" s="213">
        <f>SUM(T511:T547)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4" t="s">
        <v>86</v>
      </c>
      <c r="AT510" s="215" t="s">
        <v>75</v>
      </c>
      <c r="AU510" s="215" t="s">
        <v>84</v>
      </c>
      <c r="AY510" s="214" t="s">
        <v>151</v>
      </c>
      <c r="BK510" s="216">
        <f>SUM(BK511:BK547)</f>
        <v>0</v>
      </c>
    </row>
    <row r="511" s="2" customFormat="1" ht="24.15" customHeight="1">
      <c r="A511" s="38"/>
      <c r="B511" s="39"/>
      <c r="C511" s="219" t="s">
        <v>579</v>
      </c>
      <c r="D511" s="219" t="s">
        <v>153</v>
      </c>
      <c r="E511" s="220" t="s">
        <v>580</v>
      </c>
      <c r="F511" s="221" t="s">
        <v>581</v>
      </c>
      <c r="G511" s="222" t="s">
        <v>156</v>
      </c>
      <c r="H511" s="223">
        <v>377.92399999999998</v>
      </c>
      <c r="I511" s="224"/>
      <c r="J511" s="225">
        <f>ROUND(I511*H511,2)</f>
        <v>0</v>
      </c>
      <c r="K511" s="226"/>
      <c r="L511" s="44"/>
      <c r="M511" s="227" t="s">
        <v>1</v>
      </c>
      <c r="N511" s="228" t="s">
        <v>41</v>
      </c>
      <c r="O511" s="91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1" t="s">
        <v>239</v>
      </c>
      <c r="AT511" s="231" t="s">
        <v>153</v>
      </c>
      <c r="AU511" s="231" t="s">
        <v>86</v>
      </c>
      <c r="AY511" s="17" t="s">
        <v>151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7" t="s">
        <v>84</v>
      </c>
      <c r="BK511" s="232">
        <f>ROUND(I511*H511,2)</f>
        <v>0</v>
      </c>
      <c r="BL511" s="17" t="s">
        <v>239</v>
      </c>
      <c r="BM511" s="231" t="s">
        <v>582</v>
      </c>
    </row>
    <row r="512" s="2" customFormat="1">
      <c r="A512" s="38"/>
      <c r="B512" s="39"/>
      <c r="C512" s="40"/>
      <c r="D512" s="233" t="s">
        <v>159</v>
      </c>
      <c r="E512" s="40"/>
      <c r="F512" s="234" t="s">
        <v>581</v>
      </c>
      <c r="G512" s="40"/>
      <c r="H512" s="40"/>
      <c r="I512" s="235"/>
      <c r="J512" s="40"/>
      <c r="K512" s="40"/>
      <c r="L512" s="44"/>
      <c r="M512" s="236"/>
      <c r="N512" s="237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159</v>
      </c>
      <c r="AU512" s="17" t="s">
        <v>86</v>
      </c>
    </row>
    <row r="513" s="15" customFormat="1">
      <c r="A513" s="15"/>
      <c r="B513" s="260"/>
      <c r="C513" s="261"/>
      <c r="D513" s="233" t="s">
        <v>160</v>
      </c>
      <c r="E513" s="262" t="s">
        <v>1</v>
      </c>
      <c r="F513" s="263" t="s">
        <v>544</v>
      </c>
      <c r="G513" s="261"/>
      <c r="H513" s="262" t="s">
        <v>1</v>
      </c>
      <c r="I513" s="264"/>
      <c r="J513" s="261"/>
      <c r="K513" s="261"/>
      <c r="L513" s="265"/>
      <c r="M513" s="266"/>
      <c r="N513" s="267"/>
      <c r="O513" s="267"/>
      <c r="P513" s="267"/>
      <c r="Q513" s="267"/>
      <c r="R513" s="267"/>
      <c r="S513" s="267"/>
      <c r="T513" s="26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9" t="s">
        <v>160</v>
      </c>
      <c r="AU513" s="269" t="s">
        <v>86</v>
      </c>
      <c r="AV513" s="15" t="s">
        <v>84</v>
      </c>
      <c r="AW513" s="15" t="s">
        <v>34</v>
      </c>
      <c r="AX513" s="15" t="s">
        <v>76</v>
      </c>
      <c r="AY513" s="269" t="s">
        <v>151</v>
      </c>
    </row>
    <row r="514" s="13" customFormat="1">
      <c r="A514" s="13"/>
      <c r="B514" s="238"/>
      <c r="C514" s="239"/>
      <c r="D514" s="233" t="s">
        <v>160</v>
      </c>
      <c r="E514" s="240" t="s">
        <v>1</v>
      </c>
      <c r="F514" s="241" t="s">
        <v>545</v>
      </c>
      <c r="G514" s="239"/>
      <c r="H514" s="242">
        <v>202.17599999999999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8" t="s">
        <v>160</v>
      </c>
      <c r="AU514" s="248" t="s">
        <v>86</v>
      </c>
      <c r="AV514" s="13" t="s">
        <v>86</v>
      </c>
      <c r="AW514" s="13" t="s">
        <v>34</v>
      </c>
      <c r="AX514" s="13" t="s">
        <v>76</v>
      </c>
      <c r="AY514" s="248" t="s">
        <v>151</v>
      </c>
    </row>
    <row r="515" s="15" customFormat="1">
      <c r="A515" s="15"/>
      <c r="B515" s="260"/>
      <c r="C515" s="261"/>
      <c r="D515" s="233" t="s">
        <v>160</v>
      </c>
      <c r="E515" s="262" t="s">
        <v>1</v>
      </c>
      <c r="F515" s="263" t="s">
        <v>583</v>
      </c>
      <c r="G515" s="261"/>
      <c r="H515" s="262" t="s">
        <v>1</v>
      </c>
      <c r="I515" s="264"/>
      <c r="J515" s="261"/>
      <c r="K515" s="261"/>
      <c r="L515" s="265"/>
      <c r="M515" s="266"/>
      <c r="N515" s="267"/>
      <c r="O515" s="267"/>
      <c r="P515" s="267"/>
      <c r="Q515" s="267"/>
      <c r="R515" s="267"/>
      <c r="S515" s="267"/>
      <c r="T515" s="26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9" t="s">
        <v>160</v>
      </c>
      <c r="AU515" s="269" t="s">
        <v>86</v>
      </c>
      <c r="AV515" s="15" t="s">
        <v>84</v>
      </c>
      <c r="AW515" s="15" t="s">
        <v>34</v>
      </c>
      <c r="AX515" s="15" t="s">
        <v>76</v>
      </c>
      <c r="AY515" s="269" t="s">
        <v>151</v>
      </c>
    </row>
    <row r="516" s="13" customFormat="1">
      <c r="A516" s="13"/>
      <c r="B516" s="238"/>
      <c r="C516" s="239"/>
      <c r="D516" s="233" t="s">
        <v>160</v>
      </c>
      <c r="E516" s="240" t="s">
        <v>1</v>
      </c>
      <c r="F516" s="241" t="s">
        <v>584</v>
      </c>
      <c r="G516" s="239"/>
      <c r="H516" s="242">
        <v>43.524000000000001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160</v>
      </c>
      <c r="AU516" s="248" t="s">
        <v>86</v>
      </c>
      <c r="AV516" s="13" t="s">
        <v>86</v>
      </c>
      <c r="AW516" s="13" t="s">
        <v>34</v>
      </c>
      <c r="AX516" s="13" t="s">
        <v>76</v>
      </c>
      <c r="AY516" s="248" t="s">
        <v>151</v>
      </c>
    </row>
    <row r="517" s="15" customFormat="1">
      <c r="A517" s="15"/>
      <c r="B517" s="260"/>
      <c r="C517" s="261"/>
      <c r="D517" s="233" t="s">
        <v>160</v>
      </c>
      <c r="E517" s="262" t="s">
        <v>1</v>
      </c>
      <c r="F517" s="263" t="s">
        <v>546</v>
      </c>
      <c r="G517" s="261"/>
      <c r="H517" s="262" t="s">
        <v>1</v>
      </c>
      <c r="I517" s="264"/>
      <c r="J517" s="261"/>
      <c r="K517" s="261"/>
      <c r="L517" s="265"/>
      <c r="M517" s="266"/>
      <c r="N517" s="267"/>
      <c r="O517" s="267"/>
      <c r="P517" s="267"/>
      <c r="Q517" s="267"/>
      <c r="R517" s="267"/>
      <c r="S517" s="267"/>
      <c r="T517" s="268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9" t="s">
        <v>160</v>
      </c>
      <c r="AU517" s="269" t="s">
        <v>86</v>
      </c>
      <c r="AV517" s="15" t="s">
        <v>84</v>
      </c>
      <c r="AW517" s="15" t="s">
        <v>34</v>
      </c>
      <c r="AX517" s="15" t="s">
        <v>76</v>
      </c>
      <c r="AY517" s="269" t="s">
        <v>151</v>
      </c>
    </row>
    <row r="518" s="13" customFormat="1">
      <c r="A518" s="13"/>
      <c r="B518" s="238"/>
      <c r="C518" s="239"/>
      <c r="D518" s="233" t="s">
        <v>160</v>
      </c>
      <c r="E518" s="240" t="s">
        <v>1</v>
      </c>
      <c r="F518" s="241" t="s">
        <v>547</v>
      </c>
      <c r="G518" s="239"/>
      <c r="H518" s="242">
        <v>68.378550000000004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160</v>
      </c>
      <c r="AU518" s="248" t="s">
        <v>86</v>
      </c>
      <c r="AV518" s="13" t="s">
        <v>86</v>
      </c>
      <c r="AW518" s="13" t="s">
        <v>34</v>
      </c>
      <c r="AX518" s="13" t="s">
        <v>76</v>
      </c>
      <c r="AY518" s="248" t="s">
        <v>151</v>
      </c>
    </row>
    <row r="519" s="15" customFormat="1">
      <c r="A519" s="15"/>
      <c r="B519" s="260"/>
      <c r="C519" s="261"/>
      <c r="D519" s="233" t="s">
        <v>160</v>
      </c>
      <c r="E519" s="262" t="s">
        <v>1</v>
      </c>
      <c r="F519" s="263" t="s">
        <v>585</v>
      </c>
      <c r="G519" s="261"/>
      <c r="H519" s="262" t="s">
        <v>1</v>
      </c>
      <c r="I519" s="264"/>
      <c r="J519" s="261"/>
      <c r="K519" s="261"/>
      <c r="L519" s="265"/>
      <c r="M519" s="266"/>
      <c r="N519" s="267"/>
      <c r="O519" s="267"/>
      <c r="P519" s="267"/>
      <c r="Q519" s="267"/>
      <c r="R519" s="267"/>
      <c r="S519" s="267"/>
      <c r="T519" s="26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9" t="s">
        <v>160</v>
      </c>
      <c r="AU519" s="269" t="s">
        <v>86</v>
      </c>
      <c r="AV519" s="15" t="s">
        <v>84</v>
      </c>
      <c r="AW519" s="15" t="s">
        <v>34</v>
      </c>
      <c r="AX519" s="15" t="s">
        <v>76</v>
      </c>
      <c r="AY519" s="269" t="s">
        <v>151</v>
      </c>
    </row>
    <row r="520" s="13" customFormat="1">
      <c r="A520" s="13"/>
      <c r="B520" s="238"/>
      <c r="C520" s="239"/>
      <c r="D520" s="233" t="s">
        <v>160</v>
      </c>
      <c r="E520" s="240" t="s">
        <v>1</v>
      </c>
      <c r="F520" s="241" t="s">
        <v>586</v>
      </c>
      <c r="G520" s="239"/>
      <c r="H520" s="242">
        <v>41.524999999999999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160</v>
      </c>
      <c r="AU520" s="248" t="s">
        <v>86</v>
      </c>
      <c r="AV520" s="13" t="s">
        <v>86</v>
      </c>
      <c r="AW520" s="13" t="s">
        <v>34</v>
      </c>
      <c r="AX520" s="13" t="s">
        <v>76</v>
      </c>
      <c r="AY520" s="248" t="s">
        <v>151</v>
      </c>
    </row>
    <row r="521" s="13" customFormat="1">
      <c r="A521" s="13"/>
      <c r="B521" s="238"/>
      <c r="C521" s="239"/>
      <c r="D521" s="233" t="s">
        <v>160</v>
      </c>
      <c r="E521" s="240" t="s">
        <v>1</v>
      </c>
      <c r="F521" s="241" t="s">
        <v>587</v>
      </c>
      <c r="G521" s="239"/>
      <c r="H521" s="242">
        <v>22.32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8" t="s">
        <v>160</v>
      </c>
      <c r="AU521" s="248" t="s">
        <v>86</v>
      </c>
      <c r="AV521" s="13" t="s">
        <v>86</v>
      </c>
      <c r="AW521" s="13" t="s">
        <v>34</v>
      </c>
      <c r="AX521" s="13" t="s">
        <v>76</v>
      </c>
      <c r="AY521" s="248" t="s">
        <v>151</v>
      </c>
    </row>
    <row r="522" s="14" customFormat="1">
      <c r="A522" s="14"/>
      <c r="B522" s="249"/>
      <c r="C522" s="250"/>
      <c r="D522" s="233" t="s">
        <v>160</v>
      </c>
      <c r="E522" s="251" t="s">
        <v>1</v>
      </c>
      <c r="F522" s="252" t="s">
        <v>162</v>
      </c>
      <c r="G522" s="250"/>
      <c r="H522" s="253">
        <v>377.92354999999998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9" t="s">
        <v>160</v>
      </c>
      <c r="AU522" s="259" t="s">
        <v>86</v>
      </c>
      <c r="AV522" s="14" t="s">
        <v>157</v>
      </c>
      <c r="AW522" s="14" t="s">
        <v>34</v>
      </c>
      <c r="AX522" s="14" t="s">
        <v>84</v>
      </c>
      <c r="AY522" s="259" t="s">
        <v>151</v>
      </c>
    </row>
    <row r="523" s="2" customFormat="1" ht="24.15" customHeight="1">
      <c r="A523" s="38"/>
      <c r="B523" s="39"/>
      <c r="C523" s="270" t="s">
        <v>588</v>
      </c>
      <c r="D523" s="270" t="s">
        <v>257</v>
      </c>
      <c r="E523" s="271" t="s">
        <v>589</v>
      </c>
      <c r="F523" s="272" t="s">
        <v>590</v>
      </c>
      <c r="G523" s="273" t="s">
        <v>156</v>
      </c>
      <c r="H523" s="274">
        <v>257.98500000000001</v>
      </c>
      <c r="I523" s="275"/>
      <c r="J523" s="276">
        <f>ROUND(I523*H523,2)</f>
        <v>0</v>
      </c>
      <c r="K523" s="277"/>
      <c r="L523" s="278"/>
      <c r="M523" s="279" t="s">
        <v>1</v>
      </c>
      <c r="N523" s="280" t="s">
        <v>41</v>
      </c>
      <c r="O523" s="91"/>
      <c r="P523" s="229">
        <f>O523*H523</f>
        <v>0</v>
      </c>
      <c r="Q523" s="229">
        <v>0.0027000000000000001</v>
      </c>
      <c r="R523" s="229">
        <f>Q523*H523</f>
        <v>0.69655950000000011</v>
      </c>
      <c r="S523" s="229">
        <v>0</v>
      </c>
      <c r="T523" s="230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1" t="s">
        <v>340</v>
      </c>
      <c r="AT523" s="231" t="s">
        <v>257</v>
      </c>
      <c r="AU523" s="231" t="s">
        <v>86</v>
      </c>
      <c r="AY523" s="17" t="s">
        <v>151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7" t="s">
        <v>84</v>
      </c>
      <c r="BK523" s="232">
        <f>ROUND(I523*H523,2)</f>
        <v>0</v>
      </c>
      <c r="BL523" s="17" t="s">
        <v>239</v>
      </c>
      <c r="BM523" s="231" t="s">
        <v>591</v>
      </c>
    </row>
    <row r="524" s="2" customFormat="1">
      <c r="A524" s="38"/>
      <c r="B524" s="39"/>
      <c r="C524" s="40"/>
      <c r="D524" s="233" t="s">
        <v>159</v>
      </c>
      <c r="E524" s="40"/>
      <c r="F524" s="234" t="s">
        <v>590</v>
      </c>
      <c r="G524" s="40"/>
      <c r="H524" s="40"/>
      <c r="I524" s="235"/>
      <c r="J524" s="40"/>
      <c r="K524" s="40"/>
      <c r="L524" s="44"/>
      <c r="M524" s="236"/>
      <c r="N524" s="237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159</v>
      </c>
      <c r="AU524" s="17" t="s">
        <v>86</v>
      </c>
    </row>
    <row r="525" s="15" customFormat="1">
      <c r="A525" s="15"/>
      <c r="B525" s="260"/>
      <c r="C525" s="261"/>
      <c r="D525" s="233" t="s">
        <v>160</v>
      </c>
      <c r="E525" s="262" t="s">
        <v>1</v>
      </c>
      <c r="F525" s="263" t="s">
        <v>544</v>
      </c>
      <c r="G525" s="261"/>
      <c r="H525" s="262" t="s">
        <v>1</v>
      </c>
      <c r="I525" s="264"/>
      <c r="J525" s="261"/>
      <c r="K525" s="261"/>
      <c r="L525" s="265"/>
      <c r="M525" s="266"/>
      <c r="N525" s="267"/>
      <c r="O525" s="267"/>
      <c r="P525" s="267"/>
      <c r="Q525" s="267"/>
      <c r="R525" s="267"/>
      <c r="S525" s="267"/>
      <c r="T525" s="26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9" t="s">
        <v>160</v>
      </c>
      <c r="AU525" s="269" t="s">
        <v>86</v>
      </c>
      <c r="AV525" s="15" t="s">
        <v>84</v>
      </c>
      <c r="AW525" s="15" t="s">
        <v>34</v>
      </c>
      <c r="AX525" s="15" t="s">
        <v>76</v>
      </c>
      <c r="AY525" s="269" t="s">
        <v>151</v>
      </c>
    </row>
    <row r="526" s="13" customFormat="1">
      <c r="A526" s="13"/>
      <c r="B526" s="238"/>
      <c r="C526" s="239"/>
      <c r="D526" s="233" t="s">
        <v>160</v>
      </c>
      <c r="E526" s="240" t="s">
        <v>1</v>
      </c>
      <c r="F526" s="241" t="s">
        <v>592</v>
      </c>
      <c r="G526" s="239"/>
      <c r="H526" s="242">
        <v>101.08799999999999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160</v>
      </c>
      <c r="AU526" s="248" t="s">
        <v>86</v>
      </c>
      <c r="AV526" s="13" t="s">
        <v>86</v>
      </c>
      <c r="AW526" s="13" t="s">
        <v>34</v>
      </c>
      <c r="AX526" s="13" t="s">
        <v>76</v>
      </c>
      <c r="AY526" s="248" t="s">
        <v>151</v>
      </c>
    </row>
    <row r="527" s="15" customFormat="1">
      <c r="A527" s="15"/>
      <c r="B527" s="260"/>
      <c r="C527" s="261"/>
      <c r="D527" s="233" t="s">
        <v>160</v>
      </c>
      <c r="E527" s="262" t="s">
        <v>1</v>
      </c>
      <c r="F527" s="263" t="s">
        <v>583</v>
      </c>
      <c r="G527" s="261"/>
      <c r="H527" s="262" t="s">
        <v>1</v>
      </c>
      <c r="I527" s="264"/>
      <c r="J527" s="261"/>
      <c r="K527" s="261"/>
      <c r="L527" s="265"/>
      <c r="M527" s="266"/>
      <c r="N527" s="267"/>
      <c r="O527" s="267"/>
      <c r="P527" s="267"/>
      <c r="Q527" s="267"/>
      <c r="R527" s="267"/>
      <c r="S527" s="267"/>
      <c r="T527" s="26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9" t="s">
        <v>160</v>
      </c>
      <c r="AU527" s="269" t="s">
        <v>86</v>
      </c>
      <c r="AV527" s="15" t="s">
        <v>84</v>
      </c>
      <c r="AW527" s="15" t="s">
        <v>34</v>
      </c>
      <c r="AX527" s="15" t="s">
        <v>76</v>
      </c>
      <c r="AY527" s="269" t="s">
        <v>151</v>
      </c>
    </row>
    <row r="528" s="13" customFormat="1">
      <c r="A528" s="13"/>
      <c r="B528" s="238"/>
      <c r="C528" s="239"/>
      <c r="D528" s="233" t="s">
        <v>160</v>
      </c>
      <c r="E528" s="240" t="s">
        <v>1</v>
      </c>
      <c r="F528" s="241" t="s">
        <v>593</v>
      </c>
      <c r="G528" s="239"/>
      <c r="H528" s="242">
        <v>21.762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160</v>
      </c>
      <c r="AU528" s="248" t="s">
        <v>86</v>
      </c>
      <c r="AV528" s="13" t="s">
        <v>86</v>
      </c>
      <c r="AW528" s="13" t="s">
        <v>34</v>
      </c>
      <c r="AX528" s="13" t="s">
        <v>76</v>
      </c>
      <c r="AY528" s="248" t="s">
        <v>151</v>
      </c>
    </row>
    <row r="529" s="14" customFormat="1">
      <c r="A529" s="14"/>
      <c r="B529" s="249"/>
      <c r="C529" s="250"/>
      <c r="D529" s="233" t="s">
        <v>160</v>
      </c>
      <c r="E529" s="251" t="s">
        <v>1</v>
      </c>
      <c r="F529" s="252" t="s">
        <v>162</v>
      </c>
      <c r="G529" s="250"/>
      <c r="H529" s="253">
        <v>122.84999999999999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160</v>
      </c>
      <c r="AU529" s="259" t="s">
        <v>86</v>
      </c>
      <c r="AV529" s="14" t="s">
        <v>157</v>
      </c>
      <c r="AW529" s="14" t="s">
        <v>34</v>
      </c>
      <c r="AX529" s="14" t="s">
        <v>76</v>
      </c>
      <c r="AY529" s="259" t="s">
        <v>151</v>
      </c>
    </row>
    <row r="530" s="13" customFormat="1">
      <c r="A530" s="13"/>
      <c r="B530" s="238"/>
      <c r="C530" s="239"/>
      <c r="D530" s="233" t="s">
        <v>160</v>
      </c>
      <c r="E530" s="240" t="s">
        <v>1</v>
      </c>
      <c r="F530" s="241" t="s">
        <v>594</v>
      </c>
      <c r="G530" s="239"/>
      <c r="H530" s="242">
        <v>257.98500000000001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160</v>
      </c>
      <c r="AU530" s="248" t="s">
        <v>86</v>
      </c>
      <c r="AV530" s="13" t="s">
        <v>86</v>
      </c>
      <c r="AW530" s="13" t="s">
        <v>34</v>
      </c>
      <c r="AX530" s="13" t="s">
        <v>84</v>
      </c>
      <c r="AY530" s="248" t="s">
        <v>151</v>
      </c>
    </row>
    <row r="531" s="2" customFormat="1" ht="24.15" customHeight="1">
      <c r="A531" s="38"/>
      <c r="B531" s="39"/>
      <c r="C531" s="270" t="s">
        <v>595</v>
      </c>
      <c r="D531" s="270" t="s">
        <v>257</v>
      </c>
      <c r="E531" s="271" t="s">
        <v>596</v>
      </c>
      <c r="F531" s="272" t="s">
        <v>597</v>
      </c>
      <c r="G531" s="273" t="s">
        <v>156</v>
      </c>
      <c r="H531" s="274">
        <v>277.67000000000002</v>
      </c>
      <c r="I531" s="275"/>
      <c r="J531" s="276">
        <f>ROUND(I531*H531,2)</f>
        <v>0</v>
      </c>
      <c r="K531" s="277"/>
      <c r="L531" s="278"/>
      <c r="M531" s="279" t="s">
        <v>1</v>
      </c>
      <c r="N531" s="280" t="s">
        <v>41</v>
      </c>
      <c r="O531" s="91"/>
      <c r="P531" s="229">
        <f>O531*H531</f>
        <v>0</v>
      </c>
      <c r="Q531" s="229">
        <v>0.0028999999999999998</v>
      </c>
      <c r="R531" s="229">
        <f>Q531*H531</f>
        <v>0.80524300000000004</v>
      </c>
      <c r="S531" s="229">
        <v>0</v>
      </c>
      <c r="T531" s="23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1" t="s">
        <v>340</v>
      </c>
      <c r="AT531" s="231" t="s">
        <v>257</v>
      </c>
      <c r="AU531" s="231" t="s">
        <v>86</v>
      </c>
      <c r="AY531" s="17" t="s">
        <v>151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7" t="s">
        <v>84</v>
      </c>
      <c r="BK531" s="232">
        <f>ROUND(I531*H531,2)</f>
        <v>0</v>
      </c>
      <c r="BL531" s="17" t="s">
        <v>239</v>
      </c>
      <c r="BM531" s="231" t="s">
        <v>598</v>
      </c>
    </row>
    <row r="532" s="2" customFormat="1">
      <c r="A532" s="38"/>
      <c r="B532" s="39"/>
      <c r="C532" s="40"/>
      <c r="D532" s="233" t="s">
        <v>159</v>
      </c>
      <c r="E532" s="40"/>
      <c r="F532" s="234" t="s">
        <v>597</v>
      </c>
      <c r="G532" s="40"/>
      <c r="H532" s="40"/>
      <c r="I532" s="235"/>
      <c r="J532" s="40"/>
      <c r="K532" s="40"/>
      <c r="L532" s="44"/>
      <c r="M532" s="236"/>
      <c r="N532" s="237"/>
      <c r="O532" s="91"/>
      <c r="P532" s="91"/>
      <c r="Q532" s="91"/>
      <c r="R532" s="91"/>
      <c r="S532" s="91"/>
      <c r="T532" s="92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159</v>
      </c>
      <c r="AU532" s="17" t="s">
        <v>86</v>
      </c>
    </row>
    <row r="533" s="15" customFormat="1">
      <c r="A533" s="15"/>
      <c r="B533" s="260"/>
      <c r="C533" s="261"/>
      <c r="D533" s="233" t="s">
        <v>160</v>
      </c>
      <c r="E533" s="262" t="s">
        <v>1</v>
      </c>
      <c r="F533" s="263" t="s">
        <v>546</v>
      </c>
      <c r="G533" s="261"/>
      <c r="H533" s="262" t="s">
        <v>1</v>
      </c>
      <c r="I533" s="264"/>
      <c r="J533" s="261"/>
      <c r="K533" s="261"/>
      <c r="L533" s="265"/>
      <c r="M533" s="266"/>
      <c r="N533" s="267"/>
      <c r="O533" s="267"/>
      <c r="P533" s="267"/>
      <c r="Q533" s="267"/>
      <c r="R533" s="267"/>
      <c r="S533" s="267"/>
      <c r="T533" s="268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9" t="s">
        <v>160</v>
      </c>
      <c r="AU533" s="269" t="s">
        <v>86</v>
      </c>
      <c r="AV533" s="15" t="s">
        <v>84</v>
      </c>
      <c r="AW533" s="15" t="s">
        <v>34</v>
      </c>
      <c r="AX533" s="15" t="s">
        <v>76</v>
      </c>
      <c r="AY533" s="269" t="s">
        <v>151</v>
      </c>
    </row>
    <row r="534" s="13" customFormat="1">
      <c r="A534" s="13"/>
      <c r="B534" s="238"/>
      <c r="C534" s="239"/>
      <c r="D534" s="233" t="s">
        <v>160</v>
      </c>
      <c r="E534" s="240" t="s">
        <v>1</v>
      </c>
      <c r="F534" s="241" t="s">
        <v>547</v>
      </c>
      <c r="G534" s="239"/>
      <c r="H534" s="242">
        <v>68.378550000000004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8" t="s">
        <v>160</v>
      </c>
      <c r="AU534" s="248" t="s">
        <v>86</v>
      </c>
      <c r="AV534" s="13" t="s">
        <v>86</v>
      </c>
      <c r="AW534" s="13" t="s">
        <v>34</v>
      </c>
      <c r="AX534" s="13" t="s">
        <v>76</v>
      </c>
      <c r="AY534" s="248" t="s">
        <v>151</v>
      </c>
    </row>
    <row r="535" s="15" customFormat="1">
      <c r="A535" s="15"/>
      <c r="B535" s="260"/>
      <c r="C535" s="261"/>
      <c r="D535" s="233" t="s">
        <v>160</v>
      </c>
      <c r="E535" s="262" t="s">
        <v>1</v>
      </c>
      <c r="F535" s="263" t="s">
        <v>585</v>
      </c>
      <c r="G535" s="261"/>
      <c r="H535" s="262" t="s">
        <v>1</v>
      </c>
      <c r="I535" s="264"/>
      <c r="J535" s="261"/>
      <c r="K535" s="261"/>
      <c r="L535" s="265"/>
      <c r="M535" s="266"/>
      <c r="N535" s="267"/>
      <c r="O535" s="267"/>
      <c r="P535" s="267"/>
      <c r="Q535" s="267"/>
      <c r="R535" s="267"/>
      <c r="S535" s="267"/>
      <c r="T535" s="26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9" t="s">
        <v>160</v>
      </c>
      <c r="AU535" s="269" t="s">
        <v>86</v>
      </c>
      <c r="AV535" s="15" t="s">
        <v>84</v>
      </c>
      <c r="AW535" s="15" t="s">
        <v>34</v>
      </c>
      <c r="AX535" s="15" t="s">
        <v>76</v>
      </c>
      <c r="AY535" s="269" t="s">
        <v>151</v>
      </c>
    </row>
    <row r="536" s="13" customFormat="1">
      <c r="A536" s="13"/>
      <c r="B536" s="238"/>
      <c r="C536" s="239"/>
      <c r="D536" s="233" t="s">
        <v>160</v>
      </c>
      <c r="E536" s="240" t="s">
        <v>1</v>
      </c>
      <c r="F536" s="241" t="s">
        <v>586</v>
      </c>
      <c r="G536" s="239"/>
      <c r="H536" s="242">
        <v>41.524999999999999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8" t="s">
        <v>160</v>
      </c>
      <c r="AU536" s="248" t="s">
        <v>86</v>
      </c>
      <c r="AV536" s="13" t="s">
        <v>86</v>
      </c>
      <c r="AW536" s="13" t="s">
        <v>34</v>
      </c>
      <c r="AX536" s="13" t="s">
        <v>76</v>
      </c>
      <c r="AY536" s="248" t="s">
        <v>151</v>
      </c>
    </row>
    <row r="537" s="13" customFormat="1">
      <c r="A537" s="13"/>
      <c r="B537" s="238"/>
      <c r="C537" s="239"/>
      <c r="D537" s="233" t="s">
        <v>160</v>
      </c>
      <c r="E537" s="240" t="s">
        <v>1</v>
      </c>
      <c r="F537" s="241" t="s">
        <v>587</v>
      </c>
      <c r="G537" s="239"/>
      <c r="H537" s="242">
        <v>22.32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160</v>
      </c>
      <c r="AU537" s="248" t="s">
        <v>86</v>
      </c>
      <c r="AV537" s="13" t="s">
        <v>86</v>
      </c>
      <c r="AW537" s="13" t="s">
        <v>34</v>
      </c>
      <c r="AX537" s="13" t="s">
        <v>76</v>
      </c>
      <c r="AY537" s="248" t="s">
        <v>151</v>
      </c>
    </row>
    <row r="538" s="14" customFormat="1">
      <c r="A538" s="14"/>
      <c r="B538" s="249"/>
      <c r="C538" s="250"/>
      <c r="D538" s="233" t="s">
        <v>160</v>
      </c>
      <c r="E538" s="251" t="s">
        <v>1</v>
      </c>
      <c r="F538" s="252" t="s">
        <v>162</v>
      </c>
      <c r="G538" s="250"/>
      <c r="H538" s="253">
        <v>132.22354999999999</v>
      </c>
      <c r="I538" s="254"/>
      <c r="J538" s="250"/>
      <c r="K538" s="250"/>
      <c r="L538" s="255"/>
      <c r="M538" s="256"/>
      <c r="N538" s="257"/>
      <c r="O538" s="257"/>
      <c r="P538" s="257"/>
      <c r="Q538" s="257"/>
      <c r="R538" s="257"/>
      <c r="S538" s="257"/>
      <c r="T538" s="25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9" t="s">
        <v>160</v>
      </c>
      <c r="AU538" s="259" t="s">
        <v>86</v>
      </c>
      <c r="AV538" s="14" t="s">
        <v>157</v>
      </c>
      <c r="AW538" s="14" t="s">
        <v>34</v>
      </c>
      <c r="AX538" s="14" t="s">
        <v>76</v>
      </c>
      <c r="AY538" s="259" t="s">
        <v>151</v>
      </c>
    </row>
    <row r="539" s="13" customFormat="1">
      <c r="A539" s="13"/>
      <c r="B539" s="238"/>
      <c r="C539" s="239"/>
      <c r="D539" s="233" t="s">
        <v>160</v>
      </c>
      <c r="E539" s="240" t="s">
        <v>1</v>
      </c>
      <c r="F539" s="241" t="s">
        <v>599</v>
      </c>
      <c r="G539" s="239"/>
      <c r="H539" s="242">
        <v>277.67039999999997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8" t="s">
        <v>160</v>
      </c>
      <c r="AU539" s="248" t="s">
        <v>86</v>
      </c>
      <c r="AV539" s="13" t="s">
        <v>86</v>
      </c>
      <c r="AW539" s="13" t="s">
        <v>34</v>
      </c>
      <c r="AX539" s="13" t="s">
        <v>84</v>
      </c>
      <c r="AY539" s="248" t="s">
        <v>151</v>
      </c>
    </row>
    <row r="540" s="2" customFormat="1" ht="24.15" customHeight="1">
      <c r="A540" s="38"/>
      <c r="B540" s="39"/>
      <c r="C540" s="270" t="s">
        <v>600</v>
      </c>
      <c r="D540" s="270" t="s">
        <v>257</v>
      </c>
      <c r="E540" s="271" t="s">
        <v>601</v>
      </c>
      <c r="F540" s="272" t="s">
        <v>602</v>
      </c>
      <c r="G540" s="273" t="s">
        <v>156</v>
      </c>
      <c r="H540" s="274">
        <v>257.98500000000001</v>
      </c>
      <c r="I540" s="275"/>
      <c r="J540" s="276">
        <f>ROUND(I540*H540,2)</f>
        <v>0</v>
      </c>
      <c r="K540" s="277"/>
      <c r="L540" s="278"/>
      <c r="M540" s="279" t="s">
        <v>1</v>
      </c>
      <c r="N540" s="280" t="s">
        <v>41</v>
      </c>
      <c r="O540" s="91"/>
      <c r="P540" s="229">
        <f>O540*H540</f>
        <v>0</v>
      </c>
      <c r="Q540" s="229">
        <v>0.0032000000000000002</v>
      </c>
      <c r="R540" s="229">
        <f>Q540*H540</f>
        <v>0.82555200000000006</v>
      </c>
      <c r="S540" s="229">
        <v>0</v>
      </c>
      <c r="T540" s="23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1" t="s">
        <v>340</v>
      </c>
      <c r="AT540" s="231" t="s">
        <v>257</v>
      </c>
      <c r="AU540" s="231" t="s">
        <v>86</v>
      </c>
      <c r="AY540" s="17" t="s">
        <v>151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7" t="s">
        <v>84</v>
      </c>
      <c r="BK540" s="232">
        <f>ROUND(I540*H540,2)</f>
        <v>0</v>
      </c>
      <c r="BL540" s="17" t="s">
        <v>239</v>
      </c>
      <c r="BM540" s="231" t="s">
        <v>603</v>
      </c>
    </row>
    <row r="541" s="2" customFormat="1">
      <c r="A541" s="38"/>
      <c r="B541" s="39"/>
      <c r="C541" s="40"/>
      <c r="D541" s="233" t="s">
        <v>159</v>
      </c>
      <c r="E541" s="40"/>
      <c r="F541" s="234" t="s">
        <v>602</v>
      </c>
      <c r="G541" s="40"/>
      <c r="H541" s="40"/>
      <c r="I541" s="235"/>
      <c r="J541" s="40"/>
      <c r="K541" s="40"/>
      <c r="L541" s="44"/>
      <c r="M541" s="236"/>
      <c r="N541" s="237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159</v>
      </c>
      <c r="AU541" s="17" t="s">
        <v>86</v>
      </c>
    </row>
    <row r="542" s="15" customFormat="1">
      <c r="A542" s="15"/>
      <c r="B542" s="260"/>
      <c r="C542" s="261"/>
      <c r="D542" s="233" t="s">
        <v>160</v>
      </c>
      <c r="E542" s="262" t="s">
        <v>1</v>
      </c>
      <c r="F542" s="263" t="s">
        <v>544</v>
      </c>
      <c r="G542" s="261"/>
      <c r="H542" s="262" t="s">
        <v>1</v>
      </c>
      <c r="I542" s="264"/>
      <c r="J542" s="261"/>
      <c r="K542" s="261"/>
      <c r="L542" s="265"/>
      <c r="M542" s="266"/>
      <c r="N542" s="267"/>
      <c r="O542" s="267"/>
      <c r="P542" s="267"/>
      <c r="Q542" s="267"/>
      <c r="R542" s="267"/>
      <c r="S542" s="267"/>
      <c r="T542" s="26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9" t="s">
        <v>160</v>
      </c>
      <c r="AU542" s="269" t="s">
        <v>86</v>
      </c>
      <c r="AV542" s="15" t="s">
        <v>84</v>
      </c>
      <c r="AW542" s="15" t="s">
        <v>34</v>
      </c>
      <c r="AX542" s="15" t="s">
        <v>76</v>
      </c>
      <c r="AY542" s="269" t="s">
        <v>151</v>
      </c>
    </row>
    <row r="543" s="13" customFormat="1">
      <c r="A543" s="13"/>
      <c r="B543" s="238"/>
      <c r="C543" s="239"/>
      <c r="D543" s="233" t="s">
        <v>160</v>
      </c>
      <c r="E543" s="240" t="s">
        <v>1</v>
      </c>
      <c r="F543" s="241" t="s">
        <v>592</v>
      </c>
      <c r="G543" s="239"/>
      <c r="H543" s="242">
        <v>101.08799999999999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8" t="s">
        <v>160</v>
      </c>
      <c r="AU543" s="248" t="s">
        <v>86</v>
      </c>
      <c r="AV543" s="13" t="s">
        <v>86</v>
      </c>
      <c r="AW543" s="13" t="s">
        <v>34</v>
      </c>
      <c r="AX543" s="13" t="s">
        <v>76</v>
      </c>
      <c r="AY543" s="248" t="s">
        <v>151</v>
      </c>
    </row>
    <row r="544" s="15" customFormat="1">
      <c r="A544" s="15"/>
      <c r="B544" s="260"/>
      <c r="C544" s="261"/>
      <c r="D544" s="233" t="s">
        <v>160</v>
      </c>
      <c r="E544" s="262" t="s">
        <v>1</v>
      </c>
      <c r="F544" s="263" t="s">
        <v>583</v>
      </c>
      <c r="G544" s="261"/>
      <c r="H544" s="262" t="s">
        <v>1</v>
      </c>
      <c r="I544" s="264"/>
      <c r="J544" s="261"/>
      <c r="K544" s="261"/>
      <c r="L544" s="265"/>
      <c r="M544" s="266"/>
      <c r="N544" s="267"/>
      <c r="O544" s="267"/>
      <c r="P544" s="267"/>
      <c r="Q544" s="267"/>
      <c r="R544" s="267"/>
      <c r="S544" s="267"/>
      <c r="T544" s="26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9" t="s">
        <v>160</v>
      </c>
      <c r="AU544" s="269" t="s">
        <v>86</v>
      </c>
      <c r="AV544" s="15" t="s">
        <v>84</v>
      </c>
      <c r="AW544" s="15" t="s">
        <v>34</v>
      </c>
      <c r="AX544" s="15" t="s">
        <v>76</v>
      </c>
      <c r="AY544" s="269" t="s">
        <v>151</v>
      </c>
    </row>
    <row r="545" s="13" customFormat="1">
      <c r="A545" s="13"/>
      <c r="B545" s="238"/>
      <c r="C545" s="239"/>
      <c r="D545" s="233" t="s">
        <v>160</v>
      </c>
      <c r="E545" s="240" t="s">
        <v>1</v>
      </c>
      <c r="F545" s="241" t="s">
        <v>593</v>
      </c>
      <c r="G545" s="239"/>
      <c r="H545" s="242">
        <v>21.762</v>
      </c>
      <c r="I545" s="243"/>
      <c r="J545" s="239"/>
      <c r="K545" s="239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160</v>
      </c>
      <c r="AU545" s="248" t="s">
        <v>86</v>
      </c>
      <c r="AV545" s="13" t="s">
        <v>86</v>
      </c>
      <c r="AW545" s="13" t="s">
        <v>34</v>
      </c>
      <c r="AX545" s="13" t="s">
        <v>76</v>
      </c>
      <c r="AY545" s="248" t="s">
        <v>151</v>
      </c>
    </row>
    <row r="546" s="14" customFormat="1">
      <c r="A546" s="14"/>
      <c r="B546" s="249"/>
      <c r="C546" s="250"/>
      <c r="D546" s="233" t="s">
        <v>160</v>
      </c>
      <c r="E546" s="251" t="s">
        <v>1</v>
      </c>
      <c r="F546" s="252" t="s">
        <v>162</v>
      </c>
      <c r="G546" s="250"/>
      <c r="H546" s="253">
        <v>122.84999999999999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9" t="s">
        <v>160</v>
      </c>
      <c r="AU546" s="259" t="s">
        <v>86</v>
      </c>
      <c r="AV546" s="14" t="s">
        <v>157</v>
      </c>
      <c r="AW546" s="14" t="s">
        <v>34</v>
      </c>
      <c r="AX546" s="14" t="s">
        <v>76</v>
      </c>
      <c r="AY546" s="259" t="s">
        <v>151</v>
      </c>
    </row>
    <row r="547" s="13" customFormat="1">
      <c r="A547" s="13"/>
      <c r="B547" s="238"/>
      <c r="C547" s="239"/>
      <c r="D547" s="233" t="s">
        <v>160</v>
      </c>
      <c r="E547" s="240" t="s">
        <v>1</v>
      </c>
      <c r="F547" s="241" t="s">
        <v>594</v>
      </c>
      <c r="G547" s="239"/>
      <c r="H547" s="242">
        <v>257.98500000000001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8" t="s">
        <v>160</v>
      </c>
      <c r="AU547" s="248" t="s">
        <v>86</v>
      </c>
      <c r="AV547" s="13" t="s">
        <v>86</v>
      </c>
      <c r="AW547" s="13" t="s">
        <v>34</v>
      </c>
      <c r="AX547" s="13" t="s">
        <v>84</v>
      </c>
      <c r="AY547" s="248" t="s">
        <v>151</v>
      </c>
    </row>
    <row r="548" s="12" customFormat="1" ht="22.8" customHeight="1">
      <c r="A548" s="12"/>
      <c r="B548" s="203"/>
      <c r="C548" s="204"/>
      <c r="D548" s="205" t="s">
        <v>75</v>
      </c>
      <c r="E548" s="217" t="s">
        <v>604</v>
      </c>
      <c r="F548" s="217" t="s">
        <v>605</v>
      </c>
      <c r="G548" s="204"/>
      <c r="H548" s="204"/>
      <c r="I548" s="207"/>
      <c r="J548" s="218">
        <f>BK548</f>
        <v>0</v>
      </c>
      <c r="K548" s="204"/>
      <c r="L548" s="209"/>
      <c r="M548" s="210"/>
      <c r="N548" s="211"/>
      <c r="O548" s="211"/>
      <c r="P548" s="212">
        <f>SUM(P549:P561)</f>
        <v>0</v>
      </c>
      <c r="Q548" s="211"/>
      <c r="R548" s="212">
        <f>SUM(R549:R561)</f>
        <v>0</v>
      </c>
      <c r="S548" s="211"/>
      <c r="T548" s="213">
        <f>SUM(T549:T561)</f>
        <v>0.24804000000000001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4" t="s">
        <v>86</v>
      </c>
      <c r="AT548" s="215" t="s">
        <v>75</v>
      </c>
      <c r="AU548" s="215" t="s">
        <v>84</v>
      </c>
      <c r="AY548" s="214" t="s">
        <v>151</v>
      </c>
      <c r="BK548" s="216">
        <f>SUM(BK549:BK561)</f>
        <v>0</v>
      </c>
    </row>
    <row r="549" s="2" customFormat="1" ht="16.5" customHeight="1">
      <c r="A549" s="38"/>
      <c r="B549" s="39"/>
      <c r="C549" s="219" t="s">
        <v>606</v>
      </c>
      <c r="D549" s="219" t="s">
        <v>153</v>
      </c>
      <c r="E549" s="220" t="s">
        <v>607</v>
      </c>
      <c r="F549" s="221" t="s">
        <v>608</v>
      </c>
      <c r="G549" s="222" t="s">
        <v>194</v>
      </c>
      <c r="H549" s="223">
        <v>9</v>
      </c>
      <c r="I549" s="224"/>
      <c r="J549" s="225">
        <f>ROUND(I549*H549,2)</f>
        <v>0</v>
      </c>
      <c r="K549" s="226"/>
      <c r="L549" s="44"/>
      <c r="M549" s="227" t="s">
        <v>1</v>
      </c>
      <c r="N549" s="228" t="s">
        <v>41</v>
      </c>
      <c r="O549" s="91"/>
      <c r="P549" s="229">
        <f>O549*H549</f>
        <v>0</v>
      </c>
      <c r="Q549" s="229">
        <v>0</v>
      </c>
      <c r="R549" s="229">
        <f>Q549*H549</f>
        <v>0</v>
      </c>
      <c r="S549" s="229">
        <v>0.027560000000000001</v>
      </c>
      <c r="T549" s="230">
        <f>S549*H549</f>
        <v>0.24804000000000001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1" t="s">
        <v>239</v>
      </c>
      <c r="AT549" s="231" t="s">
        <v>153</v>
      </c>
      <c r="AU549" s="231" t="s">
        <v>86</v>
      </c>
      <c r="AY549" s="17" t="s">
        <v>151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7" t="s">
        <v>84</v>
      </c>
      <c r="BK549" s="232">
        <f>ROUND(I549*H549,2)</f>
        <v>0</v>
      </c>
      <c r="BL549" s="17" t="s">
        <v>239</v>
      </c>
      <c r="BM549" s="231" t="s">
        <v>609</v>
      </c>
    </row>
    <row r="550" s="2" customFormat="1">
      <c r="A550" s="38"/>
      <c r="B550" s="39"/>
      <c r="C550" s="40"/>
      <c r="D550" s="233" t="s">
        <v>159</v>
      </c>
      <c r="E550" s="40"/>
      <c r="F550" s="234" t="s">
        <v>608</v>
      </c>
      <c r="G550" s="40"/>
      <c r="H550" s="40"/>
      <c r="I550" s="235"/>
      <c r="J550" s="40"/>
      <c r="K550" s="40"/>
      <c r="L550" s="44"/>
      <c r="M550" s="236"/>
      <c r="N550" s="237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159</v>
      </c>
      <c r="AU550" s="17" t="s">
        <v>86</v>
      </c>
    </row>
    <row r="551" s="15" customFormat="1">
      <c r="A551" s="15"/>
      <c r="B551" s="260"/>
      <c r="C551" s="261"/>
      <c r="D551" s="233" t="s">
        <v>160</v>
      </c>
      <c r="E551" s="262" t="s">
        <v>1</v>
      </c>
      <c r="F551" s="263" t="s">
        <v>442</v>
      </c>
      <c r="G551" s="261"/>
      <c r="H551" s="262" t="s">
        <v>1</v>
      </c>
      <c r="I551" s="264"/>
      <c r="J551" s="261"/>
      <c r="K551" s="261"/>
      <c r="L551" s="265"/>
      <c r="M551" s="266"/>
      <c r="N551" s="267"/>
      <c r="O551" s="267"/>
      <c r="P551" s="267"/>
      <c r="Q551" s="267"/>
      <c r="R551" s="267"/>
      <c r="S551" s="267"/>
      <c r="T551" s="26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9" t="s">
        <v>160</v>
      </c>
      <c r="AU551" s="269" t="s">
        <v>86</v>
      </c>
      <c r="AV551" s="15" t="s">
        <v>84</v>
      </c>
      <c r="AW551" s="15" t="s">
        <v>34</v>
      </c>
      <c r="AX551" s="15" t="s">
        <v>76</v>
      </c>
      <c r="AY551" s="269" t="s">
        <v>151</v>
      </c>
    </row>
    <row r="552" s="13" customFormat="1">
      <c r="A552" s="13"/>
      <c r="B552" s="238"/>
      <c r="C552" s="239"/>
      <c r="D552" s="233" t="s">
        <v>160</v>
      </c>
      <c r="E552" s="240" t="s">
        <v>1</v>
      </c>
      <c r="F552" s="241" t="s">
        <v>84</v>
      </c>
      <c r="G552" s="239"/>
      <c r="H552" s="242">
        <v>1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8" t="s">
        <v>160</v>
      </c>
      <c r="AU552" s="248" t="s">
        <v>86</v>
      </c>
      <c r="AV552" s="13" t="s">
        <v>86</v>
      </c>
      <c r="AW552" s="13" t="s">
        <v>34</v>
      </c>
      <c r="AX552" s="13" t="s">
        <v>76</v>
      </c>
      <c r="AY552" s="248" t="s">
        <v>151</v>
      </c>
    </row>
    <row r="553" s="15" customFormat="1">
      <c r="A553" s="15"/>
      <c r="B553" s="260"/>
      <c r="C553" s="261"/>
      <c r="D553" s="233" t="s">
        <v>160</v>
      </c>
      <c r="E553" s="262" t="s">
        <v>1</v>
      </c>
      <c r="F553" s="263" t="s">
        <v>444</v>
      </c>
      <c r="G553" s="261"/>
      <c r="H553" s="262" t="s">
        <v>1</v>
      </c>
      <c r="I553" s="264"/>
      <c r="J553" s="261"/>
      <c r="K553" s="261"/>
      <c r="L553" s="265"/>
      <c r="M553" s="266"/>
      <c r="N553" s="267"/>
      <c r="O553" s="267"/>
      <c r="P553" s="267"/>
      <c r="Q553" s="267"/>
      <c r="R553" s="267"/>
      <c r="S553" s="267"/>
      <c r="T553" s="26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9" t="s">
        <v>160</v>
      </c>
      <c r="AU553" s="269" t="s">
        <v>86</v>
      </c>
      <c r="AV553" s="15" t="s">
        <v>84</v>
      </c>
      <c r="AW553" s="15" t="s">
        <v>34</v>
      </c>
      <c r="AX553" s="15" t="s">
        <v>76</v>
      </c>
      <c r="AY553" s="269" t="s">
        <v>151</v>
      </c>
    </row>
    <row r="554" s="13" customFormat="1">
      <c r="A554" s="13"/>
      <c r="B554" s="238"/>
      <c r="C554" s="239"/>
      <c r="D554" s="233" t="s">
        <v>160</v>
      </c>
      <c r="E554" s="240" t="s">
        <v>1</v>
      </c>
      <c r="F554" s="241" t="s">
        <v>84</v>
      </c>
      <c r="G554" s="239"/>
      <c r="H554" s="242">
        <v>1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160</v>
      </c>
      <c r="AU554" s="248" t="s">
        <v>86</v>
      </c>
      <c r="AV554" s="13" t="s">
        <v>86</v>
      </c>
      <c r="AW554" s="13" t="s">
        <v>34</v>
      </c>
      <c r="AX554" s="13" t="s">
        <v>76</v>
      </c>
      <c r="AY554" s="248" t="s">
        <v>151</v>
      </c>
    </row>
    <row r="555" s="15" customFormat="1">
      <c r="A555" s="15"/>
      <c r="B555" s="260"/>
      <c r="C555" s="261"/>
      <c r="D555" s="233" t="s">
        <v>160</v>
      </c>
      <c r="E555" s="262" t="s">
        <v>1</v>
      </c>
      <c r="F555" s="263" t="s">
        <v>447</v>
      </c>
      <c r="G555" s="261"/>
      <c r="H555" s="262" t="s">
        <v>1</v>
      </c>
      <c r="I555" s="264"/>
      <c r="J555" s="261"/>
      <c r="K555" s="261"/>
      <c r="L555" s="265"/>
      <c r="M555" s="266"/>
      <c r="N555" s="267"/>
      <c r="O555" s="267"/>
      <c r="P555" s="267"/>
      <c r="Q555" s="267"/>
      <c r="R555" s="267"/>
      <c r="S555" s="267"/>
      <c r="T555" s="268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9" t="s">
        <v>160</v>
      </c>
      <c r="AU555" s="269" t="s">
        <v>86</v>
      </c>
      <c r="AV555" s="15" t="s">
        <v>84</v>
      </c>
      <c r="AW555" s="15" t="s">
        <v>34</v>
      </c>
      <c r="AX555" s="15" t="s">
        <v>76</v>
      </c>
      <c r="AY555" s="269" t="s">
        <v>151</v>
      </c>
    </row>
    <row r="556" s="13" customFormat="1">
      <c r="A556" s="13"/>
      <c r="B556" s="238"/>
      <c r="C556" s="239"/>
      <c r="D556" s="233" t="s">
        <v>160</v>
      </c>
      <c r="E556" s="240" t="s">
        <v>1</v>
      </c>
      <c r="F556" s="241" t="s">
        <v>84</v>
      </c>
      <c r="G556" s="239"/>
      <c r="H556" s="242">
        <v>1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160</v>
      </c>
      <c r="AU556" s="248" t="s">
        <v>86</v>
      </c>
      <c r="AV556" s="13" t="s">
        <v>86</v>
      </c>
      <c r="AW556" s="13" t="s">
        <v>34</v>
      </c>
      <c r="AX556" s="13" t="s">
        <v>76</v>
      </c>
      <c r="AY556" s="248" t="s">
        <v>151</v>
      </c>
    </row>
    <row r="557" s="15" customFormat="1">
      <c r="A557" s="15"/>
      <c r="B557" s="260"/>
      <c r="C557" s="261"/>
      <c r="D557" s="233" t="s">
        <v>160</v>
      </c>
      <c r="E557" s="262" t="s">
        <v>1</v>
      </c>
      <c r="F557" s="263" t="s">
        <v>451</v>
      </c>
      <c r="G557" s="261"/>
      <c r="H557" s="262" t="s">
        <v>1</v>
      </c>
      <c r="I557" s="264"/>
      <c r="J557" s="261"/>
      <c r="K557" s="261"/>
      <c r="L557" s="265"/>
      <c r="M557" s="266"/>
      <c r="N557" s="267"/>
      <c r="O557" s="267"/>
      <c r="P557" s="267"/>
      <c r="Q557" s="267"/>
      <c r="R557" s="267"/>
      <c r="S557" s="267"/>
      <c r="T557" s="268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9" t="s">
        <v>160</v>
      </c>
      <c r="AU557" s="269" t="s">
        <v>86</v>
      </c>
      <c r="AV557" s="15" t="s">
        <v>84</v>
      </c>
      <c r="AW557" s="15" t="s">
        <v>34</v>
      </c>
      <c r="AX557" s="15" t="s">
        <v>76</v>
      </c>
      <c r="AY557" s="269" t="s">
        <v>151</v>
      </c>
    </row>
    <row r="558" s="13" customFormat="1">
      <c r="A558" s="13"/>
      <c r="B558" s="238"/>
      <c r="C558" s="239"/>
      <c r="D558" s="233" t="s">
        <v>160</v>
      </c>
      <c r="E558" s="240" t="s">
        <v>1</v>
      </c>
      <c r="F558" s="241" t="s">
        <v>168</v>
      </c>
      <c r="G558" s="239"/>
      <c r="H558" s="242">
        <v>3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160</v>
      </c>
      <c r="AU558" s="248" t="s">
        <v>86</v>
      </c>
      <c r="AV558" s="13" t="s">
        <v>86</v>
      </c>
      <c r="AW558" s="13" t="s">
        <v>34</v>
      </c>
      <c r="AX558" s="13" t="s">
        <v>76</v>
      </c>
      <c r="AY558" s="248" t="s">
        <v>151</v>
      </c>
    </row>
    <row r="559" s="15" customFormat="1">
      <c r="A559" s="15"/>
      <c r="B559" s="260"/>
      <c r="C559" s="261"/>
      <c r="D559" s="233" t="s">
        <v>160</v>
      </c>
      <c r="E559" s="262" t="s">
        <v>1</v>
      </c>
      <c r="F559" s="263" t="s">
        <v>424</v>
      </c>
      <c r="G559" s="261"/>
      <c r="H559" s="262" t="s">
        <v>1</v>
      </c>
      <c r="I559" s="264"/>
      <c r="J559" s="261"/>
      <c r="K559" s="261"/>
      <c r="L559" s="265"/>
      <c r="M559" s="266"/>
      <c r="N559" s="267"/>
      <c r="O559" s="267"/>
      <c r="P559" s="267"/>
      <c r="Q559" s="267"/>
      <c r="R559" s="267"/>
      <c r="S559" s="267"/>
      <c r="T559" s="268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9" t="s">
        <v>160</v>
      </c>
      <c r="AU559" s="269" t="s">
        <v>86</v>
      </c>
      <c r="AV559" s="15" t="s">
        <v>84</v>
      </c>
      <c r="AW559" s="15" t="s">
        <v>34</v>
      </c>
      <c r="AX559" s="15" t="s">
        <v>76</v>
      </c>
      <c r="AY559" s="269" t="s">
        <v>151</v>
      </c>
    </row>
    <row r="560" s="13" customFormat="1">
      <c r="A560" s="13"/>
      <c r="B560" s="238"/>
      <c r="C560" s="239"/>
      <c r="D560" s="233" t="s">
        <v>160</v>
      </c>
      <c r="E560" s="240" t="s">
        <v>1</v>
      </c>
      <c r="F560" s="241" t="s">
        <v>168</v>
      </c>
      <c r="G560" s="239"/>
      <c r="H560" s="242">
        <v>3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160</v>
      </c>
      <c r="AU560" s="248" t="s">
        <v>86</v>
      </c>
      <c r="AV560" s="13" t="s">
        <v>86</v>
      </c>
      <c r="AW560" s="13" t="s">
        <v>34</v>
      </c>
      <c r="AX560" s="13" t="s">
        <v>76</v>
      </c>
      <c r="AY560" s="248" t="s">
        <v>151</v>
      </c>
    </row>
    <row r="561" s="14" customFormat="1">
      <c r="A561" s="14"/>
      <c r="B561" s="249"/>
      <c r="C561" s="250"/>
      <c r="D561" s="233" t="s">
        <v>160</v>
      </c>
      <c r="E561" s="251" t="s">
        <v>1</v>
      </c>
      <c r="F561" s="252" t="s">
        <v>162</v>
      </c>
      <c r="G561" s="250"/>
      <c r="H561" s="253">
        <v>9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9" t="s">
        <v>160</v>
      </c>
      <c r="AU561" s="259" t="s">
        <v>86</v>
      </c>
      <c r="AV561" s="14" t="s">
        <v>157</v>
      </c>
      <c r="AW561" s="14" t="s">
        <v>34</v>
      </c>
      <c r="AX561" s="14" t="s">
        <v>84</v>
      </c>
      <c r="AY561" s="259" t="s">
        <v>151</v>
      </c>
    </row>
    <row r="562" s="12" customFormat="1" ht="22.8" customHeight="1">
      <c r="A562" s="12"/>
      <c r="B562" s="203"/>
      <c r="C562" s="204"/>
      <c r="D562" s="205" t="s">
        <v>75</v>
      </c>
      <c r="E562" s="217" t="s">
        <v>610</v>
      </c>
      <c r="F562" s="217" t="s">
        <v>611</v>
      </c>
      <c r="G562" s="204"/>
      <c r="H562" s="204"/>
      <c r="I562" s="207"/>
      <c r="J562" s="218">
        <f>BK562</f>
        <v>0</v>
      </c>
      <c r="K562" s="204"/>
      <c r="L562" s="209"/>
      <c r="M562" s="210"/>
      <c r="N562" s="211"/>
      <c r="O562" s="211"/>
      <c r="P562" s="212">
        <f>SUM(P563:P566)</f>
        <v>0</v>
      </c>
      <c r="Q562" s="211"/>
      <c r="R562" s="212">
        <f>SUM(R563:R566)</f>
        <v>0</v>
      </c>
      <c r="S562" s="211"/>
      <c r="T562" s="213">
        <f>SUM(T563:T566)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14" t="s">
        <v>86</v>
      </c>
      <c r="AT562" s="215" t="s">
        <v>75</v>
      </c>
      <c r="AU562" s="215" t="s">
        <v>84</v>
      </c>
      <c r="AY562" s="214" t="s">
        <v>151</v>
      </c>
      <c r="BK562" s="216">
        <f>SUM(BK563:BK566)</f>
        <v>0</v>
      </c>
    </row>
    <row r="563" s="2" customFormat="1" ht="24.15" customHeight="1">
      <c r="A563" s="38"/>
      <c r="B563" s="39"/>
      <c r="C563" s="219" t="s">
        <v>612</v>
      </c>
      <c r="D563" s="219" t="s">
        <v>153</v>
      </c>
      <c r="E563" s="220" t="s">
        <v>613</v>
      </c>
      <c r="F563" s="221" t="s">
        <v>614</v>
      </c>
      <c r="G563" s="222" t="s">
        <v>194</v>
      </c>
      <c r="H563" s="223">
        <v>4</v>
      </c>
      <c r="I563" s="224"/>
      <c r="J563" s="225">
        <f>ROUND(I563*H563,2)</f>
        <v>0</v>
      </c>
      <c r="K563" s="226"/>
      <c r="L563" s="44"/>
      <c r="M563" s="227" t="s">
        <v>1</v>
      </c>
      <c r="N563" s="228" t="s">
        <v>41</v>
      </c>
      <c r="O563" s="91"/>
      <c r="P563" s="229">
        <f>O563*H563</f>
        <v>0</v>
      </c>
      <c r="Q563" s="229">
        <v>0</v>
      </c>
      <c r="R563" s="229">
        <f>Q563*H563</f>
        <v>0</v>
      </c>
      <c r="S563" s="229">
        <v>0</v>
      </c>
      <c r="T563" s="23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1" t="s">
        <v>239</v>
      </c>
      <c r="AT563" s="231" t="s">
        <v>153</v>
      </c>
      <c r="AU563" s="231" t="s">
        <v>86</v>
      </c>
      <c r="AY563" s="17" t="s">
        <v>151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17" t="s">
        <v>84</v>
      </c>
      <c r="BK563" s="232">
        <f>ROUND(I563*H563,2)</f>
        <v>0</v>
      </c>
      <c r="BL563" s="17" t="s">
        <v>239</v>
      </c>
      <c r="BM563" s="231" t="s">
        <v>615</v>
      </c>
    </row>
    <row r="564" s="2" customFormat="1">
      <c r="A564" s="38"/>
      <c r="B564" s="39"/>
      <c r="C564" s="40"/>
      <c r="D564" s="233" t="s">
        <v>159</v>
      </c>
      <c r="E564" s="40"/>
      <c r="F564" s="234" t="s">
        <v>614</v>
      </c>
      <c r="G564" s="40"/>
      <c r="H564" s="40"/>
      <c r="I564" s="235"/>
      <c r="J564" s="40"/>
      <c r="K564" s="40"/>
      <c r="L564" s="44"/>
      <c r="M564" s="236"/>
      <c r="N564" s="237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159</v>
      </c>
      <c r="AU564" s="17" t="s">
        <v>86</v>
      </c>
    </row>
    <row r="565" s="13" customFormat="1">
      <c r="A565" s="13"/>
      <c r="B565" s="238"/>
      <c r="C565" s="239"/>
      <c r="D565" s="233" t="s">
        <v>160</v>
      </c>
      <c r="E565" s="240" t="s">
        <v>1</v>
      </c>
      <c r="F565" s="241" t="s">
        <v>157</v>
      </c>
      <c r="G565" s="239"/>
      <c r="H565" s="242">
        <v>4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160</v>
      </c>
      <c r="AU565" s="248" t="s">
        <v>86</v>
      </c>
      <c r="AV565" s="13" t="s">
        <v>86</v>
      </c>
      <c r="AW565" s="13" t="s">
        <v>34</v>
      </c>
      <c r="AX565" s="13" t="s">
        <v>76</v>
      </c>
      <c r="AY565" s="248" t="s">
        <v>151</v>
      </c>
    </row>
    <row r="566" s="14" customFormat="1">
      <c r="A566" s="14"/>
      <c r="B566" s="249"/>
      <c r="C566" s="250"/>
      <c r="D566" s="233" t="s">
        <v>160</v>
      </c>
      <c r="E566" s="251" t="s">
        <v>1</v>
      </c>
      <c r="F566" s="252" t="s">
        <v>162</v>
      </c>
      <c r="G566" s="250"/>
      <c r="H566" s="253">
        <v>4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9" t="s">
        <v>160</v>
      </c>
      <c r="AU566" s="259" t="s">
        <v>86</v>
      </c>
      <c r="AV566" s="14" t="s">
        <v>157</v>
      </c>
      <c r="AW566" s="14" t="s">
        <v>34</v>
      </c>
      <c r="AX566" s="14" t="s">
        <v>84</v>
      </c>
      <c r="AY566" s="259" t="s">
        <v>151</v>
      </c>
    </row>
    <row r="567" s="12" customFormat="1" ht="22.8" customHeight="1">
      <c r="A567" s="12"/>
      <c r="B567" s="203"/>
      <c r="C567" s="204"/>
      <c r="D567" s="205" t="s">
        <v>75</v>
      </c>
      <c r="E567" s="217" t="s">
        <v>616</v>
      </c>
      <c r="F567" s="217" t="s">
        <v>617</v>
      </c>
      <c r="G567" s="204"/>
      <c r="H567" s="204"/>
      <c r="I567" s="207"/>
      <c r="J567" s="218">
        <f>BK567</f>
        <v>0</v>
      </c>
      <c r="K567" s="204"/>
      <c r="L567" s="209"/>
      <c r="M567" s="210"/>
      <c r="N567" s="211"/>
      <c r="O567" s="211"/>
      <c r="P567" s="212">
        <f>SUM(P568:P660)</f>
        <v>0</v>
      </c>
      <c r="Q567" s="211"/>
      <c r="R567" s="212">
        <f>SUM(R568:R660)</f>
        <v>0.049340000000000002</v>
      </c>
      <c r="S567" s="211"/>
      <c r="T567" s="213">
        <f>SUM(T568:T660)</f>
        <v>0.27605000000000002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4" t="s">
        <v>86</v>
      </c>
      <c r="AT567" s="215" t="s">
        <v>75</v>
      </c>
      <c r="AU567" s="215" t="s">
        <v>84</v>
      </c>
      <c r="AY567" s="214" t="s">
        <v>151</v>
      </c>
      <c r="BK567" s="216">
        <f>SUM(BK568:BK660)</f>
        <v>0</v>
      </c>
    </row>
    <row r="568" s="2" customFormat="1" ht="16.5" customHeight="1">
      <c r="A568" s="38"/>
      <c r="B568" s="39"/>
      <c r="C568" s="219" t="s">
        <v>618</v>
      </c>
      <c r="D568" s="219" t="s">
        <v>153</v>
      </c>
      <c r="E568" s="220" t="s">
        <v>619</v>
      </c>
      <c r="F568" s="221" t="s">
        <v>620</v>
      </c>
      <c r="G568" s="222" t="s">
        <v>621</v>
      </c>
      <c r="H568" s="223">
        <v>4</v>
      </c>
      <c r="I568" s="224"/>
      <c r="J568" s="225">
        <f>ROUND(I568*H568,2)</f>
        <v>0</v>
      </c>
      <c r="K568" s="226"/>
      <c r="L568" s="44"/>
      <c r="M568" s="227" t="s">
        <v>1</v>
      </c>
      <c r="N568" s="228" t="s">
        <v>41</v>
      </c>
      <c r="O568" s="91"/>
      <c r="P568" s="229">
        <f>O568*H568</f>
        <v>0</v>
      </c>
      <c r="Q568" s="229">
        <v>0</v>
      </c>
      <c r="R568" s="229">
        <f>Q568*H568</f>
        <v>0</v>
      </c>
      <c r="S568" s="229">
        <v>0.034200000000000001</v>
      </c>
      <c r="T568" s="230">
        <f>S568*H568</f>
        <v>0.13680000000000001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1" t="s">
        <v>239</v>
      </c>
      <c r="AT568" s="231" t="s">
        <v>153</v>
      </c>
      <c r="AU568" s="231" t="s">
        <v>86</v>
      </c>
      <c r="AY568" s="17" t="s">
        <v>151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7" t="s">
        <v>84</v>
      </c>
      <c r="BK568" s="232">
        <f>ROUND(I568*H568,2)</f>
        <v>0</v>
      </c>
      <c r="BL568" s="17" t="s">
        <v>239</v>
      </c>
      <c r="BM568" s="231" t="s">
        <v>622</v>
      </c>
    </row>
    <row r="569" s="2" customFormat="1">
      <c r="A569" s="38"/>
      <c r="B569" s="39"/>
      <c r="C569" s="40"/>
      <c r="D569" s="233" t="s">
        <v>159</v>
      </c>
      <c r="E569" s="40"/>
      <c r="F569" s="234" t="s">
        <v>620</v>
      </c>
      <c r="G569" s="40"/>
      <c r="H569" s="40"/>
      <c r="I569" s="235"/>
      <c r="J569" s="40"/>
      <c r="K569" s="40"/>
      <c r="L569" s="44"/>
      <c r="M569" s="236"/>
      <c r="N569" s="237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159</v>
      </c>
      <c r="AU569" s="17" t="s">
        <v>86</v>
      </c>
    </row>
    <row r="570" s="15" customFormat="1">
      <c r="A570" s="15"/>
      <c r="B570" s="260"/>
      <c r="C570" s="261"/>
      <c r="D570" s="233" t="s">
        <v>160</v>
      </c>
      <c r="E570" s="262" t="s">
        <v>1</v>
      </c>
      <c r="F570" s="263" t="s">
        <v>442</v>
      </c>
      <c r="G570" s="261"/>
      <c r="H570" s="262" t="s">
        <v>1</v>
      </c>
      <c r="I570" s="264"/>
      <c r="J570" s="261"/>
      <c r="K570" s="261"/>
      <c r="L570" s="265"/>
      <c r="M570" s="266"/>
      <c r="N570" s="267"/>
      <c r="O570" s="267"/>
      <c r="P570" s="267"/>
      <c r="Q570" s="267"/>
      <c r="R570" s="267"/>
      <c r="S570" s="267"/>
      <c r="T570" s="26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9" t="s">
        <v>160</v>
      </c>
      <c r="AU570" s="269" t="s">
        <v>86</v>
      </c>
      <c r="AV570" s="15" t="s">
        <v>84</v>
      </c>
      <c r="AW570" s="15" t="s">
        <v>34</v>
      </c>
      <c r="AX570" s="15" t="s">
        <v>76</v>
      </c>
      <c r="AY570" s="269" t="s">
        <v>151</v>
      </c>
    </row>
    <row r="571" s="13" customFormat="1">
      <c r="A571" s="13"/>
      <c r="B571" s="238"/>
      <c r="C571" s="239"/>
      <c r="D571" s="233" t="s">
        <v>160</v>
      </c>
      <c r="E571" s="240" t="s">
        <v>1</v>
      </c>
      <c r="F571" s="241" t="s">
        <v>84</v>
      </c>
      <c r="G571" s="239"/>
      <c r="H571" s="242">
        <v>1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8" t="s">
        <v>160</v>
      </c>
      <c r="AU571" s="248" t="s">
        <v>86</v>
      </c>
      <c r="AV571" s="13" t="s">
        <v>86</v>
      </c>
      <c r="AW571" s="13" t="s">
        <v>34</v>
      </c>
      <c r="AX571" s="13" t="s">
        <v>76</v>
      </c>
      <c r="AY571" s="248" t="s">
        <v>151</v>
      </c>
    </row>
    <row r="572" s="15" customFormat="1">
      <c r="A572" s="15"/>
      <c r="B572" s="260"/>
      <c r="C572" s="261"/>
      <c r="D572" s="233" t="s">
        <v>160</v>
      </c>
      <c r="E572" s="262" t="s">
        <v>1</v>
      </c>
      <c r="F572" s="263" t="s">
        <v>444</v>
      </c>
      <c r="G572" s="261"/>
      <c r="H572" s="262" t="s">
        <v>1</v>
      </c>
      <c r="I572" s="264"/>
      <c r="J572" s="261"/>
      <c r="K572" s="261"/>
      <c r="L572" s="265"/>
      <c r="M572" s="266"/>
      <c r="N572" s="267"/>
      <c r="O572" s="267"/>
      <c r="P572" s="267"/>
      <c r="Q572" s="267"/>
      <c r="R572" s="267"/>
      <c r="S572" s="267"/>
      <c r="T572" s="26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9" t="s">
        <v>160</v>
      </c>
      <c r="AU572" s="269" t="s">
        <v>86</v>
      </c>
      <c r="AV572" s="15" t="s">
        <v>84</v>
      </c>
      <c r="AW572" s="15" t="s">
        <v>34</v>
      </c>
      <c r="AX572" s="15" t="s">
        <v>76</v>
      </c>
      <c r="AY572" s="269" t="s">
        <v>151</v>
      </c>
    </row>
    <row r="573" s="13" customFormat="1">
      <c r="A573" s="13"/>
      <c r="B573" s="238"/>
      <c r="C573" s="239"/>
      <c r="D573" s="233" t="s">
        <v>160</v>
      </c>
      <c r="E573" s="240" t="s">
        <v>1</v>
      </c>
      <c r="F573" s="241" t="s">
        <v>86</v>
      </c>
      <c r="G573" s="239"/>
      <c r="H573" s="242">
        <v>2</v>
      </c>
      <c r="I573" s="243"/>
      <c r="J573" s="239"/>
      <c r="K573" s="239"/>
      <c r="L573" s="244"/>
      <c r="M573" s="245"/>
      <c r="N573" s="246"/>
      <c r="O573" s="246"/>
      <c r="P573" s="246"/>
      <c r="Q573" s="246"/>
      <c r="R573" s="246"/>
      <c r="S573" s="246"/>
      <c r="T573" s="24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8" t="s">
        <v>160</v>
      </c>
      <c r="AU573" s="248" t="s">
        <v>86</v>
      </c>
      <c r="AV573" s="13" t="s">
        <v>86</v>
      </c>
      <c r="AW573" s="13" t="s">
        <v>34</v>
      </c>
      <c r="AX573" s="13" t="s">
        <v>76</v>
      </c>
      <c r="AY573" s="248" t="s">
        <v>151</v>
      </c>
    </row>
    <row r="574" s="15" customFormat="1">
      <c r="A574" s="15"/>
      <c r="B574" s="260"/>
      <c r="C574" s="261"/>
      <c r="D574" s="233" t="s">
        <v>160</v>
      </c>
      <c r="E574" s="262" t="s">
        <v>1</v>
      </c>
      <c r="F574" s="263" t="s">
        <v>446</v>
      </c>
      <c r="G574" s="261"/>
      <c r="H574" s="262" t="s">
        <v>1</v>
      </c>
      <c r="I574" s="264"/>
      <c r="J574" s="261"/>
      <c r="K574" s="261"/>
      <c r="L574" s="265"/>
      <c r="M574" s="266"/>
      <c r="N574" s="267"/>
      <c r="O574" s="267"/>
      <c r="P574" s="267"/>
      <c r="Q574" s="267"/>
      <c r="R574" s="267"/>
      <c r="S574" s="267"/>
      <c r="T574" s="26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9" t="s">
        <v>160</v>
      </c>
      <c r="AU574" s="269" t="s">
        <v>86</v>
      </c>
      <c r="AV574" s="15" t="s">
        <v>84</v>
      </c>
      <c r="AW574" s="15" t="s">
        <v>34</v>
      </c>
      <c r="AX574" s="15" t="s">
        <v>76</v>
      </c>
      <c r="AY574" s="269" t="s">
        <v>151</v>
      </c>
    </row>
    <row r="575" s="13" customFormat="1">
      <c r="A575" s="13"/>
      <c r="B575" s="238"/>
      <c r="C575" s="239"/>
      <c r="D575" s="233" t="s">
        <v>160</v>
      </c>
      <c r="E575" s="240" t="s">
        <v>1</v>
      </c>
      <c r="F575" s="241" t="s">
        <v>84</v>
      </c>
      <c r="G575" s="239"/>
      <c r="H575" s="242">
        <v>1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8" t="s">
        <v>160</v>
      </c>
      <c r="AU575" s="248" t="s">
        <v>86</v>
      </c>
      <c r="AV575" s="13" t="s">
        <v>86</v>
      </c>
      <c r="AW575" s="13" t="s">
        <v>34</v>
      </c>
      <c r="AX575" s="13" t="s">
        <v>76</v>
      </c>
      <c r="AY575" s="248" t="s">
        <v>151</v>
      </c>
    </row>
    <row r="576" s="14" customFormat="1">
      <c r="A576" s="14"/>
      <c r="B576" s="249"/>
      <c r="C576" s="250"/>
      <c r="D576" s="233" t="s">
        <v>160</v>
      </c>
      <c r="E576" s="251" t="s">
        <v>1</v>
      </c>
      <c r="F576" s="252" t="s">
        <v>162</v>
      </c>
      <c r="G576" s="250"/>
      <c r="H576" s="253">
        <v>4</v>
      </c>
      <c r="I576" s="254"/>
      <c r="J576" s="250"/>
      <c r="K576" s="250"/>
      <c r="L576" s="255"/>
      <c r="M576" s="256"/>
      <c r="N576" s="257"/>
      <c r="O576" s="257"/>
      <c r="P576" s="257"/>
      <c r="Q576" s="257"/>
      <c r="R576" s="257"/>
      <c r="S576" s="257"/>
      <c r="T576" s="25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9" t="s">
        <v>160</v>
      </c>
      <c r="AU576" s="259" t="s">
        <v>86</v>
      </c>
      <c r="AV576" s="14" t="s">
        <v>157</v>
      </c>
      <c r="AW576" s="14" t="s">
        <v>34</v>
      </c>
      <c r="AX576" s="14" t="s">
        <v>84</v>
      </c>
      <c r="AY576" s="259" t="s">
        <v>151</v>
      </c>
    </row>
    <row r="577" s="2" customFormat="1" ht="24.15" customHeight="1">
      <c r="A577" s="38"/>
      <c r="B577" s="39"/>
      <c r="C577" s="219" t="s">
        <v>623</v>
      </c>
      <c r="D577" s="219" t="s">
        <v>153</v>
      </c>
      <c r="E577" s="220" t="s">
        <v>624</v>
      </c>
      <c r="F577" s="221" t="s">
        <v>625</v>
      </c>
      <c r="G577" s="222" t="s">
        <v>621</v>
      </c>
      <c r="H577" s="223">
        <v>5</v>
      </c>
      <c r="I577" s="224"/>
      <c r="J577" s="225">
        <f>ROUND(I577*H577,2)</f>
        <v>0</v>
      </c>
      <c r="K577" s="226"/>
      <c r="L577" s="44"/>
      <c r="M577" s="227" t="s">
        <v>1</v>
      </c>
      <c r="N577" s="228" t="s">
        <v>41</v>
      </c>
      <c r="O577" s="91"/>
      <c r="P577" s="229">
        <f>O577*H577</f>
        <v>0</v>
      </c>
      <c r="Q577" s="229">
        <v>0</v>
      </c>
      <c r="R577" s="229">
        <f>Q577*H577</f>
        <v>0</v>
      </c>
      <c r="S577" s="229">
        <v>0.01107</v>
      </c>
      <c r="T577" s="230">
        <f>S577*H577</f>
        <v>0.055349999999999996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1" t="s">
        <v>239</v>
      </c>
      <c r="AT577" s="231" t="s">
        <v>153</v>
      </c>
      <c r="AU577" s="231" t="s">
        <v>86</v>
      </c>
      <c r="AY577" s="17" t="s">
        <v>151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7" t="s">
        <v>84</v>
      </c>
      <c r="BK577" s="232">
        <f>ROUND(I577*H577,2)</f>
        <v>0</v>
      </c>
      <c r="BL577" s="17" t="s">
        <v>239</v>
      </c>
      <c r="BM577" s="231" t="s">
        <v>626</v>
      </c>
    </row>
    <row r="578" s="2" customFormat="1">
      <c r="A578" s="38"/>
      <c r="B578" s="39"/>
      <c r="C578" s="40"/>
      <c r="D578" s="233" t="s">
        <v>159</v>
      </c>
      <c r="E578" s="40"/>
      <c r="F578" s="234" t="s">
        <v>625</v>
      </c>
      <c r="G578" s="40"/>
      <c r="H578" s="40"/>
      <c r="I578" s="235"/>
      <c r="J578" s="40"/>
      <c r="K578" s="40"/>
      <c r="L578" s="44"/>
      <c r="M578" s="236"/>
      <c r="N578" s="237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159</v>
      </c>
      <c r="AU578" s="17" t="s">
        <v>86</v>
      </c>
    </row>
    <row r="579" s="15" customFormat="1">
      <c r="A579" s="15"/>
      <c r="B579" s="260"/>
      <c r="C579" s="261"/>
      <c r="D579" s="233" t="s">
        <v>160</v>
      </c>
      <c r="E579" s="262" t="s">
        <v>1</v>
      </c>
      <c r="F579" s="263" t="s">
        <v>442</v>
      </c>
      <c r="G579" s="261"/>
      <c r="H579" s="262" t="s">
        <v>1</v>
      </c>
      <c r="I579" s="264"/>
      <c r="J579" s="261"/>
      <c r="K579" s="261"/>
      <c r="L579" s="265"/>
      <c r="M579" s="266"/>
      <c r="N579" s="267"/>
      <c r="O579" s="267"/>
      <c r="P579" s="267"/>
      <c r="Q579" s="267"/>
      <c r="R579" s="267"/>
      <c r="S579" s="267"/>
      <c r="T579" s="26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9" t="s">
        <v>160</v>
      </c>
      <c r="AU579" s="269" t="s">
        <v>86</v>
      </c>
      <c r="AV579" s="15" t="s">
        <v>84</v>
      </c>
      <c r="AW579" s="15" t="s">
        <v>34</v>
      </c>
      <c r="AX579" s="15" t="s">
        <v>76</v>
      </c>
      <c r="AY579" s="269" t="s">
        <v>151</v>
      </c>
    </row>
    <row r="580" s="13" customFormat="1">
      <c r="A580" s="13"/>
      <c r="B580" s="238"/>
      <c r="C580" s="239"/>
      <c r="D580" s="233" t="s">
        <v>160</v>
      </c>
      <c r="E580" s="240" t="s">
        <v>1</v>
      </c>
      <c r="F580" s="241" t="s">
        <v>86</v>
      </c>
      <c r="G580" s="239"/>
      <c r="H580" s="242">
        <v>2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160</v>
      </c>
      <c r="AU580" s="248" t="s">
        <v>86</v>
      </c>
      <c r="AV580" s="13" t="s">
        <v>86</v>
      </c>
      <c r="AW580" s="13" t="s">
        <v>34</v>
      </c>
      <c r="AX580" s="13" t="s">
        <v>76</v>
      </c>
      <c r="AY580" s="248" t="s">
        <v>151</v>
      </c>
    </row>
    <row r="581" s="15" customFormat="1">
      <c r="A581" s="15"/>
      <c r="B581" s="260"/>
      <c r="C581" s="261"/>
      <c r="D581" s="233" t="s">
        <v>160</v>
      </c>
      <c r="E581" s="262" t="s">
        <v>1</v>
      </c>
      <c r="F581" s="263" t="s">
        <v>444</v>
      </c>
      <c r="G581" s="261"/>
      <c r="H581" s="262" t="s">
        <v>1</v>
      </c>
      <c r="I581" s="264"/>
      <c r="J581" s="261"/>
      <c r="K581" s="261"/>
      <c r="L581" s="265"/>
      <c r="M581" s="266"/>
      <c r="N581" s="267"/>
      <c r="O581" s="267"/>
      <c r="P581" s="267"/>
      <c r="Q581" s="267"/>
      <c r="R581" s="267"/>
      <c r="S581" s="267"/>
      <c r="T581" s="268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9" t="s">
        <v>160</v>
      </c>
      <c r="AU581" s="269" t="s">
        <v>86</v>
      </c>
      <c r="AV581" s="15" t="s">
        <v>84</v>
      </c>
      <c r="AW581" s="15" t="s">
        <v>34</v>
      </c>
      <c r="AX581" s="15" t="s">
        <v>76</v>
      </c>
      <c r="AY581" s="269" t="s">
        <v>151</v>
      </c>
    </row>
    <row r="582" s="13" customFormat="1">
      <c r="A582" s="13"/>
      <c r="B582" s="238"/>
      <c r="C582" s="239"/>
      <c r="D582" s="233" t="s">
        <v>160</v>
      </c>
      <c r="E582" s="240" t="s">
        <v>1</v>
      </c>
      <c r="F582" s="241" t="s">
        <v>168</v>
      </c>
      <c r="G582" s="239"/>
      <c r="H582" s="242">
        <v>3</v>
      </c>
      <c r="I582" s="243"/>
      <c r="J582" s="239"/>
      <c r="K582" s="239"/>
      <c r="L582" s="244"/>
      <c r="M582" s="245"/>
      <c r="N582" s="246"/>
      <c r="O582" s="246"/>
      <c r="P582" s="246"/>
      <c r="Q582" s="246"/>
      <c r="R582" s="246"/>
      <c r="S582" s="246"/>
      <c r="T582" s="24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8" t="s">
        <v>160</v>
      </c>
      <c r="AU582" s="248" t="s">
        <v>86</v>
      </c>
      <c r="AV582" s="13" t="s">
        <v>86</v>
      </c>
      <c r="AW582" s="13" t="s">
        <v>34</v>
      </c>
      <c r="AX582" s="13" t="s">
        <v>76</v>
      </c>
      <c r="AY582" s="248" t="s">
        <v>151</v>
      </c>
    </row>
    <row r="583" s="14" customFormat="1">
      <c r="A583" s="14"/>
      <c r="B583" s="249"/>
      <c r="C583" s="250"/>
      <c r="D583" s="233" t="s">
        <v>160</v>
      </c>
      <c r="E583" s="251" t="s">
        <v>1</v>
      </c>
      <c r="F583" s="252" t="s">
        <v>162</v>
      </c>
      <c r="G583" s="250"/>
      <c r="H583" s="253">
        <v>5</v>
      </c>
      <c r="I583" s="254"/>
      <c r="J583" s="250"/>
      <c r="K583" s="250"/>
      <c r="L583" s="255"/>
      <c r="M583" s="256"/>
      <c r="N583" s="257"/>
      <c r="O583" s="257"/>
      <c r="P583" s="257"/>
      <c r="Q583" s="257"/>
      <c r="R583" s="257"/>
      <c r="S583" s="257"/>
      <c r="T583" s="25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9" t="s">
        <v>160</v>
      </c>
      <c r="AU583" s="259" t="s">
        <v>86</v>
      </c>
      <c r="AV583" s="14" t="s">
        <v>157</v>
      </c>
      <c r="AW583" s="14" t="s">
        <v>34</v>
      </c>
      <c r="AX583" s="14" t="s">
        <v>84</v>
      </c>
      <c r="AY583" s="259" t="s">
        <v>151</v>
      </c>
    </row>
    <row r="584" s="2" customFormat="1" ht="16.5" customHeight="1">
      <c r="A584" s="38"/>
      <c r="B584" s="39"/>
      <c r="C584" s="219" t="s">
        <v>627</v>
      </c>
      <c r="D584" s="219" t="s">
        <v>153</v>
      </c>
      <c r="E584" s="220" t="s">
        <v>628</v>
      </c>
      <c r="F584" s="221" t="s">
        <v>629</v>
      </c>
      <c r="G584" s="222" t="s">
        <v>621</v>
      </c>
      <c r="H584" s="223">
        <v>3</v>
      </c>
      <c r="I584" s="224"/>
      <c r="J584" s="225">
        <f>ROUND(I584*H584,2)</f>
        <v>0</v>
      </c>
      <c r="K584" s="226"/>
      <c r="L584" s="44"/>
      <c r="M584" s="227" t="s">
        <v>1</v>
      </c>
      <c r="N584" s="228" t="s">
        <v>41</v>
      </c>
      <c r="O584" s="91"/>
      <c r="P584" s="229">
        <f>O584*H584</f>
        <v>0</v>
      </c>
      <c r="Q584" s="229">
        <v>0</v>
      </c>
      <c r="R584" s="229">
        <f>Q584*H584</f>
        <v>0</v>
      </c>
      <c r="S584" s="229">
        <v>0.019460000000000002</v>
      </c>
      <c r="T584" s="230">
        <f>S584*H584</f>
        <v>0.058380000000000001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1" t="s">
        <v>239</v>
      </c>
      <c r="AT584" s="231" t="s">
        <v>153</v>
      </c>
      <c r="AU584" s="231" t="s">
        <v>86</v>
      </c>
      <c r="AY584" s="17" t="s">
        <v>151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7" t="s">
        <v>84</v>
      </c>
      <c r="BK584" s="232">
        <f>ROUND(I584*H584,2)</f>
        <v>0</v>
      </c>
      <c r="BL584" s="17" t="s">
        <v>239</v>
      </c>
      <c r="BM584" s="231" t="s">
        <v>630</v>
      </c>
    </row>
    <row r="585" s="2" customFormat="1">
      <c r="A585" s="38"/>
      <c r="B585" s="39"/>
      <c r="C585" s="40"/>
      <c r="D585" s="233" t="s">
        <v>159</v>
      </c>
      <c r="E585" s="40"/>
      <c r="F585" s="234" t="s">
        <v>629</v>
      </c>
      <c r="G585" s="40"/>
      <c r="H585" s="40"/>
      <c r="I585" s="235"/>
      <c r="J585" s="40"/>
      <c r="K585" s="40"/>
      <c r="L585" s="44"/>
      <c r="M585" s="236"/>
      <c r="N585" s="237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159</v>
      </c>
      <c r="AU585" s="17" t="s">
        <v>86</v>
      </c>
    </row>
    <row r="586" s="15" customFormat="1">
      <c r="A586" s="15"/>
      <c r="B586" s="260"/>
      <c r="C586" s="261"/>
      <c r="D586" s="233" t="s">
        <v>160</v>
      </c>
      <c r="E586" s="262" t="s">
        <v>1</v>
      </c>
      <c r="F586" s="263" t="s">
        <v>442</v>
      </c>
      <c r="G586" s="261"/>
      <c r="H586" s="262" t="s">
        <v>1</v>
      </c>
      <c r="I586" s="264"/>
      <c r="J586" s="261"/>
      <c r="K586" s="261"/>
      <c r="L586" s="265"/>
      <c r="M586" s="266"/>
      <c r="N586" s="267"/>
      <c r="O586" s="267"/>
      <c r="P586" s="267"/>
      <c r="Q586" s="267"/>
      <c r="R586" s="267"/>
      <c r="S586" s="267"/>
      <c r="T586" s="268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9" t="s">
        <v>160</v>
      </c>
      <c r="AU586" s="269" t="s">
        <v>86</v>
      </c>
      <c r="AV586" s="15" t="s">
        <v>84</v>
      </c>
      <c r="AW586" s="15" t="s">
        <v>34</v>
      </c>
      <c r="AX586" s="15" t="s">
        <v>76</v>
      </c>
      <c r="AY586" s="269" t="s">
        <v>151</v>
      </c>
    </row>
    <row r="587" s="13" customFormat="1">
      <c r="A587" s="13"/>
      <c r="B587" s="238"/>
      <c r="C587" s="239"/>
      <c r="D587" s="233" t="s">
        <v>160</v>
      </c>
      <c r="E587" s="240" t="s">
        <v>1</v>
      </c>
      <c r="F587" s="241" t="s">
        <v>84</v>
      </c>
      <c r="G587" s="239"/>
      <c r="H587" s="242">
        <v>1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160</v>
      </c>
      <c r="AU587" s="248" t="s">
        <v>86</v>
      </c>
      <c r="AV587" s="13" t="s">
        <v>86</v>
      </c>
      <c r="AW587" s="13" t="s">
        <v>34</v>
      </c>
      <c r="AX587" s="13" t="s">
        <v>76</v>
      </c>
      <c r="AY587" s="248" t="s">
        <v>151</v>
      </c>
    </row>
    <row r="588" s="15" customFormat="1">
      <c r="A588" s="15"/>
      <c r="B588" s="260"/>
      <c r="C588" s="261"/>
      <c r="D588" s="233" t="s">
        <v>160</v>
      </c>
      <c r="E588" s="262" t="s">
        <v>1</v>
      </c>
      <c r="F588" s="263" t="s">
        <v>422</v>
      </c>
      <c r="G588" s="261"/>
      <c r="H588" s="262" t="s">
        <v>1</v>
      </c>
      <c r="I588" s="264"/>
      <c r="J588" s="261"/>
      <c r="K588" s="261"/>
      <c r="L588" s="265"/>
      <c r="M588" s="266"/>
      <c r="N588" s="267"/>
      <c r="O588" s="267"/>
      <c r="P588" s="267"/>
      <c r="Q588" s="267"/>
      <c r="R588" s="267"/>
      <c r="S588" s="267"/>
      <c r="T588" s="26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9" t="s">
        <v>160</v>
      </c>
      <c r="AU588" s="269" t="s">
        <v>86</v>
      </c>
      <c r="AV588" s="15" t="s">
        <v>84</v>
      </c>
      <c r="AW588" s="15" t="s">
        <v>34</v>
      </c>
      <c r="AX588" s="15" t="s">
        <v>76</v>
      </c>
      <c r="AY588" s="269" t="s">
        <v>151</v>
      </c>
    </row>
    <row r="589" s="13" customFormat="1">
      <c r="A589" s="13"/>
      <c r="B589" s="238"/>
      <c r="C589" s="239"/>
      <c r="D589" s="233" t="s">
        <v>160</v>
      </c>
      <c r="E589" s="240" t="s">
        <v>1</v>
      </c>
      <c r="F589" s="241" t="s">
        <v>84</v>
      </c>
      <c r="G589" s="239"/>
      <c r="H589" s="242">
        <v>1</v>
      </c>
      <c r="I589" s="243"/>
      <c r="J589" s="239"/>
      <c r="K589" s="239"/>
      <c r="L589" s="244"/>
      <c r="M589" s="245"/>
      <c r="N589" s="246"/>
      <c r="O589" s="246"/>
      <c r="P589" s="246"/>
      <c r="Q589" s="246"/>
      <c r="R589" s="246"/>
      <c r="S589" s="246"/>
      <c r="T589" s="24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8" t="s">
        <v>160</v>
      </c>
      <c r="AU589" s="248" t="s">
        <v>86</v>
      </c>
      <c r="AV589" s="13" t="s">
        <v>86</v>
      </c>
      <c r="AW589" s="13" t="s">
        <v>34</v>
      </c>
      <c r="AX589" s="13" t="s">
        <v>76</v>
      </c>
      <c r="AY589" s="248" t="s">
        <v>151</v>
      </c>
    </row>
    <row r="590" s="15" customFormat="1">
      <c r="A590" s="15"/>
      <c r="B590" s="260"/>
      <c r="C590" s="261"/>
      <c r="D590" s="233" t="s">
        <v>160</v>
      </c>
      <c r="E590" s="262" t="s">
        <v>1</v>
      </c>
      <c r="F590" s="263" t="s">
        <v>446</v>
      </c>
      <c r="G590" s="261"/>
      <c r="H590" s="262" t="s">
        <v>1</v>
      </c>
      <c r="I590" s="264"/>
      <c r="J590" s="261"/>
      <c r="K590" s="261"/>
      <c r="L590" s="265"/>
      <c r="M590" s="266"/>
      <c r="N590" s="267"/>
      <c r="O590" s="267"/>
      <c r="P590" s="267"/>
      <c r="Q590" s="267"/>
      <c r="R590" s="267"/>
      <c r="S590" s="267"/>
      <c r="T590" s="26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9" t="s">
        <v>160</v>
      </c>
      <c r="AU590" s="269" t="s">
        <v>86</v>
      </c>
      <c r="AV590" s="15" t="s">
        <v>84</v>
      </c>
      <c r="AW590" s="15" t="s">
        <v>34</v>
      </c>
      <c r="AX590" s="15" t="s">
        <v>76</v>
      </c>
      <c r="AY590" s="269" t="s">
        <v>151</v>
      </c>
    </row>
    <row r="591" s="13" customFormat="1">
      <c r="A591" s="13"/>
      <c r="B591" s="238"/>
      <c r="C591" s="239"/>
      <c r="D591" s="233" t="s">
        <v>160</v>
      </c>
      <c r="E591" s="240" t="s">
        <v>1</v>
      </c>
      <c r="F591" s="241" t="s">
        <v>84</v>
      </c>
      <c r="G591" s="239"/>
      <c r="H591" s="242">
        <v>1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160</v>
      </c>
      <c r="AU591" s="248" t="s">
        <v>86</v>
      </c>
      <c r="AV591" s="13" t="s">
        <v>86</v>
      </c>
      <c r="AW591" s="13" t="s">
        <v>34</v>
      </c>
      <c r="AX591" s="13" t="s">
        <v>76</v>
      </c>
      <c r="AY591" s="248" t="s">
        <v>151</v>
      </c>
    </row>
    <row r="592" s="14" customFormat="1">
      <c r="A592" s="14"/>
      <c r="B592" s="249"/>
      <c r="C592" s="250"/>
      <c r="D592" s="233" t="s">
        <v>160</v>
      </c>
      <c r="E592" s="251" t="s">
        <v>1</v>
      </c>
      <c r="F592" s="252" t="s">
        <v>162</v>
      </c>
      <c r="G592" s="250"/>
      <c r="H592" s="253">
        <v>3</v>
      </c>
      <c r="I592" s="254"/>
      <c r="J592" s="250"/>
      <c r="K592" s="250"/>
      <c r="L592" s="255"/>
      <c r="M592" s="256"/>
      <c r="N592" s="257"/>
      <c r="O592" s="257"/>
      <c r="P592" s="257"/>
      <c r="Q592" s="257"/>
      <c r="R592" s="257"/>
      <c r="S592" s="257"/>
      <c r="T592" s="25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9" t="s">
        <v>160</v>
      </c>
      <c r="AU592" s="259" t="s">
        <v>86</v>
      </c>
      <c r="AV592" s="14" t="s">
        <v>157</v>
      </c>
      <c r="AW592" s="14" t="s">
        <v>34</v>
      </c>
      <c r="AX592" s="14" t="s">
        <v>84</v>
      </c>
      <c r="AY592" s="259" t="s">
        <v>151</v>
      </c>
    </row>
    <row r="593" s="2" customFormat="1" ht="24.15" customHeight="1">
      <c r="A593" s="38"/>
      <c r="B593" s="39"/>
      <c r="C593" s="219" t="s">
        <v>631</v>
      </c>
      <c r="D593" s="219" t="s">
        <v>153</v>
      </c>
      <c r="E593" s="220" t="s">
        <v>632</v>
      </c>
      <c r="F593" s="221" t="s">
        <v>633</v>
      </c>
      <c r="G593" s="222" t="s">
        <v>621</v>
      </c>
      <c r="H593" s="223">
        <v>5</v>
      </c>
      <c r="I593" s="224"/>
      <c r="J593" s="225">
        <f>ROUND(I593*H593,2)</f>
        <v>0</v>
      </c>
      <c r="K593" s="226"/>
      <c r="L593" s="44"/>
      <c r="M593" s="227" t="s">
        <v>1</v>
      </c>
      <c r="N593" s="228" t="s">
        <v>41</v>
      </c>
      <c r="O593" s="91"/>
      <c r="P593" s="229">
        <f>O593*H593</f>
        <v>0</v>
      </c>
      <c r="Q593" s="229">
        <v>0.00051999999999999995</v>
      </c>
      <c r="R593" s="229">
        <f>Q593*H593</f>
        <v>0.0025999999999999999</v>
      </c>
      <c r="S593" s="229">
        <v>0</v>
      </c>
      <c r="T593" s="230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1" t="s">
        <v>239</v>
      </c>
      <c r="AT593" s="231" t="s">
        <v>153</v>
      </c>
      <c r="AU593" s="231" t="s">
        <v>86</v>
      </c>
      <c r="AY593" s="17" t="s">
        <v>151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7" t="s">
        <v>84</v>
      </c>
      <c r="BK593" s="232">
        <f>ROUND(I593*H593,2)</f>
        <v>0</v>
      </c>
      <c r="BL593" s="17" t="s">
        <v>239</v>
      </c>
      <c r="BM593" s="231" t="s">
        <v>634</v>
      </c>
    </row>
    <row r="594" s="2" customFormat="1">
      <c r="A594" s="38"/>
      <c r="B594" s="39"/>
      <c r="C594" s="40"/>
      <c r="D594" s="233" t="s">
        <v>159</v>
      </c>
      <c r="E594" s="40"/>
      <c r="F594" s="234" t="s">
        <v>633</v>
      </c>
      <c r="G594" s="40"/>
      <c r="H594" s="40"/>
      <c r="I594" s="235"/>
      <c r="J594" s="40"/>
      <c r="K594" s="40"/>
      <c r="L594" s="44"/>
      <c r="M594" s="236"/>
      <c r="N594" s="237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159</v>
      </c>
      <c r="AU594" s="17" t="s">
        <v>86</v>
      </c>
    </row>
    <row r="595" s="15" customFormat="1">
      <c r="A595" s="15"/>
      <c r="B595" s="260"/>
      <c r="C595" s="261"/>
      <c r="D595" s="233" t="s">
        <v>160</v>
      </c>
      <c r="E595" s="262" t="s">
        <v>1</v>
      </c>
      <c r="F595" s="263" t="s">
        <v>635</v>
      </c>
      <c r="G595" s="261"/>
      <c r="H595" s="262" t="s">
        <v>1</v>
      </c>
      <c r="I595" s="264"/>
      <c r="J595" s="261"/>
      <c r="K595" s="261"/>
      <c r="L595" s="265"/>
      <c r="M595" s="266"/>
      <c r="N595" s="267"/>
      <c r="O595" s="267"/>
      <c r="P595" s="267"/>
      <c r="Q595" s="267"/>
      <c r="R595" s="267"/>
      <c r="S595" s="267"/>
      <c r="T595" s="26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9" t="s">
        <v>160</v>
      </c>
      <c r="AU595" s="269" t="s">
        <v>86</v>
      </c>
      <c r="AV595" s="15" t="s">
        <v>84</v>
      </c>
      <c r="AW595" s="15" t="s">
        <v>34</v>
      </c>
      <c r="AX595" s="15" t="s">
        <v>76</v>
      </c>
      <c r="AY595" s="269" t="s">
        <v>151</v>
      </c>
    </row>
    <row r="596" s="13" customFormat="1">
      <c r="A596" s="13"/>
      <c r="B596" s="238"/>
      <c r="C596" s="239"/>
      <c r="D596" s="233" t="s">
        <v>160</v>
      </c>
      <c r="E596" s="240" t="s">
        <v>1</v>
      </c>
      <c r="F596" s="241" t="s">
        <v>179</v>
      </c>
      <c r="G596" s="239"/>
      <c r="H596" s="242">
        <v>5</v>
      </c>
      <c r="I596" s="243"/>
      <c r="J596" s="239"/>
      <c r="K596" s="239"/>
      <c r="L596" s="244"/>
      <c r="M596" s="245"/>
      <c r="N596" s="246"/>
      <c r="O596" s="246"/>
      <c r="P596" s="246"/>
      <c r="Q596" s="246"/>
      <c r="R596" s="246"/>
      <c r="S596" s="246"/>
      <c r="T596" s="24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8" t="s">
        <v>160</v>
      </c>
      <c r="AU596" s="248" t="s">
        <v>86</v>
      </c>
      <c r="AV596" s="13" t="s">
        <v>86</v>
      </c>
      <c r="AW596" s="13" t="s">
        <v>34</v>
      </c>
      <c r="AX596" s="13" t="s">
        <v>76</v>
      </c>
      <c r="AY596" s="248" t="s">
        <v>151</v>
      </c>
    </row>
    <row r="597" s="14" customFormat="1">
      <c r="A597" s="14"/>
      <c r="B597" s="249"/>
      <c r="C597" s="250"/>
      <c r="D597" s="233" t="s">
        <v>160</v>
      </c>
      <c r="E597" s="251" t="s">
        <v>1</v>
      </c>
      <c r="F597" s="252" t="s">
        <v>162</v>
      </c>
      <c r="G597" s="250"/>
      <c r="H597" s="253">
        <v>5</v>
      </c>
      <c r="I597" s="254"/>
      <c r="J597" s="250"/>
      <c r="K597" s="250"/>
      <c r="L597" s="255"/>
      <c r="M597" s="256"/>
      <c r="N597" s="257"/>
      <c r="O597" s="257"/>
      <c r="P597" s="257"/>
      <c r="Q597" s="257"/>
      <c r="R597" s="257"/>
      <c r="S597" s="257"/>
      <c r="T597" s="25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9" t="s">
        <v>160</v>
      </c>
      <c r="AU597" s="259" t="s">
        <v>86</v>
      </c>
      <c r="AV597" s="14" t="s">
        <v>157</v>
      </c>
      <c r="AW597" s="14" t="s">
        <v>34</v>
      </c>
      <c r="AX597" s="14" t="s">
        <v>84</v>
      </c>
      <c r="AY597" s="259" t="s">
        <v>151</v>
      </c>
    </row>
    <row r="598" s="2" customFormat="1" ht="24.15" customHeight="1">
      <c r="A598" s="38"/>
      <c r="B598" s="39"/>
      <c r="C598" s="219" t="s">
        <v>636</v>
      </c>
      <c r="D598" s="219" t="s">
        <v>153</v>
      </c>
      <c r="E598" s="220" t="s">
        <v>637</v>
      </c>
      <c r="F598" s="221" t="s">
        <v>638</v>
      </c>
      <c r="G598" s="222" t="s">
        <v>621</v>
      </c>
      <c r="H598" s="223">
        <v>6</v>
      </c>
      <c r="I598" s="224"/>
      <c r="J598" s="225">
        <f>ROUND(I598*H598,2)</f>
        <v>0</v>
      </c>
      <c r="K598" s="226"/>
      <c r="L598" s="44"/>
      <c r="M598" s="227" t="s">
        <v>1</v>
      </c>
      <c r="N598" s="228" t="s">
        <v>41</v>
      </c>
      <c r="O598" s="91"/>
      <c r="P598" s="229">
        <f>O598*H598</f>
        <v>0</v>
      </c>
      <c r="Q598" s="229">
        <v>0.00051999999999999995</v>
      </c>
      <c r="R598" s="229">
        <f>Q598*H598</f>
        <v>0.0031199999999999995</v>
      </c>
      <c r="S598" s="229">
        <v>0</v>
      </c>
      <c r="T598" s="230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1" t="s">
        <v>239</v>
      </c>
      <c r="AT598" s="231" t="s">
        <v>153</v>
      </c>
      <c r="AU598" s="231" t="s">
        <v>86</v>
      </c>
      <c r="AY598" s="17" t="s">
        <v>151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17" t="s">
        <v>84</v>
      </c>
      <c r="BK598" s="232">
        <f>ROUND(I598*H598,2)</f>
        <v>0</v>
      </c>
      <c r="BL598" s="17" t="s">
        <v>239</v>
      </c>
      <c r="BM598" s="231" t="s">
        <v>639</v>
      </c>
    </row>
    <row r="599" s="2" customFormat="1">
      <c r="A599" s="38"/>
      <c r="B599" s="39"/>
      <c r="C599" s="40"/>
      <c r="D599" s="233" t="s">
        <v>159</v>
      </c>
      <c r="E599" s="40"/>
      <c r="F599" s="234" t="s">
        <v>638</v>
      </c>
      <c r="G599" s="40"/>
      <c r="H599" s="40"/>
      <c r="I599" s="235"/>
      <c r="J599" s="40"/>
      <c r="K599" s="40"/>
      <c r="L599" s="44"/>
      <c r="M599" s="236"/>
      <c r="N599" s="237"/>
      <c r="O599" s="91"/>
      <c r="P599" s="91"/>
      <c r="Q599" s="91"/>
      <c r="R599" s="91"/>
      <c r="S599" s="91"/>
      <c r="T599" s="92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159</v>
      </c>
      <c r="AU599" s="17" t="s">
        <v>86</v>
      </c>
    </row>
    <row r="600" s="15" customFormat="1">
      <c r="A600" s="15"/>
      <c r="B600" s="260"/>
      <c r="C600" s="261"/>
      <c r="D600" s="233" t="s">
        <v>160</v>
      </c>
      <c r="E600" s="262" t="s">
        <v>1</v>
      </c>
      <c r="F600" s="263" t="s">
        <v>640</v>
      </c>
      <c r="G600" s="261"/>
      <c r="H600" s="262" t="s">
        <v>1</v>
      </c>
      <c r="I600" s="264"/>
      <c r="J600" s="261"/>
      <c r="K600" s="261"/>
      <c r="L600" s="265"/>
      <c r="M600" s="266"/>
      <c r="N600" s="267"/>
      <c r="O600" s="267"/>
      <c r="P600" s="267"/>
      <c r="Q600" s="267"/>
      <c r="R600" s="267"/>
      <c r="S600" s="267"/>
      <c r="T600" s="26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9" t="s">
        <v>160</v>
      </c>
      <c r="AU600" s="269" t="s">
        <v>86</v>
      </c>
      <c r="AV600" s="15" t="s">
        <v>84</v>
      </c>
      <c r="AW600" s="15" t="s">
        <v>34</v>
      </c>
      <c r="AX600" s="15" t="s">
        <v>76</v>
      </c>
      <c r="AY600" s="269" t="s">
        <v>151</v>
      </c>
    </row>
    <row r="601" s="13" customFormat="1">
      <c r="A601" s="13"/>
      <c r="B601" s="238"/>
      <c r="C601" s="239"/>
      <c r="D601" s="233" t="s">
        <v>160</v>
      </c>
      <c r="E601" s="240" t="s">
        <v>1</v>
      </c>
      <c r="F601" s="241" t="s">
        <v>185</v>
      </c>
      <c r="G601" s="239"/>
      <c r="H601" s="242">
        <v>6</v>
      </c>
      <c r="I601" s="243"/>
      <c r="J601" s="239"/>
      <c r="K601" s="239"/>
      <c r="L601" s="244"/>
      <c r="M601" s="245"/>
      <c r="N601" s="246"/>
      <c r="O601" s="246"/>
      <c r="P601" s="246"/>
      <c r="Q601" s="246"/>
      <c r="R601" s="246"/>
      <c r="S601" s="246"/>
      <c r="T601" s="24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8" t="s">
        <v>160</v>
      </c>
      <c r="AU601" s="248" t="s">
        <v>86</v>
      </c>
      <c r="AV601" s="13" t="s">
        <v>86</v>
      </c>
      <c r="AW601" s="13" t="s">
        <v>34</v>
      </c>
      <c r="AX601" s="13" t="s">
        <v>76</v>
      </c>
      <c r="AY601" s="248" t="s">
        <v>151</v>
      </c>
    </row>
    <row r="602" s="14" customFormat="1">
      <c r="A602" s="14"/>
      <c r="B602" s="249"/>
      <c r="C602" s="250"/>
      <c r="D602" s="233" t="s">
        <v>160</v>
      </c>
      <c r="E602" s="251" t="s">
        <v>1</v>
      </c>
      <c r="F602" s="252" t="s">
        <v>162</v>
      </c>
      <c r="G602" s="250"/>
      <c r="H602" s="253">
        <v>6</v>
      </c>
      <c r="I602" s="254"/>
      <c r="J602" s="250"/>
      <c r="K602" s="250"/>
      <c r="L602" s="255"/>
      <c r="M602" s="256"/>
      <c r="N602" s="257"/>
      <c r="O602" s="257"/>
      <c r="P602" s="257"/>
      <c r="Q602" s="257"/>
      <c r="R602" s="257"/>
      <c r="S602" s="257"/>
      <c r="T602" s="25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9" t="s">
        <v>160</v>
      </c>
      <c r="AU602" s="259" t="s">
        <v>86</v>
      </c>
      <c r="AV602" s="14" t="s">
        <v>157</v>
      </c>
      <c r="AW602" s="14" t="s">
        <v>34</v>
      </c>
      <c r="AX602" s="14" t="s">
        <v>84</v>
      </c>
      <c r="AY602" s="259" t="s">
        <v>151</v>
      </c>
    </row>
    <row r="603" s="2" customFormat="1" ht="24.15" customHeight="1">
      <c r="A603" s="38"/>
      <c r="B603" s="39"/>
      <c r="C603" s="219" t="s">
        <v>641</v>
      </c>
      <c r="D603" s="219" t="s">
        <v>153</v>
      </c>
      <c r="E603" s="220" t="s">
        <v>642</v>
      </c>
      <c r="F603" s="221" t="s">
        <v>643</v>
      </c>
      <c r="G603" s="222" t="s">
        <v>621</v>
      </c>
      <c r="H603" s="223">
        <v>7</v>
      </c>
      <c r="I603" s="224"/>
      <c r="J603" s="225">
        <f>ROUND(I603*H603,2)</f>
        <v>0</v>
      </c>
      <c r="K603" s="226"/>
      <c r="L603" s="44"/>
      <c r="M603" s="227" t="s">
        <v>1</v>
      </c>
      <c r="N603" s="228" t="s">
        <v>41</v>
      </c>
      <c r="O603" s="91"/>
      <c r="P603" s="229">
        <f>O603*H603</f>
        <v>0</v>
      </c>
      <c r="Q603" s="229">
        <v>0.00051999999999999995</v>
      </c>
      <c r="R603" s="229">
        <f>Q603*H603</f>
        <v>0.0036399999999999996</v>
      </c>
      <c r="S603" s="229">
        <v>0</v>
      </c>
      <c r="T603" s="23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1" t="s">
        <v>239</v>
      </c>
      <c r="AT603" s="231" t="s">
        <v>153</v>
      </c>
      <c r="AU603" s="231" t="s">
        <v>86</v>
      </c>
      <c r="AY603" s="17" t="s">
        <v>151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17" t="s">
        <v>84</v>
      </c>
      <c r="BK603" s="232">
        <f>ROUND(I603*H603,2)</f>
        <v>0</v>
      </c>
      <c r="BL603" s="17" t="s">
        <v>239</v>
      </c>
      <c r="BM603" s="231" t="s">
        <v>644</v>
      </c>
    </row>
    <row r="604" s="2" customFormat="1">
      <c r="A604" s="38"/>
      <c r="B604" s="39"/>
      <c r="C604" s="40"/>
      <c r="D604" s="233" t="s">
        <v>159</v>
      </c>
      <c r="E604" s="40"/>
      <c r="F604" s="234" t="s">
        <v>643</v>
      </c>
      <c r="G604" s="40"/>
      <c r="H604" s="40"/>
      <c r="I604" s="235"/>
      <c r="J604" s="40"/>
      <c r="K604" s="40"/>
      <c r="L604" s="44"/>
      <c r="M604" s="236"/>
      <c r="N604" s="237"/>
      <c r="O604" s="91"/>
      <c r="P604" s="91"/>
      <c r="Q604" s="91"/>
      <c r="R604" s="91"/>
      <c r="S604" s="91"/>
      <c r="T604" s="92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159</v>
      </c>
      <c r="AU604" s="17" t="s">
        <v>86</v>
      </c>
    </row>
    <row r="605" s="15" customFormat="1">
      <c r="A605" s="15"/>
      <c r="B605" s="260"/>
      <c r="C605" s="261"/>
      <c r="D605" s="233" t="s">
        <v>160</v>
      </c>
      <c r="E605" s="262" t="s">
        <v>1</v>
      </c>
      <c r="F605" s="263" t="s">
        <v>645</v>
      </c>
      <c r="G605" s="261"/>
      <c r="H605" s="262" t="s">
        <v>1</v>
      </c>
      <c r="I605" s="264"/>
      <c r="J605" s="261"/>
      <c r="K605" s="261"/>
      <c r="L605" s="265"/>
      <c r="M605" s="266"/>
      <c r="N605" s="267"/>
      <c r="O605" s="267"/>
      <c r="P605" s="267"/>
      <c r="Q605" s="267"/>
      <c r="R605" s="267"/>
      <c r="S605" s="267"/>
      <c r="T605" s="26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9" t="s">
        <v>160</v>
      </c>
      <c r="AU605" s="269" t="s">
        <v>86</v>
      </c>
      <c r="AV605" s="15" t="s">
        <v>84</v>
      </c>
      <c r="AW605" s="15" t="s">
        <v>34</v>
      </c>
      <c r="AX605" s="15" t="s">
        <v>76</v>
      </c>
      <c r="AY605" s="269" t="s">
        <v>151</v>
      </c>
    </row>
    <row r="606" s="13" customFormat="1">
      <c r="A606" s="13"/>
      <c r="B606" s="238"/>
      <c r="C606" s="239"/>
      <c r="D606" s="233" t="s">
        <v>160</v>
      </c>
      <c r="E606" s="240" t="s">
        <v>1</v>
      </c>
      <c r="F606" s="241" t="s">
        <v>191</v>
      </c>
      <c r="G606" s="239"/>
      <c r="H606" s="242">
        <v>7</v>
      </c>
      <c r="I606" s="243"/>
      <c r="J606" s="239"/>
      <c r="K606" s="239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160</v>
      </c>
      <c r="AU606" s="248" t="s">
        <v>86</v>
      </c>
      <c r="AV606" s="13" t="s">
        <v>86</v>
      </c>
      <c r="AW606" s="13" t="s">
        <v>34</v>
      </c>
      <c r="AX606" s="13" t="s">
        <v>76</v>
      </c>
      <c r="AY606" s="248" t="s">
        <v>151</v>
      </c>
    </row>
    <row r="607" s="14" customFormat="1">
      <c r="A607" s="14"/>
      <c r="B607" s="249"/>
      <c r="C607" s="250"/>
      <c r="D607" s="233" t="s">
        <v>160</v>
      </c>
      <c r="E607" s="251" t="s">
        <v>1</v>
      </c>
      <c r="F607" s="252" t="s">
        <v>162</v>
      </c>
      <c r="G607" s="250"/>
      <c r="H607" s="253">
        <v>7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9" t="s">
        <v>160</v>
      </c>
      <c r="AU607" s="259" t="s">
        <v>86</v>
      </c>
      <c r="AV607" s="14" t="s">
        <v>157</v>
      </c>
      <c r="AW607" s="14" t="s">
        <v>34</v>
      </c>
      <c r="AX607" s="14" t="s">
        <v>84</v>
      </c>
      <c r="AY607" s="259" t="s">
        <v>151</v>
      </c>
    </row>
    <row r="608" s="2" customFormat="1" ht="21.75" customHeight="1">
      <c r="A608" s="38"/>
      <c r="B608" s="39"/>
      <c r="C608" s="219" t="s">
        <v>646</v>
      </c>
      <c r="D608" s="219" t="s">
        <v>153</v>
      </c>
      <c r="E608" s="220" t="s">
        <v>647</v>
      </c>
      <c r="F608" s="221" t="s">
        <v>648</v>
      </c>
      <c r="G608" s="222" t="s">
        <v>621</v>
      </c>
      <c r="H608" s="223">
        <v>4</v>
      </c>
      <c r="I608" s="224"/>
      <c r="J608" s="225">
        <f>ROUND(I608*H608,2)</f>
        <v>0</v>
      </c>
      <c r="K608" s="226"/>
      <c r="L608" s="44"/>
      <c r="M608" s="227" t="s">
        <v>1</v>
      </c>
      <c r="N608" s="228" t="s">
        <v>41</v>
      </c>
      <c r="O608" s="91"/>
      <c r="P608" s="229">
        <f>O608*H608</f>
        <v>0</v>
      </c>
      <c r="Q608" s="229">
        <v>0.00051999999999999995</v>
      </c>
      <c r="R608" s="229">
        <f>Q608*H608</f>
        <v>0.0020799999999999998</v>
      </c>
      <c r="S608" s="229">
        <v>0</v>
      </c>
      <c r="T608" s="23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1" t="s">
        <v>239</v>
      </c>
      <c r="AT608" s="231" t="s">
        <v>153</v>
      </c>
      <c r="AU608" s="231" t="s">
        <v>86</v>
      </c>
      <c r="AY608" s="17" t="s">
        <v>151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7" t="s">
        <v>84</v>
      </c>
      <c r="BK608" s="232">
        <f>ROUND(I608*H608,2)</f>
        <v>0</v>
      </c>
      <c r="BL608" s="17" t="s">
        <v>239</v>
      </c>
      <c r="BM608" s="231" t="s">
        <v>649</v>
      </c>
    </row>
    <row r="609" s="2" customFormat="1">
      <c r="A609" s="38"/>
      <c r="B609" s="39"/>
      <c r="C609" s="40"/>
      <c r="D609" s="233" t="s">
        <v>159</v>
      </c>
      <c r="E609" s="40"/>
      <c r="F609" s="234" t="s">
        <v>648</v>
      </c>
      <c r="G609" s="40"/>
      <c r="H609" s="40"/>
      <c r="I609" s="235"/>
      <c r="J609" s="40"/>
      <c r="K609" s="40"/>
      <c r="L609" s="44"/>
      <c r="M609" s="236"/>
      <c r="N609" s="237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159</v>
      </c>
      <c r="AU609" s="17" t="s">
        <v>86</v>
      </c>
    </row>
    <row r="610" s="15" customFormat="1">
      <c r="A610" s="15"/>
      <c r="B610" s="260"/>
      <c r="C610" s="261"/>
      <c r="D610" s="233" t="s">
        <v>160</v>
      </c>
      <c r="E610" s="262" t="s">
        <v>1</v>
      </c>
      <c r="F610" s="263" t="s">
        <v>650</v>
      </c>
      <c r="G610" s="261"/>
      <c r="H610" s="262" t="s">
        <v>1</v>
      </c>
      <c r="I610" s="264"/>
      <c r="J610" s="261"/>
      <c r="K610" s="261"/>
      <c r="L610" s="265"/>
      <c r="M610" s="266"/>
      <c r="N610" s="267"/>
      <c r="O610" s="267"/>
      <c r="P610" s="267"/>
      <c r="Q610" s="267"/>
      <c r="R610" s="267"/>
      <c r="S610" s="267"/>
      <c r="T610" s="26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9" t="s">
        <v>160</v>
      </c>
      <c r="AU610" s="269" t="s">
        <v>86</v>
      </c>
      <c r="AV610" s="15" t="s">
        <v>84</v>
      </c>
      <c r="AW610" s="15" t="s">
        <v>34</v>
      </c>
      <c r="AX610" s="15" t="s">
        <v>76</v>
      </c>
      <c r="AY610" s="269" t="s">
        <v>151</v>
      </c>
    </row>
    <row r="611" s="13" customFormat="1">
      <c r="A611" s="13"/>
      <c r="B611" s="238"/>
      <c r="C611" s="239"/>
      <c r="D611" s="233" t="s">
        <v>160</v>
      </c>
      <c r="E611" s="240" t="s">
        <v>1</v>
      </c>
      <c r="F611" s="241" t="s">
        <v>157</v>
      </c>
      <c r="G611" s="239"/>
      <c r="H611" s="242">
        <v>4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160</v>
      </c>
      <c r="AU611" s="248" t="s">
        <v>86</v>
      </c>
      <c r="AV611" s="13" t="s">
        <v>86</v>
      </c>
      <c r="AW611" s="13" t="s">
        <v>34</v>
      </c>
      <c r="AX611" s="13" t="s">
        <v>76</v>
      </c>
      <c r="AY611" s="248" t="s">
        <v>151</v>
      </c>
    </row>
    <row r="612" s="14" customFormat="1">
      <c r="A612" s="14"/>
      <c r="B612" s="249"/>
      <c r="C612" s="250"/>
      <c r="D612" s="233" t="s">
        <v>160</v>
      </c>
      <c r="E612" s="251" t="s">
        <v>1</v>
      </c>
      <c r="F612" s="252" t="s">
        <v>162</v>
      </c>
      <c r="G612" s="250"/>
      <c r="H612" s="253">
        <v>4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160</v>
      </c>
      <c r="AU612" s="259" t="s">
        <v>86</v>
      </c>
      <c r="AV612" s="14" t="s">
        <v>157</v>
      </c>
      <c r="AW612" s="14" t="s">
        <v>34</v>
      </c>
      <c r="AX612" s="14" t="s">
        <v>84</v>
      </c>
      <c r="AY612" s="259" t="s">
        <v>151</v>
      </c>
    </row>
    <row r="613" s="2" customFormat="1" ht="24.15" customHeight="1">
      <c r="A613" s="38"/>
      <c r="B613" s="39"/>
      <c r="C613" s="219" t="s">
        <v>651</v>
      </c>
      <c r="D613" s="219" t="s">
        <v>153</v>
      </c>
      <c r="E613" s="220" t="s">
        <v>652</v>
      </c>
      <c r="F613" s="221" t="s">
        <v>653</v>
      </c>
      <c r="G613" s="222" t="s">
        <v>621</v>
      </c>
      <c r="H613" s="223">
        <v>6</v>
      </c>
      <c r="I613" s="224"/>
      <c r="J613" s="225">
        <f>ROUND(I613*H613,2)</f>
        <v>0</v>
      </c>
      <c r="K613" s="226"/>
      <c r="L613" s="44"/>
      <c r="M613" s="227" t="s">
        <v>1</v>
      </c>
      <c r="N613" s="228" t="s">
        <v>41</v>
      </c>
      <c r="O613" s="91"/>
      <c r="P613" s="229">
        <f>O613*H613</f>
        <v>0</v>
      </c>
      <c r="Q613" s="229">
        <v>0.0011000000000000001</v>
      </c>
      <c r="R613" s="229">
        <f>Q613*H613</f>
        <v>0.0066</v>
      </c>
      <c r="S613" s="229">
        <v>0</v>
      </c>
      <c r="T613" s="23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1" t="s">
        <v>239</v>
      </c>
      <c r="AT613" s="231" t="s">
        <v>153</v>
      </c>
      <c r="AU613" s="231" t="s">
        <v>86</v>
      </c>
      <c r="AY613" s="17" t="s">
        <v>151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7" t="s">
        <v>84</v>
      </c>
      <c r="BK613" s="232">
        <f>ROUND(I613*H613,2)</f>
        <v>0</v>
      </c>
      <c r="BL613" s="17" t="s">
        <v>239</v>
      </c>
      <c r="BM613" s="231" t="s">
        <v>654</v>
      </c>
    </row>
    <row r="614" s="2" customFormat="1">
      <c r="A614" s="38"/>
      <c r="B614" s="39"/>
      <c r="C614" s="40"/>
      <c r="D614" s="233" t="s">
        <v>159</v>
      </c>
      <c r="E614" s="40"/>
      <c r="F614" s="234" t="s">
        <v>653</v>
      </c>
      <c r="G614" s="40"/>
      <c r="H614" s="40"/>
      <c r="I614" s="235"/>
      <c r="J614" s="40"/>
      <c r="K614" s="40"/>
      <c r="L614" s="44"/>
      <c r="M614" s="236"/>
      <c r="N614" s="237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159</v>
      </c>
      <c r="AU614" s="17" t="s">
        <v>86</v>
      </c>
    </row>
    <row r="615" s="15" customFormat="1">
      <c r="A615" s="15"/>
      <c r="B615" s="260"/>
      <c r="C615" s="261"/>
      <c r="D615" s="233" t="s">
        <v>160</v>
      </c>
      <c r="E615" s="262" t="s">
        <v>1</v>
      </c>
      <c r="F615" s="263" t="s">
        <v>655</v>
      </c>
      <c r="G615" s="261"/>
      <c r="H615" s="262" t="s">
        <v>1</v>
      </c>
      <c r="I615" s="264"/>
      <c r="J615" s="261"/>
      <c r="K615" s="261"/>
      <c r="L615" s="265"/>
      <c r="M615" s="266"/>
      <c r="N615" s="267"/>
      <c r="O615" s="267"/>
      <c r="P615" s="267"/>
      <c r="Q615" s="267"/>
      <c r="R615" s="267"/>
      <c r="S615" s="267"/>
      <c r="T615" s="268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9" t="s">
        <v>160</v>
      </c>
      <c r="AU615" s="269" t="s">
        <v>86</v>
      </c>
      <c r="AV615" s="15" t="s">
        <v>84</v>
      </c>
      <c r="AW615" s="15" t="s">
        <v>34</v>
      </c>
      <c r="AX615" s="15" t="s">
        <v>76</v>
      </c>
      <c r="AY615" s="269" t="s">
        <v>151</v>
      </c>
    </row>
    <row r="616" s="13" customFormat="1">
      <c r="A616" s="13"/>
      <c r="B616" s="238"/>
      <c r="C616" s="239"/>
      <c r="D616" s="233" t="s">
        <v>160</v>
      </c>
      <c r="E616" s="240" t="s">
        <v>1</v>
      </c>
      <c r="F616" s="241" t="s">
        <v>185</v>
      </c>
      <c r="G616" s="239"/>
      <c r="H616" s="242">
        <v>6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8" t="s">
        <v>160</v>
      </c>
      <c r="AU616" s="248" t="s">
        <v>86</v>
      </c>
      <c r="AV616" s="13" t="s">
        <v>86</v>
      </c>
      <c r="AW616" s="13" t="s">
        <v>34</v>
      </c>
      <c r="AX616" s="13" t="s">
        <v>76</v>
      </c>
      <c r="AY616" s="248" t="s">
        <v>151</v>
      </c>
    </row>
    <row r="617" s="14" customFormat="1">
      <c r="A617" s="14"/>
      <c r="B617" s="249"/>
      <c r="C617" s="250"/>
      <c r="D617" s="233" t="s">
        <v>160</v>
      </c>
      <c r="E617" s="251" t="s">
        <v>1</v>
      </c>
      <c r="F617" s="252" t="s">
        <v>162</v>
      </c>
      <c r="G617" s="250"/>
      <c r="H617" s="253">
        <v>6</v>
      </c>
      <c r="I617" s="254"/>
      <c r="J617" s="250"/>
      <c r="K617" s="250"/>
      <c r="L617" s="255"/>
      <c r="M617" s="256"/>
      <c r="N617" s="257"/>
      <c r="O617" s="257"/>
      <c r="P617" s="257"/>
      <c r="Q617" s="257"/>
      <c r="R617" s="257"/>
      <c r="S617" s="257"/>
      <c r="T617" s="25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9" t="s">
        <v>160</v>
      </c>
      <c r="AU617" s="259" t="s">
        <v>86</v>
      </c>
      <c r="AV617" s="14" t="s">
        <v>157</v>
      </c>
      <c r="AW617" s="14" t="s">
        <v>34</v>
      </c>
      <c r="AX617" s="14" t="s">
        <v>84</v>
      </c>
      <c r="AY617" s="259" t="s">
        <v>151</v>
      </c>
    </row>
    <row r="618" s="2" customFormat="1" ht="24.15" customHeight="1">
      <c r="A618" s="38"/>
      <c r="B618" s="39"/>
      <c r="C618" s="219" t="s">
        <v>656</v>
      </c>
      <c r="D618" s="219" t="s">
        <v>153</v>
      </c>
      <c r="E618" s="220" t="s">
        <v>657</v>
      </c>
      <c r="F618" s="221" t="s">
        <v>658</v>
      </c>
      <c r="G618" s="222" t="s">
        <v>621</v>
      </c>
      <c r="H618" s="223">
        <v>9</v>
      </c>
      <c r="I618" s="224"/>
      <c r="J618" s="225">
        <f>ROUND(I618*H618,2)</f>
        <v>0</v>
      </c>
      <c r="K618" s="226"/>
      <c r="L618" s="44"/>
      <c r="M618" s="227" t="s">
        <v>1</v>
      </c>
      <c r="N618" s="228" t="s">
        <v>41</v>
      </c>
      <c r="O618" s="91"/>
      <c r="P618" s="229">
        <f>O618*H618</f>
        <v>0</v>
      </c>
      <c r="Q618" s="229">
        <v>0.0030000000000000001</v>
      </c>
      <c r="R618" s="229">
        <f>Q618*H618</f>
        <v>0.027</v>
      </c>
      <c r="S618" s="229">
        <v>0</v>
      </c>
      <c r="T618" s="23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1" t="s">
        <v>239</v>
      </c>
      <c r="AT618" s="231" t="s">
        <v>153</v>
      </c>
      <c r="AU618" s="231" t="s">
        <v>86</v>
      </c>
      <c r="AY618" s="17" t="s">
        <v>151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17" t="s">
        <v>84</v>
      </c>
      <c r="BK618" s="232">
        <f>ROUND(I618*H618,2)</f>
        <v>0</v>
      </c>
      <c r="BL618" s="17" t="s">
        <v>239</v>
      </c>
      <c r="BM618" s="231" t="s">
        <v>659</v>
      </c>
    </row>
    <row r="619" s="2" customFormat="1">
      <c r="A619" s="38"/>
      <c r="B619" s="39"/>
      <c r="C619" s="40"/>
      <c r="D619" s="233" t="s">
        <v>159</v>
      </c>
      <c r="E619" s="40"/>
      <c r="F619" s="234" t="s">
        <v>658</v>
      </c>
      <c r="G619" s="40"/>
      <c r="H619" s="40"/>
      <c r="I619" s="235"/>
      <c r="J619" s="40"/>
      <c r="K619" s="40"/>
      <c r="L619" s="44"/>
      <c r="M619" s="236"/>
      <c r="N619" s="237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159</v>
      </c>
      <c r="AU619" s="17" t="s">
        <v>86</v>
      </c>
    </row>
    <row r="620" s="15" customFormat="1">
      <c r="A620" s="15"/>
      <c r="B620" s="260"/>
      <c r="C620" s="261"/>
      <c r="D620" s="233" t="s">
        <v>160</v>
      </c>
      <c r="E620" s="262" t="s">
        <v>1</v>
      </c>
      <c r="F620" s="263" t="s">
        <v>660</v>
      </c>
      <c r="G620" s="261"/>
      <c r="H620" s="262" t="s">
        <v>1</v>
      </c>
      <c r="I620" s="264"/>
      <c r="J620" s="261"/>
      <c r="K620" s="261"/>
      <c r="L620" s="265"/>
      <c r="M620" s="266"/>
      <c r="N620" s="267"/>
      <c r="O620" s="267"/>
      <c r="P620" s="267"/>
      <c r="Q620" s="267"/>
      <c r="R620" s="267"/>
      <c r="S620" s="267"/>
      <c r="T620" s="26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9" t="s">
        <v>160</v>
      </c>
      <c r="AU620" s="269" t="s">
        <v>86</v>
      </c>
      <c r="AV620" s="15" t="s">
        <v>84</v>
      </c>
      <c r="AW620" s="15" t="s">
        <v>34</v>
      </c>
      <c r="AX620" s="15" t="s">
        <v>76</v>
      </c>
      <c r="AY620" s="269" t="s">
        <v>151</v>
      </c>
    </row>
    <row r="621" s="13" customFormat="1">
      <c r="A621" s="13"/>
      <c r="B621" s="238"/>
      <c r="C621" s="239"/>
      <c r="D621" s="233" t="s">
        <v>160</v>
      </c>
      <c r="E621" s="240" t="s">
        <v>1</v>
      </c>
      <c r="F621" s="241" t="s">
        <v>203</v>
      </c>
      <c r="G621" s="239"/>
      <c r="H621" s="242">
        <v>9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8" t="s">
        <v>160</v>
      </c>
      <c r="AU621" s="248" t="s">
        <v>86</v>
      </c>
      <c r="AV621" s="13" t="s">
        <v>86</v>
      </c>
      <c r="AW621" s="13" t="s">
        <v>34</v>
      </c>
      <c r="AX621" s="13" t="s">
        <v>76</v>
      </c>
      <c r="AY621" s="248" t="s">
        <v>151</v>
      </c>
    </row>
    <row r="622" s="14" customFormat="1">
      <c r="A622" s="14"/>
      <c r="B622" s="249"/>
      <c r="C622" s="250"/>
      <c r="D622" s="233" t="s">
        <v>160</v>
      </c>
      <c r="E622" s="251" t="s">
        <v>1</v>
      </c>
      <c r="F622" s="252" t="s">
        <v>162</v>
      </c>
      <c r="G622" s="250"/>
      <c r="H622" s="253">
        <v>9</v>
      </c>
      <c r="I622" s="254"/>
      <c r="J622" s="250"/>
      <c r="K622" s="250"/>
      <c r="L622" s="255"/>
      <c r="M622" s="256"/>
      <c r="N622" s="257"/>
      <c r="O622" s="257"/>
      <c r="P622" s="257"/>
      <c r="Q622" s="257"/>
      <c r="R622" s="257"/>
      <c r="S622" s="257"/>
      <c r="T622" s="25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9" t="s">
        <v>160</v>
      </c>
      <c r="AU622" s="259" t="s">
        <v>86</v>
      </c>
      <c r="AV622" s="14" t="s">
        <v>157</v>
      </c>
      <c r="AW622" s="14" t="s">
        <v>34</v>
      </c>
      <c r="AX622" s="14" t="s">
        <v>84</v>
      </c>
      <c r="AY622" s="259" t="s">
        <v>151</v>
      </c>
    </row>
    <row r="623" s="2" customFormat="1" ht="24.15" customHeight="1">
      <c r="A623" s="38"/>
      <c r="B623" s="39"/>
      <c r="C623" s="219" t="s">
        <v>661</v>
      </c>
      <c r="D623" s="219" t="s">
        <v>153</v>
      </c>
      <c r="E623" s="220" t="s">
        <v>662</v>
      </c>
      <c r="F623" s="221" t="s">
        <v>663</v>
      </c>
      <c r="G623" s="222" t="s">
        <v>621</v>
      </c>
      <c r="H623" s="223">
        <v>2</v>
      </c>
      <c r="I623" s="224"/>
      <c r="J623" s="225">
        <f>ROUND(I623*H623,2)</f>
        <v>0</v>
      </c>
      <c r="K623" s="226"/>
      <c r="L623" s="44"/>
      <c r="M623" s="227" t="s">
        <v>1</v>
      </c>
      <c r="N623" s="228" t="s">
        <v>41</v>
      </c>
      <c r="O623" s="91"/>
      <c r="P623" s="229">
        <f>O623*H623</f>
        <v>0</v>
      </c>
      <c r="Q623" s="229">
        <v>0.0012999999999999999</v>
      </c>
      <c r="R623" s="229">
        <f>Q623*H623</f>
        <v>0.0025999999999999999</v>
      </c>
      <c r="S623" s="229">
        <v>0</v>
      </c>
      <c r="T623" s="230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31" t="s">
        <v>239</v>
      </c>
      <c r="AT623" s="231" t="s">
        <v>153</v>
      </c>
      <c r="AU623" s="231" t="s">
        <v>86</v>
      </c>
      <c r="AY623" s="17" t="s">
        <v>151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17" t="s">
        <v>84</v>
      </c>
      <c r="BK623" s="232">
        <f>ROUND(I623*H623,2)</f>
        <v>0</v>
      </c>
      <c r="BL623" s="17" t="s">
        <v>239</v>
      </c>
      <c r="BM623" s="231" t="s">
        <v>664</v>
      </c>
    </row>
    <row r="624" s="2" customFormat="1">
      <c r="A624" s="38"/>
      <c r="B624" s="39"/>
      <c r="C624" s="40"/>
      <c r="D624" s="233" t="s">
        <v>159</v>
      </c>
      <c r="E624" s="40"/>
      <c r="F624" s="234" t="s">
        <v>663</v>
      </c>
      <c r="G624" s="40"/>
      <c r="H624" s="40"/>
      <c r="I624" s="235"/>
      <c r="J624" s="40"/>
      <c r="K624" s="40"/>
      <c r="L624" s="44"/>
      <c r="M624" s="236"/>
      <c r="N624" s="237"/>
      <c r="O624" s="91"/>
      <c r="P624" s="91"/>
      <c r="Q624" s="91"/>
      <c r="R624" s="91"/>
      <c r="S624" s="91"/>
      <c r="T624" s="92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159</v>
      </c>
      <c r="AU624" s="17" t="s">
        <v>86</v>
      </c>
    </row>
    <row r="625" s="15" customFormat="1">
      <c r="A625" s="15"/>
      <c r="B625" s="260"/>
      <c r="C625" s="261"/>
      <c r="D625" s="233" t="s">
        <v>160</v>
      </c>
      <c r="E625" s="262" t="s">
        <v>1</v>
      </c>
      <c r="F625" s="263" t="s">
        <v>665</v>
      </c>
      <c r="G625" s="261"/>
      <c r="H625" s="262" t="s">
        <v>1</v>
      </c>
      <c r="I625" s="264"/>
      <c r="J625" s="261"/>
      <c r="K625" s="261"/>
      <c r="L625" s="265"/>
      <c r="M625" s="266"/>
      <c r="N625" s="267"/>
      <c r="O625" s="267"/>
      <c r="P625" s="267"/>
      <c r="Q625" s="267"/>
      <c r="R625" s="267"/>
      <c r="S625" s="267"/>
      <c r="T625" s="26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9" t="s">
        <v>160</v>
      </c>
      <c r="AU625" s="269" t="s">
        <v>86</v>
      </c>
      <c r="AV625" s="15" t="s">
        <v>84</v>
      </c>
      <c r="AW625" s="15" t="s">
        <v>34</v>
      </c>
      <c r="AX625" s="15" t="s">
        <v>76</v>
      </c>
      <c r="AY625" s="269" t="s">
        <v>151</v>
      </c>
    </row>
    <row r="626" s="13" customFormat="1">
      <c r="A626" s="13"/>
      <c r="B626" s="238"/>
      <c r="C626" s="239"/>
      <c r="D626" s="233" t="s">
        <v>160</v>
      </c>
      <c r="E626" s="240" t="s">
        <v>1</v>
      </c>
      <c r="F626" s="241" t="s">
        <v>84</v>
      </c>
      <c r="G626" s="239"/>
      <c r="H626" s="242">
        <v>1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160</v>
      </c>
      <c r="AU626" s="248" t="s">
        <v>86</v>
      </c>
      <c r="AV626" s="13" t="s">
        <v>86</v>
      </c>
      <c r="AW626" s="13" t="s">
        <v>34</v>
      </c>
      <c r="AX626" s="13" t="s">
        <v>76</v>
      </c>
      <c r="AY626" s="248" t="s">
        <v>151</v>
      </c>
    </row>
    <row r="627" s="15" customFormat="1">
      <c r="A627" s="15"/>
      <c r="B627" s="260"/>
      <c r="C627" s="261"/>
      <c r="D627" s="233" t="s">
        <v>160</v>
      </c>
      <c r="E627" s="262" t="s">
        <v>1</v>
      </c>
      <c r="F627" s="263" t="s">
        <v>666</v>
      </c>
      <c r="G627" s="261"/>
      <c r="H627" s="262" t="s">
        <v>1</v>
      </c>
      <c r="I627" s="264"/>
      <c r="J627" s="261"/>
      <c r="K627" s="261"/>
      <c r="L627" s="265"/>
      <c r="M627" s="266"/>
      <c r="N627" s="267"/>
      <c r="O627" s="267"/>
      <c r="P627" s="267"/>
      <c r="Q627" s="267"/>
      <c r="R627" s="267"/>
      <c r="S627" s="267"/>
      <c r="T627" s="26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9" t="s">
        <v>160</v>
      </c>
      <c r="AU627" s="269" t="s">
        <v>86</v>
      </c>
      <c r="AV627" s="15" t="s">
        <v>84</v>
      </c>
      <c r="AW627" s="15" t="s">
        <v>34</v>
      </c>
      <c r="AX627" s="15" t="s">
        <v>76</v>
      </c>
      <c r="AY627" s="269" t="s">
        <v>151</v>
      </c>
    </row>
    <row r="628" s="13" customFormat="1">
      <c r="A628" s="13"/>
      <c r="B628" s="238"/>
      <c r="C628" s="239"/>
      <c r="D628" s="233" t="s">
        <v>160</v>
      </c>
      <c r="E628" s="240" t="s">
        <v>1</v>
      </c>
      <c r="F628" s="241" t="s">
        <v>84</v>
      </c>
      <c r="G628" s="239"/>
      <c r="H628" s="242">
        <v>1</v>
      </c>
      <c r="I628" s="243"/>
      <c r="J628" s="239"/>
      <c r="K628" s="239"/>
      <c r="L628" s="244"/>
      <c r="M628" s="245"/>
      <c r="N628" s="246"/>
      <c r="O628" s="246"/>
      <c r="P628" s="246"/>
      <c r="Q628" s="246"/>
      <c r="R628" s="246"/>
      <c r="S628" s="246"/>
      <c r="T628" s="24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8" t="s">
        <v>160</v>
      </c>
      <c r="AU628" s="248" t="s">
        <v>86</v>
      </c>
      <c r="AV628" s="13" t="s">
        <v>86</v>
      </c>
      <c r="AW628" s="13" t="s">
        <v>34</v>
      </c>
      <c r="AX628" s="13" t="s">
        <v>76</v>
      </c>
      <c r="AY628" s="248" t="s">
        <v>151</v>
      </c>
    </row>
    <row r="629" s="14" customFormat="1">
      <c r="A629" s="14"/>
      <c r="B629" s="249"/>
      <c r="C629" s="250"/>
      <c r="D629" s="233" t="s">
        <v>160</v>
      </c>
      <c r="E629" s="251" t="s">
        <v>1</v>
      </c>
      <c r="F629" s="252" t="s">
        <v>162</v>
      </c>
      <c r="G629" s="250"/>
      <c r="H629" s="253">
        <v>2</v>
      </c>
      <c r="I629" s="254"/>
      <c r="J629" s="250"/>
      <c r="K629" s="250"/>
      <c r="L629" s="255"/>
      <c r="M629" s="256"/>
      <c r="N629" s="257"/>
      <c r="O629" s="257"/>
      <c r="P629" s="257"/>
      <c r="Q629" s="257"/>
      <c r="R629" s="257"/>
      <c r="S629" s="257"/>
      <c r="T629" s="25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9" t="s">
        <v>160</v>
      </c>
      <c r="AU629" s="259" t="s">
        <v>86</v>
      </c>
      <c r="AV629" s="14" t="s">
        <v>157</v>
      </c>
      <c r="AW629" s="14" t="s">
        <v>34</v>
      </c>
      <c r="AX629" s="14" t="s">
        <v>84</v>
      </c>
      <c r="AY629" s="259" t="s">
        <v>151</v>
      </c>
    </row>
    <row r="630" s="2" customFormat="1" ht="24.15" customHeight="1">
      <c r="A630" s="38"/>
      <c r="B630" s="39"/>
      <c r="C630" s="219" t="s">
        <v>667</v>
      </c>
      <c r="D630" s="219" t="s">
        <v>153</v>
      </c>
      <c r="E630" s="220" t="s">
        <v>668</v>
      </c>
      <c r="F630" s="221" t="s">
        <v>669</v>
      </c>
      <c r="G630" s="222" t="s">
        <v>621</v>
      </c>
      <c r="H630" s="223">
        <v>2</v>
      </c>
      <c r="I630" s="224"/>
      <c r="J630" s="225">
        <f>ROUND(I630*H630,2)</f>
        <v>0</v>
      </c>
      <c r="K630" s="226"/>
      <c r="L630" s="44"/>
      <c r="M630" s="227" t="s">
        <v>1</v>
      </c>
      <c r="N630" s="228" t="s">
        <v>41</v>
      </c>
      <c r="O630" s="91"/>
      <c r="P630" s="229">
        <f>O630*H630</f>
        <v>0</v>
      </c>
      <c r="Q630" s="229">
        <v>0.00084999999999999995</v>
      </c>
      <c r="R630" s="229">
        <f>Q630*H630</f>
        <v>0.0016999999999999999</v>
      </c>
      <c r="S630" s="229">
        <v>0</v>
      </c>
      <c r="T630" s="230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1" t="s">
        <v>239</v>
      </c>
      <c r="AT630" s="231" t="s">
        <v>153</v>
      </c>
      <c r="AU630" s="231" t="s">
        <v>86</v>
      </c>
      <c r="AY630" s="17" t="s">
        <v>151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17" t="s">
        <v>84</v>
      </c>
      <c r="BK630" s="232">
        <f>ROUND(I630*H630,2)</f>
        <v>0</v>
      </c>
      <c r="BL630" s="17" t="s">
        <v>239</v>
      </c>
      <c r="BM630" s="231" t="s">
        <v>670</v>
      </c>
    </row>
    <row r="631" s="2" customFormat="1">
      <c r="A631" s="38"/>
      <c r="B631" s="39"/>
      <c r="C631" s="40"/>
      <c r="D631" s="233" t="s">
        <v>159</v>
      </c>
      <c r="E631" s="40"/>
      <c r="F631" s="234" t="s">
        <v>669</v>
      </c>
      <c r="G631" s="40"/>
      <c r="H631" s="40"/>
      <c r="I631" s="235"/>
      <c r="J631" s="40"/>
      <c r="K631" s="40"/>
      <c r="L631" s="44"/>
      <c r="M631" s="236"/>
      <c r="N631" s="237"/>
      <c r="O631" s="91"/>
      <c r="P631" s="91"/>
      <c r="Q631" s="91"/>
      <c r="R631" s="91"/>
      <c r="S631" s="91"/>
      <c r="T631" s="92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159</v>
      </c>
      <c r="AU631" s="17" t="s">
        <v>86</v>
      </c>
    </row>
    <row r="632" s="15" customFormat="1">
      <c r="A632" s="15"/>
      <c r="B632" s="260"/>
      <c r="C632" s="261"/>
      <c r="D632" s="233" t="s">
        <v>160</v>
      </c>
      <c r="E632" s="262" t="s">
        <v>1</v>
      </c>
      <c r="F632" s="263" t="s">
        <v>671</v>
      </c>
      <c r="G632" s="261"/>
      <c r="H632" s="262" t="s">
        <v>1</v>
      </c>
      <c r="I632" s="264"/>
      <c r="J632" s="261"/>
      <c r="K632" s="261"/>
      <c r="L632" s="265"/>
      <c r="M632" s="266"/>
      <c r="N632" s="267"/>
      <c r="O632" s="267"/>
      <c r="P632" s="267"/>
      <c r="Q632" s="267"/>
      <c r="R632" s="267"/>
      <c r="S632" s="267"/>
      <c r="T632" s="26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9" t="s">
        <v>160</v>
      </c>
      <c r="AU632" s="269" t="s">
        <v>86</v>
      </c>
      <c r="AV632" s="15" t="s">
        <v>84</v>
      </c>
      <c r="AW632" s="15" t="s">
        <v>34</v>
      </c>
      <c r="AX632" s="15" t="s">
        <v>76</v>
      </c>
      <c r="AY632" s="269" t="s">
        <v>151</v>
      </c>
    </row>
    <row r="633" s="13" customFormat="1">
      <c r="A633" s="13"/>
      <c r="B633" s="238"/>
      <c r="C633" s="239"/>
      <c r="D633" s="233" t="s">
        <v>160</v>
      </c>
      <c r="E633" s="240" t="s">
        <v>1</v>
      </c>
      <c r="F633" s="241" t="s">
        <v>86</v>
      </c>
      <c r="G633" s="239"/>
      <c r="H633" s="242">
        <v>2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160</v>
      </c>
      <c r="AU633" s="248" t="s">
        <v>86</v>
      </c>
      <c r="AV633" s="13" t="s">
        <v>86</v>
      </c>
      <c r="AW633" s="13" t="s">
        <v>34</v>
      </c>
      <c r="AX633" s="13" t="s">
        <v>76</v>
      </c>
      <c r="AY633" s="248" t="s">
        <v>151</v>
      </c>
    </row>
    <row r="634" s="14" customFormat="1">
      <c r="A634" s="14"/>
      <c r="B634" s="249"/>
      <c r="C634" s="250"/>
      <c r="D634" s="233" t="s">
        <v>160</v>
      </c>
      <c r="E634" s="251" t="s">
        <v>1</v>
      </c>
      <c r="F634" s="252" t="s">
        <v>162</v>
      </c>
      <c r="G634" s="250"/>
      <c r="H634" s="253">
        <v>2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160</v>
      </c>
      <c r="AU634" s="259" t="s">
        <v>86</v>
      </c>
      <c r="AV634" s="14" t="s">
        <v>157</v>
      </c>
      <c r="AW634" s="14" t="s">
        <v>34</v>
      </c>
      <c r="AX634" s="14" t="s">
        <v>84</v>
      </c>
      <c r="AY634" s="259" t="s">
        <v>151</v>
      </c>
    </row>
    <row r="635" s="2" customFormat="1" ht="16.5" customHeight="1">
      <c r="A635" s="38"/>
      <c r="B635" s="39"/>
      <c r="C635" s="219" t="s">
        <v>672</v>
      </c>
      <c r="D635" s="219" t="s">
        <v>153</v>
      </c>
      <c r="E635" s="220" t="s">
        <v>673</v>
      </c>
      <c r="F635" s="221" t="s">
        <v>674</v>
      </c>
      <c r="G635" s="222" t="s">
        <v>621</v>
      </c>
      <c r="H635" s="223">
        <v>12</v>
      </c>
      <c r="I635" s="224"/>
      <c r="J635" s="225">
        <f>ROUND(I635*H635,2)</f>
        <v>0</v>
      </c>
      <c r="K635" s="226"/>
      <c r="L635" s="44"/>
      <c r="M635" s="227" t="s">
        <v>1</v>
      </c>
      <c r="N635" s="228" t="s">
        <v>41</v>
      </c>
      <c r="O635" s="91"/>
      <c r="P635" s="229">
        <f>O635*H635</f>
        <v>0</v>
      </c>
      <c r="Q635" s="229">
        <v>0</v>
      </c>
      <c r="R635" s="229">
        <f>Q635*H635</f>
        <v>0</v>
      </c>
      <c r="S635" s="229">
        <v>0.00156</v>
      </c>
      <c r="T635" s="230">
        <f>S635*H635</f>
        <v>0.018720000000000001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1" t="s">
        <v>239</v>
      </c>
      <c r="AT635" s="231" t="s">
        <v>153</v>
      </c>
      <c r="AU635" s="231" t="s">
        <v>86</v>
      </c>
      <c r="AY635" s="17" t="s">
        <v>151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17" t="s">
        <v>84</v>
      </c>
      <c r="BK635" s="232">
        <f>ROUND(I635*H635,2)</f>
        <v>0</v>
      </c>
      <c r="BL635" s="17" t="s">
        <v>239</v>
      </c>
      <c r="BM635" s="231" t="s">
        <v>675</v>
      </c>
    </row>
    <row r="636" s="2" customFormat="1">
      <c r="A636" s="38"/>
      <c r="B636" s="39"/>
      <c r="C636" s="40"/>
      <c r="D636" s="233" t="s">
        <v>159</v>
      </c>
      <c r="E636" s="40"/>
      <c r="F636" s="234" t="s">
        <v>674</v>
      </c>
      <c r="G636" s="40"/>
      <c r="H636" s="40"/>
      <c r="I636" s="235"/>
      <c r="J636" s="40"/>
      <c r="K636" s="40"/>
      <c r="L636" s="44"/>
      <c r="M636" s="236"/>
      <c r="N636" s="237"/>
      <c r="O636" s="91"/>
      <c r="P636" s="91"/>
      <c r="Q636" s="91"/>
      <c r="R636" s="91"/>
      <c r="S636" s="91"/>
      <c r="T636" s="92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159</v>
      </c>
      <c r="AU636" s="17" t="s">
        <v>86</v>
      </c>
    </row>
    <row r="637" s="15" customFormat="1">
      <c r="A637" s="15"/>
      <c r="B637" s="260"/>
      <c r="C637" s="261"/>
      <c r="D637" s="233" t="s">
        <v>160</v>
      </c>
      <c r="E637" s="262" t="s">
        <v>1</v>
      </c>
      <c r="F637" s="263" t="s">
        <v>442</v>
      </c>
      <c r="G637" s="261"/>
      <c r="H637" s="262" t="s">
        <v>1</v>
      </c>
      <c r="I637" s="264"/>
      <c r="J637" s="261"/>
      <c r="K637" s="261"/>
      <c r="L637" s="265"/>
      <c r="M637" s="266"/>
      <c r="N637" s="267"/>
      <c r="O637" s="267"/>
      <c r="P637" s="267"/>
      <c r="Q637" s="267"/>
      <c r="R637" s="267"/>
      <c r="S637" s="267"/>
      <c r="T637" s="26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9" t="s">
        <v>160</v>
      </c>
      <c r="AU637" s="269" t="s">
        <v>86</v>
      </c>
      <c r="AV637" s="15" t="s">
        <v>84</v>
      </c>
      <c r="AW637" s="15" t="s">
        <v>34</v>
      </c>
      <c r="AX637" s="15" t="s">
        <v>76</v>
      </c>
      <c r="AY637" s="269" t="s">
        <v>151</v>
      </c>
    </row>
    <row r="638" s="13" customFormat="1">
      <c r="A638" s="13"/>
      <c r="B638" s="238"/>
      <c r="C638" s="239"/>
      <c r="D638" s="233" t="s">
        <v>160</v>
      </c>
      <c r="E638" s="240" t="s">
        <v>1</v>
      </c>
      <c r="F638" s="241" t="s">
        <v>84</v>
      </c>
      <c r="G638" s="239"/>
      <c r="H638" s="242">
        <v>1</v>
      </c>
      <c r="I638" s="243"/>
      <c r="J638" s="239"/>
      <c r="K638" s="239"/>
      <c r="L638" s="244"/>
      <c r="M638" s="245"/>
      <c r="N638" s="246"/>
      <c r="O638" s="246"/>
      <c r="P638" s="246"/>
      <c r="Q638" s="246"/>
      <c r="R638" s="246"/>
      <c r="S638" s="246"/>
      <c r="T638" s="24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8" t="s">
        <v>160</v>
      </c>
      <c r="AU638" s="248" t="s">
        <v>86</v>
      </c>
      <c r="AV638" s="13" t="s">
        <v>86</v>
      </c>
      <c r="AW638" s="13" t="s">
        <v>34</v>
      </c>
      <c r="AX638" s="13" t="s">
        <v>76</v>
      </c>
      <c r="AY638" s="248" t="s">
        <v>151</v>
      </c>
    </row>
    <row r="639" s="15" customFormat="1">
      <c r="A639" s="15"/>
      <c r="B639" s="260"/>
      <c r="C639" s="261"/>
      <c r="D639" s="233" t="s">
        <v>160</v>
      </c>
      <c r="E639" s="262" t="s">
        <v>1</v>
      </c>
      <c r="F639" s="263" t="s">
        <v>446</v>
      </c>
      <c r="G639" s="261"/>
      <c r="H639" s="262" t="s">
        <v>1</v>
      </c>
      <c r="I639" s="264"/>
      <c r="J639" s="261"/>
      <c r="K639" s="261"/>
      <c r="L639" s="265"/>
      <c r="M639" s="266"/>
      <c r="N639" s="267"/>
      <c r="O639" s="267"/>
      <c r="P639" s="267"/>
      <c r="Q639" s="267"/>
      <c r="R639" s="267"/>
      <c r="S639" s="267"/>
      <c r="T639" s="26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9" t="s">
        <v>160</v>
      </c>
      <c r="AU639" s="269" t="s">
        <v>86</v>
      </c>
      <c r="AV639" s="15" t="s">
        <v>84</v>
      </c>
      <c r="AW639" s="15" t="s">
        <v>34</v>
      </c>
      <c r="AX639" s="15" t="s">
        <v>76</v>
      </c>
      <c r="AY639" s="269" t="s">
        <v>151</v>
      </c>
    </row>
    <row r="640" s="13" customFormat="1">
      <c r="A640" s="13"/>
      <c r="B640" s="238"/>
      <c r="C640" s="239"/>
      <c r="D640" s="233" t="s">
        <v>160</v>
      </c>
      <c r="E640" s="240" t="s">
        <v>1</v>
      </c>
      <c r="F640" s="241" t="s">
        <v>84</v>
      </c>
      <c r="G640" s="239"/>
      <c r="H640" s="242">
        <v>1</v>
      </c>
      <c r="I640" s="243"/>
      <c r="J640" s="239"/>
      <c r="K640" s="239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160</v>
      </c>
      <c r="AU640" s="248" t="s">
        <v>86</v>
      </c>
      <c r="AV640" s="13" t="s">
        <v>86</v>
      </c>
      <c r="AW640" s="13" t="s">
        <v>34</v>
      </c>
      <c r="AX640" s="13" t="s">
        <v>76</v>
      </c>
      <c r="AY640" s="248" t="s">
        <v>151</v>
      </c>
    </row>
    <row r="641" s="15" customFormat="1">
      <c r="A641" s="15"/>
      <c r="B641" s="260"/>
      <c r="C641" s="261"/>
      <c r="D641" s="233" t="s">
        <v>160</v>
      </c>
      <c r="E641" s="262" t="s">
        <v>1</v>
      </c>
      <c r="F641" s="263" t="s">
        <v>422</v>
      </c>
      <c r="G641" s="261"/>
      <c r="H641" s="262" t="s">
        <v>1</v>
      </c>
      <c r="I641" s="264"/>
      <c r="J641" s="261"/>
      <c r="K641" s="261"/>
      <c r="L641" s="265"/>
      <c r="M641" s="266"/>
      <c r="N641" s="267"/>
      <c r="O641" s="267"/>
      <c r="P641" s="267"/>
      <c r="Q641" s="267"/>
      <c r="R641" s="267"/>
      <c r="S641" s="267"/>
      <c r="T641" s="26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9" t="s">
        <v>160</v>
      </c>
      <c r="AU641" s="269" t="s">
        <v>86</v>
      </c>
      <c r="AV641" s="15" t="s">
        <v>84</v>
      </c>
      <c r="AW641" s="15" t="s">
        <v>34</v>
      </c>
      <c r="AX641" s="15" t="s">
        <v>76</v>
      </c>
      <c r="AY641" s="269" t="s">
        <v>151</v>
      </c>
    </row>
    <row r="642" s="13" customFormat="1">
      <c r="A642" s="13"/>
      <c r="B642" s="238"/>
      <c r="C642" s="239"/>
      <c r="D642" s="233" t="s">
        <v>160</v>
      </c>
      <c r="E642" s="240" t="s">
        <v>1</v>
      </c>
      <c r="F642" s="241" t="s">
        <v>84</v>
      </c>
      <c r="G642" s="239"/>
      <c r="H642" s="242">
        <v>1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8" t="s">
        <v>160</v>
      </c>
      <c r="AU642" s="248" t="s">
        <v>86</v>
      </c>
      <c r="AV642" s="13" t="s">
        <v>86</v>
      </c>
      <c r="AW642" s="13" t="s">
        <v>34</v>
      </c>
      <c r="AX642" s="13" t="s">
        <v>76</v>
      </c>
      <c r="AY642" s="248" t="s">
        <v>151</v>
      </c>
    </row>
    <row r="643" s="15" customFormat="1">
      <c r="A643" s="15"/>
      <c r="B643" s="260"/>
      <c r="C643" s="261"/>
      <c r="D643" s="233" t="s">
        <v>160</v>
      </c>
      <c r="E643" s="262" t="s">
        <v>1</v>
      </c>
      <c r="F643" s="263" t="s">
        <v>447</v>
      </c>
      <c r="G643" s="261"/>
      <c r="H643" s="262" t="s">
        <v>1</v>
      </c>
      <c r="I643" s="264"/>
      <c r="J643" s="261"/>
      <c r="K643" s="261"/>
      <c r="L643" s="265"/>
      <c r="M643" s="266"/>
      <c r="N643" s="267"/>
      <c r="O643" s="267"/>
      <c r="P643" s="267"/>
      <c r="Q643" s="267"/>
      <c r="R643" s="267"/>
      <c r="S643" s="267"/>
      <c r="T643" s="268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9" t="s">
        <v>160</v>
      </c>
      <c r="AU643" s="269" t="s">
        <v>86</v>
      </c>
      <c r="AV643" s="15" t="s">
        <v>84</v>
      </c>
      <c r="AW643" s="15" t="s">
        <v>34</v>
      </c>
      <c r="AX643" s="15" t="s">
        <v>76</v>
      </c>
      <c r="AY643" s="269" t="s">
        <v>151</v>
      </c>
    </row>
    <row r="644" s="13" customFormat="1">
      <c r="A644" s="13"/>
      <c r="B644" s="238"/>
      <c r="C644" s="239"/>
      <c r="D644" s="233" t="s">
        <v>160</v>
      </c>
      <c r="E644" s="240" t="s">
        <v>1</v>
      </c>
      <c r="F644" s="241" t="s">
        <v>84</v>
      </c>
      <c r="G644" s="239"/>
      <c r="H644" s="242">
        <v>1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160</v>
      </c>
      <c r="AU644" s="248" t="s">
        <v>86</v>
      </c>
      <c r="AV644" s="13" t="s">
        <v>86</v>
      </c>
      <c r="AW644" s="13" t="s">
        <v>34</v>
      </c>
      <c r="AX644" s="13" t="s">
        <v>76</v>
      </c>
      <c r="AY644" s="248" t="s">
        <v>151</v>
      </c>
    </row>
    <row r="645" s="15" customFormat="1">
      <c r="A645" s="15"/>
      <c r="B645" s="260"/>
      <c r="C645" s="261"/>
      <c r="D645" s="233" t="s">
        <v>160</v>
      </c>
      <c r="E645" s="262" t="s">
        <v>1</v>
      </c>
      <c r="F645" s="263" t="s">
        <v>451</v>
      </c>
      <c r="G645" s="261"/>
      <c r="H645" s="262" t="s">
        <v>1</v>
      </c>
      <c r="I645" s="264"/>
      <c r="J645" s="261"/>
      <c r="K645" s="261"/>
      <c r="L645" s="265"/>
      <c r="M645" s="266"/>
      <c r="N645" s="267"/>
      <c r="O645" s="267"/>
      <c r="P645" s="267"/>
      <c r="Q645" s="267"/>
      <c r="R645" s="267"/>
      <c r="S645" s="267"/>
      <c r="T645" s="26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9" t="s">
        <v>160</v>
      </c>
      <c r="AU645" s="269" t="s">
        <v>86</v>
      </c>
      <c r="AV645" s="15" t="s">
        <v>84</v>
      </c>
      <c r="AW645" s="15" t="s">
        <v>34</v>
      </c>
      <c r="AX645" s="15" t="s">
        <v>76</v>
      </c>
      <c r="AY645" s="269" t="s">
        <v>151</v>
      </c>
    </row>
    <row r="646" s="13" customFormat="1">
      <c r="A646" s="13"/>
      <c r="B646" s="238"/>
      <c r="C646" s="239"/>
      <c r="D646" s="233" t="s">
        <v>160</v>
      </c>
      <c r="E646" s="240" t="s">
        <v>1</v>
      </c>
      <c r="F646" s="241" t="s">
        <v>157</v>
      </c>
      <c r="G646" s="239"/>
      <c r="H646" s="242">
        <v>4</v>
      </c>
      <c r="I646" s="243"/>
      <c r="J646" s="239"/>
      <c r="K646" s="239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160</v>
      </c>
      <c r="AU646" s="248" t="s">
        <v>86</v>
      </c>
      <c r="AV646" s="13" t="s">
        <v>86</v>
      </c>
      <c r="AW646" s="13" t="s">
        <v>34</v>
      </c>
      <c r="AX646" s="13" t="s">
        <v>76</v>
      </c>
      <c r="AY646" s="248" t="s">
        <v>151</v>
      </c>
    </row>
    <row r="647" s="15" customFormat="1">
      <c r="A647" s="15"/>
      <c r="B647" s="260"/>
      <c r="C647" s="261"/>
      <c r="D647" s="233" t="s">
        <v>160</v>
      </c>
      <c r="E647" s="262" t="s">
        <v>1</v>
      </c>
      <c r="F647" s="263" t="s">
        <v>424</v>
      </c>
      <c r="G647" s="261"/>
      <c r="H647" s="262" t="s">
        <v>1</v>
      </c>
      <c r="I647" s="264"/>
      <c r="J647" s="261"/>
      <c r="K647" s="261"/>
      <c r="L647" s="265"/>
      <c r="M647" s="266"/>
      <c r="N647" s="267"/>
      <c r="O647" s="267"/>
      <c r="P647" s="267"/>
      <c r="Q647" s="267"/>
      <c r="R647" s="267"/>
      <c r="S647" s="267"/>
      <c r="T647" s="268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9" t="s">
        <v>160</v>
      </c>
      <c r="AU647" s="269" t="s">
        <v>86</v>
      </c>
      <c r="AV647" s="15" t="s">
        <v>84</v>
      </c>
      <c r="AW647" s="15" t="s">
        <v>34</v>
      </c>
      <c r="AX647" s="15" t="s">
        <v>76</v>
      </c>
      <c r="AY647" s="269" t="s">
        <v>151</v>
      </c>
    </row>
    <row r="648" s="13" customFormat="1">
      <c r="A648" s="13"/>
      <c r="B648" s="238"/>
      <c r="C648" s="239"/>
      <c r="D648" s="233" t="s">
        <v>160</v>
      </c>
      <c r="E648" s="240" t="s">
        <v>1</v>
      </c>
      <c r="F648" s="241" t="s">
        <v>157</v>
      </c>
      <c r="G648" s="239"/>
      <c r="H648" s="242">
        <v>4</v>
      </c>
      <c r="I648" s="243"/>
      <c r="J648" s="239"/>
      <c r="K648" s="239"/>
      <c r="L648" s="244"/>
      <c r="M648" s="245"/>
      <c r="N648" s="246"/>
      <c r="O648" s="246"/>
      <c r="P648" s="246"/>
      <c r="Q648" s="246"/>
      <c r="R648" s="246"/>
      <c r="S648" s="246"/>
      <c r="T648" s="24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8" t="s">
        <v>160</v>
      </c>
      <c r="AU648" s="248" t="s">
        <v>86</v>
      </c>
      <c r="AV648" s="13" t="s">
        <v>86</v>
      </c>
      <c r="AW648" s="13" t="s">
        <v>34</v>
      </c>
      <c r="AX648" s="13" t="s">
        <v>76</v>
      </c>
      <c r="AY648" s="248" t="s">
        <v>151</v>
      </c>
    </row>
    <row r="649" s="14" customFormat="1">
      <c r="A649" s="14"/>
      <c r="B649" s="249"/>
      <c r="C649" s="250"/>
      <c r="D649" s="233" t="s">
        <v>160</v>
      </c>
      <c r="E649" s="251" t="s">
        <v>1</v>
      </c>
      <c r="F649" s="252" t="s">
        <v>162</v>
      </c>
      <c r="G649" s="250"/>
      <c r="H649" s="253">
        <v>12</v>
      </c>
      <c r="I649" s="254"/>
      <c r="J649" s="250"/>
      <c r="K649" s="250"/>
      <c r="L649" s="255"/>
      <c r="M649" s="256"/>
      <c r="N649" s="257"/>
      <c r="O649" s="257"/>
      <c r="P649" s="257"/>
      <c r="Q649" s="257"/>
      <c r="R649" s="257"/>
      <c r="S649" s="257"/>
      <c r="T649" s="25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9" t="s">
        <v>160</v>
      </c>
      <c r="AU649" s="259" t="s">
        <v>86</v>
      </c>
      <c r="AV649" s="14" t="s">
        <v>157</v>
      </c>
      <c r="AW649" s="14" t="s">
        <v>34</v>
      </c>
      <c r="AX649" s="14" t="s">
        <v>84</v>
      </c>
      <c r="AY649" s="259" t="s">
        <v>151</v>
      </c>
    </row>
    <row r="650" s="2" customFormat="1" ht="16.5" customHeight="1">
      <c r="A650" s="38"/>
      <c r="B650" s="39"/>
      <c r="C650" s="219" t="s">
        <v>676</v>
      </c>
      <c r="D650" s="219" t="s">
        <v>153</v>
      </c>
      <c r="E650" s="220" t="s">
        <v>677</v>
      </c>
      <c r="F650" s="221" t="s">
        <v>678</v>
      </c>
      <c r="G650" s="222" t="s">
        <v>194</v>
      </c>
      <c r="H650" s="223">
        <v>8</v>
      </c>
      <c r="I650" s="224"/>
      <c r="J650" s="225">
        <f>ROUND(I650*H650,2)</f>
        <v>0</v>
      </c>
      <c r="K650" s="226"/>
      <c r="L650" s="44"/>
      <c r="M650" s="227" t="s">
        <v>1</v>
      </c>
      <c r="N650" s="228" t="s">
        <v>41</v>
      </c>
      <c r="O650" s="91"/>
      <c r="P650" s="229">
        <f>O650*H650</f>
        <v>0</v>
      </c>
      <c r="Q650" s="229">
        <v>0</v>
      </c>
      <c r="R650" s="229">
        <f>Q650*H650</f>
        <v>0</v>
      </c>
      <c r="S650" s="229">
        <v>0.00084999999999999995</v>
      </c>
      <c r="T650" s="230">
        <f>S650*H650</f>
        <v>0.0067999999999999996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1" t="s">
        <v>239</v>
      </c>
      <c r="AT650" s="231" t="s">
        <v>153</v>
      </c>
      <c r="AU650" s="231" t="s">
        <v>86</v>
      </c>
      <c r="AY650" s="17" t="s">
        <v>151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7" t="s">
        <v>84</v>
      </c>
      <c r="BK650" s="232">
        <f>ROUND(I650*H650,2)</f>
        <v>0</v>
      </c>
      <c r="BL650" s="17" t="s">
        <v>239</v>
      </c>
      <c r="BM650" s="231" t="s">
        <v>679</v>
      </c>
    </row>
    <row r="651" s="2" customFormat="1">
      <c r="A651" s="38"/>
      <c r="B651" s="39"/>
      <c r="C651" s="40"/>
      <c r="D651" s="233" t="s">
        <v>159</v>
      </c>
      <c r="E651" s="40"/>
      <c r="F651" s="234" t="s">
        <v>678</v>
      </c>
      <c r="G651" s="40"/>
      <c r="H651" s="40"/>
      <c r="I651" s="235"/>
      <c r="J651" s="40"/>
      <c r="K651" s="40"/>
      <c r="L651" s="44"/>
      <c r="M651" s="236"/>
      <c r="N651" s="237"/>
      <c r="O651" s="91"/>
      <c r="P651" s="91"/>
      <c r="Q651" s="91"/>
      <c r="R651" s="91"/>
      <c r="S651" s="91"/>
      <c r="T651" s="92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159</v>
      </c>
      <c r="AU651" s="17" t="s">
        <v>86</v>
      </c>
    </row>
    <row r="652" s="15" customFormat="1">
      <c r="A652" s="15"/>
      <c r="B652" s="260"/>
      <c r="C652" s="261"/>
      <c r="D652" s="233" t="s">
        <v>160</v>
      </c>
      <c r="E652" s="262" t="s">
        <v>1</v>
      </c>
      <c r="F652" s="263" t="s">
        <v>680</v>
      </c>
      <c r="G652" s="261"/>
      <c r="H652" s="262" t="s">
        <v>1</v>
      </c>
      <c r="I652" s="264"/>
      <c r="J652" s="261"/>
      <c r="K652" s="261"/>
      <c r="L652" s="265"/>
      <c r="M652" s="266"/>
      <c r="N652" s="267"/>
      <c r="O652" s="267"/>
      <c r="P652" s="267"/>
      <c r="Q652" s="267"/>
      <c r="R652" s="267"/>
      <c r="S652" s="267"/>
      <c r="T652" s="26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9" t="s">
        <v>160</v>
      </c>
      <c r="AU652" s="269" t="s">
        <v>86</v>
      </c>
      <c r="AV652" s="15" t="s">
        <v>84</v>
      </c>
      <c r="AW652" s="15" t="s">
        <v>34</v>
      </c>
      <c r="AX652" s="15" t="s">
        <v>76</v>
      </c>
      <c r="AY652" s="269" t="s">
        <v>151</v>
      </c>
    </row>
    <row r="653" s="13" customFormat="1">
      <c r="A653" s="13"/>
      <c r="B653" s="238"/>
      <c r="C653" s="239"/>
      <c r="D653" s="233" t="s">
        <v>160</v>
      </c>
      <c r="E653" s="240" t="s">
        <v>1</v>
      </c>
      <c r="F653" s="241" t="s">
        <v>168</v>
      </c>
      <c r="G653" s="239"/>
      <c r="H653" s="242">
        <v>3</v>
      </c>
      <c r="I653" s="243"/>
      <c r="J653" s="239"/>
      <c r="K653" s="239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160</v>
      </c>
      <c r="AU653" s="248" t="s">
        <v>86</v>
      </c>
      <c r="AV653" s="13" t="s">
        <v>86</v>
      </c>
      <c r="AW653" s="13" t="s">
        <v>34</v>
      </c>
      <c r="AX653" s="13" t="s">
        <v>76</v>
      </c>
      <c r="AY653" s="248" t="s">
        <v>151</v>
      </c>
    </row>
    <row r="654" s="15" customFormat="1">
      <c r="A654" s="15"/>
      <c r="B654" s="260"/>
      <c r="C654" s="261"/>
      <c r="D654" s="233" t="s">
        <v>160</v>
      </c>
      <c r="E654" s="262" t="s">
        <v>1</v>
      </c>
      <c r="F654" s="263" t="s">
        <v>681</v>
      </c>
      <c r="G654" s="261"/>
      <c r="H654" s="262" t="s">
        <v>1</v>
      </c>
      <c r="I654" s="264"/>
      <c r="J654" s="261"/>
      <c r="K654" s="261"/>
      <c r="L654" s="265"/>
      <c r="M654" s="266"/>
      <c r="N654" s="267"/>
      <c r="O654" s="267"/>
      <c r="P654" s="267"/>
      <c r="Q654" s="267"/>
      <c r="R654" s="267"/>
      <c r="S654" s="267"/>
      <c r="T654" s="268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9" t="s">
        <v>160</v>
      </c>
      <c r="AU654" s="269" t="s">
        <v>86</v>
      </c>
      <c r="AV654" s="15" t="s">
        <v>84</v>
      </c>
      <c r="AW654" s="15" t="s">
        <v>34</v>
      </c>
      <c r="AX654" s="15" t="s">
        <v>76</v>
      </c>
      <c r="AY654" s="269" t="s">
        <v>151</v>
      </c>
    </row>
    <row r="655" s="13" customFormat="1">
      <c r="A655" s="13"/>
      <c r="B655" s="238"/>
      <c r="C655" s="239"/>
      <c r="D655" s="233" t="s">
        <v>160</v>
      </c>
      <c r="E655" s="240" t="s">
        <v>1</v>
      </c>
      <c r="F655" s="241" t="s">
        <v>168</v>
      </c>
      <c r="G655" s="239"/>
      <c r="H655" s="242">
        <v>3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8" t="s">
        <v>160</v>
      </c>
      <c r="AU655" s="248" t="s">
        <v>86</v>
      </c>
      <c r="AV655" s="13" t="s">
        <v>86</v>
      </c>
      <c r="AW655" s="13" t="s">
        <v>34</v>
      </c>
      <c r="AX655" s="13" t="s">
        <v>76</v>
      </c>
      <c r="AY655" s="248" t="s">
        <v>151</v>
      </c>
    </row>
    <row r="656" s="15" customFormat="1">
      <c r="A656" s="15"/>
      <c r="B656" s="260"/>
      <c r="C656" s="261"/>
      <c r="D656" s="233" t="s">
        <v>160</v>
      </c>
      <c r="E656" s="262" t="s">
        <v>1</v>
      </c>
      <c r="F656" s="263" t="s">
        <v>682</v>
      </c>
      <c r="G656" s="261"/>
      <c r="H656" s="262" t="s">
        <v>1</v>
      </c>
      <c r="I656" s="264"/>
      <c r="J656" s="261"/>
      <c r="K656" s="261"/>
      <c r="L656" s="265"/>
      <c r="M656" s="266"/>
      <c r="N656" s="267"/>
      <c r="O656" s="267"/>
      <c r="P656" s="267"/>
      <c r="Q656" s="267"/>
      <c r="R656" s="267"/>
      <c r="S656" s="267"/>
      <c r="T656" s="26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9" t="s">
        <v>160</v>
      </c>
      <c r="AU656" s="269" t="s">
        <v>86</v>
      </c>
      <c r="AV656" s="15" t="s">
        <v>84</v>
      </c>
      <c r="AW656" s="15" t="s">
        <v>34</v>
      </c>
      <c r="AX656" s="15" t="s">
        <v>76</v>
      </c>
      <c r="AY656" s="269" t="s">
        <v>151</v>
      </c>
    </row>
    <row r="657" s="13" customFormat="1">
      <c r="A657" s="13"/>
      <c r="B657" s="238"/>
      <c r="C657" s="239"/>
      <c r="D657" s="233" t="s">
        <v>160</v>
      </c>
      <c r="E657" s="240" t="s">
        <v>1</v>
      </c>
      <c r="F657" s="241" t="s">
        <v>84</v>
      </c>
      <c r="G657" s="239"/>
      <c r="H657" s="242">
        <v>1</v>
      </c>
      <c r="I657" s="243"/>
      <c r="J657" s="239"/>
      <c r="K657" s="239"/>
      <c r="L657" s="244"/>
      <c r="M657" s="245"/>
      <c r="N657" s="246"/>
      <c r="O657" s="246"/>
      <c r="P657" s="246"/>
      <c r="Q657" s="246"/>
      <c r="R657" s="246"/>
      <c r="S657" s="246"/>
      <c r="T657" s="247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8" t="s">
        <v>160</v>
      </c>
      <c r="AU657" s="248" t="s">
        <v>86</v>
      </c>
      <c r="AV657" s="13" t="s">
        <v>86</v>
      </c>
      <c r="AW657" s="13" t="s">
        <v>34</v>
      </c>
      <c r="AX657" s="13" t="s">
        <v>76</v>
      </c>
      <c r="AY657" s="248" t="s">
        <v>151</v>
      </c>
    </row>
    <row r="658" s="15" customFormat="1">
      <c r="A658" s="15"/>
      <c r="B658" s="260"/>
      <c r="C658" s="261"/>
      <c r="D658" s="233" t="s">
        <v>160</v>
      </c>
      <c r="E658" s="262" t="s">
        <v>1</v>
      </c>
      <c r="F658" s="263" t="s">
        <v>683</v>
      </c>
      <c r="G658" s="261"/>
      <c r="H658" s="262" t="s">
        <v>1</v>
      </c>
      <c r="I658" s="264"/>
      <c r="J658" s="261"/>
      <c r="K658" s="261"/>
      <c r="L658" s="265"/>
      <c r="M658" s="266"/>
      <c r="N658" s="267"/>
      <c r="O658" s="267"/>
      <c r="P658" s="267"/>
      <c r="Q658" s="267"/>
      <c r="R658" s="267"/>
      <c r="S658" s="267"/>
      <c r="T658" s="268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9" t="s">
        <v>160</v>
      </c>
      <c r="AU658" s="269" t="s">
        <v>86</v>
      </c>
      <c r="AV658" s="15" t="s">
        <v>84</v>
      </c>
      <c r="AW658" s="15" t="s">
        <v>34</v>
      </c>
      <c r="AX658" s="15" t="s">
        <v>76</v>
      </c>
      <c r="AY658" s="269" t="s">
        <v>151</v>
      </c>
    </row>
    <row r="659" s="13" customFormat="1">
      <c r="A659" s="13"/>
      <c r="B659" s="238"/>
      <c r="C659" s="239"/>
      <c r="D659" s="233" t="s">
        <v>160</v>
      </c>
      <c r="E659" s="240" t="s">
        <v>1</v>
      </c>
      <c r="F659" s="241" t="s">
        <v>84</v>
      </c>
      <c r="G659" s="239"/>
      <c r="H659" s="242">
        <v>1</v>
      </c>
      <c r="I659" s="243"/>
      <c r="J659" s="239"/>
      <c r="K659" s="239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160</v>
      </c>
      <c r="AU659" s="248" t="s">
        <v>86</v>
      </c>
      <c r="AV659" s="13" t="s">
        <v>86</v>
      </c>
      <c r="AW659" s="13" t="s">
        <v>34</v>
      </c>
      <c r="AX659" s="13" t="s">
        <v>76</v>
      </c>
      <c r="AY659" s="248" t="s">
        <v>151</v>
      </c>
    </row>
    <row r="660" s="14" customFormat="1">
      <c r="A660" s="14"/>
      <c r="B660" s="249"/>
      <c r="C660" s="250"/>
      <c r="D660" s="233" t="s">
        <v>160</v>
      </c>
      <c r="E660" s="251" t="s">
        <v>1</v>
      </c>
      <c r="F660" s="252" t="s">
        <v>162</v>
      </c>
      <c r="G660" s="250"/>
      <c r="H660" s="253">
        <v>8</v>
      </c>
      <c r="I660" s="254"/>
      <c r="J660" s="250"/>
      <c r="K660" s="250"/>
      <c r="L660" s="255"/>
      <c r="M660" s="256"/>
      <c r="N660" s="257"/>
      <c r="O660" s="257"/>
      <c r="P660" s="257"/>
      <c r="Q660" s="257"/>
      <c r="R660" s="257"/>
      <c r="S660" s="257"/>
      <c r="T660" s="25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9" t="s">
        <v>160</v>
      </c>
      <c r="AU660" s="259" t="s">
        <v>86</v>
      </c>
      <c r="AV660" s="14" t="s">
        <v>157</v>
      </c>
      <c r="AW660" s="14" t="s">
        <v>34</v>
      </c>
      <c r="AX660" s="14" t="s">
        <v>84</v>
      </c>
      <c r="AY660" s="259" t="s">
        <v>151</v>
      </c>
    </row>
    <row r="661" s="12" customFormat="1" ht="22.8" customHeight="1">
      <c r="A661" s="12"/>
      <c r="B661" s="203"/>
      <c r="C661" s="204"/>
      <c r="D661" s="205" t="s">
        <v>75</v>
      </c>
      <c r="E661" s="217" t="s">
        <v>684</v>
      </c>
      <c r="F661" s="217" t="s">
        <v>685</v>
      </c>
      <c r="G661" s="204"/>
      <c r="H661" s="204"/>
      <c r="I661" s="207"/>
      <c r="J661" s="218">
        <f>BK661</f>
        <v>0</v>
      </c>
      <c r="K661" s="204"/>
      <c r="L661" s="209"/>
      <c r="M661" s="210"/>
      <c r="N661" s="211"/>
      <c r="O661" s="211"/>
      <c r="P661" s="212">
        <f>SUM(P662:P699)</f>
        <v>0</v>
      </c>
      <c r="Q661" s="211"/>
      <c r="R661" s="212">
        <f>SUM(R662:R699)</f>
        <v>3.7435877</v>
      </c>
      <c r="S661" s="211"/>
      <c r="T661" s="213">
        <f>SUM(T662:T699)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14" t="s">
        <v>86</v>
      </c>
      <c r="AT661" s="215" t="s">
        <v>75</v>
      </c>
      <c r="AU661" s="215" t="s">
        <v>84</v>
      </c>
      <c r="AY661" s="214" t="s">
        <v>151</v>
      </c>
      <c r="BK661" s="216">
        <f>SUM(BK662:BK699)</f>
        <v>0</v>
      </c>
    </row>
    <row r="662" s="2" customFormat="1" ht="37.8" customHeight="1">
      <c r="A662" s="38"/>
      <c r="B662" s="39"/>
      <c r="C662" s="219" t="s">
        <v>686</v>
      </c>
      <c r="D662" s="219" t="s">
        <v>153</v>
      </c>
      <c r="E662" s="220" t="s">
        <v>687</v>
      </c>
      <c r="F662" s="221" t="s">
        <v>688</v>
      </c>
      <c r="G662" s="222" t="s">
        <v>156</v>
      </c>
      <c r="H662" s="223">
        <v>27.75</v>
      </c>
      <c r="I662" s="224"/>
      <c r="J662" s="225">
        <f>ROUND(I662*H662,2)</f>
        <v>0</v>
      </c>
      <c r="K662" s="226"/>
      <c r="L662" s="44"/>
      <c r="M662" s="227" t="s">
        <v>1</v>
      </c>
      <c r="N662" s="228" t="s">
        <v>41</v>
      </c>
      <c r="O662" s="91"/>
      <c r="P662" s="229">
        <f>O662*H662</f>
        <v>0</v>
      </c>
      <c r="Q662" s="229">
        <v>0.05688</v>
      </c>
      <c r="R662" s="229">
        <f>Q662*H662</f>
        <v>1.5784199999999999</v>
      </c>
      <c r="S662" s="229">
        <v>0</v>
      </c>
      <c r="T662" s="230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31" t="s">
        <v>239</v>
      </c>
      <c r="AT662" s="231" t="s">
        <v>153</v>
      </c>
      <c r="AU662" s="231" t="s">
        <v>86</v>
      </c>
      <c r="AY662" s="17" t="s">
        <v>151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17" t="s">
        <v>84</v>
      </c>
      <c r="BK662" s="232">
        <f>ROUND(I662*H662,2)</f>
        <v>0</v>
      </c>
      <c r="BL662" s="17" t="s">
        <v>239</v>
      </c>
      <c r="BM662" s="231" t="s">
        <v>689</v>
      </c>
    </row>
    <row r="663" s="2" customFormat="1">
      <c r="A663" s="38"/>
      <c r="B663" s="39"/>
      <c r="C663" s="40"/>
      <c r="D663" s="233" t="s">
        <v>159</v>
      </c>
      <c r="E663" s="40"/>
      <c r="F663" s="234" t="s">
        <v>688</v>
      </c>
      <c r="G663" s="40"/>
      <c r="H663" s="40"/>
      <c r="I663" s="235"/>
      <c r="J663" s="40"/>
      <c r="K663" s="40"/>
      <c r="L663" s="44"/>
      <c r="M663" s="236"/>
      <c r="N663" s="237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159</v>
      </c>
      <c r="AU663" s="17" t="s">
        <v>86</v>
      </c>
    </row>
    <row r="664" s="13" customFormat="1">
      <c r="A664" s="13"/>
      <c r="B664" s="238"/>
      <c r="C664" s="239"/>
      <c r="D664" s="233" t="s">
        <v>160</v>
      </c>
      <c r="E664" s="240" t="s">
        <v>1</v>
      </c>
      <c r="F664" s="241" t="s">
        <v>690</v>
      </c>
      <c r="G664" s="239"/>
      <c r="H664" s="242">
        <v>27.75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8" t="s">
        <v>160</v>
      </c>
      <c r="AU664" s="248" t="s">
        <v>86</v>
      </c>
      <c r="AV664" s="13" t="s">
        <v>86</v>
      </c>
      <c r="AW664" s="13" t="s">
        <v>34</v>
      </c>
      <c r="AX664" s="13" t="s">
        <v>76</v>
      </c>
      <c r="AY664" s="248" t="s">
        <v>151</v>
      </c>
    </row>
    <row r="665" s="14" customFormat="1">
      <c r="A665" s="14"/>
      <c r="B665" s="249"/>
      <c r="C665" s="250"/>
      <c r="D665" s="233" t="s">
        <v>160</v>
      </c>
      <c r="E665" s="251" t="s">
        <v>1</v>
      </c>
      <c r="F665" s="252" t="s">
        <v>162</v>
      </c>
      <c r="G665" s="250"/>
      <c r="H665" s="253">
        <v>27.75</v>
      </c>
      <c r="I665" s="254"/>
      <c r="J665" s="250"/>
      <c r="K665" s="250"/>
      <c r="L665" s="255"/>
      <c r="M665" s="256"/>
      <c r="N665" s="257"/>
      <c r="O665" s="257"/>
      <c r="P665" s="257"/>
      <c r="Q665" s="257"/>
      <c r="R665" s="257"/>
      <c r="S665" s="257"/>
      <c r="T665" s="25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9" t="s">
        <v>160</v>
      </c>
      <c r="AU665" s="259" t="s">
        <v>86</v>
      </c>
      <c r="AV665" s="14" t="s">
        <v>157</v>
      </c>
      <c r="AW665" s="14" t="s">
        <v>34</v>
      </c>
      <c r="AX665" s="14" t="s">
        <v>84</v>
      </c>
      <c r="AY665" s="259" t="s">
        <v>151</v>
      </c>
    </row>
    <row r="666" s="2" customFormat="1" ht="24.15" customHeight="1">
      <c r="A666" s="38"/>
      <c r="B666" s="39"/>
      <c r="C666" s="219" t="s">
        <v>691</v>
      </c>
      <c r="D666" s="219" t="s">
        <v>153</v>
      </c>
      <c r="E666" s="220" t="s">
        <v>692</v>
      </c>
      <c r="F666" s="221" t="s">
        <v>693</v>
      </c>
      <c r="G666" s="222" t="s">
        <v>156</v>
      </c>
      <c r="H666" s="223">
        <v>61.5</v>
      </c>
      <c r="I666" s="224"/>
      <c r="J666" s="225">
        <f>ROUND(I666*H666,2)</f>
        <v>0</v>
      </c>
      <c r="K666" s="226"/>
      <c r="L666" s="44"/>
      <c r="M666" s="227" t="s">
        <v>1</v>
      </c>
      <c r="N666" s="228" t="s">
        <v>41</v>
      </c>
      <c r="O666" s="91"/>
      <c r="P666" s="229">
        <f>O666*H666</f>
        <v>0</v>
      </c>
      <c r="Q666" s="229">
        <v>0.016910000000000001</v>
      </c>
      <c r="R666" s="229">
        <f>Q666*H666</f>
        <v>1.039965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239</v>
      </c>
      <c r="AT666" s="231" t="s">
        <v>153</v>
      </c>
      <c r="AU666" s="231" t="s">
        <v>86</v>
      </c>
      <c r="AY666" s="17" t="s">
        <v>151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84</v>
      </c>
      <c r="BK666" s="232">
        <f>ROUND(I666*H666,2)</f>
        <v>0</v>
      </c>
      <c r="BL666" s="17" t="s">
        <v>239</v>
      </c>
      <c r="BM666" s="231" t="s">
        <v>694</v>
      </c>
    </row>
    <row r="667" s="2" customFormat="1">
      <c r="A667" s="38"/>
      <c r="B667" s="39"/>
      <c r="C667" s="40"/>
      <c r="D667" s="233" t="s">
        <v>159</v>
      </c>
      <c r="E667" s="40"/>
      <c r="F667" s="234" t="s">
        <v>693</v>
      </c>
      <c r="G667" s="40"/>
      <c r="H667" s="40"/>
      <c r="I667" s="235"/>
      <c r="J667" s="40"/>
      <c r="K667" s="40"/>
      <c r="L667" s="44"/>
      <c r="M667" s="236"/>
      <c r="N667" s="237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159</v>
      </c>
      <c r="AU667" s="17" t="s">
        <v>86</v>
      </c>
    </row>
    <row r="668" s="15" customFormat="1">
      <c r="A668" s="15"/>
      <c r="B668" s="260"/>
      <c r="C668" s="261"/>
      <c r="D668" s="233" t="s">
        <v>160</v>
      </c>
      <c r="E668" s="262" t="s">
        <v>1</v>
      </c>
      <c r="F668" s="263" t="s">
        <v>695</v>
      </c>
      <c r="G668" s="261"/>
      <c r="H668" s="262" t="s">
        <v>1</v>
      </c>
      <c r="I668" s="264"/>
      <c r="J668" s="261"/>
      <c r="K668" s="261"/>
      <c r="L668" s="265"/>
      <c r="M668" s="266"/>
      <c r="N668" s="267"/>
      <c r="O668" s="267"/>
      <c r="P668" s="267"/>
      <c r="Q668" s="267"/>
      <c r="R668" s="267"/>
      <c r="S668" s="267"/>
      <c r="T668" s="268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9" t="s">
        <v>160</v>
      </c>
      <c r="AU668" s="269" t="s">
        <v>86</v>
      </c>
      <c r="AV668" s="15" t="s">
        <v>84</v>
      </c>
      <c r="AW668" s="15" t="s">
        <v>34</v>
      </c>
      <c r="AX668" s="15" t="s">
        <v>76</v>
      </c>
      <c r="AY668" s="269" t="s">
        <v>151</v>
      </c>
    </row>
    <row r="669" s="13" customFormat="1">
      <c r="A669" s="13"/>
      <c r="B669" s="238"/>
      <c r="C669" s="239"/>
      <c r="D669" s="233" t="s">
        <v>160</v>
      </c>
      <c r="E669" s="240" t="s">
        <v>1</v>
      </c>
      <c r="F669" s="241" t="s">
        <v>696</v>
      </c>
      <c r="G669" s="239"/>
      <c r="H669" s="242">
        <v>61.5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8" t="s">
        <v>160</v>
      </c>
      <c r="AU669" s="248" t="s">
        <v>86</v>
      </c>
      <c r="AV669" s="13" t="s">
        <v>86</v>
      </c>
      <c r="AW669" s="13" t="s">
        <v>34</v>
      </c>
      <c r="AX669" s="13" t="s">
        <v>76</v>
      </c>
      <c r="AY669" s="248" t="s">
        <v>151</v>
      </c>
    </row>
    <row r="670" s="14" customFormat="1">
      <c r="A670" s="14"/>
      <c r="B670" s="249"/>
      <c r="C670" s="250"/>
      <c r="D670" s="233" t="s">
        <v>160</v>
      </c>
      <c r="E670" s="251" t="s">
        <v>1</v>
      </c>
      <c r="F670" s="252" t="s">
        <v>162</v>
      </c>
      <c r="G670" s="250"/>
      <c r="H670" s="253">
        <v>61.5</v>
      </c>
      <c r="I670" s="254"/>
      <c r="J670" s="250"/>
      <c r="K670" s="250"/>
      <c r="L670" s="255"/>
      <c r="M670" s="256"/>
      <c r="N670" s="257"/>
      <c r="O670" s="257"/>
      <c r="P670" s="257"/>
      <c r="Q670" s="257"/>
      <c r="R670" s="257"/>
      <c r="S670" s="257"/>
      <c r="T670" s="25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9" t="s">
        <v>160</v>
      </c>
      <c r="AU670" s="259" t="s">
        <v>86</v>
      </c>
      <c r="AV670" s="14" t="s">
        <v>157</v>
      </c>
      <c r="AW670" s="14" t="s">
        <v>34</v>
      </c>
      <c r="AX670" s="14" t="s">
        <v>84</v>
      </c>
      <c r="AY670" s="259" t="s">
        <v>151</v>
      </c>
    </row>
    <row r="671" s="2" customFormat="1" ht="24.15" customHeight="1">
      <c r="A671" s="38"/>
      <c r="B671" s="39"/>
      <c r="C671" s="219" t="s">
        <v>697</v>
      </c>
      <c r="D671" s="219" t="s">
        <v>153</v>
      </c>
      <c r="E671" s="220" t="s">
        <v>698</v>
      </c>
      <c r="F671" s="221" t="s">
        <v>699</v>
      </c>
      <c r="G671" s="222" t="s">
        <v>156</v>
      </c>
      <c r="H671" s="223">
        <v>15.42</v>
      </c>
      <c r="I671" s="224"/>
      <c r="J671" s="225">
        <f>ROUND(I671*H671,2)</f>
        <v>0</v>
      </c>
      <c r="K671" s="226"/>
      <c r="L671" s="44"/>
      <c r="M671" s="227" t="s">
        <v>1</v>
      </c>
      <c r="N671" s="228" t="s">
        <v>41</v>
      </c>
      <c r="O671" s="91"/>
      <c r="P671" s="229">
        <f>O671*H671</f>
        <v>0</v>
      </c>
      <c r="Q671" s="229">
        <v>0.020119999999999999</v>
      </c>
      <c r="R671" s="229">
        <f>Q671*H671</f>
        <v>0.31025039999999998</v>
      </c>
      <c r="S671" s="229">
        <v>0</v>
      </c>
      <c r="T671" s="23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1" t="s">
        <v>239</v>
      </c>
      <c r="AT671" s="231" t="s">
        <v>153</v>
      </c>
      <c r="AU671" s="231" t="s">
        <v>86</v>
      </c>
      <c r="AY671" s="17" t="s">
        <v>151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17" t="s">
        <v>84</v>
      </c>
      <c r="BK671" s="232">
        <f>ROUND(I671*H671,2)</f>
        <v>0</v>
      </c>
      <c r="BL671" s="17" t="s">
        <v>239</v>
      </c>
      <c r="BM671" s="231" t="s">
        <v>700</v>
      </c>
    </row>
    <row r="672" s="2" customFormat="1">
      <c r="A672" s="38"/>
      <c r="B672" s="39"/>
      <c r="C672" s="40"/>
      <c r="D672" s="233" t="s">
        <v>159</v>
      </c>
      <c r="E672" s="40"/>
      <c r="F672" s="234" t="s">
        <v>699</v>
      </c>
      <c r="G672" s="40"/>
      <c r="H672" s="40"/>
      <c r="I672" s="235"/>
      <c r="J672" s="40"/>
      <c r="K672" s="40"/>
      <c r="L672" s="44"/>
      <c r="M672" s="236"/>
      <c r="N672" s="237"/>
      <c r="O672" s="91"/>
      <c r="P672" s="91"/>
      <c r="Q672" s="91"/>
      <c r="R672" s="91"/>
      <c r="S672" s="91"/>
      <c r="T672" s="92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159</v>
      </c>
      <c r="AU672" s="17" t="s">
        <v>86</v>
      </c>
    </row>
    <row r="673" s="15" customFormat="1">
      <c r="A673" s="15"/>
      <c r="B673" s="260"/>
      <c r="C673" s="261"/>
      <c r="D673" s="233" t="s">
        <v>160</v>
      </c>
      <c r="E673" s="262" t="s">
        <v>1</v>
      </c>
      <c r="F673" s="263" t="s">
        <v>701</v>
      </c>
      <c r="G673" s="261"/>
      <c r="H673" s="262" t="s">
        <v>1</v>
      </c>
      <c r="I673" s="264"/>
      <c r="J673" s="261"/>
      <c r="K673" s="261"/>
      <c r="L673" s="265"/>
      <c r="M673" s="266"/>
      <c r="N673" s="267"/>
      <c r="O673" s="267"/>
      <c r="P673" s="267"/>
      <c r="Q673" s="267"/>
      <c r="R673" s="267"/>
      <c r="S673" s="267"/>
      <c r="T673" s="268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9" t="s">
        <v>160</v>
      </c>
      <c r="AU673" s="269" t="s">
        <v>86</v>
      </c>
      <c r="AV673" s="15" t="s">
        <v>84</v>
      </c>
      <c r="AW673" s="15" t="s">
        <v>34</v>
      </c>
      <c r="AX673" s="15" t="s">
        <v>76</v>
      </c>
      <c r="AY673" s="269" t="s">
        <v>151</v>
      </c>
    </row>
    <row r="674" s="13" customFormat="1">
      <c r="A674" s="13"/>
      <c r="B674" s="238"/>
      <c r="C674" s="239"/>
      <c r="D674" s="233" t="s">
        <v>160</v>
      </c>
      <c r="E674" s="240" t="s">
        <v>1</v>
      </c>
      <c r="F674" s="241" t="s">
        <v>702</v>
      </c>
      <c r="G674" s="239"/>
      <c r="H674" s="242">
        <v>2.3100000000000001</v>
      </c>
      <c r="I674" s="243"/>
      <c r="J674" s="239"/>
      <c r="K674" s="239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160</v>
      </c>
      <c r="AU674" s="248" t="s">
        <v>86</v>
      </c>
      <c r="AV674" s="13" t="s">
        <v>86</v>
      </c>
      <c r="AW674" s="13" t="s">
        <v>34</v>
      </c>
      <c r="AX674" s="13" t="s">
        <v>76</v>
      </c>
      <c r="AY674" s="248" t="s">
        <v>151</v>
      </c>
    </row>
    <row r="675" s="13" customFormat="1">
      <c r="A675" s="13"/>
      <c r="B675" s="238"/>
      <c r="C675" s="239"/>
      <c r="D675" s="233" t="s">
        <v>160</v>
      </c>
      <c r="E675" s="240" t="s">
        <v>1</v>
      </c>
      <c r="F675" s="241" t="s">
        <v>703</v>
      </c>
      <c r="G675" s="239"/>
      <c r="H675" s="242">
        <v>4</v>
      </c>
      <c r="I675" s="243"/>
      <c r="J675" s="239"/>
      <c r="K675" s="239"/>
      <c r="L675" s="244"/>
      <c r="M675" s="245"/>
      <c r="N675" s="246"/>
      <c r="O675" s="246"/>
      <c r="P675" s="246"/>
      <c r="Q675" s="246"/>
      <c r="R675" s="246"/>
      <c r="S675" s="246"/>
      <c r="T675" s="247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8" t="s">
        <v>160</v>
      </c>
      <c r="AU675" s="248" t="s">
        <v>86</v>
      </c>
      <c r="AV675" s="13" t="s">
        <v>86</v>
      </c>
      <c r="AW675" s="13" t="s">
        <v>34</v>
      </c>
      <c r="AX675" s="13" t="s">
        <v>76</v>
      </c>
      <c r="AY675" s="248" t="s">
        <v>151</v>
      </c>
    </row>
    <row r="676" s="13" customFormat="1">
      <c r="A676" s="13"/>
      <c r="B676" s="238"/>
      <c r="C676" s="239"/>
      <c r="D676" s="233" t="s">
        <v>160</v>
      </c>
      <c r="E676" s="240" t="s">
        <v>1</v>
      </c>
      <c r="F676" s="241" t="s">
        <v>704</v>
      </c>
      <c r="G676" s="239"/>
      <c r="H676" s="242">
        <v>0.69999999999999996</v>
      </c>
      <c r="I676" s="243"/>
      <c r="J676" s="239"/>
      <c r="K676" s="239"/>
      <c r="L676" s="244"/>
      <c r="M676" s="245"/>
      <c r="N676" s="246"/>
      <c r="O676" s="246"/>
      <c r="P676" s="246"/>
      <c r="Q676" s="246"/>
      <c r="R676" s="246"/>
      <c r="S676" s="246"/>
      <c r="T676" s="24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8" t="s">
        <v>160</v>
      </c>
      <c r="AU676" s="248" t="s">
        <v>86</v>
      </c>
      <c r="AV676" s="13" t="s">
        <v>86</v>
      </c>
      <c r="AW676" s="13" t="s">
        <v>34</v>
      </c>
      <c r="AX676" s="13" t="s">
        <v>76</v>
      </c>
      <c r="AY676" s="248" t="s">
        <v>151</v>
      </c>
    </row>
    <row r="677" s="13" customFormat="1">
      <c r="A677" s="13"/>
      <c r="B677" s="238"/>
      <c r="C677" s="239"/>
      <c r="D677" s="233" t="s">
        <v>160</v>
      </c>
      <c r="E677" s="240" t="s">
        <v>1</v>
      </c>
      <c r="F677" s="241" t="s">
        <v>705</v>
      </c>
      <c r="G677" s="239"/>
      <c r="H677" s="242">
        <v>0.29999999999999999</v>
      </c>
      <c r="I677" s="243"/>
      <c r="J677" s="239"/>
      <c r="K677" s="239"/>
      <c r="L677" s="244"/>
      <c r="M677" s="245"/>
      <c r="N677" s="246"/>
      <c r="O677" s="246"/>
      <c r="P677" s="246"/>
      <c r="Q677" s="246"/>
      <c r="R677" s="246"/>
      <c r="S677" s="246"/>
      <c r="T677" s="24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8" t="s">
        <v>160</v>
      </c>
      <c r="AU677" s="248" t="s">
        <v>86</v>
      </c>
      <c r="AV677" s="13" t="s">
        <v>86</v>
      </c>
      <c r="AW677" s="13" t="s">
        <v>34</v>
      </c>
      <c r="AX677" s="13" t="s">
        <v>76</v>
      </c>
      <c r="AY677" s="248" t="s">
        <v>151</v>
      </c>
    </row>
    <row r="678" s="13" customFormat="1">
      <c r="A678" s="13"/>
      <c r="B678" s="238"/>
      <c r="C678" s="239"/>
      <c r="D678" s="233" t="s">
        <v>160</v>
      </c>
      <c r="E678" s="240" t="s">
        <v>1</v>
      </c>
      <c r="F678" s="241" t="s">
        <v>706</v>
      </c>
      <c r="G678" s="239"/>
      <c r="H678" s="242">
        <v>2.52</v>
      </c>
      <c r="I678" s="243"/>
      <c r="J678" s="239"/>
      <c r="K678" s="239"/>
      <c r="L678" s="244"/>
      <c r="M678" s="245"/>
      <c r="N678" s="246"/>
      <c r="O678" s="246"/>
      <c r="P678" s="246"/>
      <c r="Q678" s="246"/>
      <c r="R678" s="246"/>
      <c r="S678" s="246"/>
      <c r="T678" s="24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8" t="s">
        <v>160</v>
      </c>
      <c r="AU678" s="248" t="s">
        <v>86</v>
      </c>
      <c r="AV678" s="13" t="s">
        <v>86</v>
      </c>
      <c r="AW678" s="13" t="s">
        <v>34</v>
      </c>
      <c r="AX678" s="13" t="s">
        <v>76</v>
      </c>
      <c r="AY678" s="248" t="s">
        <v>151</v>
      </c>
    </row>
    <row r="679" s="13" customFormat="1">
      <c r="A679" s="13"/>
      <c r="B679" s="238"/>
      <c r="C679" s="239"/>
      <c r="D679" s="233" t="s">
        <v>160</v>
      </c>
      <c r="E679" s="240" t="s">
        <v>1</v>
      </c>
      <c r="F679" s="241" t="s">
        <v>707</v>
      </c>
      <c r="G679" s="239"/>
      <c r="H679" s="242">
        <v>1.24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8" t="s">
        <v>160</v>
      </c>
      <c r="AU679" s="248" t="s">
        <v>86</v>
      </c>
      <c r="AV679" s="13" t="s">
        <v>86</v>
      </c>
      <c r="AW679" s="13" t="s">
        <v>34</v>
      </c>
      <c r="AX679" s="13" t="s">
        <v>76</v>
      </c>
      <c r="AY679" s="248" t="s">
        <v>151</v>
      </c>
    </row>
    <row r="680" s="13" customFormat="1">
      <c r="A680" s="13"/>
      <c r="B680" s="238"/>
      <c r="C680" s="239"/>
      <c r="D680" s="233" t="s">
        <v>160</v>
      </c>
      <c r="E680" s="240" t="s">
        <v>1</v>
      </c>
      <c r="F680" s="241" t="s">
        <v>448</v>
      </c>
      <c r="G680" s="239"/>
      <c r="H680" s="242">
        <v>1.2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8" t="s">
        <v>160</v>
      </c>
      <c r="AU680" s="248" t="s">
        <v>86</v>
      </c>
      <c r="AV680" s="13" t="s">
        <v>86</v>
      </c>
      <c r="AW680" s="13" t="s">
        <v>34</v>
      </c>
      <c r="AX680" s="13" t="s">
        <v>76</v>
      </c>
      <c r="AY680" s="248" t="s">
        <v>151</v>
      </c>
    </row>
    <row r="681" s="13" customFormat="1">
      <c r="A681" s="13"/>
      <c r="B681" s="238"/>
      <c r="C681" s="239"/>
      <c r="D681" s="233" t="s">
        <v>160</v>
      </c>
      <c r="E681" s="240" t="s">
        <v>1</v>
      </c>
      <c r="F681" s="241" t="s">
        <v>706</v>
      </c>
      <c r="G681" s="239"/>
      <c r="H681" s="242">
        <v>2.52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8" t="s">
        <v>160</v>
      </c>
      <c r="AU681" s="248" t="s">
        <v>86</v>
      </c>
      <c r="AV681" s="13" t="s">
        <v>86</v>
      </c>
      <c r="AW681" s="13" t="s">
        <v>34</v>
      </c>
      <c r="AX681" s="13" t="s">
        <v>76</v>
      </c>
      <c r="AY681" s="248" t="s">
        <v>151</v>
      </c>
    </row>
    <row r="682" s="13" customFormat="1">
      <c r="A682" s="13"/>
      <c r="B682" s="238"/>
      <c r="C682" s="239"/>
      <c r="D682" s="233" t="s">
        <v>160</v>
      </c>
      <c r="E682" s="240" t="s">
        <v>1</v>
      </c>
      <c r="F682" s="241" t="s">
        <v>708</v>
      </c>
      <c r="G682" s="239"/>
      <c r="H682" s="242">
        <v>0.5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8" t="s">
        <v>160</v>
      </c>
      <c r="AU682" s="248" t="s">
        <v>86</v>
      </c>
      <c r="AV682" s="13" t="s">
        <v>86</v>
      </c>
      <c r="AW682" s="13" t="s">
        <v>34</v>
      </c>
      <c r="AX682" s="13" t="s">
        <v>76</v>
      </c>
      <c r="AY682" s="248" t="s">
        <v>151</v>
      </c>
    </row>
    <row r="683" s="13" customFormat="1">
      <c r="A683" s="13"/>
      <c r="B683" s="238"/>
      <c r="C683" s="239"/>
      <c r="D683" s="233" t="s">
        <v>160</v>
      </c>
      <c r="E683" s="240" t="s">
        <v>1</v>
      </c>
      <c r="F683" s="241" t="s">
        <v>709</v>
      </c>
      <c r="G683" s="239"/>
      <c r="H683" s="242">
        <v>0.13</v>
      </c>
      <c r="I683" s="243"/>
      <c r="J683" s="239"/>
      <c r="K683" s="239"/>
      <c r="L683" s="244"/>
      <c r="M683" s="245"/>
      <c r="N683" s="246"/>
      <c r="O683" s="246"/>
      <c r="P683" s="246"/>
      <c r="Q683" s="246"/>
      <c r="R683" s="246"/>
      <c r="S683" s="246"/>
      <c r="T683" s="24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8" t="s">
        <v>160</v>
      </c>
      <c r="AU683" s="248" t="s">
        <v>86</v>
      </c>
      <c r="AV683" s="13" t="s">
        <v>86</v>
      </c>
      <c r="AW683" s="13" t="s">
        <v>34</v>
      </c>
      <c r="AX683" s="13" t="s">
        <v>76</v>
      </c>
      <c r="AY683" s="248" t="s">
        <v>151</v>
      </c>
    </row>
    <row r="684" s="14" customFormat="1">
      <c r="A684" s="14"/>
      <c r="B684" s="249"/>
      <c r="C684" s="250"/>
      <c r="D684" s="233" t="s">
        <v>160</v>
      </c>
      <c r="E684" s="251" t="s">
        <v>1</v>
      </c>
      <c r="F684" s="252" t="s">
        <v>162</v>
      </c>
      <c r="G684" s="250"/>
      <c r="H684" s="253">
        <v>15.42</v>
      </c>
      <c r="I684" s="254"/>
      <c r="J684" s="250"/>
      <c r="K684" s="250"/>
      <c r="L684" s="255"/>
      <c r="M684" s="256"/>
      <c r="N684" s="257"/>
      <c r="O684" s="257"/>
      <c r="P684" s="257"/>
      <c r="Q684" s="257"/>
      <c r="R684" s="257"/>
      <c r="S684" s="257"/>
      <c r="T684" s="25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9" t="s">
        <v>160</v>
      </c>
      <c r="AU684" s="259" t="s">
        <v>86</v>
      </c>
      <c r="AV684" s="14" t="s">
        <v>157</v>
      </c>
      <c r="AW684" s="14" t="s">
        <v>34</v>
      </c>
      <c r="AX684" s="14" t="s">
        <v>84</v>
      </c>
      <c r="AY684" s="259" t="s">
        <v>151</v>
      </c>
    </row>
    <row r="685" s="2" customFormat="1" ht="24.15" customHeight="1">
      <c r="A685" s="38"/>
      <c r="B685" s="39"/>
      <c r="C685" s="219" t="s">
        <v>710</v>
      </c>
      <c r="D685" s="219" t="s">
        <v>153</v>
      </c>
      <c r="E685" s="220" t="s">
        <v>711</v>
      </c>
      <c r="F685" s="221" t="s">
        <v>712</v>
      </c>
      <c r="G685" s="222" t="s">
        <v>194</v>
      </c>
      <c r="H685" s="223">
        <v>8</v>
      </c>
      <c r="I685" s="224"/>
      <c r="J685" s="225">
        <f>ROUND(I685*H685,2)</f>
        <v>0</v>
      </c>
      <c r="K685" s="226"/>
      <c r="L685" s="44"/>
      <c r="M685" s="227" t="s">
        <v>1</v>
      </c>
      <c r="N685" s="228" t="s">
        <v>41</v>
      </c>
      <c r="O685" s="91"/>
      <c r="P685" s="229">
        <f>O685*H685</f>
        <v>0</v>
      </c>
      <c r="Q685" s="229">
        <v>0.03058</v>
      </c>
      <c r="R685" s="229">
        <f>Q685*H685</f>
        <v>0.24464</v>
      </c>
      <c r="S685" s="229">
        <v>0</v>
      </c>
      <c r="T685" s="230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1" t="s">
        <v>239</v>
      </c>
      <c r="AT685" s="231" t="s">
        <v>153</v>
      </c>
      <c r="AU685" s="231" t="s">
        <v>86</v>
      </c>
      <c r="AY685" s="17" t="s">
        <v>151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7" t="s">
        <v>84</v>
      </c>
      <c r="BK685" s="232">
        <f>ROUND(I685*H685,2)</f>
        <v>0</v>
      </c>
      <c r="BL685" s="17" t="s">
        <v>239</v>
      </c>
      <c r="BM685" s="231" t="s">
        <v>713</v>
      </c>
    </row>
    <row r="686" s="2" customFormat="1">
      <c r="A686" s="38"/>
      <c r="B686" s="39"/>
      <c r="C686" s="40"/>
      <c r="D686" s="233" t="s">
        <v>159</v>
      </c>
      <c r="E686" s="40"/>
      <c r="F686" s="234" t="s">
        <v>712</v>
      </c>
      <c r="G686" s="40"/>
      <c r="H686" s="40"/>
      <c r="I686" s="235"/>
      <c r="J686" s="40"/>
      <c r="K686" s="40"/>
      <c r="L686" s="44"/>
      <c r="M686" s="236"/>
      <c r="N686" s="237"/>
      <c r="O686" s="91"/>
      <c r="P686" s="91"/>
      <c r="Q686" s="91"/>
      <c r="R686" s="91"/>
      <c r="S686" s="91"/>
      <c r="T686" s="92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159</v>
      </c>
      <c r="AU686" s="17" t="s">
        <v>86</v>
      </c>
    </row>
    <row r="687" s="15" customFormat="1">
      <c r="A687" s="15"/>
      <c r="B687" s="260"/>
      <c r="C687" s="261"/>
      <c r="D687" s="233" t="s">
        <v>160</v>
      </c>
      <c r="E687" s="262" t="s">
        <v>1</v>
      </c>
      <c r="F687" s="263" t="s">
        <v>714</v>
      </c>
      <c r="G687" s="261"/>
      <c r="H687" s="262" t="s">
        <v>1</v>
      </c>
      <c r="I687" s="264"/>
      <c r="J687" s="261"/>
      <c r="K687" s="261"/>
      <c r="L687" s="265"/>
      <c r="M687" s="266"/>
      <c r="N687" s="267"/>
      <c r="O687" s="267"/>
      <c r="P687" s="267"/>
      <c r="Q687" s="267"/>
      <c r="R687" s="267"/>
      <c r="S687" s="267"/>
      <c r="T687" s="268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9" t="s">
        <v>160</v>
      </c>
      <c r="AU687" s="269" t="s">
        <v>86</v>
      </c>
      <c r="AV687" s="15" t="s">
        <v>84</v>
      </c>
      <c r="AW687" s="15" t="s">
        <v>34</v>
      </c>
      <c r="AX687" s="15" t="s">
        <v>76</v>
      </c>
      <c r="AY687" s="269" t="s">
        <v>151</v>
      </c>
    </row>
    <row r="688" s="13" customFormat="1">
      <c r="A688" s="13"/>
      <c r="B688" s="238"/>
      <c r="C688" s="239"/>
      <c r="D688" s="233" t="s">
        <v>160</v>
      </c>
      <c r="E688" s="240" t="s">
        <v>1</v>
      </c>
      <c r="F688" s="241" t="s">
        <v>715</v>
      </c>
      <c r="G688" s="239"/>
      <c r="H688" s="242">
        <v>8</v>
      </c>
      <c r="I688" s="243"/>
      <c r="J688" s="239"/>
      <c r="K688" s="239"/>
      <c r="L688" s="244"/>
      <c r="M688" s="245"/>
      <c r="N688" s="246"/>
      <c r="O688" s="246"/>
      <c r="P688" s="246"/>
      <c r="Q688" s="246"/>
      <c r="R688" s="246"/>
      <c r="S688" s="246"/>
      <c r="T688" s="24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8" t="s">
        <v>160</v>
      </c>
      <c r="AU688" s="248" t="s">
        <v>86</v>
      </c>
      <c r="AV688" s="13" t="s">
        <v>86</v>
      </c>
      <c r="AW688" s="13" t="s">
        <v>34</v>
      </c>
      <c r="AX688" s="13" t="s">
        <v>76</v>
      </c>
      <c r="AY688" s="248" t="s">
        <v>151</v>
      </c>
    </row>
    <row r="689" s="14" customFormat="1">
      <c r="A689" s="14"/>
      <c r="B689" s="249"/>
      <c r="C689" s="250"/>
      <c r="D689" s="233" t="s">
        <v>160</v>
      </c>
      <c r="E689" s="251" t="s">
        <v>1</v>
      </c>
      <c r="F689" s="252" t="s">
        <v>162</v>
      </c>
      <c r="G689" s="250"/>
      <c r="H689" s="253">
        <v>8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9" t="s">
        <v>160</v>
      </c>
      <c r="AU689" s="259" t="s">
        <v>86</v>
      </c>
      <c r="AV689" s="14" t="s">
        <v>157</v>
      </c>
      <c r="AW689" s="14" t="s">
        <v>34</v>
      </c>
      <c r="AX689" s="14" t="s">
        <v>84</v>
      </c>
      <c r="AY689" s="259" t="s">
        <v>151</v>
      </c>
    </row>
    <row r="690" s="2" customFormat="1" ht="33" customHeight="1">
      <c r="A690" s="38"/>
      <c r="B690" s="39"/>
      <c r="C690" s="219" t="s">
        <v>716</v>
      </c>
      <c r="D690" s="219" t="s">
        <v>153</v>
      </c>
      <c r="E690" s="220" t="s">
        <v>717</v>
      </c>
      <c r="F690" s="221" t="s">
        <v>718</v>
      </c>
      <c r="G690" s="222" t="s">
        <v>156</v>
      </c>
      <c r="H690" s="223">
        <v>102.39</v>
      </c>
      <c r="I690" s="224"/>
      <c r="J690" s="225">
        <f>ROUND(I690*H690,2)</f>
        <v>0</v>
      </c>
      <c r="K690" s="226"/>
      <c r="L690" s="44"/>
      <c r="M690" s="227" t="s">
        <v>1</v>
      </c>
      <c r="N690" s="228" t="s">
        <v>41</v>
      </c>
      <c r="O690" s="91"/>
      <c r="P690" s="229">
        <f>O690*H690</f>
        <v>0</v>
      </c>
      <c r="Q690" s="229">
        <v>0.00117</v>
      </c>
      <c r="R690" s="229">
        <f>Q690*H690</f>
        <v>0.11979630000000001</v>
      </c>
      <c r="S690" s="229">
        <v>0</v>
      </c>
      <c r="T690" s="23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1" t="s">
        <v>239</v>
      </c>
      <c r="AT690" s="231" t="s">
        <v>153</v>
      </c>
      <c r="AU690" s="231" t="s">
        <v>86</v>
      </c>
      <c r="AY690" s="17" t="s">
        <v>151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7" t="s">
        <v>84</v>
      </c>
      <c r="BK690" s="232">
        <f>ROUND(I690*H690,2)</f>
        <v>0</v>
      </c>
      <c r="BL690" s="17" t="s">
        <v>239</v>
      </c>
      <c r="BM690" s="231" t="s">
        <v>719</v>
      </c>
    </row>
    <row r="691" s="2" customFormat="1">
      <c r="A691" s="38"/>
      <c r="B691" s="39"/>
      <c r="C691" s="40"/>
      <c r="D691" s="233" t="s">
        <v>159</v>
      </c>
      <c r="E691" s="40"/>
      <c r="F691" s="234" t="s">
        <v>718</v>
      </c>
      <c r="G691" s="40"/>
      <c r="H691" s="40"/>
      <c r="I691" s="235"/>
      <c r="J691" s="40"/>
      <c r="K691" s="40"/>
      <c r="L691" s="44"/>
      <c r="M691" s="236"/>
      <c r="N691" s="237"/>
      <c r="O691" s="91"/>
      <c r="P691" s="91"/>
      <c r="Q691" s="91"/>
      <c r="R691" s="91"/>
      <c r="S691" s="91"/>
      <c r="T691" s="92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159</v>
      </c>
      <c r="AU691" s="17" t="s">
        <v>86</v>
      </c>
    </row>
    <row r="692" s="15" customFormat="1">
      <c r="A692" s="15"/>
      <c r="B692" s="260"/>
      <c r="C692" s="261"/>
      <c r="D692" s="233" t="s">
        <v>160</v>
      </c>
      <c r="E692" s="262" t="s">
        <v>1</v>
      </c>
      <c r="F692" s="263" t="s">
        <v>720</v>
      </c>
      <c r="G692" s="261"/>
      <c r="H692" s="262" t="s">
        <v>1</v>
      </c>
      <c r="I692" s="264"/>
      <c r="J692" s="261"/>
      <c r="K692" s="261"/>
      <c r="L692" s="265"/>
      <c r="M692" s="266"/>
      <c r="N692" s="267"/>
      <c r="O692" s="267"/>
      <c r="P692" s="267"/>
      <c r="Q692" s="267"/>
      <c r="R692" s="267"/>
      <c r="S692" s="267"/>
      <c r="T692" s="268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9" t="s">
        <v>160</v>
      </c>
      <c r="AU692" s="269" t="s">
        <v>86</v>
      </c>
      <c r="AV692" s="15" t="s">
        <v>84</v>
      </c>
      <c r="AW692" s="15" t="s">
        <v>34</v>
      </c>
      <c r="AX692" s="15" t="s">
        <v>76</v>
      </c>
      <c r="AY692" s="269" t="s">
        <v>151</v>
      </c>
    </row>
    <row r="693" s="13" customFormat="1">
      <c r="A693" s="13"/>
      <c r="B693" s="238"/>
      <c r="C693" s="239"/>
      <c r="D693" s="233" t="s">
        <v>160</v>
      </c>
      <c r="E693" s="240" t="s">
        <v>1</v>
      </c>
      <c r="F693" s="241" t="s">
        <v>721</v>
      </c>
      <c r="G693" s="239"/>
      <c r="H693" s="242">
        <v>102.39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8" t="s">
        <v>160</v>
      </c>
      <c r="AU693" s="248" t="s">
        <v>86</v>
      </c>
      <c r="AV693" s="13" t="s">
        <v>86</v>
      </c>
      <c r="AW693" s="13" t="s">
        <v>34</v>
      </c>
      <c r="AX693" s="13" t="s">
        <v>76</v>
      </c>
      <c r="AY693" s="248" t="s">
        <v>151</v>
      </c>
    </row>
    <row r="694" s="14" customFormat="1">
      <c r="A694" s="14"/>
      <c r="B694" s="249"/>
      <c r="C694" s="250"/>
      <c r="D694" s="233" t="s">
        <v>160</v>
      </c>
      <c r="E694" s="251" t="s">
        <v>1</v>
      </c>
      <c r="F694" s="252" t="s">
        <v>162</v>
      </c>
      <c r="G694" s="250"/>
      <c r="H694" s="253">
        <v>102.39</v>
      </c>
      <c r="I694" s="254"/>
      <c r="J694" s="250"/>
      <c r="K694" s="250"/>
      <c r="L694" s="255"/>
      <c r="M694" s="256"/>
      <c r="N694" s="257"/>
      <c r="O694" s="257"/>
      <c r="P694" s="257"/>
      <c r="Q694" s="257"/>
      <c r="R694" s="257"/>
      <c r="S694" s="257"/>
      <c r="T694" s="25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9" t="s">
        <v>160</v>
      </c>
      <c r="AU694" s="259" t="s">
        <v>86</v>
      </c>
      <c r="AV694" s="14" t="s">
        <v>157</v>
      </c>
      <c r="AW694" s="14" t="s">
        <v>34</v>
      </c>
      <c r="AX694" s="14" t="s">
        <v>84</v>
      </c>
      <c r="AY694" s="259" t="s">
        <v>151</v>
      </c>
    </row>
    <row r="695" s="2" customFormat="1" ht="24.15" customHeight="1">
      <c r="A695" s="38"/>
      <c r="B695" s="39"/>
      <c r="C695" s="270" t="s">
        <v>722</v>
      </c>
      <c r="D695" s="270" t="s">
        <v>257</v>
      </c>
      <c r="E695" s="271" t="s">
        <v>723</v>
      </c>
      <c r="F695" s="272" t="s">
        <v>724</v>
      </c>
      <c r="G695" s="273" t="s">
        <v>156</v>
      </c>
      <c r="H695" s="274">
        <v>112.62900000000001</v>
      </c>
      <c r="I695" s="275"/>
      <c r="J695" s="276">
        <f>ROUND(I695*H695,2)</f>
        <v>0</v>
      </c>
      <c r="K695" s="277"/>
      <c r="L695" s="278"/>
      <c r="M695" s="279" t="s">
        <v>1</v>
      </c>
      <c r="N695" s="280" t="s">
        <v>41</v>
      </c>
      <c r="O695" s="91"/>
      <c r="P695" s="229">
        <f>O695*H695</f>
        <v>0</v>
      </c>
      <c r="Q695" s="229">
        <v>0.0040000000000000001</v>
      </c>
      <c r="R695" s="229">
        <f>Q695*H695</f>
        <v>0.45051600000000003</v>
      </c>
      <c r="S695" s="229">
        <v>0</v>
      </c>
      <c r="T695" s="230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1" t="s">
        <v>340</v>
      </c>
      <c r="AT695" s="231" t="s">
        <v>257</v>
      </c>
      <c r="AU695" s="231" t="s">
        <v>86</v>
      </c>
      <c r="AY695" s="17" t="s">
        <v>151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17" t="s">
        <v>84</v>
      </c>
      <c r="BK695" s="232">
        <f>ROUND(I695*H695,2)</f>
        <v>0</v>
      </c>
      <c r="BL695" s="17" t="s">
        <v>239</v>
      </c>
      <c r="BM695" s="231" t="s">
        <v>725</v>
      </c>
    </row>
    <row r="696" s="2" customFormat="1">
      <c r="A696" s="38"/>
      <c r="B696" s="39"/>
      <c r="C696" s="40"/>
      <c r="D696" s="233" t="s">
        <v>159</v>
      </c>
      <c r="E696" s="40"/>
      <c r="F696" s="234" t="s">
        <v>724</v>
      </c>
      <c r="G696" s="40"/>
      <c r="H696" s="40"/>
      <c r="I696" s="235"/>
      <c r="J696" s="40"/>
      <c r="K696" s="40"/>
      <c r="L696" s="44"/>
      <c r="M696" s="236"/>
      <c r="N696" s="237"/>
      <c r="O696" s="91"/>
      <c r="P696" s="91"/>
      <c r="Q696" s="91"/>
      <c r="R696" s="91"/>
      <c r="S696" s="91"/>
      <c r="T696" s="92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159</v>
      </c>
      <c r="AU696" s="17" t="s">
        <v>86</v>
      </c>
    </row>
    <row r="697" s="13" customFormat="1">
      <c r="A697" s="13"/>
      <c r="B697" s="238"/>
      <c r="C697" s="239"/>
      <c r="D697" s="233" t="s">
        <v>160</v>
      </c>
      <c r="E697" s="240" t="s">
        <v>1</v>
      </c>
      <c r="F697" s="241" t="s">
        <v>726</v>
      </c>
      <c r="G697" s="239"/>
      <c r="H697" s="242">
        <v>112.62900000000001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8" t="s">
        <v>160</v>
      </c>
      <c r="AU697" s="248" t="s">
        <v>86</v>
      </c>
      <c r="AV697" s="13" t="s">
        <v>86</v>
      </c>
      <c r="AW697" s="13" t="s">
        <v>34</v>
      </c>
      <c r="AX697" s="13" t="s">
        <v>84</v>
      </c>
      <c r="AY697" s="248" t="s">
        <v>151</v>
      </c>
    </row>
    <row r="698" s="2" customFormat="1" ht="24.15" customHeight="1">
      <c r="A698" s="38"/>
      <c r="B698" s="39"/>
      <c r="C698" s="219" t="s">
        <v>727</v>
      </c>
      <c r="D698" s="219" t="s">
        <v>153</v>
      </c>
      <c r="E698" s="220" t="s">
        <v>728</v>
      </c>
      <c r="F698" s="221" t="s">
        <v>729</v>
      </c>
      <c r="G698" s="222" t="s">
        <v>188</v>
      </c>
      <c r="H698" s="223">
        <v>3.6930000000000001</v>
      </c>
      <c r="I698" s="224"/>
      <c r="J698" s="225">
        <f>ROUND(I698*H698,2)</f>
        <v>0</v>
      </c>
      <c r="K698" s="226"/>
      <c r="L698" s="44"/>
      <c r="M698" s="227" t="s">
        <v>1</v>
      </c>
      <c r="N698" s="228" t="s">
        <v>41</v>
      </c>
      <c r="O698" s="91"/>
      <c r="P698" s="229">
        <f>O698*H698</f>
        <v>0</v>
      </c>
      <c r="Q698" s="229">
        <v>0</v>
      </c>
      <c r="R698" s="229">
        <f>Q698*H698</f>
        <v>0</v>
      </c>
      <c r="S698" s="229">
        <v>0</v>
      </c>
      <c r="T698" s="23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1" t="s">
        <v>239</v>
      </c>
      <c r="AT698" s="231" t="s">
        <v>153</v>
      </c>
      <c r="AU698" s="231" t="s">
        <v>86</v>
      </c>
      <c r="AY698" s="17" t="s">
        <v>151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17" t="s">
        <v>84</v>
      </c>
      <c r="BK698" s="232">
        <f>ROUND(I698*H698,2)</f>
        <v>0</v>
      </c>
      <c r="BL698" s="17" t="s">
        <v>239</v>
      </c>
      <c r="BM698" s="231" t="s">
        <v>730</v>
      </c>
    </row>
    <row r="699" s="2" customFormat="1">
      <c r="A699" s="38"/>
      <c r="B699" s="39"/>
      <c r="C699" s="40"/>
      <c r="D699" s="233" t="s">
        <v>159</v>
      </c>
      <c r="E699" s="40"/>
      <c r="F699" s="234" t="s">
        <v>729</v>
      </c>
      <c r="G699" s="40"/>
      <c r="H699" s="40"/>
      <c r="I699" s="235"/>
      <c r="J699" s="40"/>
      <c r="K699" s="40"/>
      <c r="L699" s="44"/>
      <c r="M699" s="236"/>
      <c r="N699" s="237"/>
      <c r="O699" s="91"/>
      <c r="P699" s="91"/>
      <c r="Q699" s="91"/>
      <c r="R699" s="91"/>
      <c r="S699" s="91"/>
      <c r="T699" s="92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159</v>
      </c>
      <c r="AU699" s="17" t="s">
        <v>86</v>
      </c>
    </row>
    <row r="700" s="12" customFormat="1" ht="22.8" customHeight="1">
      <c r="A700" s="12"/>
      <c r="B700" s="203"/>
      <c r="C700" s="204"/>
      <c r="D700" s="205" t="s">
        <v>75</v>
      </c>
      <c r="E700" s="217" t="s">
        <v>731</v>
      </c>
      <c r="F700" s="217" t="s">
        <v>732</v>
      </c>
      <c r="G700" s="204"/>
      <c r="H700" s="204"/>
      <c r="I700" s="207"/>
      <c r="J700" s="218">
        <f>BK700</f>
        <v>0</v>
      </c>
      <c r="K700" s="204"/>
      <c r="L700" s="209"/>
      <c r="M700" s="210"/>
      <c r="N700" s="211"/>
      <c r="O700" s="211"/>
      <c r="P700" s="212">
        <f>SUM(P701:P765)</f>
        <v>0</v>
      </c>
      <c r="Q700" s="211"/>
      <c r="R700" s="212">
        <f>SUM(R701:R765)</f>
        <v>0.29714629999999997</v>
      </c>
      <c r="S700" s="211"/>
      <c r="T700" s="213">
        <f>SUM(T701:T765)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4" t="s">
        <v>86</v>
      </c>
      <c r="AT700" s="215" t="s">
        <v>75</v>
      </c>
      <c r="AU700" s="215" t="s">
        <v>84</v>
      </c>
      <c r="AY700" s="214" t="s">
        <v>151</v>
      </c>
      <c r="BK700" s="216">
        <f>SUM(BK701:BK765)</f>
        <v>0</v>
      </c>
    </row>
    <row r="701" s="2" customFormat="1" ht="24.15" customHeight="1">
      <c r="A701" s="38"/>
      <c r="B701" s="39"/>
      <c r="C701" s="219" t="s">
        <v>733</v>
      </c>
      <c r="D701" s="219" t="s">
        <v>153</v>
      </c>
      <c r="E701" s="220" t="s">
        <v>734</v>
      </c>
      <c r="F701" s="221" t="s">
        <v>735</v>
      </c>
      <c r="G701" s="222" t="s">
        <v>305</v>
      </c>
      <c r="H701" s="223">
        <v>24</v>
      </c>
      <c r="I701" s="224"/>
      <c r="J701" s="225">
        <f>ROUND(I701*H701,2)</f>
        <v>0</v>
      </c>
      <c r="K701" s="226"/>
      <c r="L701" s="44"/>
      <c r="M701" s="227" t="s">
        <v>1</v>
      </c>
      <c r="N701" s="228" t="s">
        <v>41</v>
      </c>
      <c r="O701" s="91"/>
      <c r="P701" s="229">
        <f>O701*H701</f>
        <v>0</v>
      </c>
      <c r="Q701" s="229">
        <v>0.00031</v>
      </c>
      <c r="R701" s="229">
        <f>Q701*H701</f>
        <v>0.0074400000000000004</v>
      </c>
      <c r="S701" s="229">
        <v>0</v>
      </c>
      <c r="T701" s="230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31" t="s">
        <v>239</v>
      </c>
      <c r="AT701" s="231" t="s">
        <v>153</v>
      </c>
      <c r="AU701" s="231" t="s">
        <v>86</v>
      </c>
      <c r="AY701" s="17" t="s">
        <v>151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17" t="s">
        <v>84</v>
      </c>
      <c r="BK701" s="232">
        <f>ROUND(I701*H701,2)</f>
        <v>0</v>
      </c>
      <c r="BL701" s="17" t="s">
        <v>239</v>
      </c>
      <c r="BM701" s="231" t="s">
        <v>736</v>
      </c>
    </row>
    <row r="702" s="2" customFormat="1">
      <c r="A702" s="38"/>
      <c r="B702" s="39"/>
      <c r="C702" s="40"/>
      <c r="D702" s="233" t="s">
        <v>159</v>
      </c>
      <c r="E702" s="40"/>
      <c r="F702" s="234" t="s">
        <v>735</v>
      </c>
      <c r="G702" s="40"/>
      <c r="H702" s="40"/>
      <c r="I702" s="235"/>
      <c r="J702" s="40"/>
      <c r="K702" s="40"/>
      <c r="L702" s="44"/>
      <c r="M702" s="236"/>
      <c r="N702" s="237"/>
      <c r="O702" s="91"/>
      <c r="P702" s="91"/>
      <c r="Q702" s="91"/>
      <c r="R702" s="91"/>
      <c r="S702" s="91"/>
      <c r="T702" s="92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159</v>
      </c>
      <c r="AU702" s="17" t="s">
        <v>86</v>
      </c>
    </row>
    <row r="703" s="15" customFormat="1">
      <c r="A703" s="15"/>
      <c r="B703" s="260"/>
      <c r="C703" s="261"/>
      <c r="D703" s="233" t="s">
        <v>160</v>
      </c>
      <c r="E703" s="262" t="s">
        <v>1</v>
      </c>
      <c r="F703" s="263" t="s">
        <v>737</v>
      </c>
      <c r="G703" s="261"/>
      <c r="H703" s="262" t="s">
        <v>1</v>
      </c>
      <c r="I703" s="264"/>
      <c r="J703" s="261"/>
      <c r="K703" s="261"/>
      <c r="L703" s="265"/>
      <c r="M703" s="266"/>
      <c r="N703" s="267"/>
      <c r="O703" s="267"/>
      <c r="P703" s="267"/>
      <c r="Q703" s="267"/>
      <c r="R703" s="267"/>
      <c r="S703" s="267"/>
      <c r="T703" s="268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9" t="s">
        <v>160</v>
      </c>
      <c r="AU703" s="269" t="s">
        <v>86</v>
      </c>
      <c r="AV703" s="15" t="s">
        <v>84</v>
      </c>
      <c r="AW703" s="15" t="s">
        <v>34</v>
      </c>
      <c r="AX703" s="15" t="s">
        <v>76</v>
      </c>
      <c r="AY703" s="269" t="s">
        <v>151</v>
      </c>
    </row>
    <row r="704" s="13" customFormat="1">
      <c r="A704" s="13"/>
      <c r="B704" s="238"/>
      <c r="C704" s="239"/>
      <c r="D704" s="233" t="s">
        <v>160</v>
      </c>
      <c r="E704" s="240" t="s">
        <v>1</v>
      </c>
      <c r="F704" s="241" t="s">
        <v>293</v>
      </c>
      <c r="G704" s="239"/>
      <c r="H704" s="242">
        <v>24</v>
      </c>
      <c r="I704" s="243"/>
      <c r="J704" s="239"/>
      <c r="K704" s="239"/>
      <c r="L704" s="244"/>
      <c r="M704" s="245"/>
      <c r="N704" s="246"/>
      <c r="O704" s="246"/>
      <c r="P704" s="246"/>
      <c r="Q704" s="246"/>
      <c r="R704" s="246"/>
      <c r="S704" s="246"/>
      <c r="T704" s="24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8" t="s">
        <v>160</v>
      </c>
      <c r="AU704" s="248" t="s">
        <v>86</v>
      </c>
      <c r="AV704" s="13" t="s">
        <v>86</v>
      </c>
      <c r="AW704" s="13" t="s">
        <v>34</v>
      </c>
      <c r="AX704" s="13" t="s">
        <v>76</v>
      </c>
      <c r="AY704" s="248" t="s">
        <v>151</v>
      </c>
    </row>
    <row r="705" s="14" customFormat="1">
      <c r="A705" s="14"/>
      <c r="B705" s="249"/>
      <c r="C705" s="250"/>
      <c r="D705" s="233" t="s">
        <v>160</v>
      </c>
      <c r="E705" s="251" t="s">
        <v>1</v>
      </c>
      <c r="F705" s="252" t="s">
        <v>162</v>
      </c>
      <c r="G705" s="250"/>
      <c r="H705" s="253">
        <v>24</v>
      </c>
      <c r="I705" s="254"/>
      <c r="J705" s="250"/>
      <c r="K705" s="250"/>
      <c r="L705" s="255"/>
      <c r="M705" s="256"/>
      <c r="N705" s="257"/>
      <c r="O705" s="257"/>
      <c r="P705" s="257"/>
      <c r="Q705" s="257"/>
      <c r="R705" s="257"/>
      <c r="S705" s="257"/>
      <c r="T705" s="25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9" t="s">
        <v>160</v>
      </c>
      <c r="AU705" s="259" t="s">
        <v>86</v>
      </c>
      <c r="AV705" s="14" t="s">
        <v>157</v>
      </c>
      <c r="AW705" s="14" t="s">
        <v>34</v>
      </c>
      <c r="AX705" s="14" t="s">
        <v>84</v>
      </c>
      <c r="AY705" s="259" t="s">
        <v>151</v>
      </c>
    </row>
    <row r="706" s="2" customFormat="1" ht="24.15" customHeight="1">
      <c r="A706" s="38"/>
      <c r="B706" s="39"/>
      <c r="C706" s="219" t="s">
        <v>738</v>
      </c>
      <c r="D706" s="219" t="s">
        <v>153</v>
      </c>
      <c r="E706" s="220" t="s">
        <v>739</v>
      </c>
      <c r="F706" s="221" t="s">
        <v>740</v>
      </c>
      <c r="G706" s="222" t="s">
        <v>305</v>
      </c>
      <c r="H706" s="223">
        <v>47</v>
      </c>
      <c r="I706" s="224"/>
      <c r="J706" s="225">
        <f>ROUND(I706*H706,2)</f>
        <v>0</v>
      </c>
      <c r="K706" s="226"/>
      <c r="L706" s="44"/>
      <c r="M706" s="227" t="s">
        <v>1</v>
      </c>
      <c r="N706" s="228" t="s">
        <v>41</v>
      </c>
      <c r="O706" s="91"/>
      <c r="P706" s="229">
        <f>O706*H706</f>
        <v>0</v>
      </c>
      <c r="Q706" s="229">
        <v>0.00055999999999999995</v>
      </c>
      <c r="R706" s="229">
        <f>Q706*H706</f>
        <v>0.026319999999999996</v>
      </c>
      <c r="S706" s="229">
        <v>0</v>
      </c>
      <c r="T706" s="230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31" t="s">
        <v>239</v>
      </c>
      <c r="AT706" s="231" t="s">
        <v>153</v>
      </c>
      <c r="AU706" s="231" t="s">
        <v>86</v>
      </c>
      <c r="AY706" s="17" t="s">
        <v>151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17" t="s">
        <v>84</v>
      </c>
      <c r="BK706" s="232">
        <f>ROUND(I706*H706,2)</f>
        <v>0</v>
      </c>
      <c r="BL706" s="17" t="s">
        <v>239</v>
      </c>
      <c r="BM706" s="231" t="s">
        <v>741</v>
      </c>
    </row>
    <row r="707" s="2" customFormat="1">
      <c r="A707" s="38"/>
      <c r="B707" s="39"/>
      <c r="C707" s="40"/>
      <c r="D707" s="233" t="s">
        <v>159</v>
      </c>
      <c r="E707" s="40"/>
      <c r="F707" s="234" t="s">
        <v>740</v>
      </c>
      <c r="G707" s="40"/>
      <c r="H707" s="40"/>
      <c r="I707" s="235"/>
      <c r="J707" s="40"/>
      <c r="K707" s="40"/>
      <c r="L707" s="44"/>
      <c r="M707" s="236"/>
      <c r="N707" s="237"/>
      <c r="O707" s="91"/>
      <c r="P707" s="91"/>
      <c r="Q707" s="91"/>
      <c r="R707" s="91"/>
      <c r="S707" s="91"/>
      <c r="T707" s="92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159</v>
      </c>
      <c r="AU707" s="17" t="s">
        <v>86</v>
      </c>
    </row>
    <row r="708" s="15" customFormat="1">
      <c r="A708" s="15"/>
      <c r="B708" s="260"/>
      <c r="C708" s="261"/>
      <c r="D708" s="233" t="s">
        <v>160</v>
      </c>
      <c r="E708" s="262" t="s">
        <v>1</v>
      </c>
      <c r="F708" s="263" t="s">
        <v>742</v>
      </c>
      <c r="G708" s="261"/>
      <c r="H708" s="262" t="s">
        <v>1</v>
      </c>
      <c r="I708" s="264"/>
      <c r="J708" s="261"/>
      <c r="K708" s="261"/>
      <c r="L708" s="265"/>
      <c r="M708" s="266"/>
      <c r="N708" s="267"/>
      <c r="O708" s="267"/>
      <c r="P708" s="267"/>
      <c r="Q708" s="267"/>
      <c r="R708" s="267"/>
      <c r="S708" s="267"/>
      <c r="T708" s="268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9" t="s">
        <v>160</v>
      </c>
      <c r="AU708" s="269" t="s">
        <v>86</v>
      </c>
      <c r="AV708" s="15" t="s">
        <v>84</v>
      </c>
      <c r="AW708" s="15" t="s">
        <v>34</v>
      </c>
      <c r="AX708" s="15" t="s">
        <v>76</v>
      </c>
      <c r="AY708" s="269" t="s">
        <v>151</v>
      </c>
    </row>
    <row r="709" s="13" customFormat="1">
      <c r="A709" s="13"/>
      <c r="B709" s="238"/>
      <c r="C709" s="239"/>
      <c r="D709" s="233" t="s">
        <v>160</v>
      </c>
      <c r="E709" s="240" t="s">
        <v>1</v>
      </c>
      <c r="F709" s="241" t="s">
        <v>426</v>
      </c>
      <c r="G709" s="239"/>
      <c r="H709" s="242">
        <v>47</v>
      </c>
      <c r="I709" s="243"/>
      <c r="J709" s="239"/>
      <c r="K709" s="239"/>
      <c r="L709" s="244"/>
      <c r="M709" s="245"/>
      <c r="N709" s="246"/>
      <c r="O709" s="246"/>
      <c r="P709" s="246"/>
      <c r="Q709" s="246"/>
      <c r="R709" s="246"/>
      <c r="S709" s="246"/>
      <c r="T709" s="24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8" t="s">
        <v>160</v>
      </c>
      <c r="AU709" s="248" t="s">
        <v>86</v>
      </c>
      <c r="AV709" s="13" t="s">
        <v>86</v>
      </c>
      <c r="AW709" s="13" t="s">
        <v>34</v>
      </c>
      <c r="AX709" s="13" t="s">
        <v>76</v>
      </c>
      <c r="AY709" s="248" t="s">
        <v>151</v>
      </c>
    </row>
    <row r="710" s="14" customFormat="1">
      <c r="A710" s="14"/>
      <c r="B710" s="249"/>
      <c r="C710" s="250"/>
      <c r="D710" s="233" t="s">
        <v>160</v>
      </c>
      <c r="E710" s="251" t="s">
        <v>1</v>
      </c>
      <c r="F710" s="252" t="s">
        <v>162</v>
      </c>
      <c r="G710" s="250"/>
      <c r="H710" s="253">
        <v>47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160</v>
      </c>
      <c r="AU710" s="259" t="s">
        <v>86</v>
      </c>
      <c r="AV710" s="14" t="s">
        <v>157</v>
      </c>
      <c r="AW710" s="14" t="s">
        <v>34</v>
      </c>
      <c r="AX710" s="14" t="s">
        <v>84</v>
      </c>
      <c r="AY710" s="259" t="s">
        <v>151</v>
      </c>
    </row>
    <row r="711" s="2" customFormat="1" ht="37.8" customHeight="1">
      <c r="A711" s="38"/>
      <c r="B711" s="39"/>
      <c r="C711" s="219" t="s">
        <v>743</v>
      </c>
      <c r="D711" s="219" t="s">
        <v>153</v>
      </c>
      <c r="E711" s="220" t="s">
        <v>744</v>
      </c>
      <c r="F711" s="221" t="s">
        <v>745</v>
      </c>
      <c r="G711" s="222" t="s">
        <v>305</v>
      </c>
      <c r="H711" s="223">
        <v>24</v>
      </c>
      <c r="I711" s="224"/>
      <c r="J711" s="225">
        <f>ROUND(I711*H711,2)</f>
        <v>0</v>
      </c>
      <c r="K711" s="226"/>
      <c r="L711" s="44"/>
      <c r="M711" s="227" t="s">
        <v>1</v>
      </c>
      <c r="N711" s="228" t="s">
        <v>41</v>
      </c>
      <c r="O711" s="91"/>
      <c r="P711" s="229">
        <f>O711*H711</f>
        <v>0</v>
      </c>
      <c r="Q711" s="229">
        <v>0.00093999999999999997</v>
      </c>
      <c r="R711" s="229">
        <f>Q711*H711</f>
        <v>0.02256</v>
      </c>
      <c r="S711" s="229">
        <v>0</v>
      </c>
      <c r="T711" s="23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31" t="s">
        <v>239</v>
      </c>
      <c r="AT711" s="231" t="s">
        <v>153</v>
      </c>
      <c r="AU711" s="231" t="s">
        <v>86</v>
      </c>
      <c r="AY711" s="17" t="s">
        <v>151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7" t="s">
        <v>84</v>
      </c>
      <c r="BK711" s="232">
        <f>ROUND(I711*H711,2)</f>
        <v>0</v>
      </c>
      <c r="BL711" s="17" t="s">
        <v>239</v>
      </c>
      <c r="BM711" s="231" t="s">
        <v>746</v>
      </c>
    </row>
    <row r="712" s="2" customFormat="1">
      <c r="A712" s="38"/>
      <c r="B712" s="39"/>
      <c r="C712" s="40"/>
      <c r="D712" s="233" t="s">
        <v>159</v>
      </c>
      <c r="E712" s="40"/>
      <c r="F712" s="234" t="s">
        <v>745</v>
      </c>
      <c r="G712" s="40"/>
      <c r="H712" s="40"/>
      <c r="I712" s="235"/>
      <c r="J712" s="40"/>
      <c r="K712" s="40"/>
      <c r="L712" s="44"/>
      <c r="M712" s="236"/>
      <c r="N712" s="237"/>
      <c r="O712" s="91"/>
      <c r="P712" s="91"/>
      <c r="Q712" s="91"/>
      <c r="R712" s="91"/>
      <c r="S712" s="91"/>
      <c r="T712" s="92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159</v>
      </c>
      <c r="AU712" s="17" t="s">
        <v>86</v>
      </c>
    </row>
    <row r="713" s="15" customFormat="1">
      <c r="A713" s="15"/>
      <c r="B713" s="260"/>
      <c r="C713" s="261"/>
      <c r="D713" s="233" t="s">
        <v>160</v>
      </c>
      <c r="E713" s="262" t="s">
        <v>1</v>
      </c>
      <c r="F713" s="263" t="s">
        <v>747</v>
      </c>
      <c r="G713" s="261"/>
      <c r="H713" s="262" t="s">
        <v>1</v>
      </c>
      <c r="I713" s="264"/>
      <c r="J713" s="261"/>
      <c r="K713" s="261"/>
      <c r="L713" s="265"/>
      <c r="M713" s="266"/>
      <c r="N713" s="267"/>
      <c r="O713" s="267"/>
      <c r="P713" s="267"/>
      <c r="Q713" s="267"/>
      <c r="R713" s="267"/>
      <c r="S713" s="267"/>
      <c r="T713" s="268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9" t="s">
        <v>160</v>
      </c>
      <c r="AU713" s="269" t="s">
        <v>86</v>
      </c>
      <c r="AV713" s="15" t="s">
        <v>84</v>
      </c>
      <c r="AW713" s="15" t="s">
        <v>34</v>
      </c>
      <c r="AX713" s="15" t="s">
        <v>76</v>
      </c>
      <c r="AY713" s="269" t="s">
        <v>151</v>
      </c>
    </row>
    <row r="714" s="13" customFormat="1">
      <c r="A714" s="13"/>
      <c r="B714" s="238"/>
      <c r="C714" s="239"/>
      <c r="D714" s="233" t="s">
        <v>160</v>
      </c>
      <c r="E714" s="240" t="s">
        <v>1</v>
      </c>
      <c r="F714" s="241" t="s">
        <v>293</v>
      </c>
      <c r="G714" s="239"/>
      <c r="H714" s="242">
        <v>24</v>
      </c>
      <c r="I714" s="243"/>
      <c r="J714" s="239"/>
      <c r="K714" s="239"/>
      <c r="L714" s="244"/>
      <c r="M714" s="245"/>
      <c r="N714" s="246"/>
      <c r="O714" s="246"/>
      <c r="P714" s="246"/>
      <c r="Q714" s="246"/>
      <c r="R714" s="246"/>
      <c r="S714" s="246"/>
      <c r="T714" s="24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8" t="s">
        <v>160</v>
      </c>
      <c r="AU714" s="248" t="s">
        <v>86</v>
      </c>
      <c r="AV714" s="13" t="s">
        <v>86</v>
      </c>
      <c r="AW714" s="13" t="s">
        <v>34</v>
      </c>
      <c r="AX714" s="13" t="s">
        <v>76</v>
      </c>
      <c r="AY714" s="248" t="s">
        <v>151</v>
      </c>
    </row>
    <row r="715" s="14" customFormat="1">
      <c r="A715" s="14"/>
      <c r="B715" s="249"/>
      <c r="C715" s="250"/>
      <c r="D715" s="233" t="s">
        <v>160</v>
      </c>
      <c r="E715" s="251" t="s">
        <v>1</v>
      </c>
      <c r="F715" s="252" t="s">
        <v>162</v>
      </c>
      <c r="G715" s="250"/>
      <c r="H715" s="253">
        <v>24</v>
      </c>
      <c r="I715" s="254"/>
      <c r="J715" s="250"/>
      <c r="K715" s="250"/>
      <c r="L715" s="255"/>
      <c r="M715" s="256"/>
      <c r="N715" s="257"/>
      <c r="O715" s="257"/>
      <c r="P715" s="257"/>
      <c r="Q715" s="257"/>
      <c r="R715" s="257"/>
      <c r="S715" s="257"/>
      <c r="T715" s="25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9" t="s">
        <v>160</v>
      </c>
      <c r="AU715" s="259" t="s">
        <v>86</v>
      </c>
      <c r="AV715" s="14" t="s">
        <v>157</v>
      </c>
      <c r="AW715" s="14" t="s">
        <v>34</v>
      </c>
      <c r="AX715" s="14" t="s">
        <v>84</v>
      </c>
      <c r="AY715" s="259" t="s">
        <v>151</v>
      </c>
    </row>
    <row r="716" s="2" customFormat="1" ht="37.8" customHeight="1">
      <c r="A716" s="38"/>
      <c r="B716" s="39"/>
      <c r="C716" s="219" t="s">
        <v>748</v>
      </c>
      <c r="D716" s="219" t="s">
        <v>153</v>
      </c>
      <c r="E716" s="220" t="s">
        <v>749</v>
      </c>
      <c r="F716" s="221" t="s">
        <v>750</v>
      </c>
      <c r="G716" s="222" t="s">
        <v>305</v>
      </c>
      <c r="H716" s="223">
        <v>48</v>
      </c>
      <c r="I716" s="224"/>
      <c r="J716" s="225">
        <f>ROUND(I716*H716,2)</f>
        <v>0</v>
      </c>
      <c r="K716" s="226"/>
      <c r="L716" s="44"/>
      <c r="M716" s="227" t="s">
        <v>1</v>
      </c>
      <c r="N716" s="228" t="s">
        <v>41</v>
      </c>
      <c r="O716" s="91"/>
      <c r="P716" s="229">
        <f>O716*H716</f>
        <v>0</v>
      </c>
      <c r="Q716" s="229">
        <v>0.00167</v>
      </c>
      <c r="R716" s="229">
        <f>Q716*H716</f>
        <v>0.080160000000000009</v>
      </c>
      <c r="S716" s="229">
        <v>0</v>
      </c>
      <c r="T716" s="230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1" t="s">
        <v>239</v>
      </c>
      <c r="AT716" s="231" t="s">
        <v>153</v>
      </c>
      <c r="AU716" s="231" t="s">
        <v>86</v>
      </c>
      <c r="AY716" s="17" t="s">
        <v>151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7" t="s">
        <v>84</v>
      </c>
      <c r="BK716" s="232">
        <f>ROUND(I716*H716,2)</f>
        <v>0</v>
      </c>
      <c r="BL716" s="17" t="s">
        <v>239</v>
      </c>
      <c r="BM716" s="231" t="s">
        <v>751</v>
      </c>
    </row>
    <row r="717" s="2" customFormat="1">
      <c r="A717" s="38"/>
      <c r="B717" s="39"/>
      <c r="C717" s="40"/>
      <c r="D717" s="233" t="s">
        <v>159</v>
      </c>
      <c r="E717" s="40"/>
      <c r="F717" s="234" t="s">
        <v>750</v>
      </c>
      <c r="G717" s="40"/>
      <c r="H717" s="40"/>
      <c r="I717" s="235"/>
      <c r="J717" s="40"/>
      <c r="K717" s="40"/>
      <c r="L717" s="44"/>
      <c r="M717" s="236"/>
      <c r="N717" s="237"/>
      <c r="O717" s="91"/>
      <c r="P717" s="91"/>
      <c r="Q717" s="91"/>
      <c r="R717" s="91"/>
      <c r="S717" s="91"/>
      <c r="T717" s="92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159</v>
      </c>
      <c r="AU717" s="17" t="s">
        <v>86</v>
      </c>
    </row>
    <row r="718" s="15" customFormat="1">
      <c r="A718" s="15"/>
      <c r="B718" s="260"/>
      <c r="C718" s="261"/>
      <c r="D718" s="233" t="s">
        <v>160</v>
      </c>
      <c r="E718" s="262" t="s">
        <v>1</v>
      </c>
      <c r="F718" s="263" t="s">
        <v>752</v>
      </c>
      <c r="G718" s="261"/>
      <c r="H718" s="262" t="s">
        <v>1</v>
      </c>
      <c r="I718" s="264"/>
      <c r="J718" s="261"/>
      <c r="K718" s="261"/>
      <c r="L718" s="265"/>
      <c r="M718" s="266"/>
      <c r="N718" s="267"/>
      <c r="O718" s="267"/>
      <c r="P718" s="267"/>
      <c r="Q718" s="267"/>
      <c r="R718" s="267"/>
      <c r="S718" s="267"/>
      <c r="T718" s="26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9" t="s">
        <v>160</v>
      </c>
      <c r="AU718" s="269" t="s">
        <v>86</v>
      </c>
      <c r="AV718" s="15" t="s">
        <v>84</v>
      </c>
      <c r="AW718" s="15" t="s">
        <v>34</v>
      </c>
      <c r="AX718" s="15" t="s">
        <v>76</v>
      </c>
      <c r="AY718" s="269" t="s">
        <v>151</v>
      </c>
    </row>
    <row r="719" s="13" customFormat="1">
      <c r="A719" s="13"/>
      <c r="B719" s="238"/>
      <c r="C719" s="239"/>
      <c r="D719" s="233" t="s">
        <v>160</v>
      </c>
      <c r="E719" s="240" t="s">
        <v>1</v>
      </c>
      <c r="F719" s="241" t="s">
        <v>432</v>
      </c>
      <c r="G719" s="239"/>
      <c r="H719" s="242">
        <v>48</v>
      </c>
      <c r="I719" s="243"/>
      <c r="J719" s="239"/>
      <c r="K719" s="239"/>
      <c r="L719" s="244"/>
      <c r="M719" s="245"/>
      <c r="N719" s="246"/>
      <c r="O719" s="246"/>
      <c r="P719" s="246"/>
      <c r="Q719" s="246"/>
      <c r="R719" s="246"/>
      <c r="S719" s="246"/>
      <c r="T719" s="24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8" t="s">
        <v>160</v>
      </c>
      <c r="AU719" s="248" t="s">
        <v>86</v>
      </c>
      <c r="AV719" s="13" t="s">
        <v>86</v>
      </c>
      <c r="AW719" s="13" t="s">
        <v>34</v>
      </c>
      <c r="AX719" s="13" t="s">
        <v>76</v>
      </c>
      <c r="AY719" s="248" t="s">
        <v>151</v>
      </c>
    </row>
    <row r="720" s="14" customFormat="1">
      <c r="A720" s="14"/>
      <c r="B720" s="249"/>
      <c r="C720" s="250"/>
      <c r="D720" s="233" t="s">
        <v>160</v>
      </c>
      <c r="E720" s="251" t="s">
        <v>1</v>
      </c>
      <c r="F720" s="252" t="s">
        <v>162</v>
      </c>
      <c r="G720" s="250"/>
      <c r="H720" s="253">
        <v>48</v>
      </c>
      <c r="I720" s="254"/>
      <c r="J720" s="250"/>
      <c r="K720" s="250"/>
      <c r="L720" s="255"/>
      <c r="M720" s="256"/>
      <c r="N720" s="257"/>
      <c r="O720" s="257"/>
      <c r="P720" s="257"/>
      <c r="Q720" s="257"/>
      <c r="R720" s="257"/>
      <c r="S720" s="257"/>
      <c r="T720" s="25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9" t="s">
        <v>160</v>
      </c>
      <c r="AU720" s="259" t="s">
        <v>86</v>
      </c>
      <c r="AV720" s="14" t="s">
        <v>157</v>
      </c>
      <c r="AW720" s="14" t="s">
        <v>34</v>
      </c>
      <c r="AX720" s="14" t="s">
        <v>84</v>
      </c>
      <c r="AY720" s="259" t="s">
        <v>151</v>
      </c>
    </row>
    <row r="721" s="2" customFormat="1" ht="37.8" customHeight="1">
      <c r="A721" s="38"/>
      <c r="B721" s="39"/>
      <c r="C721" s="219" t="s">
        <v>753</v>
      </c>
      <c r="D721" s="219" t="s">
        <v>153</v>
      </c>
      <c r="E721" s="220" t="s">
        <v>754</v>
      </c>
      <c r="F721" s="221" t="s">
        <v>755</v>
      </c>
      <c r="G721" s="222" t="s">
        <v>305</v>
      </c>
      <c r="H721" s="223">
        <v>45.5</v>
      </c>
      <c r="I721" s="224"/>
      <c r="J721" s="225">
        <f>ROUND(I721*H721,2)</f>
        <v>0</v>
      </c>
      <c r="K721" s="226"/>
      <c r="L721" s="44"/>
      <c r="M721" s="227" t="s">
        <v>1</v>
      </c>
      <c r="N721" s="228" t="s">
        <v>41</v>
      </c>
      <c r="O721" s="91"/>
      <c r="P721" s="229">
        <f>O721*H721</f>
        <v>0</v>
      </c>
      <c r="Q721" s="229">
        <v>0.0017099999999999999</v>
      </c>
      <c r="R721" s="229">
        <f>Q721*H721</f>
        <v>0.077804999999999999</v>
      </c>
      <c r="S721" s="229">
        <v>0</v>
      </c>
      <c r="T721" s="230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1" t="s">
        <v>239</v>
      </c>
      <c r="AT721" s="231" t="s">
        <v>153</v>
      </c>
      <c r="AU721" s="231" t="s">
        <v>86</v>
      </c>
      <c r="AY721" s="17" t="s">
        <v>151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17" t="s">
        <v>84</v>
      </c>
      <c r="BK721" s="232">
        <f>ROUND(I721*H721,2)</f>
        <v>0</v>
      </c>
      <c r="BL721" s="17" t="s">
        <v>239</v>
      </c>
      <c r="BM721" s="231" t="s">
        <v>756</v>
      </c>
    </row>
    <row r="722" s="2" customFormat="1">
      <c r="A722" s="38"/>
      <c r="B722" s="39"/>
      <c r="C722" s="40"/>
      <c r="D722" s="233" t="s">
        <v>159</v>
      </c>
      <c r="E722" s="40"/>
      <c r="F722" s="234" t="s">
        <v>755</v>
      </c>
      <c r="G722" s="40"/>
      <c r="H722" s="40"/>
      <c r="I722" s="235"/>
      <c r="J722" s="40"/>
      <c r="K722" s="40"/>
      <c r="L722" s="44"/>
      <c r="M722" s="236"/>
      <c r="N722" s="237"/>
      <c r="O722" s="91"/>
      <c r="P722" s="91"/>
      <c r="Q722" s="91"/>
      <c r="R722" s="91"/>
      <c r="S722" s="91"/>
      <c r="T722" s="92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159</v>
      </c>
      <c r="AU722" s="17" t="s">
        <v>86</v>
      </c>
    </row>
    <row r="723" s="15" customFormat="1">
      <c r="A723" s="15"/>
      <c r="B723" s="260"/>
      <c r="C723" s="261"/>
      <c r="D723" s="233" t="s">
        <v>160</v>
      </c>
      <c r="E723" s="262" t="s">
        <v>1</v>
      </c>
      <c r="F723" s="263" t="s">
        <v>757</v>
      </c>
      <c r="G723" s="261"/>
      <c r="H723" s="262" t="s">
        <v>1</v>
      </c>
      <c r="I723" s="264"/>
      <c r="J723" s="261"/>
      <c r="K723" s="261"/>
      <c r="L723" s="265"/>
      <c r="M723" s="266"/>
      <c r="N723" s="267"/>
      <c r="O723" s="267"/>
      <c r="P723" s="267"/>
      <c r="Q723" s="267"/>
      <c r="R723" s="267"/>
      <c r="S723" s="267"/>
      <c r="T723" s="268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9" t="s">
        <v>160</v>
      </c>
      <c r="AU723" s="269" t="s">
        <v>86</v>
      </c>
      <c r="AV723" s="15" t="s">
        <v>84</v>
      </c>
      <c r="AW723" s="15" t="s">
        <v>34</v>
      </c>
      <c r="AX723" s="15" t="s">
        <v>76</v>
      </c>
      <c r="AY723" s="269" t="s">
        <v>151</v>
      </c>
    </row>
    <row r="724" s="13" customFormat="1">
      <c r="A724" s="13"/>
      <c r="B724" s="238"/>
      <c r="C724" s="239"/>
      <c r="D724" s="233" t="s">
        <v>160</v>
      </c>
      <c r="E724" s="240" t="s">
        <v>1</v>
      </c>
      <c r="F724" s="241" t="s">
        <v>758</v>
      </c>
      <c r="G724" s="239"/>
      <c r="H724" s="242">
        <v>2.0600000000000001</v>
      </c>
      <c r="I724" s="243"/>
      <c r="J724" s="239"/>
      <c r="K724" s="239"/>
      <c r="L724" s="244"/>
      <c r="M724" s="245"/>
      <c r="N724" s="246"/>
      <c r="O724" s="246"/>
      <c r="P724" s="246"/>
      <c r="Q724" s="246"/>
      <c r="R724" s="246"/>
      <c r="S724" s="246"/>
      <c r="T724" s="24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8" t="s">
        <v>160</v>
      </c>
      <c r="AU724" s="248" t="s">
        <v>86</v>
      </c>
      <c r="AV724" s="13" t="s">
        <v>86</v>
      </c>
      <c r="AW724" s="13" t="s">
        <v>34</v>
      </c>
      <c r="AX724" s="13" t="s">
        <v>76</v>
      </c>
      <c r="AY724" s="248" t="s">
        <v>151</v>
      </c>
    </row>
    <row r="725" s="13" customFormat="1">
      <c r="A725" s="13"/>
      <c r="B725" s="238"/>
      <c r="C725" s="239"/>
      <c r="D725" s="233" t="s">
        <v>160</v>
      </c>
      <c r="E725" s="240" t="s">
        <v>1</v>
      </c>
      <c r="F725" s="241" t="s">
        <v>759</v>
      </c>
      <c r="G725" s="239"/>
      <c r="H725" s="242">
        <v>9.1500000000000004</v>
      </c>
      <c r="I725" s="243"/>
      <c r="J725" s="239"/>
      <c r="K725" s="239"/>
      <c r="L725" s="244"/>
      <c r="M725" s="245"/>
      <c r="N725" s="246"/>
      <c r="O725" s="246"/>
      <c r="P725" s="246"/>
      <c r="Q725" s="246"/>
      <c r="R725" s="246"/>
      <c r="S725" s="246"/>
      <c r="T725" s="24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8" t="s">
        <v>160</v>
      </c>
      <c r="AU725" s="248" t="s">
        <v>86</v>
      </c>
      <c r="AV725" s="13" t="s">
        <v>86</v>
      </c>
      <c r="AW725" s="13" t="s">
        <v>34</v>
      </c>
      <c r="AX725" s="13" t="s">
        <v>76</v>
      </c>
      <c r="AY725" s="248" t="s">
        <v>151</v>
      </c>
    </row>
    <row r="726" s="13" customFormat="1">
      <c r="A726" s="13"/>
      <c r="B726" s="238"/>
      <c r="C726" s="239"/>
      <c r="D726" s="233" t="s">
        <v>160</v>
      </c>
      <c r="E726" s="240" t="s">
        <v>1</v>
      </c>
      <c r="F726" s="241" t="s">
        <v>760</v>
      </c>
      <c r="G726" s="239"/>
      <c r="H726" s="242">
        <v>27.899999999999999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8" t="s">
        <v>160</v>
      </c>
      <c r="AU726" s="248" t="s">
        <v>86</v>
      </c>
      <c r="AV726" s="13" t="s">
        <v>86</v>
      </c>
      <c r="AW726" s="13" t="s">
        <v>34</v>
      </c>
      <c r="AX726" s="13" t="s">
        <v>76</v>
      </c>
      <c r="AY726" s="248" t="s">
        <v>151</v>
      </c>
    </row>
    <row r="727" s="13" customFormat="1">
      <c r="A727" s="13"/>
      <c r="B727" s="238"/>
      <c r="C727" s="239"/>
      <c r="D727" s="233" t="s">
        <v>160</v>
      </c>
      <c r="E727" s="240" t="s">
        <v>1</v>
      </c>
      <c r="F727" s="241" t="s">
        <v>761</v>
      </c>
      <c r="G727" s="239"/>
      <c r="H727" s="242">
        <v>6.3899999999999997</v>
      </c>
      <c r="I727" s="243"/>
      <c r="J727" s="239"/>
      <c r="K727" s="239"/>
      <c r="L727" s="244"/>
      <c r="M727" s="245"/>
      <c r="N727" s="246"/>
      <c r="O727" s="246"/>
      <c r="P727" s="246"/>
      <c r="Q727" s="246"/>
      <c r="R727" s="246"/>
      <c r="S727" s="246"/>
      <c r="T727" s="247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8" t="s">
        <v>160</v>
      </c>
      <c r="AU727" s="248" t="s">
        <v>86</v>
      </c>
      <c r="AV727" s="13" t="s">
        <v>86</v>
      </c>
      <c r="AW727" s="13" t="s">
        <v>34</v>
      </c>
      <c r="AX727" s="13" t="s">
        <v>76</v>
      </c>
      <c r="AY727" s="248" t="s">
        <v>151</v>
      </c>
    </row>
    <row r="728" s="14" customFormat="1">
      <c r="A728" s="14"/>
      <c r="B728" s="249"/>
      <c r="C728" s="250"/>
      <c r="D728" s="233" t="s">
        <v>160</v>
      </c>
      <c r="E728" s="251" t="s">
        <v>1</v>
      </c>
      <c r="F728" s="252" t="s">
        <v>162</v>
      </c>
      <c r="G728" s="250"/>
      <c r="H728" s="253">
        <v>45.5</v>
      </c>
      <c r="I728" s="254"/>
      <c r="J728" s="250"/>
      <c r="K728" s="250"/>
      <c r="L728" s="255"/>
      <c r="M728" s="256"/>
      <c r="N728" s="257"/>
      <c r="O728" s="257"/>
      <c r="P728" s="257"/>
      <c r="Q728" s="257"/>
      <c r="R728" s="257"/>
      <c r="S728" s="257"/>
      <c r="T728" s="25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9" t="s">
        <v>160</v>
      </c>
      <c r="AU728" s="259" t="s">
        <v>86</v>
      </c>
      <c r="AV728" s="14" t="s">
        <v>157</v>
      </c>
      <c r="AW728" s="14" t="s">
        <v>34</v>
      </c>
      <c r="AX728" s="14" t="s">
        <v>84</v>
      </c>
      <c r="AY728" s="259" t="s">
        <v>151</v>
      </c>
    </row>
    <row r="729" s="2" customFormat="1" ht="24.15" customHeight="1">
      <c r="A729" s="38"/>
      <c r="B729" s="39"/>
      <c r="C729" s="219" t="s">
        <v>762</v>
      </c>
      <c r="D729" s="219" t="s">
        <v>153</v>
      </c>
      <c r="E729" s="220" t="s">
        <v>763</v>
      </c>
      <c r="F729" s="221" t="s">
        <v>764</v>
      </c>
      <c r="G729" s="222" t="s">
        <v>305</v>
      </c>
      <c r="H729" s="223">
        <v>2.0299999999999998</v>
      </c>
      <c r="I729" s="224"/>
      <c r="J729" s="225">
        <f>ROUND(I729*H729,2)</f>
        <v>0</v>
      </c>
      <c r="K729" s="226"/>
      <c r="L729" s="44"/>
      <c r="M729" s="227" t="s">
        <v>1</v>
      </c>
      <c r="N729" s="228" t="s">
        <v>41</v>
      </c>
      <c r="O729" s="91"/>
      <c r="P729" s="229">
        <f>O729*H729</f>
        <v>0</v>
      </c>
      <c r="Q729" s="229">
        <v>0.0017099999999999999</v>
      </c>
      <c r="R729" s="229">
        <f>Q729*H729</f>
        <v>0.0034712999999999996</v>
      </c>
      <c r="S729" s="229">
        <v>0</v>
      </c>
      <c r="T729" s="230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1" t="s">
        <v>239</v>
      </c>
      <c r="AT729" s="231" t="s">
        <v>153</v>
      </c>
      <c r="AU729" s="231" t="s">
        <v>86</v>
      </c>
      <c r="AY729" s="17" t="s">
        <v>151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7" t="s">
        <v>84</v>
      </c>
      <c r="BK729" s="232">
        <f>ROUND(I729*H729,2)</f>
        <v>0</v>
      </c>
      <c r="BL729" s="17" t="s">
        <v>239</v>
      </c>
      <c r="BM729" s="231" t="s">
        <v>765</v>
      </c>
    </row>
    <row r="730" s="2" customFormat="1">
      <c r="A730" s="38"/>
      <c r="B730" s="39"/>
      <c r="C730" s="40"/>
      <c r="D730" s="233" t="s">
        <v>159</v>
      </c>
      <c r="E730" s="40"/>
      <c r="F730" s="234" t="s">
        <v>764</v>
      </c>
      <c r="G730" s="40"/>
      <c r="H730" s="40"/>
      <c r="I730" s="235"/>
      <c r="J730" s="40"/>
      <c r="K730" s="40"/>
      <c r="L730" s="44"/>
      <c r="M730" s="236"/>
      <c r="N730" s="237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159</v>
      </c>
      <c r="AU730" s="17" t="s">
        <v>86</v>
      </c>
    </row>
    <row r="731" s="15" customFormat="1">
      <c r="A731" s="15"/>
      <c r="B731" s="260"/>
      <c r="C731" s="261"/>
      <c r="D731" s="233" t="s">
        <v>160</v>
      </c>
      <c r="E731" s="262" t="s">
        <v>1</v>
      </c>
      <c r="F731" s="263" t="s">
        <v>766</v>
      </c>
      <c r="G731" s="261"/>
      <c r="H731" s="262" t="s">
        <v>1</v>
      </c>
      <c r="I731" s="264"/>
      <c r="J731" s="261"/>
      <c r="K731" s="261"/>
      <c r="L731" s="265"/>
      <c r="M731" s="266"/>
      <c r="N731" s="267"/>
      <c r="O731" s="267"/>
      <c r="P731" s="267"/>
      <c r="Q731" s="267"/>
      <c r="R731" s="267"/>
      <c r="S731" s="267"/>
      <c r="T731" s="268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9" t="s">
        <v>160</v>
      </c>
      <c r="AU731" s="269" t="s">
        <v>86</v>
      </c>
      <c r="AV731" s="15" t="s">
        <v>84</v>
      </c>
      <c r="AW731" s="15" t="s">
        <v>34</v>
      </c>
      <c r="AX731" s="15" t="s">
        <v>76</v>
      </c>
      <c r="AY731" s="269" t="s">
        <v>151</v>
      </c>
    </row>
    <row r="732" s="13" customFormat="1">
      <c r="A732" s="13"/>
      <c r="B732" s="238"/>
      <c r="C732" s="239"/>
      <c r="D732" s="233" t="s">
        <v>160</v>
      </c>
      <c r="E732" s="240" t="s">
        <v>1</v>
      </c>
      <c r="F732" s="241" t="s">
        <v>767</v>
      </c>
      <c r="G732" s="239"/>
      <c r="H732" s="242">
        <v>2.0299999999999998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8" t="s">
        <v>160</v>
      </c>
      <c r="AU732" s="248" t="s">
        <v>86</v>
      </c>
      <c r="AV732" s="13" t="s">
        <v>86</v>
      </c>
      <c r="AW732" s="13" t="s">
        <v>34</v>
      </c>
      <c r="AX732" s="13" t="s">
        <v>76</v>
      </c>
      <c r="AY732" s="248" t="s">
        <v>151</v>
      </c>
    </row>
    <row r="733" s="14" customFormat="1">
      <c r="A733" s="14"/>
      <c r="B733" s="249"/>
      <c r="C733" s="250"/>
      <c r="D733" s="233" t="s">
        <v>160</v>
      </c>
      <c r="E733" s="251" t="s">
        <v>1</v>
      </c>
      <c r="F733" s="252" t="s">
        <v>162</v>
      </c>
      <c r="G733" s="250"/>
      <c r="H733" s="253">
        <v>2.0299999999999998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160</v>
      </c>
      <c r="AU733" s="259" t="s">
        <v>86</v>
      </c>
      <c r="AV733" s="14" t="s">
        <v>157</v>
      </c>
      <c r="AW733" s="14" t="s">
        <v>34</v>
      </c>
      <c r="AX733" s="14" t="s">
        <v>84</v>
      </c>
      <c r="AY733" s="259" t="s">
        <v>151</v>
      </c>
    </row>
    <row r="734" s="2" customFormat="1" ht="24.15" customHeight="1">
      <c r="A734" s="38"/>
      <c r="B734" s="39"/>
      <c r="C734" s="219" t="s">
        <v>768</v>
      </c>
      <c r="D734" s="219" t="s">
        <v>153</v>
      </c>
      <c r="E734" s="220" t="s">
        <v>769</v>
      </c>
      <c r="F734" s="221" t="s">
        <v>770</v>
      </c>
      <c r="G734" s="222" t="s">
        <v>305</v>
      </c>
      <c r="H734" s="223">
        <v>13</v>
      </c>
      <c r="I734" s="224"/>
      <c r="J734" s="225">
        <f>ROUND(I734*H734,2)</f>
        <v>0</v>
      </c>
      <c r="K734" s="226"/>
      <c r="L734" s="44"/>
      <c r="M734" s="227" t="s">
        <v>1</v>
      </c>
      <c r="N734" s="228" t="s">
        <v>41</v>
      </c>
      <c r="O734" s="91"/>
      <c r="P734" s="229">
        <f>O734*H734</f>
        <v>0</v>
      </c>
      <c r="Q734" s="229">
        <v>0.00091</v>
      </c>
      <c r="R734" s="229">
        <f>Q734*H734</f>
        <v>0.01183</v>
      </c>
      <c r="S734" s="229">
        <v>0</v>
      </c>
      <c r="T734" s="230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1" t="s">
        <v>239</v>
      </c>
      <c r="AT734" s="231" t="s">
        <v>153</v>
      </c>
      <c r="AU734" s="231" t="s">
        <v>86</v>
      </c>
      <c r="AY734" s="17" t="s">
        <v>151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17" t="s">
        <v>84</v>
      </c>
      <c r="BK734" s="232">
        <f>ROUND(I734*H734,2)</f>
        <v>0</v>
      </c>
      <c r="BL734" s="17" t="s">
        <v>239</v>
      </c>
      <c r="BM734" s="231" t="s">
        <v>771</v>
      </c>
    </row>
    <row r="735" s="2" customFormat="1">
      <c r="A735" s="38"/>
      <c r="B735" s="39"/>
      <c r="C735" s="40"/>
      <c r="D735" s="233" t="s">
        <v>159</v>
      </c>
      <c r="E735" s="40"/>
      <c r="F735" s="234" t="s">
        <v>770</v>
      </c>
      <c r="G735" s="40"/>
      <c r="H735" s="40"/>
      <c r="I735" s="235"/>
      <c r="J735" s="40"/>
      <c r="K735" s="40"/>
      <c r="L735" s="44"/>
      <c r="M735" s="236"/>
      <c r="N735" s="237"/>
      <c r="O735" s="91"/>
      <c r="P735" s="91"/>
      <c r="Q735" s="91"/>
      <c r="R735" s="91"/>
      <c r="S735" s="91"/>
      <c r="T735" s="92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159</v>
      </c>
      <c r="AU735" s="17" t="s">
        <v>86</v>
      </c>
    </row>
    <row r="736" s="15" customFormat="1">
      <c r="A736" s="15"/>
      <c r="B736" s="260"/>
      <c r="C736" s="261"/>
      <c r="D736" s="233" t="s">
        <v>160</v>
      </c>
      <c r="E736" s="262" t="s">
        <v>1</v>
      </c>
      <c r="F736" s="263" t="s">
        <v>772</v>
      </c>
      <c r="G736" s="261"/>
      <c r="H736" s="262" t="s">
        <v>1</v>
      </c>
      <c r="I736" s="264"/>
      <c r="J736" s="261"/>
      <c r="K736" s="261"/>
      <c r="L736" s="265"/>
      <c r="M736" s="266"/>
      <c r="N736" s="267"/>
      <c r="O736" s="267"/>
      <c r="P736" s="267"/>
      <c r="Q736" s="267"/>
      <c r="R736" s="267"/>
      <c r="S736" s="267"/>
      <c r="T736" s="268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9" t="s">
        <v>160</v>
      </c>
      <c r="AU736" s="269" t="s">
        <v>86</v>
      </c>
      <c r="AV736" s="15" t="s">
        <v>84</v>
      </c>
      <c r="AW736" s="15" t="s">
        <v>34</v>
      </c>
      <c r="AX736" s="15" t="s">
        <v>76</v>
      </c>
      <c r="AY736" s="269" t="s">
        <v>151</v>
      </c>
    </row>
    <row r="737" s="13" customFormat="1">
      <c r="A737" s="13"/>
      <c r="B737" s="238"/>
      <c r="C737" s="239"/>
      <c r="D737" s="233" t="s">
        <v>160</v>
      </c>
      <c r="E737" s="240" t="s">
        <v>1</v>
      </c>
      <c r="F737" s="241" t="s">
        <v>222</v>
      </c>
      <c r="G737" s="239"/>
      <c r="H737" s="242">
        <v>13</v>
      </c>
      <c r="I737" s="243"/>
      <c r="J737" s="239"/>
      <c r="K737" s="239"/>
      <c r="L737" s="244"/>
      <c r="M737" s="245"/>
      <c r="N737" s="246"/>
      <c r="O737" s="246"/>
      <c r="P737" s="246"/>
      <c r="Q737" s="246"/>
      <c r="R737" s="246"/>
      <c r="S737" s="246"/>
      <c r="T737" s="24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8" t="s">
        <v>160</v>
      </c>
      <c r="AU737" s="248" t="s">
        <v>86</v>
      </c>
      <c r="AV737" s="13" t="s">
        <v>86</v>
      </c>
      <c r="AW737" s="13" t="s">
        <v>34</v>
      </c>
      <c r="AX737" s="13" t="s">
        <v>76</v>
      </c>
      <c r="AY737" s="248" t="s">
        <v>151</v>
      </c>
    </row>
    <row r="738" s="14" customFormat="1">
      <c r="A738" s="14"/>
      <c r="B738" s="249"/>
      <c r="C738" s="250"/>
      <c r="D738" s="233" t="s">
        <v>160</v>
      </c>
      <c r="E738" s="251" t="s">
        <v>1</v>
      </c>
      <c r="F738" s="252" t="s">
        <v>162</v>
      </c>
      <c r="G738" s="250"/>
      <c r="H738" s="253">
        <v>13</v>
      </c>
      <c r="I738" s="254"/>
      <c r="J738" s="250"/>
      <c r="K738" s="250"/>
      <c r="L738" s="255"/>
      <c r="M738" s="256"/>
      <c r="N738" s="257"/>
      <c r="O738" s="257"/>
      <c r="P738" s="257"/>
      <c r="Q738" s="257"/>
      <c r="R738" s="257"/>
      <c r="S738" s="257"/>
      <c r="T738" s="25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9" t="s">
        <v>160</v>
      </c>
      <c r="AU738" s="259" t="s">
        <v>86</v>
      </c>
      <c r="AV738" s="14" t="s">
        <v>157</v>
      </c>
      <c r="AW738" s="14" t="s">
        <v>34</v>
      </c>
      <c r="AX738" s="14" t="s">
        <v>84</v>
      </c>
      <c r="AY738" s="259" t="s">
        <v>151</v>
      </c>
    </row>
    <row r="739" s="2" customFormat="1" ht="24.15" customHeight="1">
      <c r="A739" s="38"/>
      <c r="B739" s="39"/>
      <c r="C739" s="219" t="s">
        <v>773</v>
      </c>
      <c r="D739" s="219" t="s">
        <v>153</v>
      </c>
      <c r="E739" s="220" t="s">
        <v>774</v>
      </c>
      <c r="F739" s="221" t="s">
        <v>775</v>
      </c>
      <c r="G739" s="222" t="s">
        <v>305</v>
      </c>
      <c r="H739" s="223">
        <v>34</v>
      </c>
      <c r="I739" s="224"/>
      <c r="J739" s="225">
        <f>ROUND(I739*H739,2)</f>
        <v>0</v>
      </c>
      <c r="K739" s="226"/>
      <c r="L739" s="44"/>
      <c r="M739" s="227" t="s">
        <v>1</v>
      </c>
      <c r="N739" s="228" t="s">
        <v>41</v>
      </c>
      <c r="O739" s="91"/>
      <c r="P739" s="229">
        <f>O739*H739</f>
        <v>0</v>
      </c>
      <c r="Q739" s="229">
        <v>0.00092000000000000003</v>
      </c>
      <c r="R739" s="229">
        <f>Q739*H739</f>
        <v>0.031280000000000002</v>
      </c>
      <c r="S739" s="229">
        <v>0</v>
      </c>
      <c r="T739" s="230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31" t="s">
        <v>239</v>
      </c>
      <c r="AT739" s="231" t="s">
        <v>153</v>
      </c>
      <c r="AU739" s="231" t="s">
        <v>86</v>
      </c>
      <c r="AY739" s="17" t="s">
        <v>151</v>
      </c>
      <c r="BE739" s="232">
        <f>IF(N739="základní",J739,0)</f>
        <v>0</v>
      </c>
      <c r="BF739" s="232">
        <f>IF(N739="snížená",J739,0)</f>
        <v>0</v>
      </c>
      <c r="BG739" s="232">
        <f>IF(N739="zákl. přenesená",J739,0)</f>
        <v>0</v>
      </c>
      <c r="BH739" s="232">
        <f>IF(N739="sníž. přenesená",J739,0)</f>
        <v>0</v>
      </c>
      <c r="BI739" s="232">
        <f>IF(N739="nulová",J739,0)</f>
        <v>0</v>
      </c>
      <c r="BJ739" s="17" t="s">
        <v>84</v>
      </c>
      <c r="BK739" s="232">
        <f>ROUND(I739*H739,2)</f>
        <v>0</v>
      </c>
      <c r="BL739" s="17" t="s">
        <v>239</v>
      </c>
      <c r="BM739" s="231" t="s">
        <v>776</v>
      </c>
    </row>
    <row r="740" s="2" customFormat="1">
      <c r="A740" s="38"/>
      <c r="B740" s="39"/>
      <c r="C740" s="40"/>
      <c r="D740" s="233" t="s">
        <v>159</v>
      </c>
      <c r="E740" s="40"/>
      <c r="F740" s="234" t="s">
        <v>775</v>
      </c>
      <c r="G740" s="40"/>
      <c r="H740" s="40"/>
      <c r="I740" s="235"/>
      <c r="J740" s="40"/>
      <c r="K740" s="40"/>
      <c r="L740" s="44"/>
      <c r="M740" s="236"/>
      <c r="N740" s="237"/>
      <c r="O740" s="91"/>
      <c r="P740" s="91"/>
      <c r="Q740" s="91"/>
      <c r="R740" s="91"/>
      <c r="S740" s="91"/>
      <c r="T740" s="92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159</v>
      </c>
      <c r="AU740" s="17" t="s">
        <v>86</v>
      </c>
    </row>
    <row r="741" s="15" customFormat="1">
      <c r="A741" s="15"/>
      <c r="B741" s="260"/>
      <c r="C741" s="261"/>
      <c r="D741" s="233" t="s">
        <v>160</v>
      </c>
      <c r="E741" s="262" t="s">
        <v>1</v>
      </c>
      <c r="F741" s="263" t="s">
        <v>777</v>
      </c>
      <c r="G741" s="261"/>
      <c r="H741" s="262" t="s">
        <v>1</v>
      </c>
      <c r="I741" s="264"/>
      <c r="J741" s="261"/>
      <c r="K741" s="261"/>
      <c r="L741" s="265"/>
      <c r="M741" s="266"/>
      <c r="N741" s="267"/>
      <c r="O741" s="267"/>
      <c r="P741" s="267"/>
      <c r="Q741" s="267"/>
      <c r="R741" s="267"/>
      <c r="S741" s="267"/>
      <c r="T741" s="268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9" t="s">
        <v>160</v>
      </c>
      <c r="AU741" s="269" t="s">
        <v>86</v>
      </c>
      <c r="AV741" s="15" t="s">
        <v>84</v>
      </c>
      <c r="AW741" s="15" t="s">
        <v>34</v>
      </c>
      <c r="AX741" s="15" t="s">
        <v>76</v>
      </c>
      <c r="AY741" s="269" t="s">
        <v>151</v>
      </c>
    </row>
    <row r="742" s="13" customFormat="1">
      <c r="A742" s="13"/>
      <c r="B742" s="238"/>
      <c r="C742" s="239"/>
      <c r="D742" s="233" t="s">
        <v>160</v>
      </c>
      <c r="E742" s="240" t="s">
        <v>1</v>
      </c>
      <c r="F742" s="241" t="s">
        <v>350</v>
      </c>
      <c r="G742" s="239"/>
      <c r="H742" s="242">
        <v>34</v>
      </c>
      <c r="I742" s="243"/>
      <c r="J742" s="239"/>
      <c r="K742" s="239"/>
      <c r="L742" s="244"/>
      <c r="M742" s="245"/>
      <c r="N742" s="246"/>
      <c r="O742" s="246"/>
      <c r="P742" s="246"/>
      <c r="Q742" s="246"/>
      <c r="R742" s="246"/>
      <c r="S742" s="246"/>
      <c r="T742" s="24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8" t="s">
        <v>160</v>
      </c>
      <c r="AU742" s="248" t="s">
        <v>86</v>
      </c>
      <c r="AV742" s="13" t="s">
        <v>86</v>
      </c>
      <c r="AW742" s="13" t="s">
        <v>34</v>
      </c>
      <c r="AX742" s="13" t="s">
        <v>76</v>
      </c>
      <c r="AY742" s="248" t="s">
        <v>151</v>
      </c>
    </row>
    <row r="743" s="14" customFormat="1">
      <c r="A743" s="14"/>
      <c r="B743" s="249"/>
      <c r="C743" s="250"/>
      <c r="D743" s="233" t="s">
        <v>160</v>
      </c>
      <c r="E743" s="251" t="s">
        <v>1</v>
      </c>
      <c r="F743" s="252" t="s">
        <v>162</v>
      </c>
      <c r="G743" s="250"/>
      <c r="H743" s="253">
        <v>34</v>
      </c>
      <c r="I743" s="254"/>
      <c r="J743" s="250"/>
      <c r="K743" s="250"/>
      <c r="L743" s="255"/>
      <c r="M743" s="256"/>
      <c r="N743" s="257"/>
      <c r="O743" s="257"/>
      <c r="P743" s="257"/>
      <c r="Q743" s="257"/>
      <c r="R743" s="257"/>
      <c r="S743" s="257"/>
      <c r="T743" s="25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9" t="s">
        <v>160</v>
      </c>
      <c r="AU743" s="259" t="s">
        <v>86</v>
      </c>
      <c r="AV743" s="14" t="s">
        <v>157</v>
      </c>
      <c r="AW743" s="14" t="s">
        <v>34</v>
      </c>
      <c r="AX743" s="14" t="s">
        <v>84</v>
      </c>
      <c r="AY743" s="259" t="s">
        <v>151</v>
      </c>
    </row>
    <row r="744" s="2" customFormat="1" ht="24.15" customHeight="1">
      <c r="A744" s="38"/>
      <c r="B744" s="39"/>
      <c r="C744" s="219" t="s">
        <v>778</v>
      </c>
      <c r="D744" s="219" t="s">
        <v>153</v>
      </c>
      <c r="E744" s="220" t="s">
        <v>779</v>
      </c>
      <c r="F744" s="221" t="s">
        <v>780</v>
      </c>
      <c r="G744" s="222" t="s">
        <v>194</v>
      </c>
      <c r="H744" s="223">
        <v>2</v>
      </c>
      <c r="I744" s="224"/>
      <c r="J744" s="225">
        <f>ROUND(I744*H744,2)</f>
        <v>0</v>
      </c>
      <c r="K744" s="226"/>
      <c r="L744" s="44"/>
      <c r="M744" s="227" t="s">
        <v>1</v>
      </c>
      <c r="N744" s="228" t="s">
        <v>41</v>
      </c>
      <c r="O744" s="91"/>
      <c r="P744" s="229">
        <f>O744*H744</f>
        <v>0</v>
      </c>
      <c r="Q744" s="229">
        <v>0.00019000000000000001</v>
      </c>
      <c r="R744" s="229">
        <f>Q744*H744</f>
        <v>0.00038000000000000002</v>
      </c>
      <c r="S744" s="229">
        <v>0</v>
      </c>
      <c r="T744" s="230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1" t="s">
        <v>239</v>
      </c>
      <c r="AT744" s="231" t="s">
        <v>153</v>
      </c>
      <c r="AU744" s="231" t="s">
        <v>86</v>
      </c>
      <c r="AY744" s="17" t="s">
        <v>151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17" t="s">
        <v>84</v>
      </c>
      <c r="BK744" s="232">
        <f>ROUND(I744*H744,2)</f>
        <v>0</v>
      </c>
      <c r="BL744" s="17" t="s">
        <v>239</v>
      </c>
      <c r="BM744" s="231" t="s">
        <v>781</v>
      </c>
    </row>
    <row r="745" s="2" customFormat="1">
      <c r="A745" s="38"/>
      <c r="B745" s="39"/>
      <c r="C745" s="40"/>
      <c r="D745" s="233" t="s">
        <v>159</v>
      </c>
      <c r="E745" s="40"/>
      <c r="F745" s="234" t="s">
        <v>780</v>
      </c>
      <c r="G745" s="40"/>
      <c r="H745" s="40"/>
      <c r="I745" s="235"/>
      <c r="J745" s="40"/>
      <c r="K745" s="40"/>
      <c r="L745" s="44"/>
      <c r="M745" s="236"/>
      <c r="N745" s="237"/>
      <c r="O745" s="91"/>
      <c r="P745" s="91"/>
      <c r="Q745" s="91"/>
      <c r="R745" s="91"/>
      <c r="S745" s="91"/>
      <c r="T745" s="92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159</v>
      </c>
      <c r="AU745" s="17" t="s">
        <v>86</v>
      </c>
    </row>
    <row r="746" s="15" customFormat="1">
      <c r="A746" s="15"/>
      <c r="B746" s="260"/>
      <c r="C746" s="261"/>
      <c r="D746" s="233" t="s">
        <v>160</v>
      </c>
      <c r="E746" s="262" t="s">
        <v>1</v>
      </c>
      <c r="F746" s="263" t="s">
        <v>782</v>
      </c>
      <c r="G746" s="261"/>
      <c r="H746" s="262" t="s">
        <v>1</v>
      </c>
      <c r="I746" s="264"/>
      <c r="J746" s="261"/>
      <c r="K746" s="261"/>
      <c r="L746" s="265"/>
      <c r="M746" s="266"/>
      <c r="N746" s="267"/>
      <c r="O746" s="267"/>
      <c r="P746" s="267"/>
      <c r="Q746" s="267"/>
      <c r="R746" s="267"/>
      <c r="S746" s="267"/>
      <c r="T746" s="268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9" t="s">
        <v>160</v>
      </c>
      <c r="AU746" s="269" t="s">
        <v>86</v>
      </c>
      <c r="AV746" s="15" t="s">
        <v>84</v>
      </c>
      <c r="AW746" s="15" t="s">
        <v>34</v>
      </c>
      <c r="AX746" s="15" t="s">
        <v>76</v>
      </c>
      <c r="AY746" s="269" t="s">
        <v>151</v>
      </c>
    </row>
    <row r="747" s="13" customFormat="1">
      <c r="A747" s="13"/>
      <c r="B747" s="238"/>
      <c r="C747" s="239"/>
      <c r="D747" s="233" t="s">
        <v>160</v>
      </c>
      <c r="E747" s="240" t="s">
        <v>1</v>
      </c>
      <c r="F747" s="241" t="s">
        <v>86</v>
      </c>
      <c r="G747" s="239"/>
      <c r="H747" s="242">
        <v>2</v>
      </c>
      <c r="I747" s="243"/>
      <c r="J747" s="239"/>
      <c r="K747" s="239"/>
      <c r="L747" s="244"/>
      <c r="M747" s="245"/>
      <c r="N747" s="246"/>
      <c r="O747" s="246"/>
      <c r="P747" s="246"/>
      <c r="Q747" s="246"/>
      <c r="R747" s="246"/>
      <c r="S747" s="246"/>
      <c r="T747" s="24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8" t="s">
        <v>160</v>
      </c>
      <c r="AU747" s="248" t="s">
        <v>86</v>
      </c>
      <c r="AV747" s="13" t="s">
        <v>86</v>
      </c>
      <c r="AW747" s="13" t="s">
        <v>34</v>
      </c>
      <c r="AX747" s="13" t="s">
        <v>76</v>
      </c>
      <c r="AY747" s="248" t="s">
        <v>151</v>
      </c>
    </row>
    <row r="748" s="14" customFormat="1">
      <c r="A748" s="14"/>
      <c r="B748" s="249"/>
      <c r="C748" s="250"/>
      <c r="D748" s="233" t="s">
        <v>160</v>
      </c>
      <c r="E748" s="251" t="s">
        <v>1</v>
      </c>
      <c r="F748" s="252" t="s">
        <v>162</v>
      </c>
      <c r="G748" s="250"/>
      <c r="H748" s="253">
        <v>2</v>
      </c>
      <c r="I748" s="254"/>
      <c r="J748" s="250"/>
      <c r="K748" s="250"/>
      <c r="L748" s="255"/>
      <c r="M748" s="256"/>
      <c r="N748" s="257"/>
      <c r="O748" s="257"/>
      <c r="P748" s="257"/>
      <c r="Q748" s="257"/>
      <c r="R748" s="257"/>
      <c r="S748" s="257"/>
      <c r="T748" s="25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9" t="s">
        <v>160</v>
      </c>
      <c r="AU748" s="259" t="s">
        <v>86</v>
      </c>
      <c r="AV748" s="14" t="s">
        <v>157</v>
      </c>
      <c r="AW748" s="14" t="s">
        <v>34</v>
      </c>
      <c r="AX748" s="14" t="s">
        <v>84</v>
      </c>
      <c r="AY748" s="259" t="s">
        <v>151</v>
      </c>
    </row>
    <row r="749" s="2" customFormat="1" ht="24.15" customHeight="1">
      <c r="A749" s="38"/>
      <c r="B749" s="39"/>
      <c r="C749" s="219" t="s">
        <v>783</v>
      </c>
      <c r="D749" s="219" t="s">
        <v>153</v>
      </c>
      <c r="E749" s="220" t="s">
        <v>784</v>
      </c>
      <c r="F749" s="221" t="s">
        <v>785</v>
      </c>
      <c r="G749" s="222" t="s">
        <v>194</v>
      </c>
      <c r="H749" s="223">
        <v>2</v>
      </c>
      <c r="I749" s="224"/>
      <c r="J749" s="225">
        <f>ROUND(I749*H749,2)</f>
        <v>0</v>
      </c>
      <c r="K749" s="226"/>
      <c r="L749" s="44"/>
      <c r="M749" s="227" t="s">
        <v>1</v>
      </c>
      <c r="N749" s="228" t="s">
        <v>41</v>
      </c>
      <c r="O749" s="91"/>
      <c r="P749" s="229">
        <f>O749*H749</f>
        <v>0</v>
      </c>
      <c r="Q749" s="229">
        <v>0.00019000000000000001</v>
      </c>
      <c r="R749" s="229">
        <f>Q749*H749</f>
        <v>0.00038000000000000002</v>
      </c>
      <c r="S749" s="229">
        <v>0</v>
      </c>
      <c r="T749" s="230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1" t="s">
        <v>239</v>
      </c>
      <c r="AT749" s="231" t="s">
        <v>153</v>
      </c>
      <c r="AU749" s="231" t="s">
        <v>86</v>
      </c>
      <c r="AY749" s="17" t="s">
        <v>151</v>
      </c>
      <c r="BE749" s="232">
        <f>IF(N749="základní",J749,0)</f>
        <v>0</v>
      </c>
      <c r="BF749" s="232">
        <f>IF(N749="snížená",J749,0)</f>
        <v>0</v>
      </c>
      <c r="BG749" s="232">
        <f>IF(N749="zákl. přenesená",J749,0)</f>
        <v>0</v>
      </c>
      <c r="BH749" s="232">
        <f>IF(N749="sníž. přenesená",J749,0)</f>
        <v>0</v>
      </c>
      <c r="BI749" s="232">
        <f>IF(N749="nulová",J749,0)</f>
        <v>0</v>
      </c>
      <c r="BJ749" s="17" t="s">
        <v>84</v>
      </c>
      <c r="BK749" s="232">
        <f>ROUND(I749*H749,2)</f>
        <v>0</v>
      </c>
      <c r="BL749" s="17" t="s">
        <v>239</v>
      </c>
      <c r="BM749" s="231" t="s">
        <v>786</v>
      </c>
    </row>
    <row r="750" s="2" customFormat="1">
      <c r="A750" s="38"/>
      <c r="B750" s="39"/>
      <c r="C750" s="40"/>
      <c r="D750" s="233" t="s">
        <v>159</v>
      </c>
      <c r="E750" s="40"/>
      <c r="F750" s="234" t="s">
        <v>785</v>
      </c>
      <c r="G750" s="40"/>
      <c r="H750" s="40"/>
      <c r="I750" s="235"/>
      <c r="J750" s="40"/>
      <c r="K750" s="40"/>
      <c r="L750" s="44"/>
      <c r="M750" s="236"/>
      <c r="N750" s="237"/>
      <c r="O750" s="91"/>
      <c r="P750" s="91"/>
      <c r="Q750" s="91"/>
      <c r="R750" s="91"/>
      <c r="S750" s="91"/>
      <c r="T750" s="92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159</v>
      </c>
      <c r="AU750" s="17" t="s">
        <v>86</v>
      </c>
    </row>
    <row r="751" s="15" customFormat="1">
      <c r="A751" s="15"/>
      <c r="B751" s="260"/>
      <c r="C751" s="261"/>
      <c r="D751" s="233" t="s">
        <v>160</v>
      </c>
      <c r="E751" s="262" t="s">
        <v>1</v>
      </c>
      <c r="F751" s="263" t="s">
        <v>787</v>
      </c>
      <c r="G751" s="261"/>
      <c r="H751" s="262" t="s">
        <v>1</v>
      </c>
      <c r="I751" s="264"/>
      <c r="J751" s="261"/>
      <c r="K751" s="261"/>
      <c r="L751" s="265"/>
      <c r="M751" s="266"/>
      <c r="N751" s="267"/>
      <c r="O751" s="267"/>
      <c r="P751" s="267"/>
      <c r="Q751" s="267"/>
      <c r="R751" s="267"/>
      <c r="S751" s="267"/>
      <c r="T751" s="268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9" t="s">
        <v>160</v>
      </c>
      <c r="AU751" s="269" t="s">
        <v>86</v>
      </c>
      <c r="AV751" s="15" t="s">
        <v>84</v>
      </c>
      <c r="AW751" s="15" t="s">
        <v>34</v>
      </c>
      <c r="AX751" s="15" t="s">
        <v>76</v>
      </c>
      <c r="AY751" s="269" t="s">
        <v>151</v>
      </c>
    </row>
    <row r="752" s="13" customFormat="1">
      <c r="A752" s="13"/>
      <c r="B752" s="238"/>
      <c r="C752" s="239"/>
      <c r="D752" s="233" t="s">
        <v>160</v>
      </c>
      <c r="E752" s="240" t="s">
        <v>1</v>
      </c>
      <c r="F752" s="241" t="s">
        <v>86</v>
      </c>
      <c r="G752" s="239"/>
      <c r="H752" s="242">
        <v>2</v>
      </c>
      <c r="I752" s="243"/>
      <c r="J752" s="239"/>
      <c r="K752" s="239"/>
      <c r="L752" s="244"/>
      <c r="M752" s="245"/>
      <c r="N752" s="246"/>
      <c r="O752" s="246"/>
      <c r="P752" s="246"/>
      <c r="Q752" s="246"/>
      <c r="R752" s="246"/>
      <c r="S752" s="246"/>
      <c r="T752" s="24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8" t="s">
        <v>160</v>
      </c>
      <c r="AU752" s="248" t="s">
        <v>86</v>
      </c>
      <c r="AV752" s="13" t="s">
        <v>86</v>
      </c>
      <c r="AW752" s="13" t="s">
        <v>34</v>
      </c>
      <c r="AX752" s="13" t="s">
        <v>76</v>
      </c>
      <c r="AY752" s="248" t="s">
        <v>151</v>
      </c>
    </row>
    <row r="753" s="14" customFormat="1">
      <c r="A753" s="14"/>
      <c r="B753" s="249"/>
      <c r="C753" s="250"/>
      <c r="D753" s="233" t="s">
        <v>160</v>
      </c>
      <c r="E753" s="251" t="s">
        <v>1</v>
      </c>
      <c r="F753" s="252" t="s">
        <v>162</v>
      </c>
      <c r="G753" s="250"/>
      <c r="H753" s="253">
        <v>2</v>
      </c>
      <c r="I753" s="254"/>
      <c r="J753" s="250"/>
      <c r="K753" s="250"/>
      <c r="L753" s="255"/>
      <c r="M753" s="256"/>
      <c r="N753" s="257"/>
      <c r="O753" s="257"/>
      <c r="P753" s="257"/>
      <c r="Q753" s="257"/>
      <c r="R753" s="257"/>
      <c r="S753" s="257"/>
      <c r="T753" s="25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9" t="s">
        <v>160</v>
      </c>
      <c r="AU753" s="259" t="s">
        <v>86</v>
      </c>
      <c r="AV753" s="14" t="s">
        <v>157</v>
      </c>
      <c r="AW753" s="14" t="s">
        <v>34</v>
      </c>
      <c r="AX753" s="14" t="s">
        <v>84</v>
      </c>
      <c r="AY753" s="259" t="s">
        <v>151</v>
      </c>
    </row>
    <row r="754" s="2" customFormat="1" ht="24.15" customHeight="1">
      <c r="A754" s="38"/>
      <c r="B754" s="39"/>
      <c r="C754" s="219" t="s">
        <v>788</v>
      </c>
      <c r="D754" s="219" t="s">
        <v>153</v>
      </c>
      <c r="E754" s="220" t="s">
        <v>789</v>
      </c>
      <c r="F754" s="221" t="s">
        <v>790</v>
      </c>
      <c r="G754" s="222" t="s">
        <v>305</v>
      </c>
      <c r="H754" s="223">
        <v>15</v>
      </c>
      <c r="I754" s="224"/>
      <c r="J754" s="225">
        <f>ROUND(I754*H754,2)</f>
        <v>0</v>
      </c>
      <c r="K754" s="226"/>
      <c r="L754" s="44"/>
      <c r="M754" s="227" t="s">
        <v>1</v>
      </c>
      <c r="N754" s="228" t="s">
        <v>41</v>
      </c>
      <c r="O754" s="91"/>
      <c r="P754" s="229">
        <f>O754*H754</f>
        <v>0</v>
      </c>
      <c r="Q754" s="229">
        <v>0.00108</v>
      </c>
      <c r="R754" s="229">
        <f>Q754*H754</f>
        <v>0.016199999999999999</v>
      </c>
      <c r="S754" s="229">
        <v>0</v>
      </c>
      <c r="T754" s="230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1" t="s">
        <v>239</v>
      </c>
      <c r="AT754" s="231" t="s">
        <v>153</v>
      </c>
      <c r="AU754" s="231" t="s">
        <v>86</v>
      </c>
      <c r="AY754" s="17" t="s">
        <v>151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7" t="s">
        <v>84</v>
      </c>
      <c r="BK754" s="232">
        <f>ROUND(I754*H754,2)</f>
        <v>0</v>
      </c>
      <c r="BL754" s="17" t="s">
        <v>239</v>
      </c>
      <c r="BM754" s="231" t="s">
        <v>791</v>
      </c>
    </row>
    <row r="755" s="2" customFormat="1">
      <c r="A755" s="38"/>
      <c r="B755" s="39"/>
      <c r="C755" s="40"/>
      <c r="D755" s="233" t="s">
        <v>159</v>
      </c>
      <c r="E755" s="40"/>
      <c r="F755" s="234" t="s">
        <v>790</v>
      </c>
      <c r="G755" s="40"/>
      <c r="H755" s="40"/>
      <c r="I755" s="235"/>
      <c r="J755" s="40"/>
      <c r="K755" s="40"/>
      <c r="L755" s="44"/>
      <c r="M755" s="236"/>
      <c r="N755" s="237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159</v>
      </c>
      <c r="AU755" s="17" t="s">
        <v>86</v>
      </c>
    </row>
    <row r="756" s="15" customFormat="1">
      <c r="A756" s="15"/>
      <c r="B756" s="260"/>
      <c r="C756" s="261"/>
      <c r="D756" s="233" t="s">
        <v>160</v>
      </c>
      <c r="E756" s="262" t="s">
        <v>1</v>
      </c>
      <c r="F756" s="263" t="s">
        <v>792</v>
      </c>
      <c r="G756" s="261"/>
      <c r="H756" s="262" t="s">
        <v>1</v>
      </c>
      <c r="I756" s="264"/>
      <c r="J756" s="261"/>
      <c r="K756" s="261"/>
      <c r="L756" s="265"/>
      <c r="M756" s="266"/>
      <c r="N756" s="267"/>
      <c r="O756" s="267"/>
      <c r="P756" s="267"/>
      <c r="Q756" s="267"/>
      <c r="R756" s="267"/>
      <c r="S756" s="267"/>
      <c r="T756" s="26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9" t="s">
        <v>160</v>
      </c>
      <c r="AU756" s="269" t="s">
        <v>86</v>
      </c>
      <c r="AV756" s="15" t="s">
        <v>84</v>
      </c>
      <c r="AW756" s="15" t="s">
        <v>34</v>
      </c>
      <c r="AX756" s="15" t="s">
        <v>76</v>
      </c>
      <c r="AY756" s="269" t="s">
        <v>151</v>
      </c>
    </row>
    <row r="757" s="13" customFormat="1">
      <c r="A757" s="13"/>
      <c r="B757" s="238"/>
      <c r="C757" s="239"/>
      <c r="D757" s="233" t="s">
        <v>160</v>
      </c>
      <c r="E757" s="240" t="s">
        <v>1</v>
      </c>
      <c r="F757" s="241" t="s">
        <v>793</v>
      </c>
      <c r="G757" s="239"/>
      <c r="H757" s="242">
        <v>15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8" t="s">
        <v>160</v>
      </c>
      <c r="AU757" s="248" t="s">
        <v>86</v>
      </c>
      <c r="AV757" s="13" t="s">
        <v>86</v>
      </c>
      <c r="AW757" s="13" t="s">
        <v>34</v>
      </c>
      <c r="AX757" s="13" t="s">
        <v>76</v>
      </c>
      <c r="AY757" s="248" t="s">
        <v>151</v>
      </c>
    </row>
    <row r="758" s="14" customFormat="1">
      <c r="A758" s="14"/>
      <c r="B758" s="249"/>
      <c r="C758" s="250"/>
      <c r="D758" s="233" t="s">
        <v>160</v>
      </c>
      <c r="E758" s="251" t="s">
        <v>1</v>
      </c>
      <c r="F758" s="252" t="s">
        <v>162</v>
      </c>
      <c r="G758" s="250"/>
      <c r="H758" s="253">
        <v>15</v>
      </c>
      <c r="I758" s="254"/>
      <c r="J758" s="250"/>
      <c r="K758" s="250"/>
      <c r="L758" s="255"/>
      <c r="M758" s="256"/>
      <c r="N758" s="257"/>
      <c r="O758" s="257"/>
      <c r="P758" s="257"/>
      <c r="Q758" s="257"/>
      <c r="R758" s="257"/>
      <c r="S758" s="257"/>
      <c r="T758" s="25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9" t="s">
        <v>160</v>
      </c>
      <c r="AU758" s="259" t="s">
        <v>86</v>
      </c>
      <c r="AV758" s="14" t="s">
        <v>157</v>
      </c>
      <c r="AW758" s="14" t="s">
        <v>34</v>
      </c>
      <c r="AX758" s="14" t="s">
        <v>84</v>
      </c>
      <c r="AY758" s="259" t="s">
        <v>151</v>
      </c>
    </row>
    <row r="759" s="2" customFormat="1" ht="24.15" customHeight="1">
      <c r="A759" s="38"/>
      <c r="B759" s="39"/>
      <c r="C759" s="219" t="s">
        <v>794</v>
      </c>
      <c r="D759" s="219" t="s">
        <v>153</v>
      </c>
      <c r="E759" s="220" t="s">
        <v>795</v>
      </c>
      <c r="F759" s="221" t="s">
        <v>796</v>
      </c>
      <c r="G759" s="222" t="s">
        <v>305</v>
      </c>
      <c r="H759" s="223">
        <v>14</v>
      </c>
      <c r="I759" s="224"/>
      <c r="J759" s="225">
        <f>ROUND(I759*H759,2)</f>
        <v>0</v>
      </c>
      <c r="K759" s="226"/>
      <c r="L759" s="44"/>
      <c r="M759" s="227" t="s">
        <v>1</v>
      </c>
      <c r="N759" s="228" t="s">
        <v>41</v>
      </c>
      <c r="O759" s="91"/>
      <c r="P759" s="229">
        <f>O759*H759</f>
        <v>0</v>
      </c>
      <c r="Q759" s="229">
        <v>0.0013799999999999999</v>
      </c>
      <c r="R759" s="229">
        <f>Q759*H759</f>
        <v>0.01932</v>
      </c>
      <c r="S759" s="229">
        <v>0</v>
      </c>
      <c r="T759" s="230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31" t="s">
        <v>239</v>
      </c>
      <c r="AT759" s="231" t="s">
        <v>153</v>
      </c>
      <c r="AU759" s="231" t="s">
        <v>86</v>
      </c>
      <c r="AY759" s="17" t="s">
        <v>151</v>
      </c>
      <c r="BE759" s="232">
        <f>IF(N759="základní",J759,0)</f>
        <v>0</v>
      </c>
      <c r="BF759" s="232">
        <f>IF(N759="snížená",J759,0)</f>
        <v>0</v>
      </c>
      <c r="BG759" s="232">
        <f>IF(N759="zákl. přenesená",J759,0)</f>
        <v>0</v>
      </c>
      <c r="BH759" s="232">
        <f>IF(N759="sníž. přenesená",J759,0)</f>
        <v>0</v>
      </c>
      <c r="BI759" s="232">
        <f>IF(N759="nulová",J759,0)</f>
        <v>0</v>
      </c>
      <c r="BJ759" s="17" t="s">
        <v>84</v>
      </c>
      <c r="BK759" s="232">
        <f>ROUND(I759*H759,2)</f>
        <v>0</v>
      </c>
      <c r="BL759" s="17" t="s">
        <v>239</v>
      </c>
      <c r="BM759" s="231" t="s">
        <v>797</v>
      </c>
    </row>
    <row r="760" s="2" customFormat="1">
      <c r="A760" s="38"/>
      <c r="B760" s="39"/>
      <c r="C760" s="40"/>
      <c r="D760" s="233" t="s">
        <v>159</v>
      </c>
      <c r="E760" s="40"/>
      <c r="F760" s="234" t="s">
        <v>796</v>
      </c>
      <c r="G760" s="40"/>
      <c r="H760" s="40"/>
      <c r="I760" s="235"/>
      <c r="J760" s="40"/>
      <c r="K760" s="40"/>
      <c r="L760" s="44"/>
      <c r="M760" s="236"/>
      <c r="N760" s="237"/>
      <c r="O760" s="91"/>
      <c r="P760" s="91"/>
      <c r="Q760" s="91"/>
      <c r="R760" s="91"/>
      <c r="S760" s="91"/>
      <c r="T760" s="92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159</v>
      </c>
      <c r="AU760" s="17" t="s">
        <v>86</v>
      </c>
    </row>
    <row r="761" s="15" customFormat="1">
      <c r="A761" s="15"/>
      <c r="B761" s="260"/>
      <c r="C761" s="261"/>
      <c r="D761" s="233" t="s">
        <v>160</v>
      </c>
      <c r="E761" s="262" t="s">
        <v>1</v>
      </c>
      <c r="F761" s="263" t="s">
        <v>798</v>
      </c>
      <c r="G761" s="261"/>
      <c r="H761" s="262" t="s">
        <v>1</v>
      </c>
      <c r="I761" s="264"/>
      <c r="J761" s="261"/>
      <c r="K761" s="261"/>
      <c r="L761" s="265"/>
      <c r="M761" s="266"/>
      <c r="N761" s="267"/>
      <c r="O761" s="267"/>
      <c r="P761" s="267"/>
      <c r="Q761" s="267"/>
      <c r="R761" s="267"/>
      <c r="S761" s="267"/>
      <c r="T761" s="268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9" t="s">
        <v>160</v>
      </c>
      <c r="AU761" s="269" t="s">
        <v>86</v>
      </c>
      <c r="AV761" s="15" t="s">
        <v>84</v>
      </c>
      <c r="AW761" s="15" t="s">
        <v>34</v>
      </c>
      <c r="AX761" s="15" t="s">
        <v>76</v>
      </c>
      <c r="AY761" s="269" t="s">
        <v>151</v>
      </c>
    </row>
    <row r="762" s="13" customFormat="1">
      <c r="A762" s="13"/>
      <c r="B762" s="238"/>
      <c r="C762" s="239"/>
      <c r="D762" s="233" t="s">
        <v>160</v>
      </c>
      <c r="E762" s="240" t="s">
        <v>1</v>
      </c>
      <c r="F762" s="241" t="s">
        <v>799</v>
      </c>
      <c r="G762" s="239"/>
      <c r="H762" s="242">
        <v>14</v>
      </c>
      <c r="I762" s="243"/>
      <c r="J762" s="239"/>
      <c r="K762" s="239"/>
      <c r="L762" s="244"/>
      <c r="M762" s="245"/>
      <c r="N762" s="246"/>
      <c r="O762" s="246"/>
      <c r="P762" s="246"/>
      <c r="Q762" s="246"/>
      <c r="R762" s="246"/>
      <c r="S762" s="246"/>
      <c r="T762" s="247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8" t="s">
        <v>160</v>
      </c>
      <c r="AU762" s="248" t="s">
        <v>86</v>
      </c>
      <c r="AV762" s="13" t="s">
        <v>86</v>
      </c>
      <c r="AW762" s="13" t="s">
        <v>34</v>
      </c>
      <c r="AX762" s="13" t="s">
        <v>76</v>
      </c>
      <c r="AY762" s="248" t="s">
        <v>151</v>
      </c>
    </row>
    <row r="763" s="14" customFormat="1">
      <c r="A763" s="14"/>
      <c r="B763" s="249"/>
      <c r="C763" s="250"/>
      <c r="D763" s="233" t="s">
        <v>160</v>
      </c>
      <c r="E763" s="251" t="s">
        <v>1</v>
      </c>
      <c r="F763" s="252" t="s">
        <v>162</v>
      </c>
      <c r="G763" s="250"/>
      <c r="H763" s="253">
        <v>14</v>
      </c>
      <c r="I763" s="254"/>
      <c r="J763" s="250"/>
      <c r="K763" s="250"/>
      <c r="L763" s="255"/>
      <c r="M763" s="256"/>
      <c r="N763" s="257"/>
      <c r="O763" s="257"/>
      <c r="P763" s="257"/>
      <c r="Q763" s="257"/>
      <c r="R763" s="257"/>
      <c r="S763" s="257"/>
      <c r="T763" s="25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9" t="s">
        <v>160</v>
      </c>
      <c r="AU763" s="259" t="s">
        <v>86</v>
      </c>
      <c r="AV763" s="14" t="s">
        <v>157</v>
      </c>
      <c r="AW763" s="14" t="s">
        <v>34</v>
      </c>
      <c r="AX763" s="14" t="s">
        <v>84</v>
      </c>
      <c r="AY763" s="259" t="s">
        <v>151</v>
      </c>
    </row>
    <row r="764" s="2" customFormat="1" ht="24.15" customHeight="1">
      <c r="A764" s="38"/>
      <c r="B764" s="39"/>
      <c r="C764" s="219" t="s">
        <v>800</v>
      </c>
      <c r="D764" s="219" t="s">
        <v>153</v>
      </c>
      <c r="E764" s="220" t="s">
        <v>801</v>
      </c>
      <c r="F764" s="221" t="s">
        <v>802</v>
      </c>
      <c r="G764" s="222" t="s">
        <v>188</v>
      </c>
      <c r="H764" s="223">
        <v>0.29699999999999999</v>
      </c>
      <c r="I764" s="224"/>
      <c r="J764" s="225">
        <f>ROUND(I764*H764,2)</f>
        <v>0</v>
      </c>
      <c r="K764" s="226"/>
      <c r="L764" s="44"/>
      <c r="M764" s="227" t="s">
        <v>1</v>
      </c>
      <c r="N764" s="228" t="s">
        <v>41</v>
      </c>
      <c r="O764" s="91"/>
      <c r="P764" s="229">
        <f>O764*H764</f>
        <v>0</v>
      </c>
      <c r="Q764" s="229">
        <v>0</v>
      </c>
      <c r="R764" s="229">
        <f>Q764*H764</f>
        <v>0</v>
      </c>
      <c r="S764" s="229">
        <v>0</v>
      </c>
      <c r="T764" s="230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31" t="s">
        <v>239</v>
      </c>
      <c r="AT764" s="231" t="s">
        <v>153</v>
      </c>
      <c r="AU764" s="231" t="s">
        <v>86</v>
      </c>
      <c r="AY764" s="17" t="s">
        <v>151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17" t="s">
        <v>84</v>
      </c>
      <c r="BK764" s="232">
        <f>ROUND(I764*H764,2)</f>
        <v>0</v>
      </c>
      <c r="BL764" s="17" t="s">
        <v>239</v>
      </c>
      <c r="BM764" s="231" t="s">
        <v>803</v>
      </c>
    </row>
    <row r="765" s="2" customFormat="1">
      <c r="A765" s="38"/>
      <c r="B765" s="39"/>
      <c r="C765" s="40"/>
      <c r="D765" s="233" t="s">
        <v>159</v>
      </c>
      <c r="E765" s="40"/>
      <c r="F765" s="234" t="s">
        <v>802</v>
      </c>
      <c r="G765" s="40"/>
      <c r="H765" s="40"/>
      <c r="I765" s="235"/>
      <c r="J765" s="40"/>
      <c r="K765" s="40"/>
      <c r="L765" s="44"/>
      <c r="M765" s="236"/>
      <c r="N765" s="237"/>
      <c r="O765" s="91"/>
      <c r="P765" s="91"/>
      <c r="Q765" s="91"/>
      <c r="R765" s="91"/>
      <c r="S765" s="91"/>
      <c r="T765" s="92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159</v>
      </c>
      <c r="AU765" s="17" t="s">
        <v>86</v>
      </c>
    </row>
    <row r="766" s="12" customFormat="1" ht="22.8" customHeight="1">
      <c r="A766" s="12"/>
      <c r="B766" s="203"/>
      <c r="C766" s="204"/>
      <c r="D766" s="205" t="s">
        <v>75</v>
      </c>
      <c r="E766" s="217" t="s">
        <v>804</v>
      </c>
      <c r="F766" s="217" t="s">
        <v>805</v>
      </c>
      <c r="G766" s="204"/>
      <c r="H766" s="204"/>
      <c r="I766" s="207"/>
      <c r="J766" s="218">
        <f>BK766</f>
        <v>0</v>
      </c>
      <c r="K766" s="204"/>
      <c r="L766" s="209"/>
      <c r="M766" s="210"/>
      <c r="N766" s="211"/>
      <c r="O766" s="211"/>
      <c r="P766" s="212">
        <f>SUM(P767:P849)</f>
        <v>0</v>
      </c>
      <c r="Q766" s="211"/>
      <c r="R766" s="212">
        <f>SUM(R767:R849)</f>
        <v>0.5960330800000001</v>
      </c>
      <c r="S766" s="211"/>
      <c r="T766" s="213">
        <f>SUM(T767:T849)</f>
        <v>0.35999999999999999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14" t="s">
        <v>86</v>
      </c>
      <c r="AT766" s="215" t="s">
        <v>75</v>
      </c>
      <c r="AU766" s="215" t="s">
        <v>84</v>
      </c>
      <c r="AY766" s="214" t="s">
        <v>151</v>
      </c>
      <c r="BK766" s="216">
        <f>SUM(BK767:BK849)</f>
        <v>0</v>
      </c>
    </row>
    <row r="767" s="2" customFormat="1" ht="24.15" customHeight="1">
      <c r="A767" s="38"/>
      <c r="B767" s="39"/>
      <c r="C767" s="219" t="s">
        <v>806</v>
      </c>
      <c r="D767" s="219" t="s">
        <v>153</v>
      </c>
      <c r="E767" s="220" t="s">
        <v>807</v>
      </c>
      <c r="F767" s="221" t="s">
        <v>808</v>
      </c>
      <c r="G767" s="222" t="s">
        <v>156</v>
      </c>
      <c r="H767" s="223">
        <v>9.9960000000000004</v>
      </c>
      <c r="I767" s="224"/>
      <c r="J767" s="225">
        <f>ROUND(I767*H767,2)</f>
        <v>0</v>
      </c>
      <c r="K767" s="226"/>
      <c r="L767" s="44"/>
      <c r="M767" s="227" t="s">
        <v>1</v>
      </c>
      <c r="N767" s="228" t="s">
        <v>41</v>
      </c>
      <c r="O767" s="91"/>
      <c r="P767" s="229">
        <f>O767*H767</f>
        <v>0</v>
      </c>
      <c r="Q767" s="229">
        <v>0.00027</v>
      </c>
      <c r="R767" s="229">
        <f>Q767*H767</f>
        <v>0.0026989200000000001</v>
      </c>
      <c r="S767" s="229">
        <v>0</v>
      </c>
      <c r="T767" s="230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31" t="s">
        <v>239</v>
      </c>
      <c r="AT767" s="231" t="s">
        <v>153</v>
      </c>
      <c r="AU767" s="231" t="s">
        <v>86</v>
      </c>
      <c r="AY767" s="17" t="s">
        <v>151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17" t="s">
        <v>84</v>
      </c>
      <c r="BK767" s="232">
        <f>ROUND(I767*H767,2)</f>
        <v>0</v>
      </c>
      <c r="BL767" s="17" t="s">
        <v>239</v>
      </c>
      <c r="BM767" s="231" t="s">
        <v>809</v>
      </c>
    </row>
    <row r="768" s="2" customFormat="1">
      <c r="A768" s="38"/>
      <c r="B768" s="39"/>
      <c r="C768" s="40"/>
      <c r="D768" s="233" t="s">
        <v>159</v>
      </c>
      <c r="E768" s="40"/>
      <c r="F768" s="234" t="s">
        <v>808</v>
      </c>
      <c r="G768" s="40"/>
      <c r="H768" s="40"/>
      <c r="I768" s="235"/>
      <c r="J768" s="40"/>
      <c r="K768" s="40"/>
      <c r="L768" s="44"/>
      <c r="M768" s="236"/>
      <c r="N768" s="237"/>
      <c r="O768" s="91"/>
      <c r="P768" s="91"/>
      <c r="Q768" s="91"/>
      <c r="R768" s="91"/>
      <c r="S768" s="91"/>
      <c r="T768" s="92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159</v>
      </c>
      <c r="AU768" s="17" t="s">
        <v>86</v>
      </c>
    </row>
    <row r="769" s="15" customFormat="1">
      <c r="A769" s="15"/>
      <c r="B769" s="260"/>
      <c r="C769" s="261"/>
      <c r="D769" s="233" t="s">
        <v>160</v>
      </c>
      <c r="E769" s="262" t="s">
        <v>1</v>
      </c>
      <c r="F769" s="263" t="s">
        <v>810</v>
      </c>
      <c r="G769" s="261"/>
      <c r="H769" s="262" t="s">
        <v>1</v>
      </c>
      <c r="I769" s="264"/>
      <c r="J769" s="261"/>
      <c r="K769" s="261"/>
      <c r="L769" s="265"/>
      <c r="M769" s="266"/>
      <c r="N769" s="267"/>
      <c r="O769" s="267"/>
      <c r="P769" s="267"/>
      <c r="Q769" s="267"/>
      <c r="R769" s="267"/>
      <c r="S769" s="267"/>
      <c r="T769" s="268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9" t="s">
        <v>160</v>
      </c>
      <c r="AU769" s="269" t="s">
        <v>86</v>
      </c>
      <c r="AV769" s="15" t="s">
        <v>84</v>
      </c>
      <c r="AW769" s="15" t="s">
        <v>34</v>
      </c>
      <c r="AX769" s="15" t="s">
        <v>76</v>
      </c>
      <c r="AY769" s="269" t="s">
        <v>151</v>
      </c>
    </row>
    <row r="770" s="13" customFormat="1">
      <c r="A770" s="13"/>
      <c r="B770" s="238"/>
      <c r="C770" s="239"/>
      <c r="D770" s="233" t="s">
        <v>160</v>
      </c>
      <c r="E770" s="240" t="s">
        <v>1</v>
      </c>
      <c r="F770" s="241" t="s">
        <v>811</v>
      </c>
      <c r="G770" s="239"/>
      <c r="H770" s="242">
        <v>2.4359999999999999</v>
      </c>
      <c r="I770" s="243"/>
      <c r="J770" s="239"/>
      <c r="K770" s="239"/>
      <c r="L770" s="244"/>
      <c r="M770" s="245"/>
      <c r="N770" s="246"/>
      <c r="O770" s="246"/>
      <c r="P770" s="246"/>
      <c r="Q770" s="246"/>
      <c r="R770" s="246"/>
      <c r="S770" s="246"/>
      <c r="T770" s="24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8" t="s">
        <v>160</v>
      </c>
      <c r="AU770" s="248" t="s">
        <v>86</v>
      </c>
      <c r="AV770" s="13" t="s">
        <v>86</v>
      </c>
      <c r="AW770" s="13" t="s">
        <v>34</v>
      </c>
      <c r="AX770" s="13" t="s">
        <v>76</v>
      </c>
      <c r="AY770" s="248" t="s">
        <v>151</v>
      </c>
    </row>
    <row r="771" s="15" customFormat="1">
      <c r="A771" s="15"/>
      <c r="B771" s="260"/>
      <c r="C771" s="261"/>
      <c r="D771" s="233" t="s">
        <v>160</v>
      </c>
      <c r="E771" s="262" t="s">
        <v>1</v>
      </c>
      <c r="F771" s="263" t="s">
        <v>812</v>
      </c>
      <c r="G771" s="261"/>
      <c r="H771" s="262" t="s">
        <v>1</v>
      </c>
      <c r="I771" s="264"/>
      <c r="J771" s="261"/>
      <c r="K771" s="261"/>
      <c r="L771" s="265"/>
      <c r="M771" s="266"/>
      <c r="N771" s="267"/>
      <c r="O771" s="267"/>
      <c r="P771" s="267"/>
      <c r="Q771" s="267"/>
      <c r="R771" s="267"/>
      <c r="S771" s="267"/>
      <c r="T771" s="268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9" t="s">
        <v>160</v>
      </c>
      <c r="AU771" s="269" t="s">
        <v>86</v>
      </c>
      <c r="AV771" s="15" t="s">
        <v>84</v>
      </c>
      <c r="AW771" s="15" t="s">
        <v>34</v>
      </c>
      <c r="AX771" s="15" t="s">
        <v>76</v>
      </c>
      <c r="AY771" s="269" t="s">
        <v>151</v>
      </c>
    </row>
    <row r="772" s="13" customFormat="1">
      <c r="A772" s="13"/>
      <c r="B772" s="238"/>
      <c r="C772" s="239"/>
      <c r="D772" s="233" t="s">
        <v>160</v>
      </c>
      <c r="E772" s="240" t="s">
        <v>1</v>
      </c>
      <c r="F772" s="241" t="s">
        <v>813</v>
      </c>
      <c r="G772" s="239"/>
      <c r="H772" s="242">
        <v>5.4000000000000004</v>
      </c>
      <c r="I772" s="243"/>
      <c r="J772" s="239"/>
      <c r="K772" s="239"/>
      <c r="L772" s="244"/>
      <c r="M772" s="245"/>
      <c r="N772" s="246"/>
      <c r="O772" s="246"/>
      <c r="P772" s="246"/>
      <c r="Q772" s="246"/>
      <c r="R772" s="246"/>
      <c r="S772" s="246"/>
      <c r="T772" s="24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8" t="s">
        <v>160</v>
      </c>
      <c r="AU772" s="248" t="s">
        <v>86</v>
      </c>
      <c r="AV772" s="13" t="s">
        <v>86</v>
      </c>
      <c r="AW772" s="13" t="s">
        <v>34</v>
      </c>
      <c r="AX772" s="13" t="s">
        <v>76</v>
      </c>
      <c r="AY772" s="248" t="s">
        <v>151</v>
      </c>
    </row>
    <row r="773" s="15" customFormat="1">
      <c r="A773" s="15"/>
      <c r="B773" s="260"/>
      <c r="C773" s="261"/>
      <c r="D773" s="233" t="s">
        <v>160</v>
      </c>
      <c r="E773" s="262" t="s">
        <v>1</v>
      </c>
      <c r="F773" s="263" t="s">
        <v>814</v>
      </c>
      <c r="G773" s="261"/>
      <c r="H773" s="262" t="s">
        <v>1</v>
      </c>
      <c r="I773" s="264"/>
      <c r="J773" s="261"/>
      <c r="K773" s="261"/>
      <c r="L773" s="265"/>
      <c r="M773" s="266"/>
      <c r="N773" s="267"/>
      <c r="O773" s="267"/>
      <c r="P773" s="267"/>
      <c r="Q773" s="267"/>
      <c r="R773" s="267"/>
      <c r="S773" s="267"/>
      <c r="T773" s="26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9" t="s">
        <v>160</v>
      </c>
      <c r="AU773" s="269" t="s">
        <v>86</v>
      </c>
      <c r="AV773" s="15" t="s">
        <v>84</v>
      </c>
      <c r="AW773" s="15" t="s">
        <v>34</v>
      </c>
      <c r="AX773" s="15" t="s">
        <v>76</v>
      </c>
      <c r="AY773" s="269" t="s">
        <v>151</v>
      </c>
    </row>
    <row r="774" s="13" customFormat="1">
      <c r="A774" s="13"/>
      <c r="B774" s="238"/>
      <c r="C774" s="239"/>
      <c r="D774" s="233" t="s">
        <v>160</v>
      </c>
      <c r="E774" s="240" t="s">
        <v>1</v>
      </c>
      <c r="F774" s="241" t="s">
        <v>815</v>
      </c>
      <c r="G774" s="239"/>
      <c r="H774" s="242">
        <v>2.1600000000000001</v>
      </c>
      <c r="I774" s="243"/>
      <c r="J774" s="239"/>
      <c r="K774" s="239"/>
      <c r="L774" s="244"/>
      <c r="M774" s="245"/>
      <c r="N774" s="246"/>
      <c r="O774" s="246"/>
      <c r="P774" s="246"/>
      <c r="Q774" s="246"/>
      <c r="R774" s="246"/>
      <c r="S774" s="246"/>
      <c r="T774" s="24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8" t="s">
        <v>160</v>
      </c>
      <c r="AU774" s="248" t="s">
        <v>86</v>
      </c>
      <c r="AV774" s="13" t="s">
        <v>86</v>
      </c>
      <c r="AW774" s="13" t="s">
        <v>34</v>
      </c>
      <c r="AX774" s="13" t="s">
        <v>76</v>
      </c>
      <c r="AY774" s="248" t="s">
        <v>151</v>
      </c>
    </row>
    <row r="775" s="14" customFormat="1">
      <c r="A775" s="14"/>
      <c r="B775" s="249"/>
      <c r="C775" s="250"/>
      <c r="D775" s="233" t="s">
        <v>160</v>
      </c>
      <c r="E775" s="251" t="s">
        <v>1</v>
      </c>
      <c r="F775" s="252" t="s">
        <v>162</v>
      </c>
      <c r="G775" s="250"/>
      <c r="H775" s="253">
        <v>9.9960000000000004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160</v>
      </c>
      <c r="AU775" s="259" t="s">
        <v>86</v>
      </c>
      <c r="AV775" s="14" t="s">
        <v>157</v>
      </c>
      <c r="AW775" s="14" t="s">
        <v>34</v>
      </c>
      <c r="AX775" s="14" t="s">
        <v>84</v>
      </c>
      <c r="AY775" s="259" t="s">
        <v>151</v>
      </c>
    </row>
    <row r="776" s="2" customFormat="1" ht="24.15" customHeight="1">
      <c r="A776" s="38"/>
      <c r="B776" s="39"/>
      <c r="C776" s="270" t="s">
        <v>816</v>
      </c>
      <c r="D776" s="270" t="s">
        <v>257</v>
      </c>
      <c r="E776" s="271" t="s">
        <v>817</v>
      </c>
      <c r="F776" s="272" t="s">
        <v>818</v>
      </c>
      <c r="G776" s="273" t="s">
        <v>156</v>
      </c>
      <c r="H776" s="274">
        <v>9.9960000000000004</v>
      </c>
      <c r="I776" s="275"/>
      <c r="J776" s="276">
        <f>ROUND(I776*H776,2)</f>
        <v>0</v>
      </c>
      <c r="K776" s="277"/>
      <c r="L776" s="278"/>
      <c r="M776" s="279" t="s">
        <v>1</v>
      </c>
      <c r="N776" s="280" t="s">
        <v>41</v>
      </c>
      <c r="O776" s="91"/>
      <c r="P776" s="229">
        <f>O776*H776</f>
        <v>0</v>
      </c>
      <c r="Q776" s="229">
        <v>0.03056</v>
      </c>
      <c r="R776" s="229">
        <f>Q776*H776</f>
        <v>0.30547776000000004</v>
      </c>
      <c r="S776" s="229">
        <v>0</v>
      </c>
      <c r="T776" s="230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31" t="s">
        <v>340</v>
      </c>
      <c r="AT776" s="231" t="s">
        <v>257</v>
      </c>
      <c r="AU776" s="231" t="s">
        <v>86</v>
      </c>
      <c r="AY776" s="17" t="s">
        <v>151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17" t="s">
        <v>84</v>
      </c>
      <c r="BK776" s="232">
        <f>ROUND(I776*H776,2)</f>
        <v>0</v>
      </c>
      <c r="BL776" s="17" t="s">
        <v>239</v>
      </c>
      <c r="BM776" s="231" t="s">
        <v>819</v>
      </c>
    </row>
    <row r="777" s="2" customFormat="1">
      <c r="A777" s="38"/>
      <c r="B777" s="39"/>
      <c r="C777" s="40"/>
      <c r="D777" s="233" t="s">
        <v>159</v>
      </c>
      <c r="E777" s="40"/>
      <c r="F777" s="234" t="s">
        <v>818</v>
      </c>
      <c r="G777" s="40"/>
      <c r="H777" s="40"/>
      <c r="I777" s="235"/>
      <c r="J777" s="40"/>
      <c r="K777" s="40"/>
      <c r="L777" s="44"/>
      <c r="M777" s="236"/>
      <c r="N777" s="237"/>
      <c r="O777" s="91"/>
      <c r="P777" s="91"/>
      <c r="Q777" s="91"/>
      <c r="R777" s="91"/>
      <c r="S777" s="91"/>
      <c r="T777" s="92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159</v>
      </c>
      <c r="AU777" s="17" t="s">
        <v>86</v>
      </c>
    </row>
    <row r="778" s="15" customFormat="1">
      <c r="A778" s="15"/>
      <c r="B778" s="260"/>
      <c r="C778" s="261"/>
      <c r="D778" s="233" t="s">
        <v>160</v>
      </c>
      <c r="E778" s="262" t="s">
        <v>1</v>
      </c>
      <c r="F778" s="263" t="s">
        <v>820</v>
      </c>
      <c r="G778" s="261"/>
      <c r="H778" s="262" t="s">
        <v>1</v>
      </c>
      <c r="I778" s="264"/>
      <c r="J778" s="261"/>
      <c r="K778" s="261"/>
      <c r="L778" s="265"/>
      <c r="M778" s="266"/>
      <c r="N778" s="267"/>
      <c r="O778" s="267"/>
      <c r="P778" s="267"/>
      <c r="Q778" s="267"/>
      <c r="R778" s="267"/>
      <c r="S778" s="267"/>
      <c r="T778" s="268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9" t="s">
        <v>160</v>
      </c>
      <c r="AU778" s="269" t="s">
        <v>86</v>
      </c>
      <c r="AV778" s="15" t="s">
        <v>84</v>
      </c>
      <c r="AW778" s="15" t="s">
        <v>34</v>
      </c>
      <c r="AX778" s="15" t="s">
        <v>76</v>
      </c>
      <c r="AY778" s="269" t="s">
        <v>151</v>
      </c>
    </row>
    <row r="779" s="13" customFormat="1">
      <c r="A779" s="13"/>
      <c r="B779" s="238"/>
      <c r="C779" s="239"/>
      <c r="D779" s="233" t="s">
        <v>160</v>
      </c>
      <c r="E779" s="240" t="s">
        <v>1</v>
      </c>
      <c r="F779" s="241" t="s">
        <v>821</v>
      </c>
      <c r="G779" s="239"/>
      <c r="H779" s="242">
        <v>9.9960000000000004</v>
      </c>
      <c r="I779" s="243"/>
      <c r="J779" s="239"/>
      <c r="K779" s="239"/>
      <c r="L779" s="244"/>
      <c r="M779" s="245"/>
      <c r="N779" s="246"/>
      <c r="O779" s="246"/>
      <c r="P779" s="246"/>
      <c r="Q779" s="246"/>
      <c r="R779" s="246"/>
      <c r="S779" s="246"/>
      <c r="T779" s="24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8" t="s">
        <v>160</v>
      </c>
      <c r="AU779" s="248" t="s">
        <v>86</v>
      </c>
      <c r="AV779" s="13" t="s">
        <v>86</v>
      </c>
      <c r="AW779" s="13" t="s">
        <v>34</v>
      </c>
      <c r="AX779" s="13" t="s">
        <v>76</v>
      </c>
      <c r="AY779" s="248" t="s">
        <v>151</v>
      </c>
    </row>
    <row r="780" s="14" customFormat="1">
      <c r="A780" s="14"/>
      <c r="B780" s="249"/>
      <c r="C780" s="250"/>
      <c r="D780" s="233" t="s">
        <v>160</v>
      </c>
      <c r="E780" s="251" t="s">
        <v>1</v>
      </c>
      <c r="F780" s="252" t="s">
        <v>162</v>
      </c>
      <c r="G780" s="250"/>
      <c r="H780" s="253">
        <v>9.9960000000000004</v>
      </c>
      <c r="I780" s="254"/>
      <c r="J780" s="250"/>
      <c r="K780" s="250"/>
      <c r="L780" s="255"/>
      <c r="M780" s="256"/>
      <c r="N780" s="257"/>
      <c r="O780" s="257"/>
      <c r="P780" s="257"/>
      <c r="Q780" s="257"/>
      <c r="R780" s="257"/>
      <c r="S780" s="257"/>
      <c r="T780" s="25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9" t="s">
        <v>160</v>
      </c>
      <c r="AU780" s="259" t="s">
        <v>86</v>
      </c>
      <c r="AV780" s="14" t="s">
        <v>157</v>
      </c>
      <c r="AW780" s="14" t="s">
        <v>34</v>
      </c>
      <c r="AX780" s="14" t="s">
        <v>84</v>
      </c>
      <c r="AY780" s="259" t="s">
        <v>151</v>
      </c>
    </row>
    <row r="781" s="2" customFormat="1" ht="24.15" customHeight="1">
      <c r="A781" s="38"/>
      <c r="B781" s="39"/>
      <c r="C781" s="219" t="s">
        <v>822</v>
      </c>
      <c r="D781" s="219" t="s">
        <v>153</v>
      </c>
      <c r="E781" s="220" t="s">
        <v>823</v>
      </c>
      <c r="F781" s="221" t="s">
        <v>824</v>
      </c>
      <c r="G781" s="222" t="s">
        <v>156</v>
      </c>
      <c r="H781" s="223">
        <v>4.3200000000000003</v>
      </c>
      <c r="I781" s="224"/>
      <c r="J781" s="225">
        <f>ROUND(I781*H781,2)</f>
        <v>0</v>
      </c>
      <c r="K781" s="226"/>
      <c r="L781" s="44"/>
      <c r="M781" s="227" t="s">
        <v>1</v>
      </c>
      <c r="N781" s="228" t="s">
        <v>41</v>
      </c>
      <c r="O781" s="91"/>
      <c r="P781" s="229">
        <f>O781*H781</f>
        <v>0</v>
      </c>
      <c r="Q781" s="229">
        <v>0.00027</v>
      </c>
      <c r="R781" s="229">
        <f>Q781*H781</f>
        <v>0.0011664000000000002</v>
      </c>
      <c r="S781" s="229">
        <v>0</v>
      </c>
      <c r="T781" s="230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31" t="s">
        <v>239</v>
      </c>
      <c r="AT781" s="231" t="s">
        <v>153</v>
      </c>
      <c r="AU781" s="231" t="s">
        <v>86</v>
      </c>
      <c r="AY781" s="17" t="s">
        <v>151</v>
      </c>
      <c r="BE781" s="232">
        <f>IF(N781="základní",J781,0)</f>
        <v>0</v>
      </c>
      <c r="BF781" s="232">
        <f>IF(N781="snížená",J781,0)</f>
        <v>0</v>
      </c>
      <c r="BG781" s="232">
        <f>IF(N781="zákl. přenesená",J781,0)</f>
        <v>0</v>
      </c>
      <c r="BH781" s="232">
        <f>IF(N781="sníž. přenesená",J781,0)</f>
        <v>0</v>
      </c>
      <c r="BI781" s="232">
        <f>IF(N781="nulová",J781,0)</f>
        <v>0</v>
      </c>
      <c r="BJ781" s="17" t="s">
        <v>84</v>
      </c>
      <c r="BK781" s="232">
        <f>ROUND(I781*H781,2)</f>
        <v>0</v>
      </c>
      <c r="BL781" s="17" t="s">
        <v>239</v>
      </c>
      <c r="BM781" s="231" t="s">
        <v>825</v>
      </c>
    </row>
    <row r="782" s="2" customFormat="1">
      <c r="A782" s="38"/>
      <c r="B782" s="39"/>
      <c r="C782" s="40"/>
      <c r="D782" s="233" t="s">
        <v>159</v>
      </c>
      <c r="E782" s="40"/>
      <c r="F782" s="234" t="s">
        <v>824</v>
      </c>
      <c r="G782" s="40"/>
      <c r="H782" s="40"/>
      <c r="I782" s="235"/>
      <c r="J782" s="40"/>
      <c r="K782" s="40"/>
      <c r="L782" s="44"/>
      <c r="M782" s="236"/>
      <c r="N782" s="237"/>
      <c r="O782" s="91"/>
      <c r="P782" s="91"/>
      <c r="Q782" s="91"/>
      <c r="R782" s="91"/>
      <c r="S782" s="91"/>
      <c r="T782" s="92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159</v>
      </c>
      <c r="AU782" s="17" t="s">
        <v>86</v>
      </c>
    </row>
    <row r="783" s="13" customFormat="1">
      <c r="A783" s="13"/>
      <c r="B783" s="238"/>
      <c r="C783" s="239"/>
      <c r="D783" s="233" t="s">
        <v>160</v>
      </c>
      <c r="E783" s="240" t="s">
        <v>1</v>
      </c>
      <c r="F783" s="241" t="s">
        <v>815</v>
      </c>
      <c r="G783" s="239"/>
      <c r="H783" s="242">
        <v>2.1600000000000001</v>
      </c>
      <c r="I783" s="243"/>
      <c r="J783" s="239"/>
      <c r="K783" s="239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160</v>
      </c>
      <c r="AU783" s="248" t="s">
        <v>86</v>
      </c>
      <c r="AV783" s="13" t="s">
        <v>86</v>
      </c>
      <c r="AW783" s="13" t="s">
        <v>34</v>
      </c>
      <c r="AX783" s="13" t="s">
        <v>76</v>
      </c>
      <c r="AY783" s="248" t="s">
        <v>151</v>
      </c>
    </row>
    <row r="784" s="13" customFormat="1">
      <c r="A784" s="13"/>
      <c r="B784" s="238"/>
      <c r="C784" s="239"/>
      <c r="D784" s="233" t="s">
        <v>160</v>
      </c>
      <c r="E784" s="240" t="s">
        <v>1</v>
      </c>
      <c r="F784" s="241" t="s">
        <v>826</v>
      </c>
      <c r="G784" s="239"/>
      <c r="H784" s="242">
        <v>2.1600000000000001</v>
      </c>
      <c r="I784" s="243"/>
      <c r="J784" s="239"/>
      <c r="K784" s="239"/>
      <c r="L784" s="244"/>
      <c r="M784" s="245"/>
      <c r="N784" s="246"/>
      <c r="O784" s="246"/>
      <c r="P784" s="246"/>
      <c r="Q784" s="246"/>
      <c r="R784" s="246"/>
      <c r="S784" s="246"/>
      <c r="T784" s="24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8" t="s">
        <v>160</v>
      </c>
      <c r="AU784" s="248" t="s">
        <v>86</v>
      </c>
      <c r="AV784" s="13" t="s">
        <v>86</v>
      </c>
      <c r="AW784" s="13" t="s">
        <v>34</v>
      </c>
      <c r="AX784" s="13" t="s">
        <v>76</v>
      </c>
      <c r="AY784" s="248" t="s">
        <v>151</v>
      </c>
    </row>
    <row r="785" s="14" customFormat="1">
      <c r="A785" s="14"/>
      <c r="B785" s="249"/>
      <c r="C785" s="250"/>
      <c r="D785" s="233" t="s">
        <v>160</v>
      </c>
      <c r="E785" s="251" t="s">
        <v>1</v>
      </c>
      <c r="F785" s="252" t="s">
        <v>162</v>
      </c>
      <c r="G785" s="250"/>
      <c r="H785" s="253">
        <v>4.3200000000000003</v>
      </c>
      <c r="I785" s="254"/>
      <c r="J785" s="250"/>
      <c r="K785" s="250"/>
      <c r="L785" s="255"/>
      <c r="M785" s="256"/>
      <c r="N785" s="257"/>
      <c r="O785" s="257"/>
      <c r="P785" s="257"/>
      <c r="Q785" s="257"/>
      <c r="R785" s="257"/>
      <c r="S785" s="257"/>
      <c r="T785" s="25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9" t="s">
        <v>160</v>
      </c>
      <c r="AU785" s="259" t="s">
        <v>86</v>
      </c>
      <c r="AV785" s="14" t="s">
        <v>157</v>
      </c>
      <c r="AW785" s="14" t="s">
        <v>34</v>
      </c>
      <c r="AX785" s="14" t="s">
        <v>84</v>
      </c>
      <c r="AY785" s="259" t="s">
        <v>151</v>
      </c>
    </row>
    <row r="786" s="2" customFormat="1" ht="24.15" customHeight="1">
      <c r="A786" s="38"/>
      <c r="B786" s="39"/>
      <c r="C786" s="219" t="s">
        <v>827</v>
      </c>
      <c r="D786" s="219" t="s">
        <v>153</v>
      </c>
      <c r="E786" s="220" t="s">
        <v>828</v>
      </c>
      <c r="F786" s="221" t="s">
        <v>829</v>
      </c>
      <c r="G786" s="222" t="s">
        <v>194</v>
      </c>
      <c r="H786" s="223">
        <v>9</v>
      </c>
      <c r="I786" s="224"/>
      <c r="J786" s="225">
        <f>ROUND(I786*H786,2)</f>
        <v>0</v>
      </c>
      <c r="K786" s="226"/>
      <c r="L786" s="44"/>
      <c r="M786" s="227" t="s">
        <v>1</v>
      </c>
      <c r="N786" s="228" t="s">
        <v>41</v>
      </c>
      <c r="O786" s="91"/>
      <c r="P786" s="229">
        <f>O786*H786</f>
        <v>0</v>
      </c>
      <c r="Q786" s="229">
        <v>0</v>
      </c>
      <c r="R786" s="229">
        <f>Q786*H786</f>
        <v>0</v>
      </c>
      <c r="S786" s="229">
        <v>0</v>
      </c>
      <c r="T786" s="230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1" t="s">
        <v>239</v>
      </c>
      <c r="AT786" s="231" t="s">
        <v>153</v>
      </c>
      <c r="AU786" s="231" t="s">
        <v>86</v>
      </c>
      <c r="AY786" s="17" t="s">
        <v>151</v>
      </c>
      <c r="BE786" s="232">
        <f>IF(N786="základní",J786,0)</f>
        <v>0</v>
      </c>
      <c r="BF786" s="232">
        <f>IF(N786="snížená",J786,0)</f>
        <v>0</v>
      </c>
      <c r="BG786" s="232">
        <f>IF(N786="zákl. přenesená",J786,0)</f>
        <v>0</v>
      </c>
      <c r="BH786" s="232">
        <f>IF(N786="sníž. přenesená",J786,0)</f>
        <v>0</v>
      </c>
      <c r="BI786" s="232">
        <f>IF(N786="nulová",J786,0)</f>
        <v>0</v>
      </c>
      <c r="BJ786" s="17" t="s">
        <v>84</v>
      </c>
      <c r="BK786" s="232">
        <f>ROUND(I786*H786,2)</f>
        <v>0</v>
      </c>
      <c r="BL786" s="17" t="s">
        <v>239</v>
      </c>
      <c r="BM786" s="231" t="s">
        <v>830</v>
      </c>
    </row>
    <row r="787" s="2" customFormat="1">
      <c r="A787" s="38"/>
      <c r="B787" s="39"/>
      <c r="C787" s="40"/>
      <c r="D787" s="233" t="s">
        <v>159</v>
      </c>
      <c r="E787" s="40"/>
      <c r="F787" s="234" t="s">
        <v>829</v>
      </c>
      <c r="G787" s="40"/>
      <c r="H787" s="40"/>
      <c r="I787" s="235"/>
      <c r="J787" s="40"/>
      <c r="K787" s="40"/>
      <c r="L787" s="44"/>
      <c r="M787" s="236"/>
      <c r="N787" s="237"/>
      <c r="O787" s="91"/>
      <c r="P787" s="91"/>
      <c r="Q787" s="91"/>
      <c r="R787" s="91"/>
      <c r="S787" s="91"/>
      <c r="T787" s="92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159</v>
      </c>
      <c r="AU787" s="17" t="s">
        <v>86</v>
      </c>
    </row>
    <row r="788" s="13" customFormat="1">
      <c r="A788" s="13"/>
      <c r="B788" s="238"/>
      <c r="C788" s="239"/>
      <c r="D788" s="233" t="s">
        <v>160</v>
      </c>
      <c r="E788" s="240" t="s">
        <v>1</v>
      </c>
      <c r="F788" s="241" t="s">
        <v>831</v>
      </c>
      <c r="G788" s="239"/>
      <c r="H788" s="242">
        <v>9</v>
      </c>
      <c r="I788" s="243"/>
      <c r="J788" s="239"/>
      <c r="K788" s="239"/>
      <c r="L788" s="244"/>
      <c r="M788" s="245"/>
      <c r="N788" s="246"/>
      <c r="O788" s="246"/>
      <c r="P788" s="246"/>
      <c r="Q788" s="246"/>
      <c r="R788" s="246"/>
      <c r="S788" s="246"/>
      <c r="T788" s="24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8" t="s">
        <v>160</v>
      </c>
      <c r="AU788" s="248" t="s">
        <v>86</v>
      </c>
      <c r="AV788" s="13" t="s">
        <v>86</v>
      </c>
      <c r="AW788" s="13" t="s">
        <v>34</v>
      </c>
      <c r="AX788" s="13" t="s">
        <v>76</v>
      </c>
      <c r="AY788" s="248" t="s">
        <v>151</v>
      </c>
    </row>
    <row r="789" s="14" customFormat="1">
      <c r="A789" s="14"/>
      <c r="B789" s="249"/>
      <c r="C789" s="250"/>
      <c r="D789" s="233" t="s">
        <v>160</v>
      </c>
      <c r="E789" s="251" t="s">
        <v>1</v>
      </c>
      <c r="F789" s="252" t="s">
        <v>162</v>
      </c>
      <c r="G789" s="250"/>
      <c r="H789" s="253">
        <v>9</v>
      </c>
      <c r="I789" s="254"/>
      <c r="J789" s="250"/>
      <c r="K789" s="250"/>
      <c r="L789" s="255"/>
      <c r="M789" s="256"/>
      <c r="N789" s="257"/>
      <c r="O789" s="257"/>
      <c r="P789" s="257"/>
      <c r="Q789" s="257"/>
      <c r="R789" s="257"/>
      <c r="S789" s="257"/>
      <c r="T789" s="25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9" t="s">
        <v>160</v>
      </c>
      <c r="AU789" s="259" t="s">
        <v>86</v>
      </c>
      <c r="AV789" s="14" t="s">
        <v>157</v>
      </c>
      <c r="AW789" s="14" t="s">
        <v>34</v>
      </c>
      <c r="AX789" s="14" t="s">
        <v>84</v>
      </c>
      <c r="AY789" s="259" t="s">
        <v>151</v>
      </c>
    </row>
    <row r="790" s="2" customFormat="1" ht="24.15" customHeight="1">
      <c r="A790" s="38"/>
      <c r="B790" s="39"/>
      <c r="C790" s="219" t="s">
        <v>832</v>
      </c>
      <c r="D790" s="219" t="s">
        <v>153</v>
      </c>
      <c r="E790" s="220" t="s">
        <v>833</v>
      </c>
      <c r="F790" s="221" t="s">
        <v>834</v>
      </c>
      <c r="G790" s="222" t="s">
        <v>194</v>
      </c>
      <c r="H790" s="223">
        <v>7</v>
      </c>
      <c r="I790" s="224"/>
      <c r="J790" s="225">
        <f>ROUND(I790*H790,2)</f>
        <v>0</v>
      </c>
      <c r="K790" s="226"/>
      <c r="L790" s="44"/>
      <c r="M790" s="227" t="s">
        <v>1</v>
      </c>
      <c r="N790" s="228" t="s">
        <v>41</v>
      </c>
      <c r="O790" s="91"/>
      <c r="P790" s="229">
        <f>O790*H790</f>
        <v>0</v>
      </c>
      <c r="Q790" s="229">
        <v>0</v>
      </c>
      <c r="R790" s="229">
        <f>Q790*H790</f>
        <v>0</v>
      </c>
      <c r="S790" s="229">
        <v>0</v>
      </c>
      <c r="T790" s="230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1" t="s">
        <v>239</v>
      </c>
      <c r="AT790" s="231" t="s">
        <v>153</v>
      </c>
      <c r="AU790" s="231" t="s">
        <v>86</v>
      </c>
      <c r="AY790" s="17" t="s">
        <v>151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17" t="s">
        <v>84</v>
      </c>
      <c r="BK790" s="232">
        <f>ROUND(I790*H790,2)</f>
        <v>0</v>
      </c>
      <c r="BL790" s="17" t="s">
        <v>239</v>
      </c>
      <c r="BM790" s="231" t="s">
        <v>835</v>
      </c>
    </row>
    <row r="791" s="2" customFormat="1">
      <c r="A791" s="38"/>
      <c r="B791" s="39"/>
      <c r="C791" s="40"/>
      <c r="D791" s="233" t="s">
        <v>159</v>
      </c>
      <c r="E791" s="40"/>
      <c r="F791" s="234" t="s">
        <v>834</v>
      </c>
      <c r="G791" s="40"/>
      <c r="H791" s="40"/>
      <c r="I791" s="235"/>
      <c r="J791" s="40"/>
      <c r="K791" s="40"/>
      <c r="L791" s="44"/>
      <c r="M791" s="236"/>
      <c r="N791" s="237"/>
      <c r="O791" s="91"/>
      <c r="P791" s="91"/>
      <c r="Q791" s="91"/>
      <c r="R791" s="91"/>
      <c r="S791" s="91"/>
      <c r="T791" s="92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159</v>
      </c>
      <c r="AU791" s="17" t="s">
        <v>86</v>
      </c>
    </row>
    <row r="792" s="15" customFormat="1">
      <c r="A792" s="15"/>
      <c r="B792" s="260"/>
      <c r="C792" s="261"/>
      <c r="D792" s="233" t="s">
        <v>160</v>
      </c>
      <c r="E792" s="262" t="s">
        <v>1</v>
      </c>
      <c r="F792" s="263" t="s">
        <v>836</v>
      </c>
      <c r="G792" s="261"/>
      <c r="H792" s="262" t="s">
        <v>1</v>
      </c>
      <c r="I792" s="264"/>
      <c r="J792" s="261"/>
      <c r="K792" s="261"/>
      <c r="L792" s="265"/>
      <c r="M792" s="266"/>
      <c r="N792" s="267"/>
      <c r="O792" s="267"/>
      <c r="P792" s="267"/>
      <c r="Q792" s="267"/>
      <c r="R792" s="267"/>
      <c r="S792" s="267"/>
      <c r="T792" s="268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9" t="s">
        <v>160</v>
      </c>
      <c r="AU792" s="269" t="s">
        <v>86</v>
      </c>
      <c r="AV792" s="15" t="s">
        <v>84</v>
      </c>
      <c r="AW792" s="15" t="s">
        <v>34</v>
      </c>
      <c r="AX792" s="15" t="s">
        <v>76</v>
      </c>
      <c r="AY792" s="269" t="s">
        <v>151</v>
      </c>
    </row>
    <row r="793" s="13" customFormat="1">
      <c r="A793" s="13"/>
      <c r="B793" s="238"/>
      <c r="C793" s="239"/>
      <c r="D793" s="233" t="s">
        <v>160</v>
      </c>
      <c r="E793" s="240" t="s">
        <v>1</v>
      </c>
      <c r="F793" s="241" t="s">
        <v>837</v>
      </c>
      <c r="G793" s="239"/>
      <c r="H793" s="242">
        <v>7</v>
      </c>
      <c r="I793" s="243"/>
      <c r="J793" s="239"/>
      <c r="K793" s="239"/>
      <c r="L793" s="244"/>
      <c r="M793" s="245"/>
      <c r="N793" s="246"/>
      <c r="O793" s="246"/>
      <c r="P793" s="246"/>
      <c r="Q793" s="246"/>
      <c r="R793" s="246"/>
      <c r="S793" s="246"/>
      <c r="T793" s="247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8" t="s">
        <v>160</v>
      </c>
      <c r="AU793" s="248" t="s">
        <v>86</v>
      </c>
      <c r="AV793" s="13" t="s">
        <v>86</v>
      </c>
      <c r="AW793" s="13" t="s">
        <v>34</v>
      </c>
      <c r="AX793" s="13" t="s">
        <v>76</v>
      </c>
      <c r="AY793" s="248" t="s">
        <v>151</v>
      </c>
    </row>
    <row r="794" s="14" customFormat="1">
      <c r="A794" s="14"/>
      <c r="B794" s="249"/>
      <c r="C794" s="250"/>
      <c r="D794" s="233" t="s">
        <v>160</v>
      </c>
      <c r="E794" s="251" t="s">
        <v>1</v>
      </c>
      <c r="F794" s="252" t="s">
        <v>162</v>
      </c>
      <c r="G794" s="250"/>
      <c r="H794" s="253">
        <v>7</v>
      </c>
      <c r="I794" s="254"/>
      <c r="J794" s="250"/>
      <c r="K794" s="250"/>
      <c r="L794" s="255"/>
      <c r="M794" s="256"/>
      <c r="N794" s="257"/>
      <c r="O794" s="257"/>
      <c r="P794" s="257"/>
      <c r="Q794" s="257"/>
      <c r="R794" s="257"/>
      <c r="S794" s="257"/>
      <c r="T794" s="25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9" t="s">
        <v>160</v>
      </c>
      <c r="AU794" s="259" t="s">
        <v>86</v>
      </c>
      <c r="AV794" s="14" t="s">
        <v>157</v>
      </c>
      <c r="AW794" s="14" t="s">
        <v>34</v>
      </c>
      <c r="AX794" s="14" t="s">
        <v>84</v>
      </c>
      <c r="AY794" s="259" t="s">
        <v>151</v>
      </c>
    </row>
    <row r="795" s="2" customFormat="1" ht="37.8" customHeight="1">
      <c r="A795" s="38"/>
      <c r="B795" s="39"/>
      <c r="C795" s="270" t="s">
        <v>838</v>
      </c>
      <c r="D795" s="270" t="s">
        <v>257</v>
      </c>
      <c r="E795" s="271" t="s">
        <v>839</v>
      </c>
      <c r="F795" s="272" t="s">
        <v>840</v>
      </c>
      <c r="G795" s="273" t="s">
        <v>194</v>
      </c>
      <c r="H795" s="274">
        <v>5</v>
      </c>
      <c r="I795" s="275"/>
      <c r="J795" s="276">
        <f>ROUND(I795*H795,2)</f>
        <v>0</v>
      </c>
      <c r="K795" s="277"/>
      <c r="L795" s="278"/>
      <c r="M795" s="279" t="s">
        <v>1</v>
      </c>
      <c r="N795" s="280" t="s">
        <v>41</v>
      </c>
      <c r="O795" s="91"/>
      <c r="P795" s="229">
        <f>O795*H795</f>
        <v>0</v>
      </c>
      <c r="Q795" s="229">
        <v>0.016</v>
      </c>
      <c r="R795" s="229">
        <f>Q795*H795</f>
        <v>0.080000000000000002</v>
      </c>
      <c r="S795" s="229">
        <v>0</v>
      </c>
      <c r="T795" s="230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31" t="s">
        <v>340</v>
      </c>
      <c r="AT795" s="231" t="s">
        <v>257</v>
      </c>
      <c r="AU795" s="231" t="s">
        <v>86</v>
      </c>
      <c r="AY795" s="17" t="s">
        <v>151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17" t="s">
        <v>84</v>
      </c>
      <c r="BK795" s="232">
        <f>ROUND(I795*H795,2)</f>
        <v>0</v>
      </c>
      <c r="BL795" s="17" t="s">
        <v>239</v>
      </c>
      <c r="BM795" s="231" t="s">
        <v>841</v>
      </c>
    </row>
    <row r="796" s="2" customFormat="1">
      <c r="A796" s="38"/>
      <c r="B796" s="39"/>
      <c r="C796" s="40"/>
      <c r="D796" s="233" t="s">
        <v>159</v>
      </c>
      <c r="E796" s="40"/>
      <c r="F796" s="234" t="s">
        <v>840</v>
      </c>
      <c r="G796" s="40"/>
      <c r="H796" s="40"/>
      <c r="I796" s="235"/>
      <c r="J796" s="40"/>
      <c r="K796" s="40"/>
      <c r="L796" s="44"/>
      <c r="M796" s="236"/>
      <c r="N796" s="237"/>
      <c r="O796" s="91"/>
      <c r="P796" s="91"/>
      <c r="Q796" s="91"/>
      <c r="R796" s="91"/>
      <c r="S796" s="91"/>
      <c r="T796" s="92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159</v>
      </c>
      <c r="AU796" s="17" t="s">
        <v>86</v>
      </c>
    </row>
    <row r="797" s="2" customFormat="1" ht="37.8" customHeight="1">
      <c r="A797" s="38"/>
      <c r="B797" s="39"/>
      <c r="C797" s="270" t="s">
        <v>842</v>
      </c>
      <c r="D797" s="270" t="s">
        <v>257</v>
      </c>
      <c r="E797" s="271" t="s">
        <v>843</v>
      </c>
      <c r="F797" s="272" t="s">
        <v>844</v>
      </c>
      <c r="G797" s="273" t="s">
        <v>194</v>
      </c>
      <c r="H797" s="274">
        <v>2</v>
      </c>
      <c r="I797" s="275"/>
      <c r="J797" s="276">
        <f>ROUND(I797*H797,2)</f>
        <v>0</v>
      </c>
      <c r="K797" s="277"/>
      <c r="L797" s="278"/>
      <c r="M797" s="279" t="s">
        <v>1</v>
      </c>
      <c r="N797" s="280" t="s">
        <v>41</v>
      </c>
      <c r="O797" s="91"/>
      <c r="P797" s="229">
        <f>O797*H797</f>
        <v>0</v>
      </c>
      <c r="Q797" s="229">
        <v>0.0195</v>
      </c>
      <c r="R797" s="229">
        <f>Q797*H797</f>
        <v>0.039</v>
      </c>
      <c r="S797" s="229">
        <v>0</v>
      </c>
      <c r="T797" s="230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31" t="s">
        <v>340</v>
      </c>
      <c r="AT797" s="231" t="s">
        <v>257</v>
      </c>
      <c r="AU797" s="231" t="s">
        <v>86</v>
      </c>
      <c r="AY797" s="17" t="s">
        <v>151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17" t="s">
        <v>84</v>
      </c>
      <c r="BK797" s="232">
        <f>ROUND(I797*H797,2)</f>
        <v>0</v>
      </c>
      <c r="BL797" s="17" t="s">
        <v>239</v>
      </c>
      <c r="BM797" s="231" t="s">
        <v>845</v>
      </c>
    </row>
    <row r="798" s="2" customFormat="1">
      <c r="A798" s="38"/>
      <c r="B798" s="39"/>
      <c r="C798" s="40"/>
      <c r="D798" s="233" t="s">
        <v>159</v>
      </c>
      <c r="E798" s="40"/>
      <c r="F798" s="234" t="s">
        <v>844</v>
      </c>
      <c r="G798" s="40"/>
      <c r="H798" s="40"/>
      <c r="I798" s="235"/>
      <c r="J798" s="40"/>
      <c r="K798" s="40"/>
      <c r="L798" s="44"/>
      <c r="M798" s="236"/>
      <c r="N798" s="237"/>
      <c r="O798" s="91"/>
      <c r="P798" s="91"/>
      <c r="Q798" s="91"/>
      <c r="R798" s="91"/>
      <c r="S798" s="91"/>
      <c r="T798" s="92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159</v>
      </c>
      <c r="AU798" s="17" t="s">
        <v>86</v>
      </c>
    </row>
    <row r="799" s="2" customFormat="1" ht="24.15" customHeight="1">
      <c r="A799" s="38"/>
      <c r="B799" s="39"/>
      <c r="C799" s="219" t="s">
        <v>846</v>
      </c>
      <c r="D799" s="219" t="s">
        <v>153</v>
      </c>
      <c r="E799" s="220" t="s">
        <v>847</v>
      </c>
      <c r="F799" s="221" t="s">
        <v>848</v>
      </c>
      <c r="G799" s="222" t="s">
        <v>194</v>
      </c>
      <c r="H799" s="223">
        <v>4</v>
      </c>
      <c r="I799" s="224"/>
      <c r="J799" s="225">
        <f>ROUND(I799*H799,2)</f>
        <v>0</v>
      </c>
      <c r="K799" s="226"/>
      <c r="L799" s="44"/>
      <c r="M799" s="227" t="s">
        <v>1</v>
      </c>
      <c r="N799" s="228" t="s">
        <v>41</v>
      </c>
      <c r="O799" s="91"/>
      <c r="P799" s="229">
        <f>O799*H799</f>
        <v>0</v>
      </c>
      <c r="Q799" s="229">
        <v>0.00092000000000000003</v>
      </c>
      <c r="R799" s="229">
        <f>Q799*H799</f>
        <v>0.0036800000000000001</v>
      </c>
      <c r="S799" s="229">
        <v>0</v>
      </c>
      <c r="T799" s="230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31" t="s">
        <v>239</v>
      </c>
      <c r="AT799" s="231" t="s">
        <v>153</v>
      </c>
      <c r="AU799" s="231" t="s">
        <v>86</v>
      </c>
      <c r="AY799" s="17" t="s">
        <v>151</v>
      </c>
      <c r="BE799" s="232">
        <f>IF(N799="základní",J799,0)</f>
        <v>0</v>
      </c>
      <c r="BF799" s="232">
        <f>IF(N799="snížená",J799,0)</f>
        <v>0</v>
      </c>
      <c r="BG799" s="232">
        <f>IF(N799="zákl. přenesená",J799,0)</f>
        <v>0</v>
      </c>
      <c r="BH799" s="232">
        <f>IF(N799="sníž. přenesená",J799,0)</f>
        <v>0</v>
      </c>
      <c r="BI799" s="232">
        <f>IF(N799="nulová",J799,0)</f>
        <v>0</v>
      </c>
      <c r="BJ799" s="17" t="s">
        <v>84</v>
      </c>
      <c r="BK799" s="232">
        <f>ROUND(I799*H799,2)</f>
        <v>0</v>
      </c>
      <c r="BL799" s="17" t="s">
        <v>239</v>
      </c>
      <c r="BM799" s="231" t="s">
        <v>849</v>
      </c>
    </row>
    <row r="800" s="2" customFormat="1">
      <c r="A800" s="38"/>
      <c r="B800" s="39"/>
      <c r="C800" s="40"/>
      <c r="D800" s="233" t="s">
        <v>159</v>
      </c>
      <c r="E800" s="40"/>
      <c r="F800" s="234" t="s">
        <v>848</v>
      </c>
      <c r="G800" s="40"/>
      <c r="H800" s="40"/>
      <c r="I800" s="235"/>
      <c r="J800" s="40"/>
      <c r="K800" s="40"/>
      <c r="L800" s="44"/>
      <c r="M800" s="236"/>
      <c r="N800" s="237"/>
      <c r="O800" s="91"/>
      <c r="P800" s="91"/>
      <c r="Q800" s="91"/>
      <c r="R800" s="91"/>
      <c r="S800" s="91"/>
      <c r="T800" s="92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159</v>
      </c>
      <c r="AU800" s="17" t="s">
        <v>86</v>
      </c>
    </row>
    <row r="801" s="15" customFormat="1">
      <c r="A801" s="15"/>
      <c r="B801" s="260"/>
      <c r="C801" s="261"/>
      <c r="D801" s="233" t="s">
        <v>160</v>
      </c>
      <c r="E801" s="262" t="s">
        <v>1</v>
      </c>
      <c r="F801" s="263" t="s">
        <v>850</v>
      </c>
      <c r="G801" s="261"/>
      <c r="H801" s="262" t="s">
        <v>1</v>
      </c>
      <c r="I801" s="264"/>
      <c r="J801" s="261"/>
      <c r="K801" s="261"/>
      <c r="L801" s="265"/>
      <c r="M801" s="266"/>
      <c r="N801" s="267"/>
      <c r="O801" s="267"/>
      <c r="P801" s="267"/>
      <c r="Q801" s="267"/>
      <c r="R801" s="267"/>
      <c r="S801" s="267"/>
      <c r="T801" s="268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9" t="s">
        <v>160</v>
      </c>
      <c r="AU801" s="269" t="s">
        <v>86</v>
      </c>
      <c r="AV801" s="15" t="s">
        <v>84</v>
      </c>
      <c r="AW801" s="15" t="s">
        <v>34</v>
      </c>
      <c r="AX801" s="15" t="s">
        <v>76</v>
      </c>
      <c r="AY801" s="269" t="s">
        <v>151</v>
      </c>
    </row>
    <row r="802" s="13" customFormat="1">
      <c r="A802" s="13"/>
      <c r="B802" s="238"/>
      <c r="C802" s="239"/>
      <c r="D802" s="233" t="s">
        <v>160</v>
      </c>
      <c r="E802" s="240" t="s">
        <v>1</v>
      </c>
      <c r="F802" s="241" t="s">
        <v>157</v>
      </c>
      <c r="G802" s="239"/>
      <c r="H802" s="242">
        <v>4</v>
      </c>
      <c r="I802" s="243"/>
      <c r="J802" s="239"/>
      <c r="K802" s="239"/>
      <c r="L802" s="244"/>
      <c r="M802" s="245"/>
      <c r="N802" s="246"/>
      <c r="O802" s="246"/>
      <c r="P802" s="246"/>
      <c r="Q802" s="246"/>
      <c r="R802" s="246"/>
      <c r="S802" s="246"/>
      <c r="T802" s="24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8" t="s">
        <v>160</v>
      </c>
      <c r="AU802" s="248" t="s">
        <v>86</v>
      </c>
      <c r="AV802" s="13" t="s">
        <v>86</v>
      </c>
      <c r="AW802" s="13" t="s">
        <v>34</v>
      </c>
      <c r="AX802" s="13" t="s">
        <v>76</v>
      </c>
      <c r="AY802" s="248" t="s">
        <v>151</v>
      </c>
    </row>
    <row r="803" s="14" customFormat="1">
      <c r="A803" s="14"/>
      <c r="B803" s="249"/>
      <c r="C803" s="250"/>
      <c r="D803" s="233" t="s">
        <v>160</v>
      </c>
      <c r="E803" s="251" t="s">
        <v>1</v>
      </c>
      <c r="F803" s="252" t="s">
        <v>162</v>
      </c>
      <c r="G803" s="250"/>
      <c r="H803" s="253">
        <v>4</v>
      </c>
      <c r="I803" s="254"/>
      <c r="J803" s="250"/>
      <c r="K803" s="250"/>
      <c r="L803" s="255"/>
      <c r="M803" s="256"/>
      <c r="N803" s="257"/>
      <c r="O803" s="257"/>
      <c r="P803" s="257"/>
      <c r="Q803" s="257"/>
      <c r="R803" s="257"/>
      <c r="S803" s="257"/>
      <c r="T803" s="25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9" t="s">
        <v>160</v>
      </c>
      <c r="AU803" s="259" t="s">
        <v>86</v>
      </c>
      <c r="AV803" s="14" t="s">
        <v>157</v>
      </c>
      <c r="AW803" s="14" t="s">
        <v>34</v>
      </c>
      <c r="AX803" s="14" t="s">
        <v>84</v>
      </c>
      <c r="AY803" s="259" t="s">
        <v>151</v>
      </c>
    </row>
    <row r="804" s="2" customFormat="1" ht="24.15" customHeight="1">
      <c r="A804" s="38"/>
      <c r="B804" s="39"/>
      <c r="C804" s="270" t="s">
        <v>851</v>
      </c>
      <c r="D804" s="270" t="s">
        <v>257</v>
      </c>
      <c r="E804" s="271" t="s">
        <v>852</v>
      </c>
      <c r="F804" s="272" t="s">
        <v>853</v>
      </c>
      <c r="G804" s="273" t="s">
        <v>156</v>
      </c>
      <c r="H804" s="274">
        <v>4</v>
      </c>
      <c r="I804" s="275"/>
      <c r="J804" s="276">
        <f>ROUND(I804*H804,2)</f>
        <v>0</v>
      </c>
      <c r="K804" s="277"/>
      <c r="L804" s="278"/>
      <c r="M804" s="279" t="s">
        <v>1</v>
      </c>
      <c r="N804" s="280" t="s">
        <v>41</v>
      </c>
      <c r="O804" s="91"/>
      <c r="P804" s="229">
        <f>O804*H804</f>
        <v>0</v>
      </c>
      <c r="Q804" s="229">
        <v>0</v>
      </c>
      <c r="R804" s="229">
        <f>Q804*H804</f>
        <v>0</v>
      </c>
      <c r="S804" s="229">
        <v>0</v>
      </c>
      <c r="T804" s="230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31" t="s">
        <v>340</v>
      </c>
      <c r="AT804" s="231" t="s">
        <v>257</v>
      </c>
      <c r="AU804" s="231" t="s">
        <v>86</v>
      </c>
      <c r="AY804" s="17" t="s">
        <v>151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17" t="s">
        <v>84</v>
      </c>
      <c r="BK804" s="232">
        <f>ROUND(I804*H804,2)</f>
        <v>0</v>
      </c>
      <c r="BL804" s="17" t="s">
        <v>239</v>
      </c>
      <c r="BM804" s="231" t="s">
        <v>854</v>
      </c>
    </row>
    <row r="805" s="2" customFormat="1">
      <c r="A805" s="38"/>
      <c r="B805" s="39"/>
      <c r="C805" s="40"/>
      <c r="D805" s="233" t="s">
        <v>159</v>
      </c>
      <c r="E805" s="40"/>
      <c r="F805" s="234" t="s">
        <v>853</v>
      </c>
      <c r="G805" s="40"/>
      <c r="H805" s="40"/>
      <c r="I805" s="235"/>
      <c r="J805" s="40"/>
      <c r="K805" s="40"/>
      <c r="L805" s="44"/>
      <c r="M805" s="236"/>
      <c r="N805" s="237"/>
      <c r="O805" s="91"/>
      <c r="P805" s="91"/>
      <c r="Q805" s="91"/>
      <c r="R805" s="91"/>
      <c r="S805" s="91"/>
      <c r="T805" s="92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159</v>
      </c>
      <c r="AU805" s="17" t="s">
        <v>86</v>
      </c>
    </row>
    <row r="806" s="2" customFormat="1" ht="24.15" customHeight="1">
      <c r="A806" s="38"/>
      <c r="B806" s="39"/>
      <c r="C806" s="219" t="s">
        <v>855</v>
      </c>
      <c r="D806" s="219" t="s">
        <v>153</v>
      </c>
      <c r="E806" s="220" t="s">
        <v>856</v>
      </c>
      <c r="F806" s="221" t="s">
        <v>857</v>
      </c>
      <c r="G806" s="222" t="s">
        <v>194</v>
      </c>
      <c r="H806" s="223">
        <v>7</v>
      </c>
      <c r="I806" s="224"/>
      <c r="J806" s="225">
        <f>ROUND(I806*H806,2)</f>
        <v>0</v>
      </c>
      <c r="K806" s="226"/>
      <c r="L806" s="44"/>
      <c r="M806" s="227" t="s">
        <v>1</v>
      </c>
      <c r="N806" s="228" t="s">
        <v>41</v>
      </c>
      <c r="O806" s="91"/>
      <c r="P806" s="229">
        <f>O806*H806</f>
        <v>0</v>
      </c>
      <c r="Q806" s="229">
        <v>0.00046999999999999999</v>
      </c>
      <c r="R806" s="229">
        <f>Q806*H806</f>
        <v>0.00329</v>
      </c>
      <c r="S806" s="229">
        <v>0</v>
      </c>
      <c r="T806" s="230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31" t="s">
        <v>239</v>
      </c>
      <c r="AT806" s="231" t="s">
        <v>153</v>
      </c>
      <c r="AU806" s="231" t="s">
        <v>86</v>
      </c>
      <c r="AY806" s="17" t="s">
        <v>151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7" t="s">
        <v>84</v>
      </c>
      <c r="BK806" s="232">
        <f>ROUND(I806*H806,2)</f>
        <v>0</v>
      </c>
      <c r="BL806" s="17" t="s">
        <v>239</v>
      </c>
      <c r="BM806" s="231" t="s">
        <v>858</v>
      </c>
    </row>
    <row r="807" s="2" customFormat="1">
      <c r="A807" s="38"/>
      <c r="B807" s="39"/>
      <c r="C807" s="40"/>
      <c r="D807" s="233" t="s">
        <v>159</v>
      </c>
      <c r="E807" s="40"/>
      <c r="F807" s="234" t="s">
        <v>857</v>
      </c>
      <c r="G807" s="40"/>
      <c r="H807" s="40"/>
      <c r="I807" s="235"/>
      <c r="J807" s="40"/>
      <c r="K807" s="40"/>
      <c r="L807" s="44"/>
      <c r="M807" s="236"/>
      <c r="N807" s="237"/>
      <c r="O807" s="91"/>
      <c r="P807" s="91"/>
      <c r="Q807" s="91"/>
      <c r="R807" s="91"/>
      <c r="S807" s="91"/>
      <c r="T807" s="92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159</v>
      </c>
      <c r="AU807" s="17" t="s">
        <v>86</v>
      </c>
    </row>
    <row r="808" s="2" customFormat="1" ht="37.8" customHeight="1">
      <c r="A808" s="38"/>
      <c r="B808" s="39"/>
      <c r="C808" s="270" t="s">
        <v>859</v>
      </c>
      <c r="D808" s="270" t="s">
        <v>257</v>
      </c>
      <c r="E808" s="271" t="s">
        <v>860</v>
      </c>
      <c r="F808" s="272" t="s">
        <v>861</v>
      </c>
      <c r="G808" s="273" t="s">
        <v>194</v>
      </c>
      <c r="H808" s="274">
        <v>7</v>
      </c>
      <c r="I808" s="275"/>
      <c r="J808" s="276">
        <f>ROUND(I808*H808,2)</f>
        <v>0</v>
      </c>
      <c r="K808" s="277"/>
      <c r="L808" s="278"/>
      <c r="M808" s="279" t="s">
        <v>1</v>
      </c>
      <c r="N808" s="280" t="s">
        <v>41</v>
      </c>
      <c r="O808" s="91"/>
      <c r="P808" s="229">
        <f>O808*H808</f>
        <v>0</v>
      </c>
      <c r="Q808" s="229">
        <v>0.016</v>
      </c>
      <c r="R808" s="229">
        <f>Q808*H808</f>
        <v>0.112</v>
      </c>
      <c r="S808" s="229">
        <v>0</v>
      </c>
      <c r="T808" s="230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31" t="s">
        <v>340</v>
      </c>
      <c r="AT808" s="231" t="s">
        <v>257</v>
      </c>
      <c r="AU808" s="231" t="s">
        <v>86</v>
      </c>
      <c r="AY808" s="17" t="s">
        <v>151</v>
      </c>
      <c r="BE808" s="232">
        <f>IF(N808="základní",J808,0)</f>
        <v>0</v>
      </c>
      <c r="BF808" s="232">
        <f>IF(N808="snížená",J808,0)</f>
        <v>0</v>
      </c>
      <c r="BG808" s="232">
        <f>IF(N808="zákl. přenesená",J808,0)</f>
        <v>0</v>
      </c>
      <c r="BH808" s="232">
        <f>IF(N808="sníž. přenesená",J808,0)</f>
        <v>0</v>
      </c>
      <c r="BI808" s="232">
        <f>IF(N808="nulová",J808,0)</f>
        <v>0</v>
      </c>
      <c r="BJ808" s="17" t="s">
        <v>84</v>
      </c>
      <c r="BK808" s="232">
        <f>ROUND(I808*H808,2)</f>
        <v>0</v>
      </c>
      <c r="BL808" s="17" t="s">
        <v>239</v>
      </c>
      <c r="BM808" s="231" t="s">
        <v>862</v>
      </c>
    </row>
    <row r="809" s="2" customFormat="1">
      <c r="A809" s="38"/>
      <c r="B809" s="39"/>
      <c r="C809" s="40"/>
      <c r="D809" s="233" t="s">
        <v>159</v>
      </c>
      <c r="E809" s="40"/>
      <c r="F809" s="234" t="s">
        <v>861</v>
      </c>
      <c r="G809" s="40"/>
      <c r="H809" s="40"/>
      <c r="I809" s="235"/>
      <c r="J809" s="40"/>
      <c r="K809" s="40"/>
      <c r="L809" s="44"/>
      <c r="M809" s="236"/>
      <c r="N809" s="237"/>
      <c r="O809" s="91"/>
      <c r="P809" s="91"/>
      <c r="Q809" s="91"/>
      <c r="R809" s="91"/>
      <c r="S809" s="91"/>
      <c r="T809" s="92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159</v>
      </c>
      <c r="AU809" s="17" t="s">
        <v>86</v>
      </c>
    </row>
    <row r="810" s="2" customFormat="1" ht="24.15" customHeight="1">
      <c r="A810" s="38"/>
      <c r="B810" s="39"/>
      <c r="C810" s="219" t="s">
        <v>863</v>
      </c>
      <c r="D810" s="219" t="s">
        <v>153</v>
      </c>
      <c r="E810" s="220" t="s">
        <v>864</v>
      </c>
      <c r="F810" s="221" t="s">
        <v>865</v>
      </c>
      <c r="G810" s="222" t="s">
        <v>194</v>
      </c>
      <c r="H810" s="223">
        <v>15</v>
      </c>
      <c r="I810" s="224"/>
      <c r="J810" s="225">
        <f>ROUND(I810*H810,2)</f>
        <v>0</v>
      </c>
      <c r="K810" s="226"/>
      <c r="L810" s="44"/>
      <c r="M810" s="227" t="s">
        <v>1</v>
      </c>
      <c r="N810" s="228" t="s">
        <v>41</v>
      </c>
      <c r="O810" s="91"/>
      <c r="P810" s="229">
        <f>O810*H810</f>
        <v>0</v>
      </c>
      <c r="Q810" s="229">
        <v>0</v>
      </c>
      <c r="R810" s="229">
        <f>Q810*H810</f>
        <v>0</v>
      </c>
      <c r="S810" s="229">
        <v>0.024</v>
      </c>
      <c r="T810" s="230">
        <f>S810*H810</f>
        <v>0.35999999999999999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31" t="s">
        <v>239</v>
      </c>
      <c r="AT810" s="231" t="s">
        <v>153</v>
      </c>
      <c r="AU810" s="231" t="s">
        <v>86</v>
      </c>
      <c r="AY810" s="17" t="s">
        <v>151</v>
      </c>
      <c r="BE810" s="232">
        <f>IF(N810="základní",J810,0)</f>
        <v>0</v>
      </c>
      <c r="BF810" s="232">
        <f>IF(N810="snížená",J810,0)</f>
        <v>0</v>
      </c>
      <c r="BG810" s="232">
        <f>IF(N810="zákl. přenesená",J810,0)</f>
        <v>0</v>
      </c>
      <c r="BH810" s="232">
        <f>IF(N810="sníž. přenesená",J810,0)</f>
        <v>0</v>
      </c>
      <c r="BI810" s="232">
        <f>IF(N810="nulová",J810,0)</f>
        <v>0</v>
      </c>
      <c r="BJ810" s="17" t="s">
        <v>84</v>
      </c>
      <c r="BK810" s="232">
        <f>ROUND(I810*H810,2)</f>
        <v>0</v>
      </c>
      <c r="BL810" s="17" t="s">
        <v>239</v>
      </c>
      <c r="BM810" s="231" t="s">
        <v>866</v>
      </c>
    </row>
    <row r="811" s="2" customFormat="1">
      <c r="A811" s="38"/>
      <c r="B811" s="39"/>
      <c r="C811" s="40"/>
      <c r="D811" s="233" t="s">
        <v>159</v>
      </c>
      <c r="E811" s="40"/>
      <c r="F811" s="234" t="s">
        <v>865</v>
      </c>
      <c r="G811" s="40"/>
      <c r="H811" s="40"/>
      <c r="I811" s="235"/>
      <c r="J811" s="40"/>
      <c r="K811" s="40"/>
      <c r="L811" s="44"/>
      <c r="M811" s="236"/>
      <c r="N811" s="237"/>
      <c r="O811" s="91"/>
      <c r="P811" s="91"/>
      <c r="Q811" s="91"/>
      <c r="R811" s="91"/>
      <c r="S811" s="91"/>
      <c r="T811" s="92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159</v>
      </c>
      <c r="AU811" s="17" t="s">
        <v>86</v>
      </c>
    </row>
    <row r="812" s="15" customFormat="1">
      <c r="A812" s="15"/>
      <c r="B812" s="260"/>
      <c r="C812" s="261"/>
      <c r="D812" s="233" t="s">
        <v>160</v>
      </c>
      <c r="E812" s="262" t="s">
        <v>1</v>
      </c>
      <c r="F812" s="263" t="s">
        <v>442</v>
      </c>
      <c r="G812" s="261"/>
      <c r="H812" s="262" t="s">
        <v>1</v>
      </c>
      <c r="I812" s="264"/>
      <c r="J812" s="261"/>
      <c r="K812" s="261"/>
      <c r="L812" s="265"/>
      <c r="M812" s="266"/>
      <c r="N812" s="267"/>
      <c r="O812" s="267"/>
      <c r="P812" s="267"/>
      <c r="Q812" s="267"/>
      <c r="R812" s="267"/>
      <c r="S812" s="267"/>
      <c r="T812" s="268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9" t="s">
        <v>160</v>
      </c>
      <c r="AU812" s="269" t="s">
        <v>86</v>
      </c>
      <c r="AV812" s="15" t="s">
        <v>84</v>
      </c>
      <c r="AW812" s="15" t="s">
        <v>34</v>
      </c>
      <c r="AX812" s="15" t="s">
        <v>76</v>
      </c>
      <c r="AY812" s="269" t="s">
        <v>151</v>
      </c>
    </row>
    <row r="813" s="13" customFormat="1">
      <c r="A813" s="13"/>
      <c r="B813" s="238"/>
      <c r="C813" s="239"/>
      <c r="D813" s="233" t="s">
        <v>160</v>
      </c>
      <c r="E813" s="240" t="s">
        <v>1</v>
      </c>
      <c r="F813" s="241" t="s">
        <v>86</v>
      </c>
      <c r="G813" s="239"/>
      <c r="H813" s="242">
        <v>2</v>
      </c>
      <c r="I813" s="243"/>
      <c r="J813" s="239"/>
      <c r="K813" s="239"/>
      <c r="L813" s="244"/>
      <c r="M813" s="245"/>
      <c r="N813" s="246"/>
      <c r="O813" s="246"/>
      <c r="P813" s="246"/>
      <c r="Q813" s="246"/>
      <c r="R813" s="246"/>
      <c r="S813" s="246"/>
      <c r="T813" s="24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8" t="s">
        <v>160</v>
      </c>
      <c r="AU813" s="248" t="s">
        <v>86</v>
      </c>
      <c r="AV813" s="13" t="s">
        <v>86</v>
      </c>
      <c r="AW813" s="13" t="s">
        <v>34</v>
      </c>
      <c r="AX813" s="13" t="s">
        <v>76</v>
      </c>
      <c r="AY813" s="248" t="s">
        <v>151</v>
      </c>
    </row>
    <row r="814" s="15" customFormat="1">
      <c r="A814" s="15"/>
      <c r="B814" s="260"/>
      <c r="C814" s="261"/>
      <c r="D814" s="233" t="s">
        <v>160</v>
      </c>
      <c r="E814" s="262" t="s">
        <v>1</v>
      </c>
      <c r="F814" s="263" t="s">
        <v>444</v>
      </c>
      <c r="G814" s="261"/>
      <c r="H814" s="262" t="s">
        <v>1</v>
      </c>
      <c r="I814" s="264"/>
      <c r="J814" s="261"/>
      <c r="K814" s="261"/>
      <c r="L814" s="265"/>
      <c r="M814" s="266"/>
      <c r="N814" s="267"/>
      <c r="O814" s="267"/>
      <c r="P814" s="267"/>
      <c r="Q814" s="267"/>
      <c r="R814" s="267"/>
      <c r="S814" s="267"/>
      <c r="T814" s="268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9" t="s">
        <v>160</v>
      </c>
      <c r="AU814" s="269" t="s">
        <v>86</v>
      </c>
      <c r="AV814" s="15" t="s">
        <v>84</v>
      </c>
      <c r="AW814" s="15" t="s">
        <v>34</v>
      </c>
      <c r="AX814" s="15" t="s">
        <v>76</v>
      </c>
      <c r="AY814" s="269" t="s">
        <v>151</v>
      </c>
    </row>
    <row r="815" s="13" customFormat="1">
      <c r="A815" s="13"/>
      <c r="B815" s="238"/>
      <c r="C815" s="239"/>
      <c r="D815" s="233" t="s">
        <v>160</v>
      </c>
      <c r="E815" s="240" t="s">
        <v>1</v>
      </c>
      <c r="F815" s="241" t="s">
        <v>168</v>
      </c>
      <c r="G815" s="239"/>
      <c r="H815" s="242">
        <v>3</v>
      </c>
      <c r="I815" s="243"/>
      <c r="J815" s="239"/>
      <c r="K815" s="239"/>
      <c r="L815" s="244"/>
      <c r="M815" s="245"/>
      <c r="N815" s="246"/>
      <c r="O815" s="246"/>
      <c r="P815" s="246"/>
      <c r="Q815" s="246"/>
      <c r="R815" s="246"/>
      <c r="S815" s="246"/>
      <c r="T815" s="24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8" t="s">
        <v>160</v>
      </c>
      <c r="AU815" s="248" t="s">
        <v>86</v>
      </c>
      <c r="AV815" s="13" t="s">
        <v>86</v>
      </c>
      <c r="AW815" s="13" t="s">
        <v>34</v>
      </c>
      <c r="AX815" s="13" t="s">
        <v>76</v>
      </c>
      <c r="AY815" s="248" t="s">
        <v>151</v>
      </c>
    </row>
    <row r="816" s="15" customFormat="1">
      <c r="A816" s="15"/>
      <c r="B816" s="260"/>
      <c r="C816" s="261"/>
      <c r="D816" s="233" t="s">
        <v>160</v>
      </c>
      <c r="E816" s="262" t="s">
        <v>1</v>
      </c>
      <c r="F816" s="263" t="s">
        <v>446</v>
      </c>
      <c r="G816" s="261"/>
      <c r="H816" s="262" t="s">
        <v>1</v>
      </c>
      <c r="I816" s="264"/>
      <c r="J816" s="261"/>
      <c r="K816" s="261"/>
      <c r="L816" s="265"/>
      <c r="M816" s="266"/>
      <c r="N816" s="267"/>
      <c r="O816" s="267"/>
      <c r="P816" s="267"/>
      <c r="Q816" s="267"/>
      <c r="R816" s="267"/>
      <c r="S816" s="267"/>
      <c r="T816" s="26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9" t="s">
        <v>160</v>
      </c>
      <c r="AU816" s="269" t="s">
        <v>86</v>
      </c>
      <c r="AV816" s="15" t="s">
        <v>84</v>
      </c>
      <c r="AW816" s="15" t="s">
        <v>34</v>
      </c>
      <c r="AX816" s="15" t="s">
        <v>76</v>
      </c>
      <c r="AY816" s="269" t="s">
        <v>151</v>
      </c>
    </row>
    <row r="817" s="13" customFormat="1">
      <c r="A817" s="13"/>
      <c r="B817" s="238"/>
      <c r="C817" s="239"/>
      <c r="D817" s="233" t="s">
        <v>160</v>
      </c>
      <c r="E817" s="240" t="s">
        <v>1</v>
      </c>
      <c r="F817" s="241" t="s">
        <v>86</v>
      </c>
      <c r="G817" s="239"/>
      <c r="H817" s="242">
        <v>2</v>
      </c>
      <c r="I817" s="243"/>
      <c r="J817" s="239"/>
      <c r="K817" s="239"/>
      <c r="L817" s="244"/>
      <c r="M817" s="245"/>
      <c r="N817" s="246"/>
      <c r="O817" s="246"/>
      <c r="P817" s="246"/>
      <c r="Q817" s="246"/>
      <c r="R817" s="246"/>
      <c r="S817" s="246"/>
      <c r="T817" s="247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8" t="s">
        <v>160</v>
      </c>
      <c r="AU817" s="248" t="s">
        <v>86</v>
      </c>
      <c r="AV817" s="13" t="s">
        <v>86</v>
      </c>
      <c r="AW817" s="13" t="s">
        <v>34</v>
      </c>
      <c r="AX817" s="13" t="s">
        <v>76</v>
      </c>
      <c r="AY817" s="248" t="s">
        <v>151</v>
      </c>
    </row>
    <row r="818" s="15" customFormat="1">
      <c r="A818" s="15"/>
      <c r="B818" s="260"/>
      <c r="C818" s="261"/>
      <c r="D818" s="233" t="s">
        <v>160</v>
      </c>
      <c r="E818" s="262" t="s">
        <v>1</v>
      </c>
      <c r="F818" s="263" t="s">
        <v>447</v>
      </c>
      <c r="G818" s="261"/>
      <c r="H818" s="262" t="s">
        <v>1</v>
      </c>
      <c r="I818" s="264"/>
      <c r="J818" s="261"/>
      <c r="K818" s="261"/>
      <c r="L818" s="265"/>
      <c r="M818" s="266"/>
      <c r="N818" s="267"/>
      <c r="O818" s="267"/>
      <c r="P818" s="267"/>
      <c r="Q818" s="267"/>
      <c r="R818" s="267"/>
      <c r="S818" s="267"/>
      <c r="T818" s="268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9" t="s">
        <v>160</v>
      </c>
      <c r="AU818" s="269" t="s">
        <v>86</v>
      </c>
      <c r="AV818" s="15" t="s">
        <v>84</v>
      </c>
      <c r="AW818" s="15" t="s">
        <v>34</v>
      </c>
      <c r="AX818" s="15" t="s">
        <v>76</v>
      </c>
      <c r="AY818" s="269" t="s">
        <v>151</v>
      </c>
    </row>
    <row r="819" s="13" customFormat="1">
      <c r="A819" s="13"/>
      <c r="B819" s="238"/>
      <c r="C819" s="239"/>
      <c r="D819" s="233" t="s">
        <v>160</v>
      </c>
      <c r="E819" s="240" t="s">
        <v>1</v>
      </c>
      <c r="F819" s="241" t="s">
        <v>84</v>
      </c>
      <c r="G819" s="239"/>
      <c r="H819" s="242">
        <v>1</v>
      </c>
      <c r="I819" s="243"/>
      <c r="J819" s="239"/>
      <c r="K819" s="239"/>
      <c r="L819" s="244"/>
      <c r="M819" s="245"/>
      <c r="N819" s="246"/>
      <c r="O819" s="246"/>
      <c r="P819" s="246"/>
      <c r="Q819" s="246"/>
      <c r="R819" s="246"/>
      <c r="S819" s="246"/>
      <c r="T819" s="24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8" t="s">
        <v>160</v>
      </c>
      <c r="AU819" s="248" t="s">
        <v>86</v>
      </c>
      <c r="AV819" s="13" t="s">
        <v>86</v>
      </c>
      <c r="AW819" s="13" t="s">
        <v>34</v>
      </c>
      <c r="AX819" s="13" t="s">
        <v>76</v>
      </c>
      <c r="AY819" s="248" t="s">
        <v>151</v>
      </c>
    </row>
    <row r="820" s="15" customFormat="1">
      <c r="A820" s="15"/>
      <c r="B820" s="260"/>
      <c r="C820" s="261"/>
      <c r="D820" s="233" t="s">
        <v>160</v>
      </c>
      <c r="E820" s="262" t="s">
        <v>1</v>
      </c>
      <c r="F820" s="263" t="s">
        <v>422</v>
      </c>
      <c r="G820" s="261"/>
      <c r="H820" s="262" t="s">
        <v>1</v>
      </c>
      <c r="I820" s="264"/>
      <c r="J820" s="261"/>
      <c r="K820" s="261"/>
      <c r="L820" s="265"/>
      <c r="M820" s="266"/>
      <c r="N820" s="267"/>
      <c r="O820" s="267"/>
      <c r="P820" s="267"/>
      <c r="Q820" s="267"/>
      <c r="R820" s="267"/>
      <c r="S820" s="267"/>
      <c r="T820" s="268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9" t="s">
        <v>160</v>
      </c>
      <c r="AU820" s="269" t="s">
        <v>86</v>
      </c>
      <c r="AV820" s="15" t="s">
        <v>84</v>
      </c>
      <c r="AW820" s="15" t="s">
        <v>34</v>
      </c>
      <c r="AX820" s="15" t="s">
        <v>76</v>
      </c>
      <c r="AY820" s="269" t="s">
        <v>151</v>
      </c>
    </row>
    <row r="821" s="13" customFormat="1">
      <c r="A821" s="13"/>
      <c r="B821" s="238"/>
      <c r="C821" s="239"/>
      <c r="D821" s="233" t="s">
        <v>160</v>
      </c>
      <c r="E821" s="240" t="s">
        <v>1</v>
      </c>
      <c r="F821" s="241" t="s">
        <v>84</v>
      </c>
      <c r="G821" s="239"/>
      <c r="H821" s="242">
        <v>1</v>
      </c>
      <c r="I821" s="243"/>
      <c r="J821" s="239"/>
      <c r="K821" s="239"/>
      <c r="L821" s="244"/>
      <c r="M821" s="245"/>
      <c r="N821" s="246"/>
      <c r="O821" s="246"/>
      <c r="P821" s="246"/>
      <c r="Q821" s="246"/>
      <c r="R821" s="246"/>
      <c r="S821" s="246"/>
      <c r="T821" s="24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8" t="s">
        <v>160</v>
      </c>
      <c r="AU821" s="248" t="s">
        <v>86</v>
      </c>
      <c r="AV821" s="13" t="s">
        <v>86</v>
      </c>
      <c r="AW821" s="13" t="s">
        <v>34</v>
      </c>
      <c r="AX821" s="13" t="s">
        <v>76</v>
      </c>
      <c r="AY821" s="248" t="s">
        <v>151</v>
      </c>
    </row>
    <row r="822" s="15" customFormat="1">
      <c r="A822" s="15"/>
      <c r="B822" s="260"/>
      <c r="C822" s="261"/>
      <c r="D822" s="233" t="s">
        <v>160</v>
      </c>
      <c r="E822" s="262" t="s">
        <v>1</v>
      </c>
      <c r="F822" s="263" t="s">
        <v>449</v>
      </c>
      <c r="G822" s="261"/>
      <c r="H822" s="262" t="s">
        <v>1</v>
      </c>
      <c r="I822" s="264"/>
      <c r="J822" s="261"/>
      <c r="K822" s="261"/>
      <c r="L822" s="265"/>
      <c r="M822" s="266"/>
      <c r="N822" s="267"/>
      <c r="O822" s="267"/>
      <c r="P822" s="267"/>
      <c r="Q822" s="267"/>
      <c r="R822" s="267"/>
      <c r="S822" s="267"/>
      <c r="T822" s="268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9" t="s">
        <v>160</v>
      </c>
      <c r="AU822" s="269" t="s">
        <v>86</v>
      </c>
      <c r="AV822" s="15" t="s">
        <v>84</v>
      </c>
      <c r="AW822" s="15" t="s">
        <v>34</v>
      </c>
      <c r="AX822" s="15" t="s">
        <v>76</v>
      </c>
      <c r="AY822" s="269" t="s">
        <v>151</v>
      </c>
    </row>
    <row r="823" s="13" customFormat="1">
      <c r="A823" s="13"/>
      <c r="B823" s="238"/>
      <c r="C823" s="239"/>
      <c r="D823" s="233" t="s">
        <v>160</v>
      </c>
      <c r="E823" s="240" t="s">
        <v>1</v>
      </c>
      <c r="F823" s="241" t="s">
        <v>84</v>
      </c>
      <c r="G823" s="239"/>
      <c r="H823" s="242">
        <v>1</v>
      </c>
      <c r="I823" s="243"/>
      <c r="J823" s="239"/>
      <c r="K823" s="239"/>
      <c r="L823" s="244"/>
      <c r="M823" s="245"/>
      <c r="N823" s="246"/>
      <c r="O823" s="246"/>
      <c r="P823" s="246"/>
      <c r="Q823" s="246"/>
      <c r="R823" s="246"/>
      <c r="S823" s="246"/>
      <c r="T823" s="24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8" t="s">
        <v>160</v>
      </c>
      <c r="AU823" s="248" t="s">
        <v>86</v>
      </c>
      <c r="AV823" s="13" t="s">
        <v>86</v>
      </c>
      <c r="AW823" s="13" t="s">
        <v>34</v>
      </c>
      <c r="AX823" s="13" t="s">
        <v>76</v>
      </c>
      <c r="AY823" s="248" t="s">
        <v>151</v>
      </c>
    </row>
    <row r="824" s="15" customFormat="1">
      <c r="A824" s="15"/>
      <c r="B824" s="260"/>
      <c r="C824" s="261"/>
      <c r="D824" s="233" t="s">
        <v>160</v>
      </c>
      <c r="E824" s="262" t="s">
        <v>1</v>
      </c>
      <c r="F824" s="263" t="s">
        <v>451</v>
      </c>
      <c r="G824" s="261"/>
      <c r="H824" s="262" t="s">
        <v>1</v>
      </c>
      <c r="I824" s="264"/>
      <c r="J824" s="261"/>
      <c r="K824" s="261"/>
      <c r="L824" s="265"/>
      <c r="M824" s="266"/>
      <c r="N824" s="267"/>
      <c r="O824" s="267"/>
      <c r="P824" s="267"/>
      <c r="Q824" s="267"/>
      <c r="R824" s="267"/>
      <c r="S824" s="267"/>
      <c r="T824" s="268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9" t="s">
        <v>160</v>
      </c>
      <c r="AU824" s="269" t="s">
        <v>86</v>
      </c>
      <c r="AV824" s="15" t="s">
        <v>84</v>
      </c>
      <c r="AW824" s="15" t="s">
        <v>34</v>
      </c>
      <c r="AX824" s="15" t="s">
        <v>76</v>
      </c>
      <c r="AY824" s="269" t="s">
        <v>151</v>
      </c>
    </row>
    <row r="825" s="13" customFormat="1">
      <c r="A825" s="13"/>
      <c r="B825" s="238"/>
      <c r="C825" s="239"/>
      <c r="D825" s="233" t="s">
        <v>160</v>
      </c>
      <c r="E825" s="240" t="s">
        <v>1</v>
      </c>
      <c r="F825" s="241" t="s">
        <v>84</v>
      </c>
      <c r="G825" s="239"/>
      <c r="H825" s="242">
        <v>1</v>
      </c>
      <c r="I825" s="243"/>
      <c r="J825" s="239"/>
      <c r="K825" s="239"/>
      <c r="L825" s="244"/>
      <c r="M825" s="245"/>
      <c r="N825" s="246"/>
      <c r="O825" s="246"/>
      <c r="P825" s="246"/>
      <c r="Q825" s="246"/>
      <c r="R825" s="246"/>
      <c r="S825" s="246"/>
      <c r="T825" s="24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8" t="s">
        <v>160</v>
      </c>
      <c r="AU825" s="248" t="s">
        <v>86</v>
      </c>
      <c r="AV825" s="13" t="s">
        <v>86</v>
      </c>
      <c r="AW825" s="13" t="s">
        <v>34</v>
      </c>
      <c r="AX825" s="13" t="s">
        <v>76</v>
      </c>
      <c r="AY825" s="248" t="s">
        <v>151</v>
      </c>
    </row>
    <row r="826" s="15" customFormat="1">
      <c r="A826" s="15"/>
      <c r="B826" s="260"/>
      <c r="C826" s="261"/>
      <c r="D826" s="233" t="s">
        <v>160</v>
      </c>
      <c r="E826" s="262" t="s">
        <v>1</v>
      </c>
      <c r="F826" s="263" t="s">
        <v>452</v>
      </c>
      <c r="G826" s="261"/>
      <c r="H826" s="262" t="s">
        <v>1</v>
      </c>
      <c r="I826" s="264"/>
      <c r="J826" s="261"/>
      <c r="K826" s="261"/>
      <c r="L826" s="265"/>
      <c r="M826" s="266"/>
      <c r="N826" s="267"/>
      <c r="O826" s="267"/>
      <c r="P826" s="267"/>
      <c r="Q826" s="267"/>
      <c r="R826" s="267"/>
      <c r="S826" s="267"/>
      <c r="T826" s="268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9" t="s">
        <v>160</v>
      </c>
      <c r="AU826" s="269" t="s">
        <v>86</v>
      </c>
      <c r="AV826" s="15" t="s">
        <v>84</v>
      </c>
      <c r="AW826" s="15" t="s">
        <v>34</v>
      </c>
      <c r="AX826" s="15" t="s">
        <v>76</v>
      </c>
      <c r="AY826" s="269" t="s">
        <v>151</v>
      </c>
    </row>
    <row r="827" s="13" customFormat="1">
      <c r="A827" s="13"/>
      <c r="B827" s="238"/>
      <c r="C827" s="239"/>
      <c r="D827" s="233" t="s">
        <v>160</v>
      </c>
      <c r="E827" s="240" t="s">
        <v>1</v>
      </c>
      <c r="F827" s="241" t="s">
        <v>84</v>
      </c>
      <c r="G827" s="239"/>
      <c r="H827" s="242">
        <v>1</v>
      </c>
      <c r="I827" s="243"/>
      <c r="J827" s="239"/>
      <c r="K827" s="239"/>
      <c r="L827" s="244"/>
      <c r="M827" s="245"/>
      <c r="N827" s="246"/>
      <c r="O827" s="246"/>
      <c r="P827" s="246"/>
      <c r="Q827" s="246"/>
      <c r="R827" s="246"/>
      <c r="S827" s="246"/>
      <c r="T827" s="247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8" t="s">
        <v>160</v>
      </c>
      <c r="AU827" s="248" t="s">
        <v>86</v>
      </c>
      <c r="AV827" s="13" t="s">
        <v>86</v>
      </c>
      <c r="AW827" s="13" t="s">
        <v>34</v>
      </c>
      <c r="AX827" s="13" t="s">
        <v>76</v>
      </c>
      <c r="AY827" s="248" t="s">
        <v>151</v>
      </c>
    </row>
    <row r="828" s="15" customFormat="1">
      <c r="A828" s="15"/>
      <c r="B828" s="260"/>
      <c r="C828" s="261"/>
      <c r="D828" s="233" t="s">
        <v>160</v>
      </c>
      <c r="E828" s="262" t="s">
        <v>1</v>
      </c>
      <c r="F828" s="263" t="s">
        <v>424</v>
      </c>
      <c r="G828" s="261"/>
      <c r="H828" s="262" t="s">
        <v>1</v>
      </c>
      <c r="I828" s="264"/>
      <c r="J828" s="261"/>
      <c r="K828" s="261"/>
      <c r="L828" s="265"/>
      <c r="M828" s="266"/>
      <c r="N828" s="267"/>
      <c r="O828" s="267"/>
      <c r="P828" s="267"/>
      <c r="Q828" s="267"/>
      <c r="R828" s="267"/>
      <c r="S828" s="267"/>
      <c r="T828" s="268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9" t="s">
        <v>160</v>
      </c>
      <c r="AU828" s="269" t="s">
        <v>86</v>
      </c>
      <c r="AV828" s="15" t="s">
        <v>84</v>
      </c>
      <c r="AW828" s="15" t="s">
        <v>34</v>
      </c>
      <c r="AX828" s="15" t="s">
        <v>76</v>
      </c>
      <c r="AY828" s="269" t="s">
        <v>151</v>
      </c>
    </row>
    <row r="829" s="13" customFormat="1">
      <c r="A829" s="13"/>
      <c r="B829" s="238"/>
      <c r="C829" s="239"/>
      <c r="D829" s="233" t="s">
        <v>160</v>
      </c>
      <c r="E829" s="240" t="s">
        <v>1</v>
      </c>
      <c r="F829" s="241" t="s">
        <v>84</v>
      </c>
      <c r="G829" s="239"/>
      <c r="H829" s="242">
        <v>1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8" t="s">
        <v>160</v>
      </c>
      <c r="AU829" s="248" t="s">
        <v>86</v>
      </c>
      <c r="AV829" s="13" t="s">
        <v>86</v>
      </c>
      <c r="AW829" s="13" t="s">
        <v>34</v>
      </c>
      <c r="AX829" s="13" t="s">
        <v>76</v>
      </c>
      <c r="AY829" s="248" t="s">
        <v>151</v>
      </c>
    </row>
    <row r="830" s="15" customFormat="1">
      <c r="A830" s="15"/>
      <c r="B830" s="260"/>
      <c r="C830" s="261"/>
      <c r="D830" s="233" t="s">
        <v>160</v>
      </c>
      <c r="E830" s="262" t="s">
        <v>1</v>
      </c>
      <c r="F830" s="263" t="s">
        <v>867</v>
      </c>
      <c r="G830" s="261"/>
      <c r="H830" s="262" t="s">
        <v>1</v>
      </c>
      <c r="I830" s="264"/>
      <c r="J830" s="261"/>
      <c r="K830" s="261"/>
      <c r="L830" s="265"/>
      <c r="M830" s="266"/>
      <c r="N830" s="267"/>
      <c r="O830" s="267"/>
      <c r="P830" s="267"/>
      <c r="Q830" s="267"/>
      <c r="R830" s="267"/>
      <c r="S830" s="267"/>
      <c r="T830" s="268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9" t="s">
        <v>160</v>
      </c>
      <c r="AU830" s="269" t="s">
        <v>86</v>
      </c>
      <c r="AV830" s="15" t="s">
        <v>84</v>
      </c>
      <c r="AW830" s="15" t="s">
        <v>34</v>
      </c>
      <c r="AX830" s="15" t="s">
        <v>76</v>
      </c>
      <c r="AY830" s="269" t="s">
        <v>151</v>
      </c>
    </row>
    <row r="831" s="13" customFormat="1">
      <c r="A831" s="13"/>
      <c r="B831" s="238"/>
      <c r="C831" s="239"/>
      <c r="D831" s="233" t="s">
        <v>160</v>
      </c>
      <c r="E831" s="240" t="s">
        <v>1</v>
      </c>
      <c r="F831" s="241" t="s">
        <v>84</v>
      </c>
      <c r="G831" s="239"/>
      <c r="H831" s="242">
        <v>1</v>
      </c>
      <c r="I831" s="243"/>
      <c r="J831" s="239"/>
      <c r="K831" s="239"/>
      <c r="L831" s="244"/>
      <c r="M831" s="245"/>
      <c r="N831" s="246"/>
      <c r="O831" s="246"/>
      <c r="P831" s="246"/>
      <c r="Q831" s="246"/>
      <c r="R831" s="246"/>
      <c r="S831" s="246"/>
      <c r="T831" s="247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8" t="s">
        <v>160</v>
      </c>
      <c r="AU831" s="248" t="s">
        <v>86</v>
      </c>
      <c r="AV831" s="13" t="s">
        <v>86</v>
      </c>
      <c r="AW831" s="13" t="s">
        <v>34</v>
      </c>
      <c r="AX831" s="13" t="s">
        <v>76</v>
      </c>
      <c r="AY831" s="248" t="s">
        <v>151</v>
      </c>
    </row>
    <row r="832" s="15" customFormat="1">
      <c r="A832" s="15"/>
      <c r="B832" s="260"/>
      <c r="C832" s="261"/>
      <c r="D832" s="233" t="s">
        <v>160</v>
      </c>
      <c r="E832" s="262" t="s">
        <v>1</v>
      </c>
      <c r="F832" s="263" t="s">
        <v>454</v>
      </c>
      <c r="G832" s="261"/>
      <c r="H832" s="262" t="s">
        <v>1</v>
      </c>
      <c r="I832" s="264"/>
      <c r="J832" s="261"/>
      <c r="K832" s="261"/>
      <c r="L832" s="265"/>
      <c r="M832" s="266"/>
      <c r="N832" s="267"/>
      <c r="O832" s="267"/>
      <c r="P832" s="267"/>
      <c r="Q832" s="267"/>
      <c r="R832" s="267"/>
      <c r="S832" s="267"/>
      <c r="T832" s="268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9" t="s">
        <v>160</v>
      </c>
      <c r="AU832" s="269" t="s">
        <v>86</v>
      </c>
      <c r="AV832" s="15" t="s">
        <v>84</v>
      </c>
      <c r="AW832" s="15" t="s">
        <v>34</v>
      </c>
      <c r="AX832" s="15" t="s">
        <v>76</v>
      </c>
      <c r="AY832" s="269" t="s">
        <v>151</v>
      </c>
    </row>
    <row r="833" s="13" customFormat="1">
      <c r="A833" s="13"/>
      <c r="B833" s="238"/>
      <c r="C833" s="239"/>
      <c r="D833" s="233" t="s">
        <v>160</v>
      </c>
      <c r="E833" s="240" t="s">
        <v>1</v>
      </c>
      <c r="F833" s="241" t="s">
        <v>84</v>
      </c>
      <c r="G833" s="239"/>
      <c r="H833" s="242">
        <v>1</v>
      </c>
      <c r="I833" s="243"/>
      <c r="J833" s="239"/>
      <c r="K833" s="239"/>
      <c r="L833" s="244"/>
      <c r="M833" s="245"/>
      <c r="N833" s="246"/>
      <c r="O833" s="246"/>
      <c r="P833" s="246"/>
      <c r="Q833" s="246"/>
      <c r="R833" s="246"/>
      <c r="S833" s="246"/>
      <c r="T833" s="247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8" t="s">
        <v>160</v>
      </c>
      <c r="AU833" s="248" t="s">
        <v>86</v>
      </c>
      <c r="AV833" s="13" t="s">
        <v>86</v>
      </c>
      <c r="AW833" s="13" t="s">
        <v>34</v>
      </c>
      <c r="AX833" s="13" t="s">
        <v>76</v>
      </c>
      <c r="AY833" s="248" t="s">
        <v>151</v>
      </c>
    </row>
    <row r="834" s="14" customFormat="1">
      <c r="A834" s="14"/>
      <c r="B834" s="249"/>
      <c r="C834" s="250"/>
      <c r="D834" s="233" t="s">
        <v>160</v>
      </c>
      <c r="E834" s="251" t="s">
        <v>1</v>
      </c>
      <c r="F834" s="252" t="s">
        <v>162</v>
      </c>
      <c r="G834" s="250"/>
      <c r="H834" s="253">
        <v>15</v>
      </c>
      <c r="I834" s="254"/>
      <c r="J834" s="250"/>
      <c r="K834" s="250"/>
      <c r="L834" s="255"/>
      <c r="M834" s="256"/>
      <c r="N834" s="257"/>
      <c r="O834" s="257"/>
      <c r="P834" s="257"/>
      <c r="Q834" s="257"/>
      <c r="R834" s="257"/>
      <c r="S834" s="257"/>
      <c r="T834" s="25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9" t="s">
        <v>160</v>
      </c>
      <c r="AU834" s="259" t="s">
        <v>86</v>
      </c>
      <c r="AV834" s="14" t="s">
        <v>157</v>
      </c>
      <c r="AW834" s="14" t="s">
        <v>34</v>
      </c>
      <c r="AX834" s="14" t="s">
        <v>84</v>
      </c>
      <c r="AY834" s="259" t="s">
        <v>151</v>
      </c>
    </row>
    <row r="835" s="2" customFormat="1" ht="24.15" customHeight="1">
      <c r="A835" s="38"/>
      <c r="B835" s="39"/>
      <c r="C835" s="219" t="s">
        <v>868</v>
      </c>
      <c r="D835" s="219" t="s">
        <v>153</v>
      </c>
      <c r="E835" s="220" t="s">
        <v>869</v>
      </c>
      <c r="F835" s="221" t="s">
        <v>870</v>
      </c>
      <c r="G835" s="222" t="s">
        <v>305</v>
      </c>
      <c r="H835" s="223">
        <v>10.800000000000001</v>
      </c>
      <c r="I835" s="224"/>
      <c r="J835" s="225">
        <f>ROUND(I835*H835,2)</f>
        <v>0</v>
      </c>
      <c r="K835" s="226"/>
      <c r="L835" s="44"/>
      <c r="M835" s="227" t="s">
        <v>1</v>
      </c>
      <c r="N835" s="228" t="s">
        <v>41</v>
      </c>
      <c r="O835" s="91"/>
      <c r="P835" s="229">
        <f>O835*H835</f>
        <v>0</v>
      </c>
      <c r="Q835" s="229">
        <v>0</v>
      </c>
      <c r="R835" s="229">
        <f>Q835*H835</f>
        <v>0</v>
      </c>
      <c r="S835" s="229">
        <v>0</v>
      </c>
      <c r="T835" s="230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31" t="s">
        <v>239</v>
      </c>
      <c r="AT835" s="231" t="s">
        <v>153</v>
      </c>
      <c r="AU835" s="231" t="s">
        <v>86</v>
      </c>
      <c r="AY835" s="17" t="s">
        <v>151</v>
      </c>
      <c r="BE835" s="232">
        <f>IF(N835="základní",J835,0)</f>
        <v>0</v>
      </c>
      <c r="BF835" s="232">
        <f>IF(N835="snížená",J835,0)</f>
        <v>0</v>
      </c>
      <c r="BG835" s="232">
        <f>IF(N835="zákl. přenesená",J835,0)</f>
        <v>0</v>
      </c>
      <c r="BH835" s="232">
        <f>IF(N835="sníž. přenesená",J835,0)</f>
        <v>0</v>
      </c>
      <c r="BI835" s="232">
        <f>IF(N835="nulová",J835,0)</f>
        <v>0</v>
      </c>
      <c r="BJ835" s="17" t="s">
        <v>84</v>
      </c>
      <c r="BK835" s="232">
        <f>ROUND(I835*H835,2)</f>
        <v>0</v>
      </c>
      <c r="BL835" s="17" t="s">
        <v>239</v>
      </c>
      <c r="BM835" s="231" t="s">
        <v>871</v>
      </c>
    </row>
    <row r="836" s="2" customFormat="1">
      <c r="A836" s="38"/>
      <c r="B836" s="39"/>
      <c r="C836" s="40"/>
      <c r="D836" s="233" t="s">
        <v>159</v>
      </c>
      <c r="E836" s="40"/>
      <c r="F836" s="234" t="s">
        <v>870</v>
      </c>
      <c r="G836" s="40"/>
      <c r="H836" s="40"/>
      <c r="I836" s="235"/>
      <c r="J836" s="40"/>
      <c r="K836" s="40"/>
      <c r="L836" s="44"/>
      <c r="M836" s="236"/>
      <c r="N836" s="237"/>
      <c r="O836" s="91"/>
      <c r="P836" s="91"/>
      <c r="Q836" s="91"/>
      <c r="R836" s="91"/>
      <c r="S836" s="91"/>
      <c r="T836" s="92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159</v>
      </c>
      <c r="AU836" s="17" t="s">
        <v>86</v>
      </c>
    </row>
    <row r="837" s="15" customFormat="1">
      <c r="A837" s="15"/>
      <c r="B837" s="260"/>
      <c r="C837" s="261"/>
      <c r="D837" s="233" t="s">
        <v>160</v>
      </c>
      <c r="E837" s="262" t="s">
        <v>1</v>
      </c>
      <c r="F837" s="263" t="s">
        <v>872</v>
      </c>
      <c r="G837" s="261"/>
      <c r="H837" s="262" t="s">
        <v>1</v>
      </c>
      <c r="I837" s="264"/>
      <c r="J837" s="261"/>
      <c r="K837" s="261"/>
      <c r="L837" s="265"/>
      <c r="M837" s="266"/>
      <c r="N837" s="267"/>
      <c r="O837" s="267"/>
      <c r="P837" s="267"/>
      <c r="Q837" s="267"/>
      <c r="R837" s="267"/>
      <c r="S837" s="267"/>
      <c r="T837" s="268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9" t="s">
        <v>160</v>
      </c>
      <c r="AU837" s="269" t="s">
        <v>86</v>
      </c>
      <c r="AV837" s="15" t="s">
        <v>84</v>
      </c>
      <c r="AW837" s="15" t="s">
        <v>34</v>
      </c>
      <c r="AX837" s="15" t="s">
        <v>76</v>
      </c>
      <c r="AY837" s="269" t="s">
        <v>151</v>
      </c>
    </row>
    <row r="838" s="13" customFormat="1">
      <c r="A838" s="13"/>
      <c r="B838" s="238"/>
      <c r="C838" s="239"/>
      <c r="D838" s="233" t="s">
        <v>160</v>
      </c>
      <c r="E838" s="240" t="s">
        <v>1</v>
      </c>
      <c r="F838" s="241" t="s">
        <v>873</v>
      </c>
      <c r="G838" s="239"/>
      <c r="H838" s="242">
        <v>7.2000000000000002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8" t="s">
        <v>160</v>
      </c>
      <c r="AU838" s="248" t="s">
        <v>86</v>
      </c>
      <c r="AV838" s="13" t="s">
        <v>86</v>
      </c>
      <c r="AW838" s="13" t="s">
        <v>34</v>
      </c>
      <c r="AX838" s="13" t="s">
        <v>76</v>
      </c>
      <c r="AY838" s="248" t="s">
        <v>151</v>
      </c>
    </row>
    <row r="839" s="13" customFormat="1">
      <c r="A839" s="13"/>
      <c r="B839" s="238"/>
      <c r="C839" s="239"/>
      <c r="D839" s="233" t="s">
        <v>160</v>
      </c>
      <c r="E839" s="240" t="s">
        <v>1</v>
      </c>
      <c r="F839" s="241" t="s">
        <v>874</v>
      </c>
      <c r="G839" s="239"/>
      <c r="H839" s="242">
        <v>3.6000000000000001</v>
      </c>
      <c r="I839" s="243"/>
      <c r="J839" s="239"/>
      <c r="K839" s="239"/>
      <c r="L839" s="244"/>
      <c r="M839" s="245"/>
      <c r="N839" s="246"/>
      <c r="O839" s="246"/>
      <c r="P839" s="246"/>
      <c r="Q839" s="246"/>
      <c r="R839" s="246"/>
      <c r="S839" s="246"/>
      <c r="T839" s="24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8" t="s">
        <v>160</v>
      </c>
      <c r="AU839" s="248" t="s">
        <v>86</v>
      </c>
      <c r="AV839" s="13" t="s">
        <v>86</v>
      </c>
      <c r="AW839" s="13" t="s">
        <v>34</v>
      </c>
      <c r="AX839" s="13" t="s">
        <v>76</v>
      </c>
      <c r="AY839" s="248" t="s">
        <v>151</v>
      </c>
    </row>
    <row r="840" s="14" customFormat="1">
      <c r="A840" s="14"/>
      <c r="B840" s="249"/>
      <c r="C840" s="250"/>
      <c r="D840" s="233" t="s">
        <v>160</v>
      </c>
      <c r="E840" s="251" t="s">
        <v>1</v>
      </c>
      <c r="F840" s="252" t="s">
        <v>162</v>
      </c>
      <c r="G840" s="250"/>
      <c r="H840" s="253">
        <v>10.800000000000001</v>
      </c>
      <c r="I840" s="254"/>
      <c r="J840" s="250"/>
      <c r="K840" s="250"/>
      <c r="L840" s="255"/>
      <c r="M840" s="256"/>
      <c r="N840" s="257"/>
      <c r="O840" s="257"/>
      <c r="P840" s="257"/>
      <c r="Q840" s="257"/>
      <c r="R840" s="257"/>
      <c r="S840" s="257"/>
      <c r="T840" s="25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9" t="s">
        <v>160</v>
      </c>
      <c r="AU840" s="259" t="s">
        <v>86</v>
      </c>
      <c r="AV840" s="14" t="s">
        <v>157</v>
      </c>
      <c r="AW840" s="14" t="s">
        <v>34</v>
      </c>
      <c r="AX840" s="14" t="s">
        <v>84</v>
      </c>
      <c r="AY840" s="259" t="s">
        <v>151</v>
      </c>
    </row>
    <row r="841" s="2" customFormat="1" ht="24.15" customHeight="1">
      <c r="A841" s="38"/>
      <c r="B841" s="39"/>
      <c r="C841" s="270" t="s">
        <v>875</v>
      </c>
      <c r="D841" s="270" t="s">
        <v>257</v>
      </c>
      <c r="E841" s="271" t="s">
        <v>876</v>
      </c>
      <c r="F841" s="272" t="s">
        <v>877</v>
      </c>
      <c r="G841" s="273" t="s">
        <v>305</v>
      </c>
      <c r="H841" s="274">
        <v>11.880000000000001</v>
      </c>
      <c r="I841" s="275"/>
      <c r="J841" s="276">
        <f>ROUND(I841*H841,2)</f>
        <v>0</v>
      </c>
      <c r="K841" s="277"/>
      <c r="L841" s="278"/>
      <c r="M841" s="279" t="s">
        <v>1</v>
      </c>
      <c r="N841" s="280" t="s">
        <v>41</v>
      </c>
      <c r="O841" s="91"/>
      <c r="P841" s="229">
        <f>O841*H841</f>
        <v>0</v>
      </c>
      <c r="Q841" s="229">
        <v>0.0040000000000000001</v>
      </c>
      <c r="R841" s="229">
        <f>Q841*H841</f>
        <v>0.047520000000000007</v>
      </c>
      <c r="S841" s="229">
        <v>0</v>
      </c>
      <c r="T841" s="230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1" t="s">
        <v>340</v>
      </c>
      <c r="AT841" s="231" t="s">
        <v>257</v>
      </c>
      <c r="AU841" s="231" t="s">
        <v>86</v>
      </c>
      <c r="AY841" s="17" t="s">
        <v>151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17" t="s">
        <v>84</v>
      </c>
      <c r="BK841" s="232">
        <f>ROUND(I841*H841,2)</f>
        <v>0</v>
      </c>
      <c r="BL841" s="17" t="s">
        <v>239</v>
      </c>
      <c r="BM841" s="231" t="s">
        <v>878</v>
      </c>
    </row>
    <row r="842" s="2" customFormat="1">
      <c r="A842" s="38"/>
      <c r="B842" s="39"/>
      <c r="C842" s="40"/>
      <c r="D842" s="233" t="s">
        <v>159</v>
      </c>
      <c r="E842" s="40"/>
      <c r="F842" s="234" t="s">
        <v>877</v>
      </c>
      <c r="G842" s="40"/>
      <c r="H842" s="40"/>
      <c r="I842" s="235"/>
      <c r="J842" s="40"/>
      <c r="K842" s="40"/>
      <c r="L842" s="44"/>
      <c r="M842" s="236"/>
      <c r="N842" s="237"/>
      <c r="O842" s="91"/>
      <c r="P842" s="91"/>
      <c r="Q842" s="91"/>
      <c r="R842" s="91"/>
      <c r="S842" s="91"/>
      <c r="T842" s="92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159</v>
      </c>
      <c r="AU842" s="17" t="s">
        <v>86</v>
      </c>
    </row>
    <row r="843" s="13" customFormat="1">
      <c r="A843" s="13"/>
      <c r="B843" s="238"/>
      <c r="C843" s="239"/>
      <c r="D843" s="233" t="s">
        <v>160</v>
      </c>
      <c r="E843" s="240" t="s">
        <v>1</v>
      </c>
      <c r="F843" s="241" t="s">
        <v>879</v>
      </c>
      <c r="G843" s="239"/>
      <c r="H843" s="242">
        <v>11.880000000000001</v>
      </c>
      <c r="I843" s="243"/>
      <c r="J843" s="239"/>
      <c r="K843" s="239"/>
      <c r="L843" s="244"/>
      <c r="M843" s="245"/>
      <c r="N843" s="246"/>
      <c r="O843" s="246"/>
      <c r="P843" s="246"/>
      <c r="Q843" s="246"/>
      <c r="R843" s="246"/>
      <c r="S843" s="246"/>
      <c r="T843" s="24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8" t="s">
        <v>160</v>
      </c>
      <c r="AU843" s="248" t="s">
        <v>86</v>
      </c>
      <c r="AV843" s="13" t="s">
        <v>86</v>
      </c>
      <c r="AW843" s="13" t="s">
        <v>34</v>
      </c>
      <c r="AX843" s="13" t="s">
        <v>84</v>
      </c>
      <c r="AY843" s="248" t="s">
        <v>151</v>
      </c>
    </row>
    <row r="844" s="2" customFormat="1" ht="24.15" customHeight="1">
      <c r="A844" s="38"/>
      <c r="B844" s="39"/>
      <c r="C844" s="270" t="s">
        <v>880</v>
      </c>
      <c r="D844" s="270" t="s">
        <v>257</v>
      </c>
      <c r="E844" s="271" t="s">
        <v>881</v>
      </c>
      <c r="F844" s="272" t="s">
        <v>882</v>
      </c>
      <c r="G844" s="273" t="s">
        <v>194</v>
      </c>
      <c r="H844" s="274">
        <v>20</v>
      </c>
      <c r="I844" s="275"/>
      <c r="J844" s="276">
        <f>ROUND(I844*H844,2)</f>
        <v>0</v>
      </c>
      <c r="K844" s="277"/>
      <c r="L844" s="278"/>
      <c r="M844" s="279" t="s">
        <v>1</v>
      </c>
      <c r="N844" s="280" t="s">
        <v>41</v>
      </c>
      <c r="O844" s="91"/>
      <c r="P844" s="229">
        <f>O844*H844</f>
        <v>0</v>
      </c>
      <c r="Q844" s="229">
        <v>6.0000000000000002E-05</v>
      </c>
      <c r="R844" s="229">
        <f>Q844*H844</f>
        <v>0.0012000000000000001</v>
      </c>
      <c r="S844" s="229">
        <v>0</v>
      </c>
      <c r="T844" s="230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31" t="s">
        <v>340</v>
      </c>
      <c r="AT844" s="231" t="s">
        <v>257</v>
      </c>
      <c r="AU844" s="231" t="s">
        <v>86</v>
      </c>
      <c r="AY844" s="17" t="s">
        <v>151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17" t="s">
        <v>84</v>
      </c>
      <c r="BK844" s="232">
        <f>ROUND(I844*H844,2)</f>
        <v>0</v>
      </c>
      <c r="BL844" s="17" t="s">
        <v>239</v>
      </c>
      <c r="BM844" s="231" t="s">
        <v>883</v>
      </c>
    </row>
    <row r="845" s="2" customFormat="1">
      <c r="A845" s="38"/>
      <c r="B845" s="39"/>
      <c r="C845" s="40"/>
      <c r="D845" s="233" t="s">
        <v>159</v>
      </c>
      <c r="E845" s="40"/>
      <c r="F845" s="234" t="s">
        <v>882</v>
      </c>
      <c r="G845" s="40"/>
      <c r="H845" s="40"/>
      <c r="I845" s="235"/>
      <c r="J845" s="40"/>
      <c r="K845" s="40"/>
      <c r="L845" s="44"/>
      <c r="M845" s="236"/>
      <c r="N845" s="237"/>
      <c r="O845" s="91"/>
      <c r="P845" s="91"/>
      <c r="Q845" s="91"/>
      <c r="R845" s="91"/>
      <c r="S845" s="91"/>
      <c r="T845" s="92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T845" s="17" t="s">
        <v>159</v>
      </c>
      <c r="AU845" s="17" t="s">
        <v>86</v>
      </c>
    </row>
    <row r="846" s="2" customFormat="1" ht="21.75" customHeight="1">
      <c r="A846" s="38"/>
      <c r="B846" s="39"/>
      <c r="C846" s="219" t="s">
        <v>884</v>
      </c>
      <c r="D846" s="219" t="s">
        <v>153</v>
      </c>
      <c r="E846" s="220" t="s">
        <v>885</v>
      </c>
      <c r="F846" s="221" t="s">
        <v>886</v>
      </c>
      <c r="G846" s="222" t="s">
        <v>887</v>
      </c>
      <c r="H846" s="223">
        <v>89</v>
      </c>
      <c r="I846" s="224"/>
      <c r="J846" s="225">
        <f>ROUND(I846*H846,2)</f>
        <v>0</v>
      </c>
      <c r="K846" s="226"/>
      <c r="L846" s="44"/>
      <c r="M846" s="227" t="s">
        <v>1</v>
      </c>
      <c r="N846" s="228" t="s">
        <v>41</v>
      </c>
      <c r="O846" s="91"/>
      <c r="P846" s="229">
        <f>O846*H846</f>
        <v>0</v>
      </c>
      <c r="Q846" s="229">
        <v>0</v>
      </c>
      <c r="R846" s="229">
        <f>Q846*H846</f>
        <v>0</v>
      </c>
      <c r="S846" s="229">
        <v>0</v>
      </c>
      <c r="T846" s="230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31" t="s">
        <v>239</v>
      </c>
      <c r="AT846" s="231" t="s">
        <v>153</v>
      </c>
      <c r="AU846" s="231" t="s">
        <v>86</v>
      </c>
      <c r="AY846" s="17" t="s">
        <v>151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17" t="s">
        <v>84</v>
      </c>
      <c r="BK846" s="232">
        <f>ROUND(I846*H846,2)</f>
        <v>0</v>
      </c>
      <c r="BL846" s="17" t="s">
        <v>239</v>
      </c>
      <c r="BM846" s="231" t="s">
        <v>888</v>
      </c>
    </row>
    <row r="847" s="2" customFormat="1">
      <c r="A847" s="38"/>
      <c r="B847" s="39"/>
      <c r="C847" s="40"/>
      <c r="D847" s="233" t="s">
        <v>159</v>
      </c>
      <c r="E847" s="40"/>
      <c r="F847" s="234" t="s">
        <v>886</v>
      </c>
      <c r="G847" s="40"/>
      <c r="H847" s="40"/>
      <c r="I847" s="235"/>
      <c r="J847" s="40"/>
      <c r="K847" s="40"/>
      <c r="L847" s="44"/>
      <c r="M847" s="236"/>
      <c r="N847" s="237"/>
      <c r="O847" s="91"/>
      <c r="P847" s="91"/>
      <c r="Q847" s="91"/>
      <c r="R847" s="91"/>
      <c r="S847" s="91"/>
      <c r="T847" s="92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159</v>
      </c>
      <c r="AU847" s="17" t="s">
        <v>86</v>
      </c>
    </row>
    <row r="848" s="2" customFormat="1" ht="24.15" customHeight="1">
      <c r="A848" s="38"/>
      <c r="B848" s="39"/>
      <c r="C848" s="219" t="s">
        <v>889</v>
      </c>
      <c r="D848" s="219" t="s">
        <v>153</v>
      </c>
      <c r="E848" s="220" t="s">
        <v>890</v>
      </c>
      <c r="F848" s="221" t="s">
        <v>891</v>
      </c>
      <c r="G848" s="222" t="s">
        <v>188</v>
      </c>
      <c r="H848" s="223">
        <v>0.59599999999999997</v>
      </c>
      <c r="I848" s="224"/>
      <c r="J848" s="225">
        <f>ROUND(I848*H848,2)</f>
        <v>0</v>
      </c>
      <c r="K848" s="226"/>
      <c r="L848" s="44"/>
      <c r="M848" s="227" t="s">
        <v>1</v>
      </c>
      <c r="N848" s="228" t="s">
        <v>41</v>
      </c>
      <c r="O848" s="91"/>
      <c r="P848" s="229">
        <f>O848*H848</f>
        <v>0</v>
      </c>
      <c r="Q848" s="229">
        <v>0</v>
      </c>
      <c r="R848" s="229">
        <f>Q848*H848</f>
        <v>0</v>
      </c>
      <c r="S848" s="229">
        <v>0</v>
      </c>
      <c r="T848" s="230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31" t="s">
        <v>239</v>
      </c>
      <c r="AT848" s="231" t="s">
        <v>153</v>
      </c>
      <c r="AU848" s="231" t="s">
        <v>86</v>
      </c>
      <c r="AY848" s="17" t="s">
        <v>151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17" t="s">
        <v>84</v>
      </c>
      <c r="BK848" s="232">
        <f>ROUND(I848*H848,2)</f>
        <v>0</v>
      </c>
      <c r="BL848" s="17" t="s">
        <v>239</v>
      </c>
      <c r="BM848" s="231" t="s">
        <v>892</v>
      </c>
    </row>
    <row r="849" s="2" customFormat="1">
      <c r="A849" s="38"/>
      <c r="B849" s="39"/>
      <c r="C849" s="40"/>
      <c r="D849" s="233" t="s">
        <v>159</v>
      </c>
      <c r="E849" s="40"/>
      <c r="F849" s="234" t="s">
        <v>891</v>
      </c>
      <c r="G849" s="40"/>
      <c r="H849" s="40"/>
      <c r="I849" s="235"/>
      <c r="J849" s="40"/>
      <c r="K849" s="40"/>
      <c r="L849" s="44"/>
      <c r="M849" s="236"/>
      <c r="N849" s="237"/>
      <c r="O849" s="91"/>
      <c r="P849" s="91"/>
      <c r="Q849" s="91"/>
      <c r="R849" s="91"/>
      <c r="S849" s="91"/>
      <c r="T849" s="92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159</v>
      </c>
      <c r="AU849" s="17" t="s">
        <v>86</v>
      </c>
    </row>
    <row r="850" s="12" customFormat="1" ht="22.8" customHeight="1">
      <c r="A850" s="12"/>
      <c r="B850" s="203"/>
      <c r="C850" s="204"/>
      <c r="D850" s="205" t="s">
        <v>75</v>
      </c>
      <c r="E850" s="217" t="s">
        <v>893</v>
      </c>
      <c r="F850" s="217" t="s">
        <v>894</v>
      </c>
      <c r="G850" s="204"/>
      <c r="H850" s="204"/>
      <c r="I850" s="207"/>
      <c r="J850" s="218">
        <f>BK850</f>
        <v>0</v>
      </c>
      <c r="K850" s="204"/>
      <c r="L850" s="209"/>
      <c r="M850" s="210"/>
      <c r="N850" s="211"/>
      <c r="O850" s="211"/>
      <c r="P850" s="212">
        <f>SUM(P851:P879)</f>
        <v>0</v>
      </c>
      <c r="Q850" s="211"/>
      <c r="R850" s="212">
        <f>SUM(R851:R879)</f>
        <v>0.091023999999999994</v>
      </c>
      <c r="S850" s="211"/>
      <c r="T850" s="213">
        <f>SUM(T851:T879)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14" t="s">
        <v>86</v>
      </c>
      <c r="AT850" s="215" t="s">
        <v>75</v>
      </c>
      <c r="AU850" s="215" t="s">
        <v>84</v>
      </c>
      <c r="AY850" s="214" t="s">
        <v>151</v>
      </c>
      <c r="BK850" s="216">
        <f>SUM(BK851:BK879)</f>
        <v>0</v>
      </c>
    </row>
    <row r="851" s="2" customFormat="1" ht="24.15" customHeight="1">
      <c r="A851" s="38"/>
      <c r="B851" s="39"/>
      <c r="C851" s="219" t="s">
        <v>895</v>
      </c>
      <c r="D851" s="219" t="s">
        <v>153</v>
      </c>
      <c r="E851" s="220" t="s">
        <v>896</v>
      </c>
      <c r="F851" s="221" t="s">
        <v>897</v>
      </c>
      <c r="G851" s="222" t="s">
        <v>194</v>
      </c>
      <c r="H851" s="223">
        <v>2</v>
      </c>
      <c r="I851" s="224"/>
      <c r="J851" s="225">
        <f>ROUND(I851*H851,2)</f>
        <v>0</v>
      </c>
      <c r="K851" s="226"/>
      <c r="L851" s="44"/>
      <c r="M851" s="227" t="s">
        <v>1</v>
      </c>
      <c r="N851" s="228" t="s">
        <v>41</v>
      </c>
      <c r="O851" s="91"/>
      <c r="P851" s="229">
        <f>O851*H851</f>
        <v>0</v>
      </c>
      <c r="Q851" s="229">
        <v>0</v>
      </c>
      <c r="R851" s="229">
        <f>Q851*H851</f>
        <v>0</v>
      </c>
      <c r="S851" s="229">
        <v>0</v>
      </c>
      <c r="T851" s="230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31" t="s">
        <v>239</v>
      </c>
      <c r="AT851" s="231" t="s">
        <v>153</v>
      </c>
      <c r="AU851" s="231" t="s">
        <v>86</v>
      </c>
      <c r="AY851" s="17" t="s">
        <v>151</v>
      </c>
      <c r="BE851" s="232">
        <f>IF(N851="základní",J851,0)</f>
        <v>0</v>
      </c>
      <c r="BF851" s="232">
        <f>IF(N851="snížená",J851,0)</f>
        <v>0</v>
      </c>
      <c r="BG851" s="232">
        <f>IF(N851="zákl. přenesená",J851,0)</f>
        <v>0</v>
      </c>
      <c r="BH851" s="232">
        <f>IF(N851="sníž. přenesená",J851,0)</f>
        <v>0</v>
      </c>
      <c r="BI851" s="232">
        <f>IF(N851="nulová",J851,0)</f>
        <v>0</v>
      </c>
      <c r="BJ851" s="17" t="s">
        <v>84</v>
      </c>
      <c r="BK851" s="232">
        <f>ROUND(I851*H851,2)</f>
        <v>0</v>
      </c>
      <c r="BL851" s="17" t="s">
        <v>239</v>
      </c>
      <c r="BM851" s="231" t="s">
        <v>898</v>
      </c>
    </row>
    <row r="852" s="2" customFormat="1">
      <c r="A852" s="38"/>
      <c r="B852" s="39"/>
      <c r="C852" s="40"/>
      <c r="D852" s="233" t="s">
        <v>159</v>
      </c>
      <c r="E852" s="40"/>
      <c r="F852" s="234" t="s">
        <v>897</v>
      </c>
      <c r="G852" s="40"/>
      <c r="H852" s="40"/>
      <c r="I852" s="235"/>
      <c r="J852" s="40"/>
      <c r="K852" s="40"/>
      <c r="L852" s="44"/>
      <c r="M852" s="236"/>
      <c r="N852" s="237"/>
      <c r="O852" s="91"/>
      <c r="P852" s="91"/>
      <c r="Q852" s="91"/>
      <c r="R852" s="91"/>
      <c r="S852" s="91"/>
      <c r="T852" s="92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159</v>
      </c>
      <c r="AU852" s="17" t="s">
        <v>86</v>
      </c>
    </row>
    <row r="853" s="2" customFormat="1" ht="24.15" customHeight="1">
      <c r="A853" s="38"/>
      <c r="B853" s="39"/>
      <c r="C853" s="219" t="s">
        <v>899</v>
      </c>
      <c r="D853" s="219" t="s">
        <v>153</v>
      </c>
      <c r="E853" s="220" t="s">
        <v>900</v>
      </c>
      <c r="F853" s="221" t="s">
        <v>901</v>
      </c>
      <c r="G853" s="222" t="s">
        <v>194</v>
      </c>
      <c r="H853" s="223">
        <v>1</v>
      </c>
      <c r="I853" s="224"/>
      <c r="J853" s="225">
        <f>ROUND(I853*H853,2)</f>
        <v>0</v>
      </c>
      <c r="K853" s="226"/>
      <c r="L853" s="44"/>
      <c r="M853" s="227" t="s">
        <v>1</v>
      </c>
      <c r="N853" s="228" t="s">
        <v>41</v>
      </c>
      <c r="O853" s="91"/>
      <c r="P853" s="229">
        <f>O853*H853</f>
        <v>0</v>
      </c>
      <c r="Q853" s="229">
        <v>0</v>
      </c>
      <c r="R853" s="229">
        <f>Q853*H853</f>
        <v>0</v>
      </c>
      <c r="S853" s="229">
        <v>0</v>
      </c>
      <c r="T853" s="230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31" t="s">
        <v>239</v>
      </c>
      <c r="AT853" s="231" t="s">
        <v>153</v>
      </c>
      <c r="AU853" s="231" t="s">
        <v>86</v>
      </c>
      <c r="AY853" s="17" t="s">
        <v>151</v>
      </c>
      <c r="BE853" s="232">
        <f>IF(N853="základní",J853,0)</f>
        <v>0</v>
      </c>
      <c r="BF853" s="232">
        <f>IF(N853="snížená",J853,0)</f>
        <v>0</v>
      </c>
      <c r="BG853" s="232">
        <f>IF(N853="zákl. přenesená",J853,0)</f>
        <v>0</v>
      </c>
      <c r="BH853" s="232">
        <f>IF(N853="sníž. přenesená",J853,0)</f>
        <v>0</v>
      </c>
      <c r="BI853" s="232">
        <f>IF(N853="nulová",J853,0)</f>
        <v>0</v>
      </c>
      <c r="BJ853" s="17" t="s">
        <v>84</v>
      </c>
      <c r="BK853" s="232">
        <f>ROUND(I853*H853,2)</f>
        <v>0</v>
      </c>
      <c r="BL853" s="17" t="s">
        <v>239</v>
      </c>
      <c r="BM853" s="231" t="s">
        <v>902</v>
      </c>
    </row>
    <row r="854" s="2" customFormat="1">
      <c r="A854" s="38"/>
      <c r="B854" s="39"/>
      <c r="C854" s="40"/>
      <c r="D854" s="233" t="s">
        <v>159</v>
      </c>
      <c r="E854" s="40"/>
      <c r="F854" s="234" t="s">
        <v>901</v>
      </c>
      <c r="G854" s="40"/>
      <c r="H854" s="40"/>
      <c r="I854" s="235"/>
      <c r="J854" s="40"/>
      <c r="K854" s="40"/>
      <c r="L854" s="44"/>
      <c r="M854" s="236"/>
      <c r="N854" s="237"/>
      <c r="O854" s="91"/>
      <c r="P854" s="91"/>
      <c r="Q854" s="91"/>
      <c r="R854" s="91"/>
      <c r="S854" s="91"/>
      <c r="T854" s="92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T854" s="17" t="s">
        <v>159</v>
      </c>
      <c r="AU854" s="17" t="s">
        <v>86</v>
      </c>
    </row>
    <row r="855" s="2" customFormat="1" ht="24.15" customHeight="1">
      <c r="A855" s="38"/>
      <c r="B855" s="39"/>
      <c r="C855" s="219" t="s">
        <v>903</v>
      </c>
      <c r="D855" s="219" t="s">
        <v>153</v>
      </c>
      <c r="E855" s="220" t="s">
        <v>904</v>
      </c>
      <c r="F855" s="221" t="s">
        <v>905</v>
      </c>
      <c r="G855" s="222" t="s">
        <v>194</v>
      </c>
      <c r="H855" s="223">
        <v>5</v>
      </c>
      <c r="I855" s="224"/>
      <c r="J855" s="225">
        <f>ROUND(I855*H855,2)</f>
        <v>0</v>
      </c>
      <c r="K855" s="226"/>
      <c r="L855" s="44"/>
      <c r="M855" s="227" t="s">
        <v>1</v>
      </c>
      <c r="N855" s="228" t="s">
        <v>41</v>
      </c>
      <c r="O855" s="91"/>
      <c r="P855" s="229">
        <f>O855*H855</f>
        <v>0</v>
      </c>
      <c r="Q855" s="229">
        <v>0</v>
      </c>
      <c r="R855" s="229">
        <f>Q855*H855</f>
        <v>0</v>
      </c>
      <c r="S855" s="229">
        <v>0</v>
      </c>
      <c r="T855" s="230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31" t="s">
        <v>239</v>
      </c>
      <c r="AT855" s="231" t="s">
        <v>153</v>
      </c>
      <c r="AU855" s="231" t="s">
        <v>86</v>
      </c>
      <c r="AY855" s="17" t="s">
        <v>151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17" t="s">
        <v>84</v>
      </c>
      <c r="BK855" s="232">
        <f>ROUND(I855*H855,2)</f>
        <v>0</v>
      </c>
      <c r="BL855" s="17" t="s">
        <v>239</v>
      </c>
      <c r="BM855" s="231" t="s">
        <v>906</v>
      </c>
    </row>
    <row r="856" s="2" customFormat="1">
      <c r="A856" s="38"/>
      <c r="B856" s="39"/>
      <c r="C856" s="40"/>
      <c r="D856" s="233" t="s">
        <v>159</v>
      </c>
      <c r="E856" s="40"/>
      <c r="F856" s="234" t="s">
        <v>905</v>
      </c>
      <c r="G856" s="40"/>
      <c r="H856" s="40"/>
      <c r="I856" s="235"/>
      <c r="J856" s="40"/>
      <c r="K856" s="40"/>
      <c r="L856" s="44"/>
      <c r="M856" s="236"/>
      <c r="N856" s="237"/>
      <c r="O856" s="91"/>
      <c r="P856" s="91"/>
      <c r="Q856" s="91"/>
      <c r="R856" s="91"/>
      <c r="S856" s="91"/>
      <c r="T856" s="92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159</v>
      </c>
      <c r="AU856" s="17" t="s">
        <v>86</v>
      </c>
    </row>
    <row r="857" s="2" customFormat="1" ht="24.15" customHeight="1">
      <c r="A857" s="38"/>
      <c r="B857" s="39"/>
      <c r="C857" s="219" t="s">
        <v>907</v>
      </c>
      <c r="D857" s="219" t="s">
        <v>153</v>
      </c>
      <c r="E857" s="220" t="s">
        <v>908</v>
      </c>
      <c r="F857" s="221" t="s">
        <v>909</v>
      </c>
      <c r="G857" s="222" t="s">
        <v>194</v>
      </c>
      <c r="H857" s="223">
        <v>16</v>
      </c>
      <c r="I857" s="224"/>
      <c r="J857" s="225">
        <f>ROUND(I857*H857,2)</f>
        <v>0</v>
      </c>
      <c r="K857" s="226"/>
      <c r="L857" s="44"/>
      <c r="M857" s="227" t="s">
        <v>1</v>
      </c>
      <c r="N857" s="228" t="s">
        <v>41</v>
      </c>
      <c r="O857" s="91"/>
      <c r="P857" s="229">
        <f>O857*H857</f>
        <v>0</v>
      </c>
      <c r="Q857" s="229">
        <v>1.0000000000000001E-05</v>
      </c>
      <c r="R857" s="229">
        <f>Q857*H857</f>
        <v>0.00016000000000000001</v>
      </c>
      <c r="S857" s="229">
        <v>0</v>
      </c>
      <c r="T857" s="230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31" t="s">
        <v>239</v>
      </c>
      <c r="AT857" s="231" t="s">
        <v>153</v>
      </c>
      <c r="AU857" s="231" t="s">
        <v>86</v>
      </c>
      <c r="AY857" s="17" t="s">
        <v>151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17" t="s">
        <v>84</v>
      </c>
      <c r="BK857" s="232">
        <f>ROUND(I857*H857,2)</f>
        <v>0</v>
      </c>
      <c r="BL857" s="17" t="s">
        <v>239</v>
      </c>
      <c r="BM857" s="231" t="s">
        <v>910</v>
      </c>
    </row>
    <row r="858" s="2" customFormat="1">
      <c r="A858" s="38"/>
      <c r="B858" s="39"/>
      <c r="C858" s="40"/>
      <c r="D858" s="233" t="s">
        <v>159</v>
      </c>
      <c r="E858" s="40"/>
      <c r="F858" s="234" t="s">
        <v>909</v>
      </c>
      <c r="G858" s="40"/>
      <c r="H858" s="40"/>
      <c r="I858" s="235"/>
      <c r="J858" s="40"/>
      <c r="K858" s="40"/>
      <c r="L858" s="44"/>
      <c r="M858" s="236"/>
      <c r="N858" s="237"/>
      <c r="O858" s="91"/>
      <c r="P858" s="91"/>
      <c r="Q858" s="91"/>
      <c r="R858" s="91"/>
      <c r="S858" s="91"/>
      <c r="T858" s="92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159</v>
      </c>
      <c r="AU858" s="17" t="s">
        <v>86</v>
      </c>
    </row>
    <row r="859" s="15" customFormat="1">
      <c r="A859" s="15"/>
      <c r="B859" s="260"/>
      <c r="C859" s="261"/>
      <c r="D859" s="233" t="s">
        <v>160</v>
      </c>
      <c r="E859" s="262" t="s">
        <v>1</v>
      </c>
      <c r="F859" s="263" t="s">
        <v>911</v>
      </c>
      <c r="G859" s="261"/>
      <c r="H859" s="262" t="s">
        <v>1</v>
      </c>
      <c r="I859" s="264"/>
      <c r="J859" s="261"/>
      <c r="K859" s="261"/>
      <c r="L859" s="265"/>
      <c r="M859" s="266"/>
      <c r="N859" s="267"/>
      <c r="O859" s="267"/>
      <c r="P859" s="267"/>
      <c r="Q859" s="267"/>
      <c r="R859" s="267"/>
      <c r="S859" s="267"/>
      <c r="T859" s="268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9" t="s">
        <v>160</v>
      </c>
      <c r="AU859" s="269" t="s">
        <v>86</v>
      </c>
      <c r="AV859" s="15" t="s">
        <v>84</v>
      </c>
      <c r="AW859" s="15" t="s">
        <v>34</v>
      </c>
      <c r="AX859" s="15" t="s">
        <v>76</v>
      </c>
      <c r="AY859" s="269" t="s">
        <v>151</v>
      </c>
    </row>
    <row r="860" s="13" customFormat="1">
      <c r="A860" s="13"/>
      <c r="B860" s="238"/>
      <c r="C860" s="239"/>
      <c r="D860" s="233" t="s">
        <v>160</v>
      </c>
      <c r="E860" s="240" t="s">
        <v>1</v>
      </c>
      <c r="F860" s="241" t="s">
        <v>84</v>
      </c>
      <c r="G860" s="239"/>
      <c r="H860" s="242">
        <v>1</v>
      </c>
      <c r="I860" s="243"/>
      <c r="J860" s="239"/>
      <c r="K860" s="239"/>
      <c r="L860" s="244"/>
      <c r="M860" s="245"/>
      <c r="N860" s="246"/>
      <c r="O860" s="246"/>
      <c r="P860" s="246"/>
      <c r="Q860" s="246"/>
      <c r="R860" s="246"/>
      <c r="S860" s="246"/>
      <c r="T860" s="24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8" t="s">
        <v>160</v>
      </c>
      <c r="AU860" s="248" t="s">
        <v>86</v>
      </c>
      <c r="AV860" s="13" t="s">
        <v>86</v>
      </c>
      <c r="AW860" s="13" t="s">
        <v>34</v>
      </c>
      <c r="AX860" s="13" t="s">
        <v>76</v>
      </c>
      <c r="AY860" s="248" t="s">
        <v>151</v>
      </c>
    </row>
    <row r="861" s="15" customFormat="1">
      <c r="A861" s="15"/>
      <c r="B861" s="260"/>
      <c r="C861" s="261"/>
      <c r="D861" s="233" t="s">
        <v>160</v>
      </c>
      <c r="E861" s="262" t="s">
        <v>1</v>
      </c>
      <c r="F861" s="263" t="s">
        <v>912</v>
      </c>
      <c r="G861" s="261"/>
      <c r="H861" s="262" t="s">
        <v>1</v>
      </c>
      <c r="I861" s="264"/>
      <c r="J861" s="261"/>
      <c r="K861" s="261"/>
      <c r="L861" s="265"/>
      <c r="M861" s="266"/>
      <c r="N861" s="267"/>
      <c r="O861" s="267"/>
      <c r="P861" s="267"/>
      <c r="Q861" s="267"/>
      <c r="R861" s="267"/>
      <c r="S861" s="267"/>
      <c r="T861" s="268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9" t="s">
        <v>160</v>
      </c>
      <c r="AU861" s="269" t="s">
        <v>86</v>
      </c>
      <c r="AV861" s="15" t="s">
        <v>84</v>
      </c>
      <c r="AW861" s="15" t="s">
        <v>34</v>
      </c>
      <c r="AX861" s="15" t="s">
        <v>76</v>
      </c>
      <c r="AY861" s="269" t="s">
        <v>151</v>
      </c>
    </row>
    <row r="862" s="13" customFormat="1">
      <c r="A862" s="13"/>
      <c r="B862" s="238"/>
      <c r="C862" s="239"/>
      <c r="D862" s="233" t="s">
        <v>160</v>
      </c>
      <c r="E862" s="240" t="s">
        <v>1</v>
      </c>
      <c r="F862" s="241" t="s">
        <v>84</v>
      </c>
      <c r="G862" s="239"/>
      <c r="H862" s="242">
        <v>1</v>
      </c>
      <c r="I862" s="243"/>
      <c r="J862" s="239"/>
      <c r="K862" s="239"/>
      <c r="L862" s="244"/>
      <c r="M862" s="245"/>
      <c r="N862" s="246"/>
      <c r="O862" s="246"/>
      <c r="P862" s="246"/>
      <c r="Q862" s="246"/>
      <c r="R862" s="246"/>
      <c r="S862" s="246"/>
      <c r="T862" s="24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8" t="s">
        <v>160</v>
      </c>
      <c r="AU862" s="248" t="s">
        <v>86</v>
      </c>
      <c r="AV862" s="13" t="s">
        <v>86</v>
      </c>
      <c r="AW862" s="13" t="s">
        <v>34</v>
      </c>
      <c r="AX862" s="13" t="s">
        <v>76</v>
      </c>
      <c r="AY862" s="248" t="s">
        <v>151</v>
      </c>
    </row>
    <row r="863" s="15" customFormat="1">
      <c r="A863" s="15"/>
      <c r="B863" s="260"/>
      <c r="C863" s="261"/>
      <c r="D863" s="233" t="s">
        <v>160</v>
      </c>
      <c r="E863" s="262" t="s">
        <v>1</v>
      </c>
      <c r="F863" s="263" t="s">
        <v>913</v>
      </c>
      <c r="G863" s="261"/>
      <c r="H863" s="262" t="s">
        <v>1</v>
      </c>
      <c r="I863" s="264"/>
      <c r="J863" s="261"/>
      <c r="K863" s="261"/>
      <c r="L863" s="265"/>
      <c r="M863" s="266"/>
      <c r="N863" s="267"/>
      <c r="O863" s="267"/>
      <c r="P863" s="267"/>
      <c r="Q863" s="267"/>
      <c r="R863" s="267"/>
      <c r="S863" s="267"/>
      <c r="T863" s="268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9" t="s">
        <v>160</v>
      </c>
      <c r="AU863" s="269" t="s">
        <v>86</v>
      </c>
      <c r="AV863" s="15" t="s">
        <v>84</v>
      </c>
      <c r="AW863" s="15" t="s">
        <v>34</v>
      </c>
      <c r="AX863" s="15" t="s">
        <v>76</v>
      </c>
      <c r="AY863" s="269" t="s">
        <v>151</v>
      </c>
    </row>
    <row r="864" s="13" customFormat="1">
      <c r="A864" s="13"/>
      <c r="B864" s="238"/>
      <c r="C864" s="239"/>
      <c r="D864" s="233" t="s">
        <v>160</v>
      </c>
      <c r="E864" s="240" t="s">
        <v>1</v>
      </c>
      <c r="F864" s="241" t="s">
        <v>86</v>
      </c>
      <c r="G864" s="239"/>
      <c r="H864" s="242">
        <v>2</v>
      </c>
      <c r="I864" s="243"/>
      <c r="J864" s="239"/>
      <c r="K864" s="239"/>
      <c r="L864" s="244"/>
      <c r="M864" s="245"/>
      <c r="N864" s="246"/>
      <c r="O864" s="246"/>
      <c r="P864" s="246"/>
      <c r="Q864" s="246"/>
      <c r="R864" s="246"/>
      <c r="S864" s="246"/>
      <c r="T864" s="247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8" t="s">
        <v>160</v>
      </c>
      <c r="AU864" s="248" t="s">
        <v>86</v>
      </c>
      <c r="AV864" s="13" t="s">
        <v>86</v>
      </c>
      <c r="AW864" s="13" t="s">
        <v>34</v>
      </c>
      <c r="AX864" s="13" t="s">
        <v>76</v>
      </c>
      <c r="AY864" s="248" t="s">
        <v>151</v>
      </c>
    </row>
    <row r="865" s="15" customFormat="1">
      <c r="A865" s="15"/>
      <c r="B865" s="260"/>
      <c r="C865" s="261"/>
      <c r="D865" s="233" t="s">
        <v>160</v>
      </c>
      <c r="E865" s="262" t="s">
        <v>1</v>
      </c>
      <c r="F865" s="263" t="s">
        <v>914</v>
      </c>
      <c r="G865" s="261"/>
      <c r="H865" s="262" t="s">
        <v>1</v>
      </c>
      <c r="I865" s="264"/>
      <c r="J865" s="261"/>
      <c r="K865" s="261"/>
      <c r="L865" s="265"/>
      <c r="M865" s="266"/>
      <c r="N865" s="267"/>
      <c r="O865" s="267"/>
      <c r="P865" s="267"/>
      <c r="Q865" s="267"/>
      <c r="R865" s="267"/>
      <c r="S865" s="267"/>
      <c r="T865" s="268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9" t="s">
        <v>160</v>
      </c>
      <c r="AU865" s="269" t="s">
        <v>86</v>
      </c>
      <c r="AV865" s="15" t="s">
        <v>84</v>
      </c>
      <c r="AW865" s="15" t="s">
        <v>34</v>
      </c>
      <c r="AX865" s="15" t="s">
        <v>76</v>
      </c>
      <c r="AY865" s="269" t="s">
        <v>151</v>
      </c>
    </row>
    <row r="866" s="13" customFormat="1">
      <c r="A866" s="13"/>
      <c r="B866" s="238"/>
      <c r="C866" s="239"/>
      <c r="D866" s="233" t="s">
        <v>160</v>
      </c>
      <c r="E866" s="240" t="s">
        <v>1</v>
      </c>
      <c r="F866" s="241" t="s">
        <v>157</v>
      </c>
      <c r="G866" s="239"/>
      <c r="H866" s="242">
        <v>4</v>
      </c>
      <c r="I866" s="243"/>
      <c r="J866" s="239"/>
      <c r="K866" s="239"/>
      <c r="L866" s="244"/>
      <c r="M866" s="245"/>
      <c r="N866" s="246"/>
      <c r="O866" s="246"/>
      <c r="P866" s="246"/>
      <c r="Q866" s="246"/>
      <c r="R866" s="246"/>
      <c r="S866" s="246"/>
      <c r="T866" s="247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8" t="s">
        <v>160</v>
      </c>
      <c r="AU866" s="248" t="s">
        <v>86</v>
      </c>
      <c r="AV866" s="13" t="s">
        <v>86</v>
      </c>
      <c r="AW866" s="13" t="s">
        <v>34</v>
      </c>
      <c r="AX866" s="13" t="s">
        <v>76</v>
      </c>
      <c r="AY866" s="248" t="s">
        <v>151</v>
      </c>
    </row>
    <row r="867" s="15" customFormat="1">
      <c r="A867" s="15"/>
      <c r="B867" s="260"/>
      <c r="C867" s="261"/>
      <c r="D867" s="233" t="s">
        <v>160</v>
      </c>
      <c r="E867" s="262" t="s">
        <v>1</v>
      </c>
      <c r="F867" s="263" t="s">
        <v>915</v>
      </c>
      <c r="G867" s="261"/>
      <c r="H867" s="262" t="s">
        <v>1</v>
      </c>
      <c r="I867" s="264"/>
      <c r="J867" s="261"/>
      <c r="K867" s="261"/>
      <c r="L867" s="265"/>
      <c r="M867" s="266"/>
      <c r="N867" s="267"/>
      <c r="O867" s="267"/>
      <c r="P867" s="267"/>
      <c r="Q867" s="267"/>
      <c r="R867" s="267"/>
      <c r="S867" s="267"/>
      <c r="T867" s="26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9" t="s">
        <v>160</v>
      </c>
      <c r="AU867" s="269" t="s">
        <v>86</v>
      </c>
      <c r="AV867" s="15" t="s">
        <v>84</v>
      </c>
      <c r="AW867" s="15" t="s">
        <v>34</v>
      </c>
      <c r="AX867" s="15" t="s">
        <v>76</v>
      </c>
      <c r="AY867" s="269" t="s">
        <v>151</v>
      </c>
    </row>
    <row r="868" s="13" customFormat="1">
      <c r="A868" s="13"/>
      <c r="B868" s="238"/>
      <c r="C868" s="239"/>
      <c r="D868" s="233" t="s">
        <v>160</v>
      </c>
      <c r="E868" s="240" t="s">
        <v>1</v>
      </c>
      <c r="F868" s="241" t="s">
        <v>197</v>
      </c>
      <c r="G868" s="239"/>
      <c r="H868" s="242">
        <v>8</v>
      </c>
      <c r="I868" s="243"/>
      <c r="J868" s="239"/>
      <c r="K868" s="239"/>
      <c r="L868" s="244"/>
      <c r="M868" s="245"/>
      <c r="N868" s="246"/>
      <c r="O868" s="246"/>
      <c r="P868" s="246"/>
      <c r="Q868" s="246"/>
      <c r="R868" s="246"/>
      <c r="S868" s="246"/>
      <c r="T868" s="24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8" t="s">
        <v>160</v>
      </c>
      <c r="AU868" s="248" t="s">
        <v>86</v>
      </c>
      <c r="AV868" s="13" t="s">
        <v>86</v>
      </c>
      <c r="AW868" s="13" t="s">
        <v>34</v>
      </c>
      <c r="AX868" s="13" t="s">
        <v>76</v>
      </c>
      <c r="AY868" s="248" t="s">
        <v>151</v>
      </c>
    </row>
    <row r="869" s="14" customFormat="1">
      <c r="A869" s="14"/>
      <c r="B869" s="249"/>
      <c r="C869" s="250"/>
      <c r="D869" s="233" t="s">
        <v>160</v>
      </c>
      <c r="E869" s="251" t="s">
        <v>1</v>
      </c>
      <c r="F869" s="252" t="s">
        <v>162</v>
      </c>
      <c r="G869" s="250"/>
      <c r="H869" s="253">
        <v>16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160</v>
      </c>
      <c r="AU869" s="259" t="s">
        <v>86</v>
      </c>
      <c r="AV869" s="14" t="s">
        <v>157</v>
      </c>
      <c r="AW869" s="14" t="s">
        <v>34</v>
      </c>
      <c r="AX869" s="14" t="s">
        <v>84</v>
      </c>
      <c r="AY869" s="259" t="s">
        <v>151</v>
      </c>
    </row>
    <row r="870" s="2" customFormat="1" ht="24.15" customHeight="1">
      <c r="A870" s="38"/>
      <c r="B870" s="39"/>
      <c r="C870" s="270" t="s">
        <v>916</v>
      </c>
      <c r="D870" s="270" t="s">
        <v>257</v>
      </c>
      <c r="E870" s="271" t="s">
        <v>917</v>
      </c>
      <c r="F870" s="272" t="s">
        <v>918</v>
      </c>
      <c r="G870" s="273" t="s">
        <v>194</v>
      </c>
      <c r="H870" s="274">
        <v>16</v>
      </c>
      <c r="I870" s="275"/>
      <c r="J870" s="276">
        <f>ROUND(I870*H870,2)</f>
        <v>0</v>
      </c>
      <c r="K870" s="277"/>
      <c r="L870" s="278"/>
      <c r="M870" s="279" t="s">
        <v>1</v>
      </c>
      <c r="N870" s="280" t="s">
        <v>41</v>
      </c>
      <c r="O870" s="91"/>
      <c r="P870" s="229">
        <f>O870*H870</f>
        <v>0</v>
      </c>
      <c r="Q870" s="229">
        <v>0.00428</v>
      </c>
      <c r="R870" s="229">
        <f>Q870*H870</f>
        <v>0.068479999999999999</v>
      </c>
      <c r="S870" s="229">
        <v>0</v>
      </c>
      <c r="T870" s="230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31" t="s">
        <v>340</v>
      </c>
      <c r="AT870" s="231" t="s">
        <v>257</v>
      </c>
      <c r="AU870" s="231" t="s">
        <v>86</v>
      </c>
      <c r="AY870" s="17" t="s">
        <v>151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17" t="s">
        <v>84</v>
      </c>
      <c r="BK870" s="232">
        <f>ROUND(I870*H870,2)</f>
        <v>0</v>
      </c>
      <c r="BL870" s="17" t="s">
        <v>239</v>
      </c>
      <c r="BM870" s="231" t="s">
        <v>919</v>
      </c>
    </row>
    <row r="871" s="2" customFormat="1">
      <c r="A871" s="38"/>
      <c r="B871" s="39"/>
      <c r="C871" s="40"/>
      <c r="D871" s="233" t="s">
        <v>159</v>
      </c>
      <c r="E871" s="40"/>
      <c r="F871" s="234" t="s">
        <v>918</v>
      </c>
      <c r="G871" s="40"/>
      <c r="H871" s="40"/>
      <c r="I871" s="235"/>
      <c r="J871" s="40"/>
      <c r="K871" s="40"/>
      <c r="L871" s="44"/>
      <c r="M871" s="236"/>
      <c r="N871" s="237"/>
      <c r="O871" s="91"/>
      <c r="P871" s="91"/>
      <c r="Q871" s="91"/>
      <c r="R871" s="91"/>
      <c r="S871" s="91"/>
      <c r="T871" s="92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7" t="s">
        <v>159</v>
      </c>
      <c r="AU871" s="17" t="s">
        <v>86</v>
      </c>
    </row>
    <row r="872" s="2" customFormat="1" ht="24.15" customHeight="1">
      <c r="A872" s="38"/>
      <c r="B872" s="39"/>
      <c r="C872" s="219" t="s">
        <v>920</v>
      </c>
      <c r="D872" s="219" t="s">
        <v>153</v>
      </c>
      <c r="E872" s="220" t="s">
        <v>921</v>
      </c>
      <c r="F872" s="221" t="s">
        <v>922</v>
      </c>
      <c r="G872" s="222" t="s">
        <v>194</v>
      </c>
      <c r="H872" s="223">
        <v>2</v>
      </c>
      <c r="I872" s="224"/>
      <c r="J872" s="225">
        <f>ROUND(I872*H872,2)</f>
        <v>0</v>
      </c>
      <c r="K872" s="226"/>
      <c r="L872" s="44"/>
      <c r="M872" s="227" t="s">
        <v>1</v>
      </c>
      <c r="N872" s="228" t="s">
        <v>41</v>
      </c>
      <c r="O872" s="91"/>
      <c r="P872" s="229">
        <f>O872*H872</f>
        <v>0</v>
      </c>
      <c r="Q872" s="229">
        <v>0</v>
      </c>
      <c r="R872" s="229">
        <f>Q872*H872</f>
        <v>0</v>
      </c>
      <c r="S872" s="229">
        <v>0</v>
      </c>
      <c r="T872" s="230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31" t="s">
        <v>239</v>
      </c>
      <c r="AT872" s="231" t="s">
        <v>153</v>
      </c>
      <c r="AU872" s="231" t="s">
        <v>86</v>
      </c>
      <c r="AY872" s="17" t="s">
        <v>151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17" t="s">
        <v>84</v>
      </c>
      <c r="BK872" s="232">
        <f>ROUND(I872*H872,2)</f>
        <v>0</v>
      </c>
      <c r="BL872" s="17" t="s">
        <v>239</v>
      </c>
      <c r="BM872" s="231" t="s">
        <v>923</v>
      </c>
    </row>
    <row r="873" s="2" customFormat="1">
      <c r="A873" s="38"/>
      <c r="B873" s="39"/>
      <c r="C873" s="40"/>
      <c r="D873" s="233" t="s">
        <v>159</v>
      </c>
      <c r="E873" s="40"/>
      <c r="F873" s="234" t="s">
        <v>922</v>
      </c>
      <c r="G873" s="40"/>
      <c r="H873" s="40"/>
      <c r="I873" s="235"/>
      <c r="J873" s="40"/>
      <c r="K873" s="40"/>
      <c r="L873" s="44"/>
      <c r="M873" s="236"/>
      <c r="N873" s="237"/>
      <c r="O873" s="91"/>
      <c r="P873" s="91"/>
      <c r="Q873" s="91"/>
      <c r="R873" s="91"/>
      <c r="S873" s="91"/>
      <c r="T873" s="92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159</v>
      </c>
      <c r="AU873" s="17" t="s">
        <v>86</v>
      </c>
    </row>
    <row r="874" s="2" customFormat="1" ht="33" customHeight="1">
      <c r="A874" s="38"/>
      <c r="B874" s="39"/>
      <c r="C874" s="270" t="s">
        <v>924</v>
      </c>
      <c r="D874" s="270" t="s">
        <v>257</v>
      </c>
      <c r="E874" s="271" t="s">
        <v>925</v>
      </c>
      <c r="F874" s="272" t="s">
        <v>926</v>
      </c>
      <c r="G874" s="273" t="s">
        <v>305</v>
      </c>
      <c r="H874" s="274">
        <v>92.099999999999994</v>
      </c>
      <c r="I874" s="275"/>
      <c r="J874" s="276">
        <f>ROUND(I874*H874,2)</f>
        <v>0</v>
      </c>
      <c r="K874" s="277"/>
      <c r="L874" s="278"/>
      <c r="M874" s="279" t="s">
        <v>1</v>
      </c>
      <c r="N874" s="280" t="s">
        <v>41</v>
      </c>
      <c r="O874" s="91"/>
      <c r="P874" s="229">
        <f>O874*H874</f>
        <v>0</v>
      </c>
      <c r="Q874" s="229">
        <v>0.00024000000000000001</v>
      </c>
      <c r="R874" s="229">
        <f>Q874*H874</f>
        <v>0.022103999999999999</v>
      </c>
      <c r="S874" s="229">
        <v>0</v>
      </c>
      <c r="T874" s="230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31" t="s">
        <v>340</v>
      </c>
      <c r="AT874" s="231" t="s">
        <v>257</v>
      </c>
      <c r="AU874" s="231" t="s">
        <v>86</v>
      </c>
      <c r="AY874" s="17" t="s">
        <v>151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17" t="s">
        <v>84</v>
      </c>
      <c r="BK874" s="232">
        <f>ROUND(I874*H874,2)</f>
        <v>0</v>
      </c>
      <c r="BL874" s="17" t="s">
        <v>239</v>
      </c>
      <c r="BM874" s="231" t="s">
        <v>927</v>
      </c>
    </row>
    <row r="875" s="2" customFormat="1">
      <c r="A875" s="38"/>
      <c r="B875" s="39"/>
      <c r="C875" s="40"/>
      <c r="D875" s="233" t="s">
        <v>159</v>
      </c>
      <c r="E875" s="40"/>
      <c r="F875" s="234" t="s">
        <v>926</v>
      </c>
      <c r="G875" s="40"/>
      <c r="H875" s="40"/>
      <c r="I875" s="235"/>
      <c r="J875" s="40"/>
      <c r="K875" s="40"/>
      <c r="L875" s="44"/>
      <c r="M875" s="236"/>
      <c r="N875" s="237"/>
      <c r="O875" s="91"/>
      <c r="P875" s="91"/>
      <c r="Q875" s="91"/>
      <c r="R875" s="91"/>
      <c r="S875" s="91"/>
      <c r="T875" s="92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7" t="s">
        <v>159</v>
      </c>
      <c r="AU875" s="17" t="s">
        <v>86</v>
      </c>
    </row>
    <row r="876" s="2" customFormat="1" ht="24.15" customHeight="1">
      <c r="A876" s="38"/>
      <c r="B876" s="39"/>
      <c r="C876" s="219" t="s">
        <v>928</v>
      </c>
      <c r="D876" s="219" t="s">
        <v>153</v>
      </c>
      <c r="E876" s="220" t="s">
        <v>929</v>
      </c>
      <c r="F876" s="221" t="s">
        <v>930</v>
      </c>
      <c r="G876" s="222" t="s">
        <v>194</v>
      </c>
      <c r="H876" s="223">
        <v>7</v>
      </c>
      <c r="I876" s="224"/>
      <c r="J876" s="225">
        <f>ROUND(I876*H876,2)</f>
        <v>0</v>
      </c>
      <c r="K876" s="226"/>
      <c r="L876" s="44"/>
      <c r="M876" s="227" t="s">
        <v>1</v>
      </c>
      <c r="N876" s="228" t="s">
        <v>41</v>
      </c>
      <c r="O876" s="91"/>
      <c r="P876" s="229">
        <f>O876*H876</f>
        <v>0</v>
      </c>
      <c r="Q876" s="229">
        <v>4.0000000000000003E-05</v>
      </c>
      <c r="R876" s="229">
        <f>Q876*H876</f>
        <v>0.00028000000000000003</v>
      </c>
      <c r="S876" s="229">
        <v>0</v>
      </c>
      <c r="T876" s="230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31" t="s">
        <v>239</v>
      </c>
      <c r="AT876" s="231" t="s">
        <v>153</v>
      </c>
      <c r="AU876" s="231" t="s">
        <v>86</v>
      </c>
      <c r="AY876" s="17" t="s">
        <v>151</v>
      </c>
      <c r="BE876" s="232">
        <f>IF(N876="základní",J876,0)</f>
        <v>0</v>
      </c>
      <c r="BF876" s="232">
        <f>IF(N876="snížená",J876,0)</f>
        <v>0</v>
      </c>
      <c r="BG876" s="232">
        <f>IF(N876="zákl. přenesená",J876,0)</f>
        <v>0</v>
      </c>
      <c r="BH876" s="232">
        <f>IF(N876="sníž. přenesená",J876,0)</f>
        <v>0</v>
      </c>
      <c r="BI876" s="232">
        <f>IF(N876="nulová",J876,0)</f>
        <v>0</v>
      </c>
      <c r="BJ876" s="17" t="s">
        <v>84</v>
      </c>
      <c r="BK876" s="232">
        <f>ROUND(I876*H876,2)</f>
        <v>0</v>
      </c>
      <c r="BL876" s="17" t="s">
        <v>239</v>
      </c>
      <c r="BM876" s="231" t="s">
        <v>931</v>
      </c>
    </row>
    <row r="877" s="2" customFormat="1">
      <c r="A877" s="38"/>
      <c r="B877" s="39"/>
      <c r="C877" s="40"/>
      <c r="D877" s="233" t="s">
        <v>159</v>
      </c>
      <c r="E877" s="40"/>
      <c r="F877" s="234" t="s">
        <v>930</v>
      </c>
      <c r="G877" s="40"/>
      <c r="H877" s="40"/>
      <c r="I877" s="235"/>
      <c r="J877" s="40"/>
      <c r="K877" s="40"/>
      <c r="L877" s="44"/>
      <c r="M877" s="236"/>
      <c r="N877" s="237"/>
      <c r="O877" s="91"/>
      <c r="P877" s="91"/>
      <c r="Q877" s="91"/>
      <c r="R877" s="91"/>
      <c r="S877" s="91"/>
      <c r="T877" s="92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T877" s="17" t="s">
        <v>159</v>
      </c>
      <c r="AU877" s="17" t="s">
        <v>86</v>
      </c>
    </row>
    <row r="878" s="2" customFormat="1" ht="24.15" customHeight="1">
      <c r="A878" s="38"/>
      <c r="B878" s="39"/>
      <c r="C878" s="270" t="s">
        <v>932</v>
      </c>
      <c r="D878" s="270" t="s">
        <v>257</v>
      </c>
      <c r="E878" s="271" t="s">
        <v>933</v>
      </c>
      <c r="F878" s="272" t="s">
        <v>934</v>
      </c>
      <c r="G878" s="273" t="s">
        <v>194</v>
      </c>
      <c r="H878" s="274">
        <v>7</v>
      </c>
      <c r="I878" s="275"/>
      <c r="J878" s="276">
        <f>ROUND(I878*H878,2)</f>
        <v>0</v>
      </c>
      <c r="K878" s="277"/>
      <c r="L878" s="278"/>
      <c r="M878" s="279" t="s">
        <v>1</v>
      </c>
      <c r="N878" s="280" t="s">
        <v>41</v>
      </c>
      <c r="O878" s="91"/>
      <c r="P878" s="229">
        <f>O878*H878</f>
        <v>0</v>
      </c>
      <c r="Q878" s="229">
        <v>0</v>
      </c>
      <c r="R878" s="229">
        <f>Q878*H878</f>
        <v>0</v>
      </c>
      <c r="S878" s="229">
        <v>0</v>
      </c>
      <c r="T878" s="230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31" t="s">
        <v>340</v>
      </c>
      <c r="AT878" s="231" t="s">
        <v>257</v>
      </c>
      <c r="AU878" s="231" t="s">
        <v>86</v>
      </c>
      <c r="AY878" s="17" t="s">
        <v>151</v>
      </c>
      <c r="BE878" s="232">
        <f>IF(N878="základní",J878,0)</f>
        <v>0</v>
      </c>
      <c r="BF878" s="232">
        <f>IF(N878="snížená",J878,0)</f>
        <v>0</v>
      </c>
      <c r="BG878" s="232">
        <f>IF(N878="zákl. přenesená",J878,0)</f>
        <v>0</v>
      </c>
      <c r="BH878" s="232">
        <f>IF(N878="sníž. přenesená",J878,0)</f>
        <v>0</v>
      </c>
      <c r="BI878" s="232">
        <f>IF(N878="nulová",J878,0)</f>
        <v>0</v>
      </c>
      <c r="BJ878" s="17" t="s">
        <v>84</v>
      </c>
      <c r="BK878" s="232">
        <f>ROUND(I878*H878,2)</f>
        <v>0</v>
      </c>
      <c r="BL878" s="17" t="s">
        <v>239</v>
      </c>
      <c r="BM878" s="231" t="s">
        <v>935</v>
      </c>
    </row>
    <row r="879" s="2" customFormat="1">
      <c r="A879" s="38"/>
      <c r="B879" s="39"/>
      <c r="C879" s="40"/>
      <c r="D879" s="233" t="s">
        <v>159</v>
      </c>
      <c r="E879" s="40"/>
      <c r="F879" s="234" t="s">
        <v>934</v>
      </c>
      <c r="G879" s="40"/>
      <c r="H879" s="40"/>
      <c r="I879" s="235"/>
      <c r="J879" s="40"/>
      <c r="K879" s="40"/>
      <c r="L879" s="44"/>
      <c r="M879" s="236"/>
      <c r="N879" s="237"/>
      <c r="O879" s="91"/>
      <c r="P879" s="91"/>
      <c r="Q879" s="91"/>
      <c r="R879" s="91"/>
      <c r="S879" s="91"/>
      <c r="T879" s="92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159</v>
      </c>
      <c r="AU879" s="17" t="s">
        <v>86</v>
      </c>
    </row>
    <row r="880" s="12" customFormat="1" ht="22.8" customHeight="1">
      <c r="A880" s="12"/>
      <c r="B880" s="203"/>
      <c r="C880" s="204"/>
      <c r="D880" s="205" t="s">
        <v>75</v>
      </c>
      <c r="E880" s="217" t="s">
        <v>936</v>
      </c>
      <c r="F880" s="217" t="s">
        <v>937</v>
      </c>
      <c r="G880" s="204"/>
      <c r="H880" s="204"/>
      <c r="I880" s="207"/>
      <c r="J880" s="218">
        <f>BK880</f>
        <v>0</v>
      </c>
      <c r="K880" s="204"/>
      <c r="L880" s="209"/>
      <c r="M880" s="210"/>
      <c r="N880" s="211"/>
      <c r="O880" s="211"/>
      <c r="P880" s="212">
        <f>SUM(P881:P925)</f>
        <v>0</v>
      </c>
      <c r="Q880" s="211"/>
      <c r="R880" s="212">
        <f>SUM(R881:R925)</f>
        <v>4.7396599999999998</v>
      </c>
      <c r="S880" s="211"/>
      <c r="T880" s="213">
        <f>SUM(T881:T925)</f>
        <v>1.5648489999999999</v>
      </c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R880" s="214" t="s">
        <v>86</v>
      </c>
      <c r="AT880" s="215" t="s">
        <v>75</v>
      </c>
      <c r="AU880" s="215" t="s">
        <v>84</v>
      </c>
      <c r="AY880" s="214" t="s">
        <v>151</v>
      </c>
      <c r="BK880" s="216">
        <f>SUM(BK881:BK925)</f>
        <v>0</v>
      </c>
    </row>
    <row r="881" s="2" customFormat="1" ht="16.5" customHeight="1">
      <c r="A881" s="38"/>
      <c r="B881" s="39"/>
      <c r="C881" s="219" t="s">
        <v>938</v>
      </c>
      <c r="D881" s="219" t="s">
        <v>153</v>
      </c>
      <c r="E881" s="220" t="s">
        <v>939</v>
      </c>
      <c r="F881" s="221" t="s">
        <v>940</v>
      </c>
      <c r="G881" s="222" t="s">
        <v>156</v>
      </c>
      <c r="H881" s="223">
        <v>135.94999999999999</v>
      </c>
      <c r="I881" s="224"/>
      <c r="J881" s="225">
        <f>ROUND(I881*H881,2)</f>
        <v>0</v>
      </c>
      <c r="K881" s="226"/>
      <c r="L881" s="44"/>
      <c r="M881" s="227" t="s">
        <v>1</v>
      </c>
      <c r="N881" s="228" t="s">
        <v>41</v>
      </c>
      <c r="O881" s="91"/>
      <c r="P881" s="229">
        <f>O881*H881</f>
        <v>0</v>
      </c>
      <c r="Q881" s="229">
        <v>0</v>
      </c>
      <c r="R881" s="229">
        <f>Q881*H881</f>
        <v>0</v>
      </c>
      <c r="S881" s="229">
        <v>0</v>
      </c>
      <c r="T881" s="230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31" t="s">
        <v>239</v>
      </c>
      <c r="AT881" s="231" t="s">
        <v>153</v>
      </c>
      <c r="AU881" s="231" t="s">
        <v>86</v>
      </c>
      <c r="AY881" s="17" t="s">
        <v>151</v>
      </c>
      <c r="BE881" s="232">
        <f>IF(N881="základní",J881,0)</f>
        <v>0</v>
      </c>
      <c r="BF881" s="232">
        <f>IF(N881="snížená",J881,0)</f>
        <v>0</v>
      </c>
      <c r="BG881" s="232">
        <f>IF(N881="zákl. přenesená",J881,0)</f>
        <v>0</v>
      </c>
      <c r="BH881" s="232">
        <f>IF(N881="sníž. přenesená",J881,0)</f>
        <v>0</v>
      </c>
      <c r="BI881" s="232">
        <f>IF(N881="nulová",J881,0)</f>
        <v>0</v>
      </c>
      <c r="BJ881" s="17" t="s">
        <v>84</v>
      </c>
      <c r="BK881" s="232">
        <f>ROUND(I881*H881,2)</f>
        <v>0</v>
      </c>
      <c r="BL881" s="17" t="s">
        <v>239</v>
      </c>
      <c r="BM881" s="231" t="s">
        <v>941</v>
      </c>
    </row>
    <row r="882" s="2" customFormat="1">
      <c r="A882" s="38"/>
      <c r="B882" s="39"/>
      <c r="C882" s="40"/>
      <c r="D882" s="233" t="s">
        <v>159</v>
      </c>
      <c r="E882" s="40"/>
      <c r="F882" s="234" t="s">
        <v>940</v>
      </c>
      <c r="G882" s="40"/>
      <c r="H882" s="40"/>
      <c r="I882" s="235"/>
      <c r="J882" s="40"/>
      <c r="K882" s="40"/>
      <c r="L882" s="44"/>
      <c r="M882" s="236"/>
      <c r="N882" s="237"/>
      <c r="O882" s="91"/>
      <c r="P882" s="91"/>
      <c r="Q882" s="91"/>
      <c r="R882" s="91"/>
      <c r="S882" s="91"/>
      <c r="T882" s="92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159</v>
      </c>
      <c r="AU882" s="17" t="s">
        <v>86</v>
      </c>
    </row>
    <row r="883" s="15" customFormat="1">
      <c r="A883" s="15"/>
      <c r="B883" s="260"/>
      <c r="C883" s="261"/>
      <c r="D883" s="233" t="s">
        <v>160</v>
      </c>
      <c r="E883" s="262" t="s">
        <v>1</v>
      </c>
      <c r="F883" s="263" t="s">
        <v>942</v>
      </c>
      <c r="G883" s="261"/>
      <c r="H883" s="262" t="s">
        <v>1</v>
      </c>
      <c r="I883" s="264"/>
      <c r="J883" s="261"/>
      <c r="K883" s="261"/>
      <c r="L883" s="265"/>
      <c r="M883" s="266"/>
      <c r="N883" s="267"/>
      <c r="O883" s="267"/>
      <c r="P883" s="267"/>
      <c r="Q883" s="267"/>
      <c r="R883" s="267"/>
      <c r="S883" s="267"/>
      <c r="T883" s="268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9" t="s">
        <v>160</v>
      </c>
      <c r="AU883" s="269" t="s">
        <v>86</v>
      </c>
      <c r="AV883" s="15" t="s">
        <v>84</v>
      </c>
      <c r="AW883" s="15" t="s">
        <v>34</v>
      </c>
      <c r="AX883" s="15" t="s">
        <v>76</v>
      </c>
      <c r="AY883" s="269" t="s">
        <v>151</v>
      </c>
    </row>
    <row r="884" s="13" customFormat="1">
      <c r="A884" s="13"/>
      <c r="B884" s="238"/>
      <c r="C884" s="239"/>
      <c r="D884" s="233" t="s">
        <v>160</v>
      </c>
      <c r="E884" s="240" t="s">
        <v>1</v>
      </c>
      <c r="F884" s="241" t="s">
        <v>943</v>
      </c>
      <c r="G884" s="239"/>
      <c r="H884" s="242">
        <v>135.94999999999999</v>
      </c>
      <c r="I884" s="243"/>
      <c r="J884" s="239"/>
      <c r="K884" s="239"/>
      <c r="L884" s="244"/>
      <c r="M884" s="245"/>
      <c r="N884" s="246"/>
      <c r="O884" s="246"/>
      <c r="P884" s="246"/>
      <c r="Q884" s="246"/>
      <c r="R884" s="246"/>
      <c r="S884" s="246"/>
      <c r="T884" s="24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8" t="s">
        <v>160</v>
      </c>
      <c r="AU884" s="248" t="s">
        <v>86</v>
      </c>
      <c r="AV884" s="13" t="s">
        <v>86</v>
      </c>
      <c r="AW884" s="13" t="s">
        <v>34</v>
      </c>
      <c r="AX884" s="13" t="s">
        <v>76</v>
      </c>
      <c r="AY884" s="248" t="s">
        <v>151</v>
      </c>
    </row>
    <row r="885" s="14" customFormat="1">
      <c r="A885" s="14"/>
      <c r="B885" s="249"/>
      <c r="C885" s="250"/>
      <c r="D885" s="233" t="s">
        <v>160</v>
      </c>
      <c r="E885" s="251" t="s">
        <v>1</v>
      </c>
      <c r="F885" s="252" t="s">
        <v>162</v>
      </c>
      <c r="G885" s="250"/>
      <c r="H885" s="253">
        <v>135.94999999999999</v>
      </c>
      <c r="I885" s="254"/>
      <c r="J885" s="250"/>
      <c r="K885" s="250"/>
      <c r="L885" s="255"/>
      <c r="M885" s="256"/>
      <c r="N885" s="257"/>
      <c r="O885" s="257"/>
      <c r="P885" s="257"/>
      <c r="Q885" s="257"/>
      <c r="R885" s="257"/>
      <c r="S885" s="257"/>
      <c r="T885" s="25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9" t="s">
        <v>160</v>
      </c>
      <c r="AU885" s="259" t="s">
        <v>86</v>
      </c>
      <c r="AV885" s="14" t="s">
        <v>157</v>
      </c>
      <c r="AW885" s="14" t="s">
        <v>34</v>
      </c>
      <c r="AX885" s="14" t="s">
        <v>84</v>
      </c>
      <c r="AY885" s="259" t="s">
        <v>151</v>
      </c>
    </row>
    <row r="886" s="2" customFormat="1" ht="16.5" customHeight="1">
      <c r="A886" s="38"/>
      <c r="B886" s="39"/>
      <c r="C886" s="219" t="s">
        <v>944</v>
      </c>
      <c r="D886" s="219" t="s">
        <v>153</v>
      </c>
      <c r="E886" s="220" t="s">
        <v>945</v>
      </c>
      <c r="F886" s="221" t="s">
        <v>946</v>
      </c>
      <c r="G886" s="222" t="s">
        <v>156</v>
      </c>
      <c r="H886" s="223">
        <v>135.94999999999999</v>
      </c>
      <c r="I886" s="224"/>
      <c r="J886" s="225">
        <f>ROUND(I886*H886,2)</f>
        <v>0</v>
      </c>
      <c r="K886" s="226"/>
      <c r="L886" s="44"/>
      <c r="M886" s="227" t="s">
        <v>1</v>
      </c>
      <c r="N886" s="228" t="s">
        <v>41</v>
      </c>
      <c r="O886" s="91"/>
      <c r="P886" s="229">
        <f>O886*H886</f>
        <v>0</v>
      </c>
      <c r="Q886" s="229">
        <v>0.00029999999999999997</v>
      </c>
      <c r="R886" s="229">
        <f>Q886*H886</f>
        <v>0.040784999999999995</v>
      </c>
      <c r="S886" s="229">
        <v>0</v>
      </c>
      <c r="T886" s="230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31" t="s">
        <v>239</v>
      </c>
      <c r="AT886" s="231" t="s">
        <v>153</v>
      </c>
      <c r="AU886" s="231" t="s">
        <v>86</v>
      </c>
      <c r="AY886" s="17" t="s">
        <v>151</v>
      </c>
      <c r="BE886" s="232">
        <f>IF(N886="základní",J886,0)</f>
        <v>0</v>
      </c>
      <c r="BF886" s="232">
        <f>IF(N886="snížená",J886,0)</f>
        <v>0</v>
      </c>
      <c r="BG886" s="232">
        <f>IF(N886="zákl. přenesená",J886,0)</f>
        <v>0</v>
      </c>
      <c r="BH886" s="232">
        <f>IF(N886="sníž. přenesená",J886,0)</f>
        <v>0</v>
      </c>
      <c r="BI886" s="232">
        <f>IF(N886="nulová",J886,0)</f>
        <v>0</v>
      </c>
      <c r="BJ886" s="17" t="s">
        <v>84</v>
      </c>
      <c r="BK886" s="232">
        <f>ROUND(I886*H886,2)</f>
        <v>0</v>
      </c>
      <c r="BL886" s="17" t="s">
        <v>239</v>
      </c>
      <c r="BM886" s="231" t="s">
        <v>947</v>
      </c>
    </row>
    <row r="887" s="2" customFormat="1">
      <c r="A887" s="38"/>
      <c r="B887" s="39"/>
      <c r="C887" s="40"/>
      <c r="D887" s="233" t="s">
        <v>159</v>
      </c>
      <c r="E887" s="40"/>
      <c r="F887" s="234" t="s">
        <v>946</v>
      </c>
      <c r="G887" s="40"/>
      <c r="H887" s="40"/>
      <c r="I887" s="235"/>
      <c r="J887" s="40"/>
      <c r="K887" s="40"/>
      <c r="L887" s="44"/>
      <c r="M887" s="236"/>
      <c r="N887" s="237"/>
      <c r="O887" s="91"/>
      <c r="P887" s="91"/>
      <c r="Q887" s="91"/>
      <c r="R887" s="91"/>
      <c r="S887" s="91"/>
      <c r="T887" s="92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159</v>
      </c>
      <c r="AU887" s="17" t="s">
        <v>86</v>
      </c>
    </row>
    <row r="888" s="13" customFormat="1">
      <c r="A888" s="13"/>
      <c r="B888" s="238"/>
      <c r="C888" s="239"/>
      <c r="D888" s="233" t="s">
        <v>160</v>
      </c>
      <c r="E888" s="240" t="s">
        <v>1</v>
      </c>
      <c r="F888" s="241" t="s">
        <v>943</v>
      </c>
      <c r="G888" s="239"/>
      <c r="H888" s="242">
        <v>135.94999999999999</v>
      </c>
      <c r="I888" s="243"/>
      <c r="J888" s="239"/>
      <c r="K888" s="239"/>
      <c r="L888" s="244"/>
      <c r="M888" s="245"/>
      <c r="N888" s="246"/>
      <c r="O888" s="246"/>
      <c r="P888" s="246"/>
      <c r="Q888" s="246"/>
      <c r="R888" s="246"/>
      <c r="S888" s="246"/>
      <c r="T888" s="247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8" t="s">
        <v>160</v>
      </c>
      <c r="AU888" s="248" t="s">
        <v>86</v>
      </c>
      <c r="AV888" s="13" t="s">
        <v>86</v>
      </c>
      <c r="AW888" s="13" t="s">
        <v>34</v>
      </c>
      <c r="AX888" s="13" t="s">
        <v>84</v>
      </c>
      <c r="AY888" s="248" t="s">
        <v>151</v>
      </c>
    </row>
    <row r="889" s="2" customFormat="1" ht="21.75" customHeight="1">
      <c r="A889" s="38"/>
      <c r="B889" s="39"/>
      <c r="C889" s="219" t="s">
        <v>948</v>
      </c>
      <c r="D889" s="219" t="s">
        <v>153</v>
      </c>
      <c r="E889" s="220" t="s">
        <v>949</v>
      </c>
      <c r="F889" s="221" t="s">
        <v>950</v>
      </c>
      <c r="G889" s="222" t="s">
        <v>156</v>
      </c>
      <c r="H889" s="223">
        <v>135.94999999999999</v>
      </c>
      <c r="I889" s="224"/>
      <c r="J889" s="225">
        <f>ROUND(I889*H889,2)</f>
        <v>0</v>
      </c>
      <c r="K889" s="226"/>
      <c r="L889" s="44"/>
      <c r="M889" s="227" t="s">
        <v>1</v>
      </c>
      <c r="N889" s="228" t="s">
        <v>41</v>
      </c>
      <c r="O889" s="91"/>
      <c r="P889" s="229">
        <f>O889*H889</f>
        <v>0</v>
      </c>
      <c r="Q889" s="229">
        <v>0.0045500000000000002</v>
      </c>
      <c r="R889" s="229">
        <f>Q889*H889</f>
        <v>0.61857249999999997</v>
      </c>
      <c r="S889" s="229">
        <v>0</v>
      </c>
      <c r="T889" s="230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31" t="s">
        <v>239</v>
      </c>
      <c r="AT889" s="231" t="s">
        <v>153</v>
      </c>
      <c r="AU889" s="231" t="s">
        <v>86</v>
      </c>
      <c r="AY889" s="17" t="s">
        <v>151</v>
      </c>
      <c r="BE889" s="232">
        <f>IF(N889="základní",J889,0)</f>
        <v>0</v>
      </c>
      <c r="BF889" s="232">
        <f>IF(N889="snížená",J889,0)</f>
        <v>0</v>
      </c>
      <c r="BG889" s="232">
        <f>IF(N889="zákl. přenesená",J889,0)</f>
        <v>0</v>
      </c>
      <c r="BH889" s="232">
        <f>IF(N889="sníž. přenesená",J889,0)</f>
        <v>0</v>
      </c>
      <c r="BI889" s="232">
        <f>IF(N889="nulová",J889,0)</f>
        <v>0</v>
      </c>
      <c r="BJ889" s="17" t="s">
        <v>84</v>
      </c>
      <c r="BK889" s="232">
        <f>ROUND(I889*H889,2)</f>
        <v>0</v>
      </c>
      <c r="BL889" s="17" t="s">
        <v>239</v>
      </c>
      <c r="BM889" s="231" t="s">
        <v>951</v>
      </c>
    </row>
    <row r="890" s="2" customFormat="1">
      <c r="A890" s="38"/>
      <c r="B890" s="39"/>
      <c r="C890" s="40"/>
      <c r="D890" s="233" t="s">
        <v>159</v>
      </c>
      <c r="E890" s="40"/>
      <c r="F890" s="234" t="s">
        <v>950</v>
      </c>
      <c r="G890" s="40"/>
      <c r="H890" s="40"/>
      <c r="I890" s="235"/>
      <c r="J890" s="40"/>
      <c r="K890" s="40"/>
      <c r="L890" s="44"/>
      <c r="M890" s="236"/>
      <c r="N890" s="237"/>
      <c r="O890" s="91"/>
      <c r="P890" s="91"/>
      <c r="Q890" s="91"/>
      <c r="R890" s="91"/>
      <c r="S890" s="91"/>
      <c r="T890" s="92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159</v>
      </c>
      <c r="AU890" s="17" t="s">
        <v>86</v>
      </c>
    </row>
    <row r="891" s="15" customFormat="1">
      <c r="A891" s="15"/>
      <c r="B891" s="260"/>
      <c r="C891" s="261"/>
      <c r="D891" s="233" t="s">
        <v>160</v>
      </c>
      <c r="E891" s="262" t="s">
        <v>1</v>
      </c>
      <c r="F891" s="263" t="s">
        <v>942</v>
      </c>
      <c r="G891" s="261"/>
      <c r="H891" s="262" t="s">
        <v>1</v>
      </c>
      <c r="I891" s="264"/>
      <c r="J891" s="261"/>
      <c r="K891" s="261"/>
      <c r="L891" s="265"/>
      <c r="M891" s="266"/>
      <c r="N891" s="267"/>
      <c r="O891" s="267"/>
      <c r="P891" s="267"/>
      <c r="Q891" s="267"/>
      <c r="R891" s="267"/>
      <c r="S891" s="267"/>
      <c r="T891" s="268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9" t="s">
        <v>160</v>
      </c>
      <c r="AU891" s="269" t="s">
        <v>86</v>
      </c>
      <c r="AV891" s="15" t="s">
        <v>84</v>
      </c>
      <c r="AW891" s="15" t="s">
        <v>34</v>
      </c>
      <c r="AX891" s="15" t="s">
        <v>76</v>
      </c>
      <c r="AY891" s="269" t="s">
        <v>151</v>
      </c>
    </row>
    <row r="892" s="13" customFormat="1">
      <c r="A892" s="13"/>
      <c r="B892" s="238"/>
      <c r="C892" s="239"/>
      <c r="D892" s="233" t="s">
        <v>160</v>
      </c>
      <c r="E892" s="240" t="s">
        <v>1</v>
      </c>
      <c r="F892" s="241" t="s">
        <v>943</v>
      </c>
      <c r="G892" s="239"/>
      <c r="H892" s="242">
        <v>135.94999999999999</v>
      </c>
      <c r="I892" s="243"/>
      <c r="J892" s="239"/>
      <c r="K892" s="239"/>
      <c r="L892" s="244"/>
      <c r="M892" s="245"/>
      <c r="N892" s="246"/>
      <c r="O892" s="246"/>
      <c r="P892" s="246"/>
      <c r="Q892" s="246"/>
      <c r="R892" s="246"/>
      <c r="S892" s="246"/>
      <c r="T892" s="24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8" t="s">
        <v>160</v>
      </c>
      <c r="AU892" s="248" t="s">
        <v>86</v>
      </c>
      <c r="AV892" s="13" t="s">
        <v>86</v>
      </c>
      <c r="AW892" s="13" t="s">
        <v>34</v>
      </c>
      <c r="AX892" s="13" t="s">
        <v>76</v>
      </c>
      <c r="AY892" s="248" t="s">
        <v>151</v>
      </c>
    </row>
    <row r="893" s="14" customFormat="1">
      <c r="A893" s="14"/>
      <c r="B893" s="249"/>
      <c r="C893" s="250"/>
      <c r="D893" s="233" t="s">
        <v>160</v>
      </c>
      <c r="E893" s="251" t="s">
        <v>1</v>
      </c>
      <c r="F893" s="252" t="s">
        <v>162</v>
      </c>
      <c r="G893" s="250"/>
      <c r="H893" s="253">
        <v>135.94999999999999</v>
      </c>
      <c r="I893" s="254"/>
      <c r="J893" s="250"/>
      <c r="K893" s="250"/>
      <c r="L893" s="255"/>
      <c r="M893" s="256"/>
      <c r="N893" s="257"/>
      <c r="O893" s="257"/>
      <c r="P893" s="257"/>
      <c r="Q893" s="257"/>
      <c r="R893" s="257"/>
      <c r="S893" s="257"/>
      <c r="T893" s="258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9" t="s">
        <v>160</v>
      </c>
      <c r="AU893" s="259" t="s">
        <v>86</v>
      </c>
      <c r="AV893" s="14" t="s">
        <v>157</v>
      </c>
      <c r="AW893" s="14" t="s">
        <v>34</v>
      </c>
      <c r="AX893" s="14" t="s">
        <v>84</v>
      </c>
      <c r="AY893" s="259" t="s">
        <v>151</v>
      </c>
    </row>
    <row r="894" s="2" customFormat="1" ht="16.5" customHeight="1">
      <c r="A894" s="38"/>
      <c r="B894" s="39"/>
      <c r="C894" s="219" t="s">
        <v>952</v>
      </c>
      <c r="D894" s="219" t="s">
        <v>153</v>
      </c>
      <c r="E894" s="220" t="s">
        <v>953</v>
      </c>
      <c r="F894" s="221" t="s">
        <v>954</v>
      </c>
      <c r="G894" s="222" t="s">
        <v>156</v>
      </c>
      <c r="H894" s="223">
        <v>44.329999999999998</v>
      </c>
      <c r="I894" s="224"/>
      <c r="J894" s="225">
        <f>ROUND(I894*H894,2)</f>
        <v>0</v>
      </c>
      <c r="K894" s="226"/>
      <c r="L894" s="44"/>
      <c r="M894" s="227" t="s">
        <v>1</v>
      </c>
      <c r="N894" s="228" t="s">
        <v>41</v>
      </c>
      <c r="O894" s="91"/>
      <c r="P894" s="229">
        <f>O894*H894</f>
        <v>0</v>
      </c>
      <c r="Q894" s="229">
        <v>0</v>
      </c>
      <c r="R894" s="229">
        <f>Q894*H894</f>
        <v>0</v>
      </c>
      <c r="S894" s="229">
        <v>0.035299999999999998</v>
      </c>
      <c r="T894" s="230">
        <f>S894*H894</f>
        <v>1.5648489999999999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31" t="s">
        <v>239</v>
      </c>
      <c r="AT894" s="231" t="s">
        <v>153</v>
      </c>
      <c r="AU894" s="231" t="s">
        <v>86</v>
      </c>
      <c r="AY894" s="17" t="s">
        <v>151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17" t="s">
        <v>84</v>
      </c>
      <c r="BK894" s="232">
        <f>ROUND(I894*H894,2)</f>
        <v>0</v>
      </c>
      <c r="BL894" s="17" t="s">
        <v>239</v>
      </c>
      <c r="BM894" s="231" t="s">
        <v>955</v>
      </c>
    </row>
    <row r="895" s="2" customFormat="1">
      <c r="A895" s="38"/>
      <c r="B895" s="39"/>
      <c r="C895" s="40"/>
      <c r="D895" s="233" t="s">
        <v>159</v>
      </c>
      <c r="E895" s="40"/>
      <c r="F895" s="234" t="s">
        <v>954</v>
      </c>
      <c r="G895" s="40"/>
      <c r="H895" s="40"/>
      <c r="I895" s="235"/>
      <c r="J895" s="40"/>
      <c r="K895" s="40"/>
      <c r="L895" s="44"/>
      <c r="M895" s="236"/>
      <c r="N895" s="237"/>
      <c r="O895" s="91"/>
      <c r="P895" s="91"/>
      <c r="Q895" s="91"/>
      <c r="R895" s="91"/>
      <c r="S895" s="91"/>
      <c r="T895" s="92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159</v>
      </c>
      <c r="AU895" s="17" t="s">
        <v>86</v>
      </c>
    </row>
    <row r="896" s="15" customFormat="1">
      <c r="A896" s="15"/>
      <c r="B896" s="260"/>
      <c r="C896" s="261"/>
      <c r="D896" s="233" t="s">
        <v>160</v>
      </c>
      <c r="E896" s="262" t="s">
        <v>1</v>
      </c>
      <c r="F896" s="263" t="s">
        <v>956</v>
      </c>
      <c r="G896" s="261"/>
      <c r="H896" s="262" t="s">
        <v>1</v>
      </c>
      <c r="I896" s="264"/>
      <c r="J896" s="261"/>
      <c r="K896" s="261"/>
      <c r="L896" s="265"/>
      <c r="M896" s="266"/>
      <c r="N896" s="267"/>
      <c r="O896" s="267"/>
      <c r="P896" s="267"/>
      <c r="Q896" s="267"/>
      <c r="R896" s="267"/>
      <c r="S896" s="267"/>
      <c r="T896" s="268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9" t="s">
        <v>160</v>
      </c>
      <c r="AU896" s="269" t="s">
        <v>86</v>
      </c>
      <c r="AV896" s="15" t="s">
        <v>84</v>
      </c>
      <c r="AW896" s="15" t="s">
        <v>34</v>
      </c>
      <c r="AX896" s="15" t="s">
        <v>76</v>
      </c>
      <c r="AY896" s="269" t="s">
        <v>151</v>
      </c>
    </row>
    <row r="897" s="13" customFormat="1">
      <c r="A897" s="13"/>
      <c r="B897" s="238"/>
      <c r="C897" s="239"/>
      <c r="D897" s="233" t="s">
        <v>160</v>
      </c>
      <c r="E897" s="240" t="s">
        <v>1</v>
      </c>
      <c r="F897" s="241" t="s">
        <v>957</v>
      </c>
      <c r="G897" s="239"/>
      <c r="H897" s="242">
        <v>6.6699999999999999</v>
      </c>
      <c r="I897" s="243"/>
      <c r="J897" s="239"/>
      <c r="K897" s="239"/>
      <c r="L897" s="244"/>
      <c r="M897" s="245"/>
      <c r="N897" s="246"/>
      <c r="O897" s="246"/>
      <c r="P897" s="246"/>
      <c r="Q897" s="246"/>
      <c r="R897" s="246"/>
      <c r="S897" s="246"/>
      <c r="T897" s="24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8" t="s">
        <v>160</v>
      </c>
      <c r="AU897" s="248" t="s">
        <v>86</v>
      </c>
      <c r="AV897" s="13" t="s">
        <v>86</v>
      </c>
      <c r="AW897" s="13" t="s">
        <v>34</v>
      </c>
      <c r="AX897" s="13" t="s">
        <v>76</v>
      </c>
      <c r="AY897" s="248" t="s">
        <v>151</v>
      </c>
    </row>
    <row r="898" s="15" customFormat="1">
      <c r="A898" s="15"/>
      <c r="B898" s="260"/>
      <c r="C898" s="261"/>
      <c r="D898" s="233" t="s">
        <v>160</v>
      </c>
      <c r="E898" s="262" t="s">
        <v>1</v>
      </c>
      <c r="F898" s="263" t="s">
        <v>444</v>
      </c>
      <c r="G898" s="261"/>
      <c r="H898" s="262" t="s">
        <v>1</v>
      </c>
      <c r="I898" s="264"/>
      <c r="J898" s="261"/>
      <c r="K898" s="261"/>
      <c r="L898" s="265"/>
      <c r="M898" s="266"/>
      <c r="N898" s="267"/>
      <c r="O898" s="267"/>
      <c r="P898" s="267"/>
      <c r="Q898" s="267"/>
      <c r="R898" s="267"/>
      <c r="S898" s="267"/>
      <c r="T898" s="268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9" t="s">
        <v>160</v>
      </c>
      <c r="AU898" s="269" t="s">
        <v>86</v>
      </c>
      <c r="AV898" s="15" t="s">
        <v>84</v>
      </c>
      <c r="AW898" s="15" t="s">
        <v>34</v>
      </c>
      <c r="AX898" s="15" t="s">
        <v>76</v>
      </c>
      <c r="AY898" s="269" t="s">
        <v>151</v>
      </c>
    </row>
    <row r="899" s="13" customFormat="1">
      <c r="A899" s="13"/>
      <c r="B899" s="238"/>
      <c r="C899" s="239"/>
      <c r="D899" s="233" t="s">
        <v>160</v>
      </c>
      <c r="E899" s="240" t="s">
        <v>1</v>
      </c>
      <c r="F899" s="241" t="s">
        <v>958</v>
      </c>
      <c r="G899" s="239"/>
      <c r="H899" s="242">
        <v>7.6600000000000001</v>
      </c>
      <c r="I899" s="243"/>
      <c r="J899" s="239"/>
      <c r="K899" s="239"/>
      <c r="L899" s="244"/>
      <c r="M899" s="245"/>
      <c r="N899" s="246"/>
      <c r="O899" s="246"/>
      <c r="P899" s="246"/>
      <c r="Q899" s="246"/>
      <c r="R899" s="246"/>
      <c r="S899" s="246"/>
      <c r="T899" s="247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8" t="s">
        <v>160</v>
      </c>
      <c r="AU899" s="248" t="s">
        <v>86</v>
      </c>
      <c r="AV899" s="13" t="s">
        <v>86</v>
      </c>
      <c r="AW899" s="13" t="s">
        <v>34</v>
      </c>
      <c r="AX899" s="13" t="s">
        <v>76</v>
      </c>
      <c r="AY899" s="248" t="s">
        <v>151</v>
      </c>
    </row>
    <row r="900" s="15" customFormat="1">
      <c r="A900" s="15"/>
      <c r="B900" s="260"/>
      <c r="C900" s="261"/>
      <c r="D900" s="233" t="s">
        <v>160</v>
      </c>
      <c r="E900" s="262" t="s">
        <v>1</v>
      </c>
      <c r="F900" s="263" t="s">
        <v>446</v>
      </c>
      <c r="G900" s="261"/>
      <c r="H900" s="262" t="s">
        <v>1</v>
      </c>
      <c r="I900" s="264"/>
      <c r="J900" s="261"/>
      <c r="K900" s="261"/>
      <c r="L900" s="265"/>
      <c r="M900" s="266"/>
      <c r="N900" s="267"/>
      <c r="O900" s="267"/>
      <c r="P900" s="267"/>
      <c r="Q900" s="267"/>
      <c r="R900" s="267"/>
      <c r="S900" s="267"/>
      <c r="T900" s="268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9" t="s">
        <v>160</v>
      </c>
      <c r="AU900" s="269" t="s">
        <v>86</v>
      </c>
      <c r="AV900" s="15" t="s">
        <v>84</v>
      </c>
      <c r="AW900" s="15" t="s">
        <v>34</v>
      </c>
      <c r="AX900" s="15" t="s">
        <v>76</v>
      </c>
      <c r="AY900" s="269" t="s">
        <v>151</v>
      </c>
    </row>
    <row r="901" s="13" customFormat="1">
      <c r="A901" s="13"/>
      <c r="B901" s="238"/>
      <c r="C901" s="239"/>
      <c r="D901" s="233" t="s">
        <v>160</v>
      </c>
      <c r="E901" s="240" t="s">
        <v>1</v>
      </c>
      <c r="F901" s="241" t="s">
        <v>959</v>
      </c>
      <c r="G901" s="239"/>
      <c r="H901" s="242">
        <v>2.3700000000000001</v>
      </c>
      <c r="I901" s="243"/>
      <c r="J901" s="239"/>
      <c r="K901" s="239"/>
      <c r="L901" s="244"/>
      <c r="M901" s="245"/>
      <c r="N901" s="246"/>
      <c r="O901" s="246"/>
      <c r="P901" s="246"/>
      <c r="Q901" s="246"/>
      <c r="R901" s="246"/>
      <c r="S901" s="246"/>
      <c r="T901" s="24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8" t="s">
        <v>160</v>
      </c>
      <c r="AU901" s="248" t="s">
        <v>86</v>
      </c>
      <c r="AV901" s="13" t="s">
        <v>86</v>
      </c>
      <c r="AW901" s="13" t="s">
        <v>34</v>
      </c>
      <c r="AX901" s="13" t="s">
        <v>76</v>
      </c>
      <c r="AY901" s="248" t="s">
        <v>151</v>
      </c>
    </row>
    <row r="902" s="15" customFormat="1">
      <c r="A902" s="15"/>
      <c r="B902" s="260"/>
      <c r="C902" s="261"/>
      <c r="D902" s="233" t="s">
        <v>160</v>
      </c>
      <c r="E902" s="262" t="s">
        <v>1</v>
      </c>
      <c r="F902" s="263" t="s">
        <v>447</v>
      </c>
      <c r="G902" s="261"/>
      <c r="H902" s="262" t="s">
        <v>1</v>
      </c>
      <c r="I902" s="264"/>
      <c r="J902" s="261"/>
      <c r="K902" s="261"/>
      <c r="L902" s="265"/>
      <c r="M902" s="266"/>
      <c r="N902" s="267"/>
      <c r="O902" s="267"/>
      <c r="P902" s="267"/>
      <c r="Q902" s="267"/>
      <c r="R902" s="267"/>
      <c r="S902" s="267"/>
      <c r="T902" s="268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9" t="s">
        <v>160</v>
      </c>
      <c r="AU902" s="269" t="s">
        <v>86</v>
      </c>
      <c r="AV902" s="15" t="s">
        <v>84</v>
      </c>
      <c r="AW902" s="15" t="s">
        <v>34</v>
      </c>
      <c r="AX902" s="15" t="s">
        <v>76</v>
      </c>
      <c r="AY902" s="269" t="s">
        <v>151</v>
      </c>
    </row>
    <row r="903" s="13" customFormat="1">
      <c r="A903" s="13"/>
      <c r="B903" s="238"/>
      <c r="C903" s="239"/>
      <c r="D903" s="233" t="s">
        <v>160</v>
      </c>
      <c r="E903" s="240" t="s">
        <v>1</v>
      </c>
      <c r="F903" s="241" t="s">
        <v>960</v>
      </c>
      <c r="G903" s="239"/>
      <c r="H903" s="242">
        <v>4.2599999999999998</v>
      </c>
      <c r="I903" s="243"/>
      <c r="J903" s="239"/>
      <c r="K903" s="239"/>
      <c r="L903" s="244"/>
      <c r="M903" s="245"/>
      <c r="N903" s="246"/>
      <c r="O903" s="246"/>
      <c r="P903" s="246"/>
      <c r="Q903" s="246"/>
      <c r="R903" s="246"/>
      <c r="S903" s="246"/>
      <c r="T903" s="247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8" t="s">
        <v>160</v>
      </c>
      <c r="AU903" s="248" t="s">
        <v>86</v>
      </c>
      <c r="AV903" s="13" t="s">
        <v>86</v>
      </c>
      <c r="AW903" s="13" t="s">
        <v>34</v>
      </c>
      <c r="AX903" s="13" t="s">
        <v>76</v>
      </c>
      <c r="AY903" s="248" t="s">
        <v>151</v>
      </c>
    </row>
    <row r="904" s="15" customFormat="1">
      <c r="A904" s="15"/>
      <c r="B904" s="260"/>
      <c r="C904" s="261"/>
      <c r="D904" s="233" t="s">
        <v>160</v>
      </c>
      <c r="E904" s="262" t="s">
        <v>1</v>
      </c>
      <c r="F904" s="263" t="s">
        <v>422</v>
      </c>
      <c r="G904" s="261"/>
      <c r="H904" s="262" t="s">
        <v>1</v>
      </c>
      <c r="I904" s="264"/>
      <c r="J904" s="261"/>
      <c r="K904" s="261"/>
      <c r="L904" s="265"/>
      <c r="M904" s="266"/>
      <c r="N904" s="267"/>
      <c r="O904" s="267"/>
      <c r="P904" s="267"/>
      <c r="Q904" s="267"/>
      <c r="R904" s="267"/>
      <c r="S904" s="267"/>
      <c r="T904" s="268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9" t="s">
        <v>160</v>
      </c>
      <c r="AU904" s="269" t="s">
        <v>86</v>
      </c>
      <c r="AV904" s="15" t="s">
        <v>84</v>
      </c>
      <c r="AW904" s="15" t="s">
        <v>34</v>
      </c>
      <c r="AX904" s="15" t="s">
        <v>76</v>
      </c>
      <c r="AY904" s="269" t="s">
        <v>151</v>
      </c>
    </row>
    <row r="905" s="13" customFormat="1">
      <c r="A905" s="13"/>
      <c r="B905" s="238"/>
      <c r="C905" s="239"/>
      <c r="D905" s="233" t="s">
        <v>160</v>
      </c>
      <c r="E905" s="240" t="s">
        <v>1</v>
      </c>
      <c r="F905" s="241" t="s">
        <v>961</v>
      </c>
      <c r="G905" s="239"/>
      <c r="H905" s="242">
        <v>2.5499999999999998</v>
      </c>
      <c r="I905" s="243"/>
      <c r="J905" s="239"/>
      <c r="K905" s="239"/>
      <c r="L905" s="244"/>
      <c r="M905" s="245"/>
      <c r="N905" s="246"/>
      <c r="O905" s="246"/>
      <c r="P905" s="246"/>
      <c r="Q905" s="246"/>
      <c r="R905" s="246"/>
      <c r="S905" s="246"/>
      <c r="T905" s="247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8" t="s">
        <v>160</v>
      </c>
      <c r="AU905" s="248" t="s">
        <v>86</v>
      </c>
      <c r="AV905" s="13" t="s">
        <v>86</v>
      </c>
      <c r="AW905" s="13" t="s">
        <v>34</v>
      </c>
      <c r="AX905" s="13" t="s">
        <v>76</v>
      </c>
      <c r="AY905" s="248" t="s">
        <v>151</v>
      </c>
    </row>
    <row r="906" s="15" customFormat="1">
      <c r="A906" s="15"/>
      <c r="B906" s="260"/>
      <c r="C906" s="261"/>
      <c r="D906" s="233" t="s">
        <v>160</v>
      </c>
      <c r="E906" s="262" t="s">
        <v>1</v>
      </c>
      <c r="F906" s="263" t="s">
        <v>451</v>
      </c>
      <c r="G906" s="261"/>
      <c r="H906" s="262" t="s">
        <v>1</v>
      </c>
      <c r="I906" s="264"/>
      <c r="J906" s="261"/>
      <c r="K906" s="261"/>
      <c r="L906" s="265"/>
      <c r="M906" s="266"/>
      <c r="N906" s="267"/>
      <c r="O906" s="267"/>
      <c r="P906" s="267"/>
      <c r="Q906" s="267"/>
      <c r="R906" s="267"/>
      <c r="S906" s="267"/>
      <c r="T906" s="268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9" t="s">
        <v>160</v>
      </c>
      <c r="AU906" s="269" t="s">
        <v>86</v>
      </c>
      <c r="AV906" s="15" t="s">
        <v>84</v>
      </c>
      <c r="AW906" s="15" t="s">
        <v>34</v>
      </c>
      <c r="AX906" s="15" t="s">
        <v>76</v>
      </c>
      <c r="AY906" s="269" t="s">
        <v>151</v>
      </c>
    </row>
    <row r="907" s="13" customFormat="1">
      <c r="A907" s="13"/>
      <c r="B907" s="238"/>
      <c r="C907" s="239"/>
      <c r="D907" s="233" t="s">
        <v>160</v>
      </c>
      <c r="E907" s="240" t="s">
        <v>1</v>
      </c>
      <c r="F907" s="241" t="s">
        <v>962</v>
      </c>
      <c r="G907" s="239"/>
      <c r="H907" s="242">
        <v>10.41</v>
      </c>
      <c r="I907" s="243"/>
      <c r="J907" s="239"/>
      <c r="K907" s="239"/>
      <c r="L907" s="244"/>
      <c r="M907" s="245"/>
      <c r="N907" s="246"/>
      <c r="O907" s="246"/>
      <c r="P907" s="246"/>
      <c r="Q907" s="246"/>
      <c r="R907" s="246"/>
      <c r="S907" s="246"/>
      <c r="T907" s="24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8" t="s">
        <v>160</v>
      </c>
      <c r="AU907" s="248" t="s">
        <v>86</v>
      </c>
      <c r="AV907" s="13" t="s">
        <v>86</v>
      </c>
      <c r="AW907" s="13" t="s">
        <v>34</v>
      </c>
      <c r="AX907" s="13" t="s">
        <v>76</v>
      </c>
      <c r="AY907" s="248" t="s">
        <v>151</v>
      </c>
    </row>
    <row r="908" s="15" customFormat="1">
      <c r="A908" s="15"/>
      <c r="B908" s="260"/>
      <c r="C908" s="261"/>
      <c r="D908" s="233" t="s">
        <v>160</v>
      </c>
      <c r="E908" s="262" t="s">
        <v>1</v>
      </c>
      <c r="F908" s="263" t="s">
        <v>424</v>
      </c>
      <c r="G908" s="261"/>
      <c r="H908" s="262" t="s">
        <v>1</v>
      </c>
      <c r="I908" s="264"/>
      <c r="J908" s="261"/>
      <c r="K908" s="261"/>
      <c r="L908" s="265"/>
      <c r="M908" s="266"/>
      <c r="N908" s="267"/>
      <c r="O908" s="267"/>
      <c r="P908" s="267"/>
      <c r="Q908" s="267"/>
      <c r="R908" s="267"/>
      <c r="S908" s="267"/>
      <c r="T908" s="268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9" t="s">
        <v>160</v>
      </c>
      <c r="AU908" s="269" t="s">
        <v>86</v>
      </c>
      <c r="AV908" s="15" t="s">
        <v>84</v>
      </c>
      <c r="AW908" s="15" t="s">
        <v>34</v>
      </c>
      <c r="AX908" s="15" t="s">
        <v>76</v>
      </c>
      <c r="AY908" s="269" t="s">
        <v>151</v>
      </c>
    </row>
    <row r="909" s="13" customFormat="1">
      <c r="A909" s="13"/>
      <c r="B909" s="238"/>
      <c r="C909" s="239"/>
      <c r="D909" s="233" t="s">
        <v>160</v>
      </c>
      <c r="E909" s="240" t="s">
        <v>1</v>
      </c>
      <c r="F909" s="241" t="s">
        <v>962</v>
      </c>
      <c r="G909" s="239"/>
      <c r="H909" s="242">
        <v>10.41</v>
      </c>
      <c r="I909" s="243"/>
      <c r="J909" s="239"/>
      <c r="K909" s="239"/>
      <c r="L909" s="244"/>
      <c r="M909" s="245"/>
      <c r="N909" s="246"/>
      <c r="O909" s="246"/>
      <c r="P909" s="246"/>
      <c r="Q909" s="246"/>
      <c r="R909" s="246"/>
      <c r="S909" s="246"/>
      <c r="T909" s="247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8" t="s">
        <v>160</v>
      </c>
      <c r="AU909" s="248" t="s">
        <v>86</v>
      </c>
      <c r="AV909" s="13" t="s">
        <v>86</v>
      </c>
      <c r="AW909" s="13" t="s">
        <v>34</v>
      </c>
      <c r="AX909" s="13" t="s">
        <v>76</v>
      </c>
      <c r="AY909" s="248" t="s">
        <v>151</v>
      </c>
    </row>
    <row r="910" s="14" customFormat="1">
      <c r="A910" s="14"/>
      <c r="B910" s="249"/>
      <c r="C910" s="250"/>
      <c r="D910" s="233" t="s">
        <v>160</v>
      </c>
      <c r="E910" s="251" t="s">
        <v>1</v>
      </c>
      <c r="F910" s="252" t="s">
        <v>162</v>
      </c>
      <c r="G910" s="250"/>
      <c r="H910" s="253">
        <v>44.329999999999998</v>
      </c>
      <c r="I910" s="254"/>
      <c r="J910" s="250"/>
      <c r="K910" s="250"/>
      <c r="L910" s="255"/>
      <c r="M910" s="256"/>
      <c r="N910" s="257"/>
      <c r="O910" s="257"/>
      <c r="P910" s="257"/>
      <c r="Q910" s="257"/>
      <c r="R910" s="257"/>
      <c r="S910" s="257"/>
      <c r="T910" s="25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9" t="s">
        <v>160</v>
      </c>
      <c r="AU910" s="259" t="s">
        <v>86</v>
      </c>
      <c r="AV910" s="14" t="s">
        <v>157</v>
      </c>
      <c r="AW910" s="14" t="s">
        <v>34</v>
      </c>
      <c r="AX910" s="14" t="s">
        <v>84</v>
      </c>
      <c r="AY910" s="259" t="s">
        <v>151</v>
      </c>
    </row>
    <row r="911" s="2" customFormat="1" ht="24.15" customHeight="1">
      <c r="A911" s="38"/>
      <c r="B911" s="39"/>
      <c r="C911" s="219" t="s">
        <v>963</v>
      </c>
      <c r="D911" s="219" t="s">
        <v>153</v>
      </c>
      <c r="E911" s="220" t="s">
        <v>964</v>
      </c>
      <c r="F911" s="221" t="s">
        <v>965</v>
      </c>
      <c r="G911" s="222" t="s">
        <v>156</v>
      </c>
      <c r="H911" s="223">
        <v>135.94999999999999</v>
      </c>
      <c r="I911" s="224"/>
      <c r="J911" s="225">
        <f>ROUND(I911*H911,2)</f>
        <v>0</v>
      </c>
      <c r="K911" s="226"/>
      <c r="L911" s="44"/>
      <c r="M911" s="227" t="s">
        <v>1</v>
      </c>
      <c r="N911" s="228" t="s">
        <v>41</v>
      </c>
      <c r="O911" s="91"/>
      <c r="P911" s="229">
        <f>O911*H911</f>
        <v>0</v>
      </c>
      <c r="Q911" s="229">
        <v>0.0063499999999999997</v>
      </c>
      <c r="R911" s="229">
        <f>Q911*H911</f>
        <v>0.86328249999999984</v>
      </c>
      <c r="S911" s="229">
        <v>0</v>
      </c>
      <c r="T911" s="230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31" t="s">
        <v>239</v>
      </c>
      <c r="AT911" s="231" t="s">
        <v>153</v>
      </c>
      <c r="AU911" s="231" t="s">
        <v>86</v>
      </c>
      <c r="AY911" s="17" t="s">
        <v>151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7" t="s">
        <v>84</v>
      </c>
      <c r="BK911" s="232">
        <f>ROUND(I911*H911,2)</f>
        <v>0</v>
      </c>
      <c r="BL911" s="17" t="s">
        <v>239</v>
      </c>
      <c r="BM911" s="231" t="s">
        <v>966</v>
      </c>
    </row>
    <row r="912" s="2" customFormat="1">
      <c r="A912" s="38"/>
      <c r="B912" s="39"/>
      <c r="C912" s="40"/>
      <c r="D912" s="233" t="s">
        <v>159</v>
      </c>
      <c r="E912" s="40"/>
      <c r="F912" s="234" t="s">
        <v>965</v>
      </c>
      <c r="G912" s="40"/>
      <c r="H912" s="40"/>
      <c r="I912" s="235"/>
      <c r="J912" s="40"/>
      <c r="K912" s="40"/>
      <c r="L912" s="44"/>
      <c r="M912" s="236"/>
      <c r="N912" s="237"/>
      <c r="O912" s="91"/>
      <c r="P912" s="91"/>
      <c r="Q912" s="91"/>
      <c r="R912" s="91"/>
      <c r="S912" s="91"/>
      <c r="T912" s="92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T912" s="17" t="s">
        <v>159</v>
      </c>
      <c r="AU912" s="17" t="s">
        <v>86</v>
      </c>
    </row>
    <row r="913" s="15" customFormat="1">
      <c r="A913" s="15"/>
      <c r="B913" s="260"/>
      <c r="C913" s="261"/>
      <c r="D913" s="233" t="s">
        <v>160</v>
      </c>
      <c r="E913" s="262" t="s">
        <v>1</v>
      </c>
      <c r="F913" s="263" t="s">
        <v>942</v>
      </c>
      <c r="G913" s="261"/>
      <c r="H913" s="262" t="s">
        <v>1</v>
      </c>
      <c r="I913" s="264"/>
      <c r="J913" s="261"/>
      <c r="K913" s="261"/>
      <c r="L913" s="265"/>
      <c r="M913" s="266"/>
      <c r="N913" s="267"/>
      <c r="O913" s="267"/>
      <c r="P913" s="267"/>
      <c r="Q913" s="267"/>
      <c r="R913" s="267"/>
      <c r="S913" s="267"/>
      <c r="T913" s="268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9" t="s">
        <v>160</v>
      </c>
      <c r="AU913" s="269" t="s">
        <v>86</v>
      </c>
      <c r="AV913" s="15" t="s">
        <v>84</v>
      </c>
      <c r="AW913" s="15" t="s">
        <v>34</v>
      </c>
      <c r="AX913" s="15" t="s">
        <v>76</v>
      </c>
      <c r="AY913" s="269" t="s">
        <v>151</v>
      </c>
    </row>
    <row r="914" s="13" customFormat="1">
      <c r="A914" s="13"/>
      <c r="B914" s="238"/>
      <c r="C914" s="239"/>
      <c r="D914" s="233" t="s">
        <v>160</v>
      </c>
      <c r="E914" s="240" t="s">
        <v>1</v>
      </c>
      <c r="F914" s="241" t="s">
        <v>943</v>
      </c>
      <c r="G914" s="239"/>
      <c r="H914" s="242">
        <v>135.94999999999999</v>
      </c>
      <c r="I914" s="243"/>
      <c r="J914" s="239"/>
      <c r="K914" s="239"/>
      <c r="L914" s="244"/>
      <c r="M914" s="245"/>
      <c r="N914" s="246"/>
      <c r="O914" s="246"/>
      <c r="P914" s="246"/>
      <c r="Q914" s="246"/>
      <c r="R914" s="246"/>
      <c r="S914" s="246"/>
      <c r="T914" s="247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8" t="s">
        <v>160</v>
      </c>
      <c r="AU914" s="248" t="s">
        <v>86</v>
      </c>
      <c r="AV914" s="13" t="s">
        <v>86</v>
      </c>
      <c r="AW914" s="13" t="s">
        <v>34</v>
      </c>
      <c r="AX914" s="13" t="s">
        <v>76</v>
      </c>
      <c r="AY914" s="248" t="s">
        <v>151</v>
      </c>
    </row>
    <row r="915" s="14" customFormat="1">
      <c r="A915" s="14"/>
      <c r="B915" s="249"/>
      <c r="C915" s="250"/>
      <c r="D915" s="233" t="s">
        <v>160</v>
      </c>
      <c r="E915" s="251" t="s">
        <v>1</v>
      </c>
      <c r="F915" s="252" t="s">
        <v>162</v>
      </c>
      <c r="G915" s="250"/>
      <c r="H915" s="253">
        <v>135.94999999999999</v>
      </c>
      <c r="I915" s="254"/>
      <c r="J915" s="250"/>
      <c r="K915" s="250"/>
      <c r="L915" s="255"/>
      <c r="M915" s="256"/>
      <c r="N915" s="257"/>
      <c r="O915" s="257"/>
      <c r="P915" s="257"/>
      <c r="Q915" s="257"/>
      <c r="R915" s="257"/>
      <c r="S915" s="257"/>
      <c r="T915" s="25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9" t="s">
        <v>160</v>
      </c>
      <c r="AU915" s="259" t="s">
        <v>86</v>
      </c>
      <c r="AV915" s="14" t="s">
        <v>157</v>
      </c>
      <c r="AW915" s="14" t="s">
        <v>34</v>
      </c>
      <c r="AX915" s="14" t="s">
        <v>84</v>
      </c>
      <c r="AY915" s="259" t="s">
        <v>151</v>
      </c>
    </row>
    <row r="916" s="2" customFormat="1" ht="24.15" customHeight="1">
      <c r="A916" s="38"/>
      <c r="B916" s="39"/>
      <c r="C916" s="270" t="s">
        <v>967</v>
      </c>
      <c r="D916" s="270" t="s">
        <v>257</v>
      </c>
      <c r="E916" s="271" t="s">
        <v>968</v>
      </c>
      <c r="F916" s="272" t="s">
        <v>969</v>
      </c>
      <c r="G916" s="273" t="s">
        <v>156</v>
      </c>
      <c r="H916" s="274">
        <v>149.54499999999999</v>
      </c>
      <c r="I916" s="275"/>
      <c r="J916" s="276">
        <f>ROUND(I916*H916,2)</f>
        <v>0</v>
      </c>
      <c r="K916" s="277"/>
      <c r="L916" s="278"/>
      <c r="M916" s="279" t="s">
        <v>1</v>
      </c>
      <c r="N916" s="280" t="s">
        <v>41</v>
      </c>
      <c r="O916" s="91"/>
      <c r="P916" s="229">
        <f>O916*H916</f>
        <v>0</v>
      </c>
      <c r="Q916" s="229">
        <v>0.021000000000000001</v>
      </c>
      <c r="R916" s="229">
        <f>Q916*H916</f>
        <v>3.1404450000000002</v>
      </c>
      <c r="S916" s="229">
        <v>0</v>
      </c>
      <c r="T916" s="230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31" t="s">
        <v>340</v>
      </c>
      <c r="AT916" s="231" t="s">
        <v>257</v>
      </c>
      <c r="AU916" s="231" t="s">
        <v>86</v>
      </c>
      <c r="AY916" s="17" t="s">
        <v>151</v>
      </c>
      <c r="BE916" s="232">
        <f>IF(N916="základní",J916,0)</f>
        <v>0</v>
      </c>
      <c r="BF916" s="232">
        <f>IF(N916="snížená",J916,0)</f>
        <v>0</v>
      </c>
      <c r="BG916" s="232">
        <f>IF(N916="zákl. přenesená",J916,0)</f>
        <v>0</v>
      </c>
      <c r="BH916" s="232">
        <f>IF(N916="sníž. přenesená",J916,0)</f>
        <v>0</v>
      </c>
      <c r="BI916" s="232">
        <f>IF(N916="nulová",J916,0)</f>
        <v>0</v>
      </c>
      <c r="BJ916" s="17" t="s">
        <v>84</v>
      </c>
      <c r="BK916" s="232">
        <f>ROUND(I916*H916,2)</f>
        <v>0</v>
      </c>
      <c r="BL916" s="17" t="s">
        <v>239</v>
      </c>
      <c r="BM916" s="231" t="s">
        <v>970</v>
      </c>
    </row>
    <row r="917" s="2" customFormat="1">
      <c r="A917" s="38"/>
      <c r="B917" s="39"/>
      <c r="C917" s="40"/>
      <c r="D917" s="233" t="s">
        <v>159</v>
      </c>
      <c r="E917" s="40"/>
      <c r="F917" s="234" t="s">
        <v>969</v>
      </c>
      <c r="G917" s="40"/>
      <c r="H917" s="40"/>
      <c r="I917" s="235"/>
      <c r="J917" s="40"/>
      <c r="K917" s="40"/>
      <c r="L917" s="44"/>
      <c r="M917" s="236"/>
      <c r="N917" s="237"/>
      <c r="O917" s="91"/>
      <c r="P917" s="91"/>
      <c r="Q917" s="91"/>
      <c r="R917" s="91"/>
      <c r="S917" s="91"/>
      <c r="T917" s="92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159</v>
      </c>
      <c r="AU917" s="17" t="s">
        <v>86</v>
      </c>
    </row>
    <row r="918" s="13" customFormat="1">
      <c r="A918" s="13"/>
      <c r="B918" s="238"/>
      <c r="C918" s="239"/>
      <c r="D918" s="233" t="s">
        <v>160</v>
      </c>
      <c r="E918" s="240" t="s">
        <v>1</v>
      </c>
      <c r="F918" s="241" t="s">
        <v>971</v>
      </c>
      <c r="G918" s="239"/>
      <c r="H918" s="242">
        <v>149.54499999999999</v>
      </c>
      <c r="I918" s="243"/>
      <c r="J918" s="239"/>
      <c r="K918" s="239"/>
      <c r="L918" s="244"/>
      <c r="M918" s="245"/>
      <c r="N918" s="246"/>
      <c r="O918" s="246"/>
      <c r="P918" s="246"/>
      <c r="Q918" s="246"/>
      <c r="R918" s="246"/>
      <c r="S918" s="246"/>
      <c r="T918" s="24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8" t="s">
        <v>160</v>
      </c>
      <c r="AU918" s="248" t="s">
        <v>86</v>
      </c>
      <c r="AV918" s="13" t="s">
        <v>86</v>
      </c>
      <c r="AW918" s="13" t="s">
        <v>34</v>
      </c>
      <c r="AX918" s="13" t="s">
        <v>84</v>
      </c>
      <c r="AY918" s="248" t="s">
        <v>151</v>
      </c>
    </row>
    <row r="919" s="2" customFormat="1" ht="24.15" customHeight="1">
      <c r="A919" s="38"/>
      <c r="B919" s="39"/>
      <c r="C919" s="219" t="s">
        <v>972</v>
      </c>
      <c r="D919" s="219" t="s">
        <v>153</v>
      </c>
      <c r="E919" s="220" t="s">
        <v>973</v>
      </c>
      <c r="F919" s="221" t="s">
        <v>974</v>
      </c>
      <c r="G919" s="222" t="s">
        <v>156</v>
      </c>
      <c r="H919" s="223">
        <v>51.049999999999997</v>
      </c>
      <c r="I919" s="224"/>
      <c r="J919" s="225">
        <f>ROUND(I919*H919,2)</f>
        <v>0</v>
      </c>
      <c r="K919" s="226"/>
      <c r="L919" s="44"/>
      <c r="M919" s="227" t="s">
        <v>1</v>
      </c>
      <c r="N919" s="228" t="s">
        <v>41</v>
      </c>
      <c r="O919" s="91"/>
      <c r="P919" s="229">
        <f>O919*H919</f>
        <v>0</v>
      </c>
      <c r="Q919" s="229">
        <v>0.0015</v>
      </c>
      <c r="R919" s="229">
        <f>Q919*H919</f>
        <v>0.076575000000000004</v>
      </c>
      <c r="S919" s="229">
        <v>0</v>
      </c>
      <c r="T919" s="230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31" t="s">
        <v>239</v>
      </c>
      <c r="AT919" s="231" t="s">
        <v>153</v>
      </c>
      <c r="AU919" s="231" t="s">
        <v>86</v>
      </c>
      <c r="AY919" s="17" t="s">
        <v>151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17" t="s">
        <v>84</v>
      </c>
      <c r="BK919" s="232">
        <f>ROUND(I919*H919,2)</f>
        <v>0</v>
      </c>
      <c r="BL919" s="17" t="s">
        <v>239</v>
      </c>
      <c r="BM919" s="231" t="s">
        <v>975</v>
      </c>
    </row>
    <row r="920" s="2" customFormat="1">
      <c r="A920" s="38"/>
      <c r="B920" s="39"/>
      <c r="C920" s="40"/>
      <c r="D920" s="233" t="s">
        <v>159</v>
      </c>
      <c r="E920" s="40"/>
      <c r="F920" s="234" t="s">
        <v>974</v>
      </c>
      <c r="G920" s="40"/>
      <c r="H920" s="40"/>
      <c r="I920" s="235"/>
      <c r="J920" s="40"/>
      <c r="K920" s="40"/>
      <c r="L920" s="44"/>
      <c r="M920" s="236"/>
      <c r="N920" s="237"/>
      <c r="O920" s="91"/>
      <c r="P920" s="91"/>
      <c r="Q920" s="91"/>
      <c r="R920" s="91"/>
      <c r="S920" s="91"/>
      <c r="T920" s="92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T920" s="17" t="s">
        <v>159</v>
      </c>
      <c r="AU920" s="17" t="s">
        <v>86</v>
      </c>
    </row>
    <row r="921" s="15" customFormat="1">
      <c r="A921" s="15"/>
      <c r="B921" s="260"/>
      <c r="C921" s="261"/>
      <c r="D921" s="233" t="s">
        <v>160</v>
      </c>
      <c r="E921" s="262" t="s">
        <v>1</v>
      </c>
      <c r="F921" s="263" t="s">
        <v>976</v>
      </c>
      <c r="G921" s="261"/>
      <c r="H921" s="262" t="s">
        <v>1</v>
      </c>
      <c r="I921" s="264"/>
      <c r="J921" s="261"/>
      <c r="K921" s="261"/>
      <c r="L921" s="265"/>
      <c r="M921" s="266"/>
      <c r="N921" s="267"/>
      <c r="O921" s="267"/>
      <c r="P921" s="267"/>
      <c r="Q921" s="267"/>
      <c r="R921" s="267"/>
      <c r="S921" s="267"/>
      <c r="T921" s="268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9" t="s">
        <v>160</v>
      </c>
      <c r="AU921" s="269" t="s">
        <v>86</v>
      </c>
      <c r="AV921" s="15" t="s">
        <v>84</v>
      </c>
      <c r="AW921" s="15" t="s">
        <v>34</v>
      </c>
      <c r="AX921" s="15" t="s">
        <v>76</v>
      </c>
      <c r="AY921" s="269" t="s">
        <v>151</v>
      </c>
    </row>
    <row r="922" s="13" customFormat="1">
      <c r="A922" s="13"/>
      <c r="B922" s="238"/>
      <c r="C922" s="239"/>
      <c r="D922" s="233" t="s">
        <v>160</v>
      </c>
      <c r="E922" s="240" t="s">
        <v>1</v>
      </c>
      <c r="F922" s="241" t="s">
        <v>977</v>
      </c>
      <c r="G922" s="239"/>
      <c r="H922" s="242">
        <v>51.049999999999997</v>
      </c>
      <c r="I922" s="243"/>
      <c r="J922" s="239"/>
      <c r="K922" s="239"/>
      <c r="L922" s="244"/>
      <c r="M922" s="245"/>
      <c r="N922" s="246"/>
      <c r="O922" s="246"/>
      <c r="P922" s="246"/>
      <c r="Q922" s="246"/>
      <c r="R922" s="246"/>
      <c r="S922" s="246"/>
      <c r="T922" s="247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8" t="s">
        <v>160</v>
      </c>
      <c r="AU922" s="248" t="s">
        <v>86</v>
      </c>
      <c r="AV922" s="13" t="s">
        <v>86</v>
      </c>
      <c r="AW922" s="13" t="s">
        <v>34</v>
      </c>
      <c r="AX922" s="13" t="s">
        <v>76</v>
      </c>
      <c r="AY922" s="248" t="s">
        <v>151</v>
      </c>
    </row>
    <row r="923" s="14" customFormat="1">
      <c r="A923" s="14"/>
      <c r="B923" s="249"/>
      <c r="C923" s="250"/>
      <c r="D923" s="233" t="s">
        <v>160</v>
      </c>
      <c r="E923" s="251" t="s">
        <v>1</v>
      </c>
      <c r="F923" s="252" t="s">
        <v>162</v>
      </c>
      <c r="G923" s="250"/>
      <c r="H923" s="253">
        <v>51.049999999999997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9" t="s">
        <v>160</v>
      </c>
      <c r="AU923" s="259" t="s">
        <v>86</v>
      </c>
      <c r="AV923" s="14" t="s">
        <v>157</v>
      </c>
      <c r="AW923" s="14" t="s">
        <v>34</v>
      </c>
      <c r="AX923" s="14" t="s">
        <v>84</v>
      </c>
      <c r="AY923" s="259" t="s">
        <v>151</v>
      </c>
    </row>
    <row r="924" s="2" customFormat="1" ht="24.15" customHeight="1">
      <c r="A924" s="38"/>
      <c r="B924" s="39"/>
      <c r="C924" s="219" t="s">
        <v>978</v>
      </c>
      <c r="D924" s="219" t="s">
        <v>153</v>
      </c>
      <c r="E924" s="220" t="s">
        <v>979</v>
      </c>
      <c r="F924" s="221" t="s">
        <v>980</v>
      </c>
      <c r="G924" s="222" t="s">
        <v>188</v>
      </c>
      <c r="H924" s="223">
        <v>4.7400000000000002</v>
      </c>
      <c r="I924" s="224"/>
      <c r="J924" s="225">
        <f>ROUND(I924*H924,2)</f>
        <v>0</v>
      </c>
      <c r="K924" s="226"/>
      <c r="L924" s="44"/>
      <c r="M924" s="227" t="s">
        <v>1</v>
      </c>
      <c r="N924" s="228" t="s">
        <v>41</v>
      </c>
      <c r="O924" s="91"/>
      <c r="P924" s="229">
        <f>O924*H924</f>
        <v>0</v>
      </c>
      <c r="Q924" s="229">
        <v>0</v>
      </c>
      <c r="R924" s="229">
        <f>Q924*H924</f>
        <v>0</v>
      </c>
      <c r="S924" s="229">
        <v>0</v>
      </c>
      <c r="T924" s="230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31" t="s">
        <v>239</v>
      </c>
      <c r="AT924" s="231" t="s">
        <v>153</v>
      </c>
      <c r="AU924" s="231" t="s">
        <v>86</v>
      </c>
      <c r="AY924" s="17" t="s">
        <v>151</v>
      </c>
      <c r="BE924" s="232">
        <f>IF(N924="základní",J924,0)</f>
        <v>0</v>
      </c>
      <c r="BF924" s="232">
        <f>IF(N924="snížená",J924,0)</f>
        <v>0</v>
      </c>
      <c r="BG924" s="232">
        <f>IF(N924="zákl. přenesená",J924,0)</f>
        <v>0</v>
      </c>
      <c r="BH924" s="232">
        <f>IF(N924="sníž. přenesená",J924,0)</f>
        <v>0</v>
      </c>
      <c r="BI924" s="232">
        <f>IF(N924="nulová",J924,0)</f>
        <v>0</v>
      </c>
      <c r="BJ924" s="17" t="s">
        <v>84</v>
      </c>
      <c r="BK924" s="232">
        <f>ROUND(I924*H924,2)</f>
        <v>0</v>
      </c>
      <c r="BL924" s="17" t="s">
        <v>239</v>
      </c>
      <c r="BM924" s="231" t="s">
        <v>981</v>
      </c>
    </row>
    <row r="925" s="2" customFormat="1">
      <c r="A925" s="38"/>
      <c r="B925" s="39"/>
      <c r="C925" s="40"/>
      <c r="D925" s="233" t="s">
        <v>159</v>
      </c>
      <c r="E925" s="40"/>
      <c r="F925" s="234" t="s">
        <v>980</v>
      </c>
      <c r="G925" s="40"/>
      <c r="H925" s="40"/>
      <c r="I925" s="235"/>
      <c r="J925" s="40"/>
      <c r="K925" s="40"/>
      <c r="L925" s="44"/>
      <c r="M925" s="236"/>
      <c r="N925" s="237"/>
      <c r="O925" s="91"/>
      <c r="P925" s="91"/>
      <c r="Q925" s="91"/>
      <c r="R925" s="91"/>
      <c r="S925" s="91"/>
      <c r="T925" s="92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T925" s="17" t="s">
        <v>159</v>
      </c>
      <c r="AU925" s="17" t="s">
        <v>86</v>
      </c>
    </row>
    <row r="926" s="12" customFormat="1" ht="22.8" customHeight="1">
      <c r="A926" s="12"/>
      <c r="B926" s="203"/>
      <c r="C926" s="204"/>
      <c r="D926" s="205" t="s">
        <v>75</v>
      </c>
      <c r="E926" s="217" t="s">
        <v>982</v>
      </c>
      <c r="F926" s="217" t="s">
        <v>983</v>
      </c>
      <c r="G926" s="204"/>
      <c r="H926" s="204"/>
      <c r="I926" s="207"/>
      <c r="J926" s="218">
        <f>BK926</f>
        <v>0</v>
      </c>
      <c r="K926" s="204"/>
      <c r="L926" s="209"/>
      <c r="M926" s="210"/>
      <c r="N926" s="211"/>
      <c r="O926" s="211"/>
      <c r="P926" s="212">
        <f>SUM(P927:P962)</f>
        <v>0</v>
      </c>
      <c r="Q926" s="211"/>
      <c r="R926" s="212">
        <f>SUM(R927:R962)</f>
        <v>0.079274799999999992</v>
      </c>
      <c r="S926" s="211"/>
      <c r="T926" s="213">
        <f>SUM(T927:T962)</f>
        <v>0.20070000000000002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14" t="s">
        <v>86</v>
      </c>
      <c r="AT926" s="215" t="s">
        <v>75</v>
      </c>
      <c r="AU926" s="215" t="s">
        <v>84</v>
      </c>
      <c r="AY926" s="214" t="s">
        <v>151</v>
      </c>
      <c r="BK926" s="216">
        <f>SUM(BK927:BK962)</f>
        <v>0</v>
      </c>
    </row>
    <row r="927" s="2" customFormat="1" ht="24.15" customHeight="1">
      <c r="A927" s="38"/>
      <c r="B927" s="39"/>
      <c r="C927" s="219" t="s">
        <v>984</v>
      </c>
      <c r="D927" s="219" t="s">
        <v>153</v>
      </c>
      <c r="E927" s="220" t="s">
        <v>985</v>
      </c>
      <c r="F927" s="221" t="s">
        <v>986</v>
      </c>
      <c r="G927" s="222" t="s">
        <v>156</v>
      </c>
      <c r="H927" s="223">
        <v>6.9500000000000002</v>
      </c>
      <c r="I927" s="224"/>
      <c r="J927" s="225">
        <f>ROUND(I927*H927,2)</f>
        <v>0</v>
      </c>
      <c r="K927" s="226"/>
      <c r="L927" s="44"/>
      <c r="M927" s="227" t="s">
        <v>1</v>
      </c>
      <c r="N927" s="228" t="s">
        <v>41</v>
      </c>
      <c r="O927" s="91"/>
      <c r="P927" s="229">
        <f>O927*H927</f>
        <v>0</v>
      </c>
      <c r="Q927" s="229">
        <v>0</v>
      </c>
      <c r="R927" s="229">
        <f>Q927*H927</f>
        <v>0</v>
      </c>
      <c r="S927" s="229">
        <v>0</v>
      </c>
      <c r="T927" s="230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31" t="s">
        <v>239</v>
      </c>
      <c r="AT927" s="231" t="s">
        <v>153</v>
      </c>
      <c r="AU927" s="231" t="s">
        <v>86</v>
      </c>
      <c r="AY927" s="17" t="s">
        <v>151</v>
      </c>
      <c r="BE927" s="232">
        <f>IF(N927="základní",J927,0)</f>
        <v>0</v>
      </c>
      <c r="BF927" s="232">
        <f>IF(N927="snížená",J927,0)</f>
        <v>0</v>
      </c>
      <c r="BG927" s="232">
        <f>IF(N927="zákl. přenesená",J927,0)</f>
        <v>0</v>
      </c>
      <c r="BH927" s="232">
        <f>IF(N927="sníž. přenesená",J927,0)</f>
        <v>0</v>
      </c>
      <c r="BI927" s="232">
        <f>IF(N927="nulová",J927,0)</f>
        <v>0</v>
      </c>
      <c r="BJ927" s="17" t="s">
        <v>84</v>
      </c>
      <c r="BK927" s="232">
        <f>ROUND(I927*H927,2)</f>
        <v>0</v>
      </c>
      <c r="BL927" s="17" t="s">
        <v>239</v>
      </c>
      <c r="BM927" s="231" t="s">
        <v>987</v>
      </c>
    </row>
    <row r="928" s="2" customFormat="1">
      <c r="A928" s="38"/>
      <c r="B928" s="39"/>
      <c r="C928" s="40"/>
      <c r="D928" s="233" t="s">
        <v>159</v>
      </c>
      <c r="E928" s="40"/>
      <c r="F928" s="234" t="s">
        <v>986</v>
      </c>
      <c r="G928" s="40"/>
      <c r="H928" s="40"/>
      <c r="I928" s="235"/>
      <c r="J928" s="40"/>
      <c r="K928" s="40"/>
      <c r="L928" s="44"/>
      <c r="M928" s="236"/>
      <c r="N928" s="237"/>
      <c r="O928" s="91"/>
      <c r="P928" s="91"/>
      <c r="Q928" s="91"/>
      <c r="R928" s="91"/>
      <c r="S928" s="91"/>
      <c r="T928" s="92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T928" s="17" t="s">
        <v>159</v>
      </c>
      <c r="AU928" s="17" t="s">
        <v>86</v>
      </c>
    </row>
    <row r="929" s="15" customFormat="1">
      <c r="A929" s="15"/>
      <c r="B929" s="260"/>
      <c r="C929" s="261"/>
      <c r="D929" s="233" t="s">
        <v>160</v>
      </c>
      <c r="E929" s="262" t="s">
        <v>1</v>
      </c>
      <c r="F929" s="263" t="s">
        <v>988</v>
      </c>
      <c r="G929" s="261"/>
      <c r="H929" s="262" t="s">
        <v>1</v>
      </c>
      <c r="I929" s="264"/>
      <c r="J929" s="261"/>
      <c r="K929" s="261"/>
      <c r="L929" s="265"/>
      <c r="M929" s="266"/>
      <c r="N929" s="267"/>
      <c r="O929" s="267"/>
      <c r="P929" s="267"/>
      <c r="Q929" s="267"/>
      <c r="R929" s="267"/>
      <c r="S929" s="267"/>
      <c r="T929" s="268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9" t="s">
        <v>160</v>
      </c>
      <c r="AU929" s="269" t="s">
        <v>86</v>
      </c>
      <c r="AV929" s="15" t="s">
        <v>84</v>
      </c>
      <c r="AW929" s="15" t="s">
        <v>34</v>
      </c>
      <c r="AX929" s="15" t="s">
        <v>76</v>
      </c>
      <c r="AY929" s="269" t="s">
        <v>151</v>
      </c>
    </row>
    <row r="930" s="13" customFormat="1">
      <c r="A930" s="13"/>
      <c r="B930" s="238"/>
      <c r="C930" s="239"/>
      <c r="D930" s="233" t="s">
        <v>160</v>
      </c>
      <c r="E930" s="240" t="s">
        <v>1</v>
      </c>
      <c r="F930" s="241" t="s">
        <v>989</v>
      </c>
      <c r="G930" s="239"/>
      <c r="H930" s="242">
        <v>6.9500000000000002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8" t="s">
        <v>160</v>
      </c>
      <c r="AU930" s="248" t="s">
        <v>86</v>
      </c>
      <c r="AV930" s="13" t="s">
        <v>86</v>
      </c>
      <c r="AW930" s="13" t="s">
        <v>34</v>
      </c>
      <c r="AX930" s="13" t="s">
        <v>76</v>
      </c>
      <c r="AY930" s="248" t="s">
        <v>151</v>
      </c>
    </row>
    <row r="931" s="14" customFormat="1">
      <c r="A931" s="14"/>
      <c r="B931" s="249"/>
      <c r="C931" s="250"/>
      <c r="D931" s="233" t="s">
        <v>160</v>
      </c>
      <c r="E931" s="251" t="s">
        <v>1</v>
      </c>
      <c r="F931" s="252" t="s">
        <v>162</v>
      </c>
      <c r="G931" s="250"/>
      <c r="H931" s="253">
        <v>6.9500000000000002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9" t="s">
        <v>160</v>
      </c>
      <c r="AU931" s="259" t="s">
        <v>86</v>
      </c>
      <c r="AV931" s="14" t="s">
        <v>157</v>
      </c>
      <c r="AW931" s="14" t="s">
        <v>34</v>
      </c>
      <c r="AX931" s="14" t="s">
        <v>84</v>
      </c>
      <c r="AY931" s="259" t="s">
        <v>151</v>
      </c>
    </row>
    <row r="932" s="2" customFormat="1" ht="16.5" customHeight="1">
      <c r="A932" s="38"/>
      <c r="B932" s="39"/>
      <c r="C932" s="219" t="s">
        <v>990</v>
      </c>
      <c r="D932" s="219" t="s">
        <v>153</v>
      </c>
      <c r="E932" s="220" t="s">
        <v>991</v>
      </c>
      <c r="F932" s="221" t="s">
        <v>992</v>
      </c>
      <c r="G932" s="222" t="s">
        <v>156</v>
      </c>
      <c r="H932" s="223">
        <v>6.9500000000000002</v>
      </c>
      <c r="I932" s="224"/>
      <c r="J932" s="225">
        <f>ROUND(I932*H932,2)</f>
        <v>0</v>
      </c>
      <c r="K932" s="226"/>
      <c r="L932" s="44"/>
      <c r="M932" s="227" t="s">
        <v>1</v>
      </c>
      <c r="N932" s="228" t="s">
        <v>41</v>
      </c>
      <c r="O932" s="91"/>
      <c r="P932" s="229">
        <f>O932*H932</f>
        <v>0</v>
      </c>
      <c r="Q932" s="229">
        <v>0</v>
      </c>
      <c r="R932" s="229">
        <f>Q932*H932</f>
        <v>0</v>
      </c>
      <c r="S932" s="229">
        <v>0</v>
      </c>
      <c r="T932" s="230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31" t="s">
        <v>239</v>
      </c>
      <c r="AT932" s="231" t="s">
        <v>153</v>
      </c>
      <c r="AU932" s="231" t="s">
        <v>86</v>
      </c>
      <c r="AY932" s="17" t="s">
        <v>151</v>
      </c>
      <c r="BE932" s="232">
        <f>IF(N932="základní",J932,0)</f>
        <v>0</v>
      </c>
      <c r="BF932" s="232">
        <f>IF(N932="snížená",J932,0)</f>
        <v>0</v>
      </c>
      <c r="BG932" s="232">
        <f>IF(N932="zákl. přenesená",J932,0)</f>
        <v>0</v>
      </c>
      <c r="BH932" s="232">
        <f>IF(N932="sníž. přenesená",J932,0)</f>
        <v>0</v>
      </c>
      <c r="BI932" s="232">
        <f>IF(N932="nulová",J932,0)</f>
        <v>0</v>
      </c>
      <c r="BJ932" s="17" t="s">
        <v>84</v>
      </c>
      <c r="BK932" s="232">
        <f>ROUND(I932*H932,2)</f>
        <v>0</v>
      </c>
      <c r="BL932" s="17" t="s">
        <v>239</v>
      </c>
      <c r="BM932" s="231" t="s">
        <v>993</v>
      </c>
    </row>
    <row r="933" s="2" customFormat="1">
      <c r="A933" s="38"/>
      <c r="B933" s="39"/>
      <c r="C933" s="40"/>
      <c r="D933" s="233" t="s">
        <v>159</v>
      </c>
      <c r="E933" s="40"/>
      <c r="F933" s="234" t="s">
        <v>992</v>
      </c>
      <c r="G933" s="40"/>
      <c r="H933" s="40"/>
      <c r="I933" s="235"/>
      <c r="J933" s="40"/>
      <c r="K933" s="40"/>
      <c r="L933" s="44"/>
      <c r="M933" s="236"/>
      <c r="N933" s="237"/>
      <c r="O933" s="91"/>
      <c r="P933" s="91"/>
      <c r="Q933" s="91"/>
      <c r="R933" s="91"/>
      <c r="S933" s="91"/>
      <c r="T933" s="92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T933" s="17" t="s">
        <v>159</v>
      </c>
      <c r="AU933" s="17" t="s">
        <v>86</v>
      </c>
    </row>
    <row r="934" s="2" customFormat="1" ht="24.15" customHeight="1">
      <c r="A934" s="38"/>
      <c r="B934" s="39"/>
      <c r="C934" s="219" t="s">
        <v>994</v>
      </c>
      <c r="D934" s="219" t="s">
        <v>153</v>
      </c>
      <c r="E934" s="220" t="s">
        <v>995</v>
      </c>
      <c r="F934" s="221" t="s">
        <v>996</v>
      </c>
      <c r="G934" s="222" t="s">
        <v>156</v>
      </c>
      <c r="H934" s="223">
        <v>6.9500000000000002</v>
      </c>
      <c r="I934" s="224"/>
      <c r="J934" s="225">
        <f>ROUND(I934*H934,2)</f>
        <v>0</v>
      </c>
      <c r="K934" s="226"/>
      <c r="L934" s="44"/>
      <c r="M934" s="227" t="s">
        <v>1</v>
      </c>
      <c r="N934" s="228" t="s">
        <v>41</v>
      </c>
      <c r="O934" s="91"/>
      <c r="P934" s="229">
        <f>O934*H934</f>
        <v>0</v>
      </c>
      <c r="Q934" s="229">
        <v>0.00020000000000000001</v>
      </c>
      <c r="R934" s="229">
        <f>Q934*H934</f>
        <v>0.0013900000000000002</v>
      </c>
      <c r="S934" s="229">
        <v>0</v>
      </c>
      <c r="T934" s="230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31" t="s">
        <v>239</v>
      </c>
      <c r="AT934" s="231" t="s">
        <v>153</v>
      </c>
      <c r="AU934" s="231" t="s">
        <v>86</v>
      </c>
      <c r="AY934" s="17" t="s">
        <v>151</v>
      </c>
      <c r="BE934" s="232">
        <f>IF(N934="základní",J934,0)</f>
        <v>0</v>
      </c>
      <c r="BF934" s="232">
        <f>IF(N934="snížená",J934,0)</f>
        <v>0</v>
      </c>
      <c r="BG934" s="232">
        <f>IF(N934="zákl. přenesená",J934,0)</f>
        <v>0</v>
      </c>
      <c r="BH934" s="232">
        <f>IF(N934="sníž. přenesená",J934,0)</f>
        <v>0</v>
      </c>
      <c r="BI934" s="232">
        <f>IF(N934="nulová",J934,0)</f>
        <v>0</v>
      </c>
      <c r="BJ934" s="17" t="s">
        <v>84</v>
      </c>
      <c r="BK934" s="232">
        <f>ROUND(I934*H934,2)</f>
        <v>0</v>
      </c>
      <c r="BL934" s="17" t="s">
        <v>239</v>
      </c>
      <c r="BM934" s="231" t="s">
        <v>997</v>
      </c>
    </row>
    <row r="935" s="2" customFormat="1">
      <c r="A935" s="38"/>
      <c r="B935" s="39"/>
      <c r="C935" s="40"/>
      <c r="D935" s="233" t="s">
        <v>159</v>
      </c>
      <c r="E935" s="40"/>
      <c r="F935" s="234" t="s">
        <v>996</v>
      </c>
      <c r="G935" s="40"/>
      <c r="H935" s="40"/>
      <c r="I935" s="235"/>
      <c r="J935" s="40"/>
      <c r="K935" s="40"/>
      <c r="L935" s="44"/>
      <c r="M935" s="236"/>
      <c r="N935" s="237"/>
      <c r="O935" s="91"/>
      <c r="P935" s="91"/>
      <c r="Q935" s="91"/>
      <c r="R935" s="91"/>
      <c r="S935" s="91"/>
      <c r="T935" s="92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T935" s="17" t="s">
        <v>159</v>
      </c>
      <c r="AU935" s="17" t="s">
        <v>86</v>
      </c>
    </row>
    <row r="936" s="2" customFormat="1" ht="33" customHeight="1">
      <c r="A936" s="38"/>
      <c r="B936" s="39"/>
      <c r="C936" s="219" t="s">
        <v>998</v>
      </c>
      <c r="D936" s="219" t="s">
        <v>153</v>
      </c>
      <c r="E936" s="220" t="s">
        <v>999</v>
      </c>
      <c r="F936" s="221" t="s">
        <v>1000</v>
      </c>
      <c r="G936" s="222" t="s">
        <v>156</v>
      </c>
      <c r="H936" s="223">
        <v>6.9500000000000002</v>
      </c>
      <c r="I936" s="224"/>
      <c r="J936" s="225">
        <f>ROUND(I936*H936,2)</f>
        <v>0</v>
      </c>
      <c r="K936" s="226"/>
      <c r="L936" s="44"/>
      <c r="M936" s="227" t="s">
        <v>1</v>
      </c>
      <c r="N936" s="228" t="s">
        <v>41</v>
      </c>
      <c r="O936" s="91"/>
      <c r="P936" s="229">
        <f>O936*H936</f>
        <v>0</v>
      </c>
      <c r="Q936" s="229">
        <v>0.0075799999999999999</v>
      </c>
      <c r="R936" s="229">
        <f>Q936*H936</f>
        <v>0.052680999999999999</v>
      </c>
      <c r="S936" s="229">
        <v>0</v>
      </c>
      <c r="T936" s="230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31" t="s">
        <v>239</v>
      </c>
      <c r="AT936" s="231" t="s">
        <v>153</v>
      </c>
      <c r="AU936" s="231" t="s">
        <v>86</v>
      </c>
      <c r="AY936" s="17" t="s">
        <v>151</v>
      </c>
      <c r="BE936" s="232">
        <f>IF(N936="základní",J936,0)</f>
        <v>0</v>
      </c>
      <c r="BF936" s="232">
        <f>IF(N936="snížená",J936,0)</f>
        <v>0</v>
      </c>
      <c r="BG936" s="232">
        <f>IF(N936="zákl. přenesená",J936,0)</f>
        <v>0</v>
      </c>
      <c r="BH936" s="232">
        <f>IF(N936="sníž. přenesená",J936,0)</f>
        <v>0</v>
      </c>
      <c r="BI936" s="232">
        <f>IF(N936="nulová",J936,0)</f>
        <v>0</v>
      </c>
      <c r="BJ936" s="17" t="s">
        <v>84</v>
      </c>
      <c r="BK936" s="232">
        <f>ROUND(I936*H936,2)</f>
        <v>0</v>
      </c>
      <c r="BL936" s="17" t="s">
        <v>239</v>
      </c>
      <c r="BM936" s="231" t="s">
        <v>1001</v>
      </c>
    </row>
    <row r="937" s="2" customFormat="1">
      <c r="A937" s="38"/>
      <c r="B937" s="39"/>
      <c r="C937" s="40"/>
      <c r="D937" s="233" t="s">
        <v>159</v>
      </c>
      <c r="E937" s="40"/>
      <c r="F937" s="234" t="s">
        <v>1000</v>
      </c>
      <c r="G937" s="40"/>
      <c r="H937" s="40"/>
      <c r="I937" s="235"/>
      <c r="J937" s="40"/>
      <c r="K937" s="40"/>
      <c r="L937" s="44"/>
      <c r="M937" s="236"/>
      <c r="N937" s="237"/>
      <c r="O937" s="91"/>
      <c r="P937" s="91"/>
      <c r="Q937" s="91"/>
      <c r="R937" s="91"/>
      <c r="S937" s="91"/>
      <c r="T937" s="92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T937" s="17" t="s">
        <v>159</v>
      </c>
      <c r="AU937" s="17" t="s">
        <v>86</v>
      </c>
    </row>
    <row r="938" s="2" customFormat="1" ht="24.15" customHeight="1">
      <c r="A938" s="38"/>
      <c r="B938" s="39"/>
      <c r="C938" s="219" t="s">
        <v>1002</v>
      </c>
      <c r="D938" s="219" t="s">
        <v>153</v>
      </c>
      <c r="E938" s="220" t="s">
        <v>1003</v>
      </c>
      <c r="F938" s="221" t="s">
        <v>1004</v>
      </c>
      <c r="G938" s="222" t="s">
        <v>156</v>
      </c>
      <c r="H938" s="223">
        <v>66.900000000000006</v>
      </c>
      <c r="I938" s="224"/>
      <c r="J938" s="225">
        <f>ROUND(I938*H938,2)</f>
        <v>0</v>
      </c>
      <c r="K938" s="226"/>
      <c r="L938" s="44"/>
      <c r="M938" s="227" t="s">
        <v>1</v>
      </c>
      <c r="N938" s="228" t="s">
        <v>41</v>
      </c>
      <c r="O938" s="91"/>
      <c r="P938" s="229">
        <f>O938*H938</f>
        <v>0</v>
      </c>
      <c r="Q938" s="229">
        <v>0</v>
      </c>
      <c r="R938" s="229">
        <f>Q938*H938</f>
        <v>0</v>
      </c>
      <c r="S938" s="229">
        <v>0.0030000000000000001</v>
      </c>
      <c r="T938" s="230">
        <f>S938*H938</f>
        <v>0.20070000000000002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31" t="s">
        <v>239</v>
      </c>
      <c r="AT938" s="231" t="s">
        <v>153</v>
      </c>
      <c r="AU938" s="231" t="s">
        <v>86</v>
      </c>
      <c r="AY938" s="17" t="s">
        <v>151</v>
      </c>
      <c r="BE938" s="232">
        <f>IF(N938="základní",J938,0)</f>
        <v>0</v>
      </c>
      <c r="BF938" s="232">
        <f>IF(N938="snížená",J938,0)</f>
        <v>0</v>
      </c>
      <c r="BG938" s="232">
        <f>IF(N938="zákl. přenesená",J938,0)</f>
        <v>0</v>
      </c>
      <c r="BH938" s="232">
        <f>IF(N938="sníž. přenesená",J938,0)</f>
        <v>0</v>
      </c>
      <c r="BI938" s="232">
        <f>IF(N938="nulová",J938,0)</f>
        <v>0</v>
      </c>
      <c r="BJ938" s="17" t="s">
        <v>84</v>
      </c>
      <c r="BK938" s="232">
        <f>ROUND(I938*H938,2)</f>
        <v>0</v>
      </c>
      <c r="BL938" s="17" t="s">
        <v>239</v>
      </c>
      <c r="BM938" s="231" t="s">
        <v>1005</v>
      </c>
    </row>
    <row r="939" s="2" customFormat="1">
      <c r="A939" s="38"/>
      <c r="B939" s="39"/>
      <c r="C939" s="40"/>
      <c r="D939" s="233" t="s">
        <v>159</v>
      </c>
      <c r="E939" s="40"/>
      <c r="F939" s="234" t="s">
        <v>1004</v>
      </c>
      <c r="G939" s="40"/>
      <c r="H939" s="40"/>
      <c r="I939" s="235"/>
      <c r="J939" s="40"/>
      <c r="K939" s="40"/>
      <c r="L939" s="44"/>
      <c r="M939" s="236"/>
      <c r="N939" s="237"/>
      <c r="O939" s="91"/>
      <c r="P939" s="91"/>
      <c r="Q939" s="91"/>
      <c r="R939" s="91"/>
      <c r="S939" s="91"/>
      <c r="T939" s="92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7" t="s">
        <v>159</v>
      </c>
      <c r="AU939" s="17" t="s">
        <v>86</v>
      </c>
    </row>
    <row r="940" s="15" customFormat="1">
      <c r="A940" s="15"/>
      <c r="B940" s="260"/>
      <c r="C940" s="261"/>
      <c r="D940" s="233" t="s">
        <v>160</v>
      </c>
      <c r="E940" s="262" t="s">
        <v>1</v>
      </c>
      <c r="F940" s="263" t="s">
        <v>449</v>
      </c>
      <c r="G940" s="261"/>
      <c r="H940" s="262" t="s">
        <v>1</v>
      </c>
      <c r="I940" s="264"/>
      <c r="J940" s="261"/>
      <c r="K940" s="261"/>
      <c r="L940" s="265"/>
      <c r="M940" s="266"/>
      <c r="N940" s="267"/>
      <c r="O940" s="267"/>
      <c r="P940" s="267"/>
      <c r="Q940" s="267"/>
      <c r="R940" s="267"/>
      <c r="S940" s="267"/>
      <c r="T940" s="268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9" t="s">
        <v>160</v>
      </c>
      <c r="AU940" s="269" t="s">
        <v>86</v>
      </c>
      <c r="AV940" s="15" t="s">
        <v>84</v>
      </c>
      <c r="AW940" s="15" t="s">
        <v>34</v>
      </c>
      <c r="AX940" s="15" t="s">
        <v>76</v>
      </c>
      <c r="AY940" s="269" t="s">
        <v>151</v>
      </c>
    </row>
    <row r="941" s="13" customFormat="1">
      <c r="A941" s="13"/>
      <c r="B941" s="238"/>
      <c r="C941" s="239"/>
      <c r="D941" s="233" t="s">
        <v>160</v>
      </c>
      <c r="E941" s="240" t="s">
        <v>1</v>
      </c>
      <c r="F941" s="241" t="s">
        <v>1006</v>
      </c>
      <c r="G941" s="239"/>
      <c r="H941" s="242">
        <v>10.83</v>
      </c>
      <c r="I941" s="243"/>
      <c r="J941" s="239"/>
      <c r="K941" s="239"/>
      <c r="L941" s="244"/>
      <c r="M941" s="245"/>
      <c r="N941" s="246"/>
      <c r="O941" s="246"/>
      <c r="P941" s="246"/>
      <c r="Q941" s="246"/>
      <c r="R941" s="246"/>
      <c r="S941" s="246"/>
      <c r="T941" s="24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8" t="s">
        <v>160</v>
      </c>
      <c r="AU941" s="248" t="s">
        <v>86</v>
      </c>
      <c r="AV941" s="13" t="s">
        <v>86</v>
      </c>
      <c r="AW941" s="13" t="s">
        <v>34</v>
      </c>
      <c r="AX941" s="13" t="s">
        <v>76</v>
      </c>
      <c r="AY941" s="248" t="s">
        <v>151</v>
      </c>
    </row>
    <row r="942" s="15" customFormat="1">
      <c r="A942" s="15"/>
      <c r="B942" s="260"/>
      <c r="C942" s="261"/>
      <c r="D942" s="233" t="s">
        <v>160</v>
      </c>
      <c r="E942" s="262" t="s">
        <v>1</v>
      </c>
      <c r="F942" s="263" t="s">
        <v>452</v>
      </c>
      <c r="G942" s="261"/>
      <c r="H942" s="262" t="s">
        <v>1</v>
      </c>
      <c r="I942" s="264"/>
      <c r="J942" s="261"/>
      <c r="K942" s="261"/>
      <c r="L942" s="265"/>
      <c r="M942" s="266"/>
      <c r="N942" s="267"/>
      <c r="O942" s="267"/>
      <c r="P942" s="267"/>
      <c r="Q942" s="267"/>
      <c r="R942" s="267"/>
      <c r="S942" s="267"/>
      <c r="T942" s="268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9" t="s">
        <v>160</v>
      </c>
      <c r="AU942" s="269" t="s">
        <v>86</v>
      </c>
      <c r="AV942" s="15" t="s">
        <v>84</v>
      </c>
      <c r="AW942" s="15" t="s">
        <v>34</v>
      </c>
      <c r="AX942" s="15" t="s">
        <v>76</v>
      </c>
      <c r="AY942" s="269" t="s">
        <v>151</v>
      </c>
    </row>
    <row r="943" s="13" customFormat="1">
      <c r="A943" s="13"/>
      <c r="B943" s="238"/>
      <c r="C943" s="239"/>
      <c r="D943" s="233" t="s">
        <v>160</v>
      </c>
      <c r="E943" s="240" t="s">
        <v>1</v>
      </c>
      <c r="F943" s="241" t="s">
        <v>1007</v>
      </c>
      <c r="G943" s="239"/>
      <c r="H943" s="242">
        <v>22.170000000000002</v>
      </c>
      <c r="I943" s="243"/>
      <c r="J943" s="239"/>
      <c r="K943" s="239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160</v>
      </c>
      <c r="AU943" s="248" t="s">
        <v>86</v>
      </c>
      <c r="AV943" s="13" t="s">
        <v>86</v>
      </c>
      <c r="AW943" s="13" t="s">
        <v>34</v>
      </c>
      <c r="AX943" s="13" t="s">
        <v>76</v>
      </c>
      <c r="AY943" s="248" t="s">
        <v>151</v>
      </c>
    </row>
    <row r="944" s="15" customFormat="1">
      <c r="A944" s="15"/>
      <c r="B944" s="260"/>
      <c r="C944" s="261"/>
      <c r="D944" s="233" t="s">
        <v>160</v>
      </c>
      <c r="E944" s="262" t="s">
        <v>1</v>
      </c>
      <c r="F944" s="263" t="s">
        <v>867</v>
      </c>
      <c r="G944" s="261"/>
      <c r="H944" s="262" t="s">
        <v>1</v>
      </c>
      <c r="I944" s="264"/>
      <c r="J944" s="261"/>
      <c r="K944" s="261"/>
      <c r="L944" s="265"/>
      <c r="M944" s="266"/>
      <c r="N944" s="267"/>
      <c r="O944" s="267"/>
      <c r="P944" s="267"/>
      <c r="Q944" s="267"/>
      <c r="R944" s="267"/>
      <c r="S944" s="267"/>
      <c r="T944" s="268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9" t="s">
        <v>160</v>
      </c>
      <c r="AU944" s="269" t="s">
        <v>86</v>
      </c>
      <c r="AV944" s="15" t="s">
        <v>84</v>
      </c>
      <c r="AW944" s="15" t="s">
        <v>34</v>
      </c>
      <c r="AX944" s="15" t="s">
        <v>76</v>
      </c>
      <c r="AY944" s="269" t="s">
        <v>151</v>
      </c>
    </row>
    <row r="945" s="13" customFormat="1">
      <c r="A945" s="13"/>
      <c r="B945" s="238"/>
      <c r="C945" s="239"/>
      <c r="D945" s="233" t="s">
        <v>160</v>
      </c>
      <c r="E945" s="240" t="s">
        <v>1</v>
      </c>
      <c r="F945" s="241" t="s">
        <v>1008</v>
      </c>
      <c r="G945" s="239"/>
      <c r="H945" s="242">
        <v>23.469999999999999</v>
      </c>
      <c r="I945" s="243"/>
      <c r="J945" s="239"/>
      <c r="K945" s="239"/>
      <c r="L945" s="244"/>
      <c r="M945" s="245"/>
      <c r="N945" s="246"/>
      <c r="O945" s="246"/>
      <c r="P945" s="246"/>
      <c r="Q945" s="246"/>
      <c r="R945" s="246"/>
      <c r="S945" s="246"/>
      <c r="T945" s="24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8" t="s">
        <v>160</v>
      </c>
      <c r="AU945" s="248" t="s">
        <v>86</v>
      </c>
      <c r="AV945" s="13" t="s">
        <v>86</v>
      </c>
      <c r="AW945" s="13" t="s">
        <v>34</v>
      </c>
      <c r="AX945" s="13" t="s">
        <v>76</v>
      </c>
      <c r="AY945" s="248" t="s">
        <v>151</v>
      </c>
    </row>
    <row r="946" s="15" customFormat="1">
      <c r="A946" s="15"/>
      <c r="B946" s="260"/>
      <c r="C946" s="261"/>
      <c r="D946" s="233" t="s">
        <v>160</v>
      </c>
      <c r="E946" s="262" t="s">
        <v>1</v>
      </c>
      <c r="F946" s="263" t="s">
        <v>454</v>
      </c>
      <c r="G946" s="261"/>
      <c r="H946" s="262" t="s">
        <v>1</v>
      </c>
      <c r="I946" s="264"/>
      <c r="J946" s="261"/>
      <c r="K946" s="261"/>
      <c r="L946" s="265"/>
      <c r="M946" s="266"/>
      <c r="N946" s="267"/>
      <c r="O946" s="267"/>
      <c r="P946" s="267"/>
      <c r="Q946" s="267"/>
      <c r="R946" s="267"/>
      <c r="S946" s="267"/>
      <c r="T946" s="268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9" t="s">
        <v>160</v>
      </c>
      <c r="AU946" s="269" t="s">
        <v>86</v>
      </c>
      <c r="AV946" s="15" t="s">
        <v>84</v>
      </c>
      <c r="AW946" s="15" t="s">
        <v>34</v>
      </c>
      <c r="AX946" s="15" t="s">
        <v>76</v>
      </c>
      <c r="AY946" s="269" t="s">
        <v>151</v>
      </c>
    </row>
    <row r="947" s="13" customFormat="1">
      <c r="A947" s="13"/>
      <c r="B947" s="238"/>
      <c r="C947" s="239"/>
      <c r="D947" s="233" t="s">
        <v>160</v>
      </c>
      <c r="E947" s="240" t="s">
        <v>1</v>
      </c>
      <c r="F947" s="241" t="s">
        <v>1009</v>
      </c>
      <c r="G947" s="239"/>
      <c r="H947" s="242">
        <v>3.48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8" t="s">
        <v>160</v>
      </c>
      <c r="AU947" s="248" t="s">
        <v>86</v>
      </c>
      <c r="AV947" s="13" t="s">
        <v>86</v>
      </c>
      <c r="AW947" s="13" t="s">
        <v>34</v>
      </c>
      <c r="AX947" s="13" t="s">
        <v>76</v>
      </c>
      <c r="AY947" s="248" t="s">
        <v>151</v>
      </c>
    </row>
    <row r="948" s="15" customFormat="1">
      <c r="A948" s="15"/>
      <c r="B948" s="260"/>
      <c r="C948" s="261"/>
      <c r="D948" s="233" t="s">
        <v>160</v>
      </c>
      <c r="E948" s="262" t="s">
        <v>1</v>
      </c>
      <c r="F948" s="263" t="s">
        <v>1010</v>
      </c>
      <c r="G948" s="261"/>
      <c r="H948" s="262" t="s">
        <v>1</v>
      </c>
      <c r="I948" s="264"/>
      <c r="J948" s="261"/>
      <c r="K948" s="261"/>
      <c r="L948" s="265"/>
      <c r="M948" s="266"/>
      <c r="N948" s="267"/>
      <c r="O948" s="267"/>
      <c r="P948" s="267"/>
      <c r="Q948" s="267"/>
      <c r="R948" s="267"/>
      <c r="S948" s="267"/>
      <c r="T948" s="268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9" t="s">
        <v>160</v>
      </c>
      <c r="AU948" s="269" t="s">
        <v>86</v>
      </c>
      <c r="AV948" s="15" t="s">
        <v>84</v>
      </c>
      <c r="AW948" s="15" t="s">
        <v>34</v>
      </c>
      <c r="AX948" s="15" t="s">
        <v>76</v>
      </c>
      <c r="AY948" s="269" t="s">
        <v>151</v>
      </c>
    </row>
    <row r="949" s="13" customFormat="1">
      <c r="A949" s="13"/>
      <c r="B949" s="238"/>
      <c r="C949" s="239"/>
      <c r="D949" s="233" t="s">
        <v>160</v>
      </c>
      <c r="E949" s="240" t="s">
        <v>1</v>
      </c>
      <c r="F949" s="241" t="s">
        <v>989</v>
      </c>
      <c r="G949" s="239"/>
      <c r="H949" s="242">
        <v>6.9500000000000002</v>
      </c>
      <c r="I949" s="243"/>
      <c r="J949" s="239"/>
      <c r="K949" s="239"/>
      <c r="L949" s="244"/>
      <c r="M949" s="245"/>
      <c r="N949" s="246"/>
      <c r="O949" s="246"/>
      <c r="P949" s="246"/>
      <c r="Q949" s="246"/>
      <c r="R949" s="246"/>
      <c r="S949" s="246"/>
      <c r="T949" s="24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8" t="s">
        <v>160</v>
      </c>
      <c r="AU949" s="248" t="s">
        <v>86</v>
      </c>
      <c r="AV949" s="13" t="s">
        <v>86</v>
      </c>
      <c r="AW949" s="13" t="s">
        <v>34</v>
      </c>
      <c r="AX949" s="13" t="s">
        <v>76</v>
      </c>
      <c r="AY949" s="248" t="s">
        <v>151</v>
      </c>
    </row>
    <row r="950" s="14" customFormat="1">
      <c r="A950" s="14"/>
      <c r="B950" s="249"/>
      <c r="C950" s="250"/>
      <c r="D950" s="233" t="s">
        <v>160</v>
      </c>
      <c r="E950" s="251" t="s">
        <v>1</v>
      </c>
      <c r="F950" s="252" t="s">
        <v>162</v>
      </c>
      <c r="G950" s="250"/>
      <c r="H950" s="253">
        <v>66.900000000000006</v>
      </c>
      <c r="I950" s="254"/>
      <c r="J950" s="250"/>
      <c r="K950" s="250"/>
      <c r="L950" s="255"/>
      <c r="M950" s="256"/>
      <c r="N950" s="257"/>
      <c r="O950" s="257"/>
      <c r="P950" s="257"/>
      <c r="Q950" s="257"/>
      <c r="R950" s="257"/>
      <c r="S950" s="257"/>
      <c r="T950" s="25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9" t="s">
        <v>160</v>
      </c>
      <c r="AU950" s="259" t="s">
        <v>86</v>
      </c>
      <c r="AV950" s="14" t="s">
        <v>157</v>
      </c>
      <c r="AW950" s="14" t="s">
        <v>34</v>
      </c>
      <c r="AX950" s="14" t="s">
        <v>84</v>
      </c>
      <c r="AY950" s="259" t="s">
        <v>151</v>
      </c>
    </row>
    <row r="951" s="2" customFormat="1" ht="16.5" customHeight="1">
      <c r="A951" s="38"/>
      <c r="B951" s="39"/>
      <c r="C951" s="219" t="s">
        <v>1011</v>
      </c>
      <c r="D951" s="219" t="s">
        <v>153</v>
      </c>
      <c r="E951" s="220" t="s">
        <v>1012</v>
      </c>
      <c r="F951" s="221" t="s">
        <v>1013</v>
      </c>
      <c r="G951" s="222" t="s">
        <v>156</v>
      </c>
      <c r="H951" s="223">
        <v>6.9500000000000002</v>
      </c>
      <c r="I951" s="224"/>
      <c r="J951" s="225">
        <f>ROUND(I951*H951,2)</f>
        <v>0</v>
      </c>
      <c r="K951" s="226"/>
      <c r="L951" s="44"/>
      <c r="M951" s="227" t="s">
        <v>1</v>
      </c>
      <c r="N951" s="228" t="s">
        <v>41</v>
      </c>
      <c r="O951" s="91"/>
      <c r="P951" s="229">
        <f>O951*H951</f>
        <v>0</v>
      </c>
      <c r="Q951" s="229">
        <v>0.00029999999999999997</v>
      </c>
      <c r="R951" s="229">
        <f>Q951*H951</f>
        <v>0.002085</v>
      </c>
      <c r="S951" s="229">
        <v>0</v>
      </c>
      <c r="T951" s="230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31" t="s">
        <v>239</v>
      </c>
      <c r="AT951" s="231" t="s">
        <v>153</v>
      </c>
      <c r="AU951" s="231" t="s">
        <v>86</v>
      </c>
      <c r="AY951" s="17" t="s">
        <v>151</v>
      </c>
      <c r="BE951" s="232">
        <f>IF(N951="základní",J951,0)</f>
        <v>0</v>
      </c>
      <c r="BF951" s="232">
        <f>IF(N951="snížená",J951,0)</f>
        <v>0</v>
      </c>
      <c r="BG951" s="232">
        <f>IF(N951="zákl. přenesená",J951,0)</f>
        <v>0</v>
      </c>
      <c r="BH951" s="232">
        <f>IF(N951="sníž. přenesená",J951,0)</f>
        <v>0</v>
      </c>
      <c r="BI951" s="232">
        <f>IF(N951="nulová",J951,0)</f>
        <v>0</v>
      </c>
      <c r="BJ951" s="17" t="s">
        <v>84</v>
      </c>
      <c r="BK951" s="232">
        <f>ROUND(I951*H951,2)</f>
        <v>0</v>
      </c>
      <c r="BL951" s="17" t="s">
        <v>239</v>
      </c>
      <c r="BM951" s="231" t="s">
        <v>1014</v>
      </c>
    </row>
    <row r="952" s="2" customFormat="1">
      <c r="A952" s="38"/>
      <c r="B952" s="39"/>
      <c r="C952" s="40"/>
      <c r="D952" s="233" t="s">
        <v>159</v>
      </c>
      <c r="E952" s="40"/>
      <c r="F952" s="234" t="s">
        <v>1013</v>
      </c>
      <c r="G952" s="40"/>
      <c r="H952" s="40"/>
      <c r="I952" s="235"/>
      <c r="J952" s="40"/>
      <c r="K952" s="40"/>
      <c r="L952" s="44"/>
      <c r="M952" s="236"/>
      <c r="N952" s="237"/>
      <c r="O952" s="91"/>
      <c r="P952" s="91"/>
      <c r="Q952" s="91"/>
      <c r="R952" s="91"/>
      <c r="S952" s="91"/>
      <c r="T952" s="92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T952" s="17" t="s">
        <v>159</v>
      </c>
      <c r="AU952" s="17" t="s">
        <v>86</v>
      </c>
    </row>
    <row r="953" s="2" customFormat="1" ht="16.5" customHeight="1">
      <c r="A953" s="38"/>
      <c r="B953" s="39"/>
      <c r="C953" s="270" t="s">
        <v>1015</v>
      </c>
      <c r="D953" s="270" t="s">
        <v>257</v>
      </c>
      <c r="E953" s="271" t="s">
        <v>1016</v>
      </c>
      <c r="F953" s="272" t="s">
        <v>1017</v>
      </c>
      <c r="G953" s="273" t="s">
        <v>156</v>
      </c>
      <c r="H953" s="274">
        <v>7.6449999999999996</v>
      </c>
      <c r="I953" s="275"/>
      <c r="J953" s="276">
        <f>ROUND(I953*H953,2)</f>
        <v>0</v>
      </c>
      <c r="K953" s="277"/>
      <c r="L953" s="278"/>
      <c r="M953" s="279" t="s">
        <v>1</v>
      </c>
      <c r="N953" s="280" t="s">
        <v>41</v>
      </c>
      <c r="O953" s="91"/>
      <c r="P953" s="229">
        <f>O953*H953</f>
        <v>0</v>
      </c>
      <c r="Q953" s="229">
        <v>0.00264</v>
      </c>
      <c r="R953" s="229">
        <f>Q953*H953</f>
        <v>0.020182799999999997</v>
      </c>
      <c r="S953" s="229">
        <v>0</v>
      </c>
      <c r="T953" s="230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31" t="s">
        <v>340</v>
      </c>
      <c r="AT953" s="231" t="s">
        <v>257</v>
      </c>
      <c r="AU953" s="231" t="s">
        <v>86</v>
      </c>
      <c r="AY953" s="17" t="s">
        <v>151</v>
      </c>
      <c r="BE953" s="232">
        <f>IF(N953="základní",J953,0)</f>
        <v>0</v>
      </c>
      <c r="BF953" s="232">
        <f>IF(N953="snížená",J953,0)</f>
        <v>0</v>
      </c>
      <c r="BG953" s="232">
        <f>IF(N953="zákl. přenesená",J953,0)</f>
        <v>0</v>
      </c>
      <c r="BH953" s="232">
        <f>IF(N953="sníž. přenesená",J953,0)</f>
        <v>0</v>
      </c>
      <c r="BI953" s="232">
        <f>IF(N953="nulová",J953,0)</f>
        <v>0</v>
      </c>
      <c r="BJ953" s="17" t="s">
        <v>84</v>
      </c>
      <c r="BK953" s="232">
        <f>ROUND(I953*H953,2)</f>
        <v>0</v>
      </c>
      <c r="BL953" s="17" t="s">
        <v>239</v>
      </c>
      <c r="BM953" s="231" t="s">
        <v>1018</v>
      </c>
    </row>
    <row r="954" s="2" customFormat="1">
      <c r="A954" s="38"/>
      <c r="B954" s="39"/>
      <c r="C954" s="40"/>
      <c r="D954" s="233" t="s">
        <v>159</v>
      </c>
      <c r="E954" s="40"/>
      <c r="F954" s="234" t="s">
        <v>1017</v>
      </c>
      <c r="G954" s="40"/>
      <c r="H954" s="40"/>
      <c r="I954" s="235"/>
      <c r="J954" s="40"/>
      <c r="K954" s="40"/>
      <c r="L954" s="44"/>
      <c r="M954" s="236"/>
      <c r="N954" s="237"/>
      <c r="O954" s="91"/>
      <c r="P954" s="91"/>
      <c r="Q954" s="91"/>
      <c r="R954" s="91"/>
      <c r="S954" s="91"/>
      <c r="T954" s="92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159</v>
      </c>
      <c r="AU954" s="17" t="s">
        <v>86</v>
      </c>
    </row>
    <row r="955" s="13" customFormat="1">
      <c r="A955" s="13"/>
      <c r="B955" s="238"/>
      <c r="C955" s="239"/>
      <c r="D955" s="233" t="s">
        <v>160</v>
      </c>
      <c r="E955" s="240" t="s">
        <v>1</v>
      </c>
      <c r="F955" s="241" t="s">
        <v>1019</v>
      </c>
      <c r="G955" s="239"/>
      <c r="H955" s="242">
        <v>7.6449999999999996</v>
      </c>
      <c r="I955" s="243"/>
      <c r="J955" s="239"/>
      <c r="K955" s="239"/>
      <c r="L955" s="244"/>
      <c r="M955" s="245"/>
      <c r="N955" s="246"/>
      <c r="O955" s="246"/>
      <c r="P955" s="246"/>
      <c r="Q955" s="246"/>
      <c r="R955" s="246"/>
      <c r="S955" s="246"/>
      <c r="T955" s="24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8" t="s">
        <v>160</v>
      </c>
      <c r="AU955" s="248" t="s">
        <v>86</v>
      </c>
      <c r="AV955" s="13" t="s">
        <v>86</v>
      </c>
      <c r="AW955" s="13" t="s">
        <v>34</v>
      </c>
      <c r="AX955" s="13" t="s">
        <v>84</v>
      </c>
      <c r="AY955" s="248" t="s">
        <v>151</v>
      </c>
    </row>
    <row r="956" s="2" customFormat="1" ht="16.5" customHeight="1">
      <c r="A956" s="38"/>
      <c r="B956" s="39"/>
      <c r="C956" s="219" t="s">
        <v>1020</v>
      </c>
      <c r="D956" s="219" t="s">
        <v>153</v>
      </c>
      <c r="E956" s="220" t="s">
        <v>1021</v>
      </c>
      <c r="F956" s="221" t="s">
        <v>1022</v>
      </c>
      <c r="G956" s="222" t="s">
        <v>305</v>
      </c>
      <c r="H956" s="223">
        <v>8</v>
      </c>
      <c r="I956" s="224"/>
      <c r="J956" s="225">
        <f>ROUND(I956*H956,2)</f>
        <v>0</v>
      </c>
      <c r="K956" s="226"/>
      <c r="L956" s="44"/>
      <c r="M956" s="227" t="s">
        <v>1</v>
      </c>
      <c r="N956" s="228" t="s">
        <v>41</v>
      </c>
      <c r="O956" s="91"/>
      <c r="P956" s="229">
        <f>O956*H956</f>
        <v>0</v>
      </c>
      <c r="Q956" s="229">
        <v>1.0000000000000001E-05</v>
      </c>
      <c r="R956" s="229">
        <f>Q956*H956</f>
        <v>8.0000000000000007E-05</v>
      </c>
      <c r="S956" s="229">
        <v>0</v>
      </c>
      <c r="T956" s="230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31" t="s">
        <v>239</v>
      </c>
      <c r="AT956" s="231" t="s">
        <v>153</v>
      </c>
      <c r="AU956" s="231" t="s">
        <v>86</v>
      </c>
      <c r="AY956" s="17" t="s">
        <v>151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7" t="s">
        <v>84</v>
      </c>
      <c r="BK956" s="232">
        <f>ROUND(I956*H956,2)</f>
        <v>0</v>
      </c>
      <c r="BL956" s="17" t="s">
        <v>239</v>
      </c>
      <c r="BM956" s="231" t="s">
        <v>1023</v>
      </c>
    </row>
    <row r="957" s="2" customFormat="1">
      <c r="A957" s="38"/>
      <c r="B957" s="39"/>
      <c r="C957" s="40"/>
      <c r="D957" s="233" t="s">
        <v>159</v>
      </c>
      <c r="E957" s="40"/>
      <c r="F957" s="234" t="s">
        <v>1022</v>
      </c>
      <c r="G957" s="40"/>
      <c r="H957" s="40"/>
      <c r="I957" s="235"/>
      <c r="J957" s="40"/>
      <c r="K957" s="40"/>
      <c r="L957" s="44"/>
      <c r="M957" s="236"/>
      <c r="N957" s="237"/>
      <c r="O957" s="91"/>
      <c r="P957" s="91"/>
      <c r="Q957" s="91"/>
      <c r="R957" s="91"/>
      <c r="S957" s="91"/>
      <c r="T957" s="92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159</v>
      </c>
      <c r="AU957" s="17" t="s">
        <v>86</v>
      </c>
    </row>
    <row r="958" s="2" customFormat="1" ht="16.5" customHeight="1">
      <c r="A958" s="38"/>
      <c r="B958" s="39"/>
      <c r="C958" s="270" t="s">
        <v>1024</v>
      </c>
      <c r="D958" s="270" t="s">
        <v>257</v>
      </c>
      <c r="E958" s="271" t="s">
        <v>1025</v>
      </c>
      <c r="F958" s="272" t="s">
        <v>1026</v>
      </c>
      <c r="G958" s="273" t="s">
        <v>305</v>
      </c>
      <c r="H958" s="274">
        <v>8.1600000000000001</v>
      </c>
      <c r="I958" s="275"/>
      <c r="J958" s="276">
        <f>ROUND(I958*H958,2)</f>
        <v>0</v>
      </c>
      <c r="K958" s="277"/>
      <c r="L958" s="278"/>
      <c r="M958" s="279" t="s">
        <v>1</v>
      </c>
      <c r="N958" s="280" t="s">
        <v>41</v>
      </c>
      <c r="O958" s="91"/>
      <c r="P958" s="229">
        <f>O958*H958</f>
        <v>0</v>
      </c>
      <c r="Q958" s="229">
        <v>0.00035</v>
      </c>
      <c r="R958" s="229">
        <f>Q958*H958</f>
        <v>0.002856</v>
      </c>
      <c r="S958" s="229">
        <v>0</v>
      </c>
      <c r="T958" s="230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31" t="s">
        <v>340</v>
      </c>
      <c r="AT958" s="231" t="s">
        <v>257</v>
      </c>
      <c r="AU958" s="231" t="s">
        <v>86</v>
      </c>
      <c r="AY958" s="17" t="s">
        <v>151</v>
      </c>
      <c r="BE958" s="232">
        <f>IF(N958="základní",J958,0)</f>
        <v>0</v>
      </c>
      <c r="BF958" s="232">
        <f>IF(N958="snížená",J958,0)</f>
        <v>0</v>
      </c>
      <c r="BG958" s="232">
        <f>IF(N958="zákl. přenesená",J958,0)</f>
        <v>0</v>
      </c>
      <c r="BH958" s="232">
        <f>IF(N958="sníž. přenesená",J958,0)</f>
        <v>0</v>
      </c>
      <c r="BI958" s="232">
        <f>IF(N958="nulová",J958,0)</f>
        <v>0</v>
      </c>
      <c r="BJ958" s="17" t="s">
        <v>84</v>
      </c>
      <c r="BK958" s="232">
        <f>ROUND(I958*H958,2)</f>
        <v>0</v>
      </c>
      <c r="BL958" s="17" t="s">
        <v>239</v>
      </c>
      <c r="BM958" s="231" t="s">
        <v>1027</v>
      </c>
    </row>
    <row r="959" s="2" customFormat="1">
      <c r="A959" s="38"/>
      <c r="B959" s="39"/>
      <c r="C959" s="40"/>
      <c r="D959" s="233" t="s">
        <v>159</v>
      </c>
      <c r="E959" s="40"/>
      <c r="F959" s="234" t="s">
        <v>1026</v>
      </c>
      <c r="G959" s="40"/>
      <c r="H959" s="40"/>
      <c r="I959" s="235"/>
      <c r="J959" s="40"/>
      <c r="K959" s="40"/>
      <c r="L959" s="44"/>
      <c r="M959" s="236"/>
      <c r="N959" s="237"/>
      <c r="O959" s="91"/>
      <c r="P959" s="91"/>
      <c r="Q959" s="91"/>
      <c r="R959" s="91"/>
      <c r="S959" s="91"/>
      <c r="T959" s="92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7" t="s">
        <v>159</v>
      </c>
      <c r="AU959" s="17" t="s">
        <v>86</v>
      </c>
    </row>
    <row r="960" s="13" customFormat="1">
      <c r="A960" s="13"/>
      <c r="B960" s="238"/>
      <c r="C960" s="239"/>
      <c r="D960" s="233" t="s">
        <v>160</v>
      </c>
      <c r="E960" s="240" t="s">
        <v>1</v>
      </c>
      <c r="F960" s="241" t="s">
        <v>1028</v>
      </c>
      <c r="G960" s="239"/>
      <c r="H960" s="242">
        <v>8.1600000000000001</v>
      </c>
      <c r="I960" s="243"/>
      <c r="J960" s="239"/>
      <c r="K960" s="239"/>
      <c r="L960" s="244"/>
      <c r="M960" s="245"/>
      <c r="N960" s="246"/>
      <c r="O960" s="246"/>
      <c r="P960" s="246"/>
      <c r="Q960" s="246"/>
      <c r="R960" s="246"/>
      <c r="S960" s="246"/>
      <c r="T960" s="247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8" t="s">
        <v>160</v>
      </c>
      <c r="AU960" s="248" t="s">
        <v>86</v>
      </c>
      <c r="AV960" s="13" t="s">
        <v>86</v>
      </c>
      <c r="AW960" s="13" t="s">
        <v>34</v>
      </c>
      <c r="AX960" s="13" t="s">
        <v>84</v>
      </c>
      <c r="AY960" s="248" t="s">
        <v>151</v>
      </c>
    </row>
    <row r="961" s="2" customFormat="1" ht="24.15" customHeight="1">
      <c r="A961" s="38"/>
      <c r="B961" s="39"/>
      <c r="C961" s="219" t="s">
        <v>1029</v>
      </c>
      <c r="D961" s="219" t="s">
        <v>153</v>
      </c>
      <c r="E961" s="220" t="s">
        <v>1030</v>
      </c>
      <c r="F961" s="221" t="s">
        <v>1031</v>
      </c>
      <c r="G961" s="222" t="s">
        <v>188</v>
      </c>
      <c r="H961" s="223">
        <v>0.079000000000000001</v>
      </c>
      <c r="I961" s="224"/>
      <c r="J961" s="225">
        <f>ROUND(I961*H961,2)</f>
        <v>0</v>
      </c>
      <c r="K961" s="226"/>
      <c r="L961" s="44"/>
      <c r="M961" s="227" t="s">
        <v>1</v>
      </c>
      <c r="N961" s="228" t="s">
        <v>41</v>
      </c>
      <c r="O961" s="91"/>
      <c r="P961" s="229">
        <f>O961*H961</f>
        <v>0</v>
      </c>
      <c r="Q961" s="229">
        <v>0</v>
      </c>
      <c r="R961" s="229">
        <f>Q961*H961</f>
        <v>0</v>
      </c>
      <c r="S961" s="229">
        <v>0</v>
      </c>
      <c r="T961" s="230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31" t="s">
        <v>239</v>
      </c>
      <c r="AT961" s="231" t="s">
        <v>153</v>
      </c>
      <c r="AU961" s="231" t="s">
        <v>86</v>
      </c>
      <c r="AY961" s="17" t="s">
        <v>151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17" t="s">
        <v>84</v>
      </c>
      <c r="BK961" s="232">
        <f>ROUND(I961*H961,2)</f>
        <v>0</v>
      </c>
      <c r="BL961" s="17" t="s">
        <v>239</v>
      </c>
      <c r="BM961" s="231" t="s">
        <v>1032</v>
      </c>
    </row>
    <row r="962" s="2" customFormat="1">
      <c r="A962" s="38"/>
      <c r="B962" s="39"/>
      <c r="C962" s="40"/>
      <c r="D962" s="233" t="s">
        <v>159</v>
      </c>
      <c r="E962" s="40"/>
      <c r="F962" s="234" t="s">
        <v>1031</v>
      </c>
      <c r="G962" s="40"/>
      <c r="H962" s="40"/>
      <c r="I962" s="235"/>
      <c r="J962" s="40"/>
      <c r="K962" s="40"/>
      <c r="L962" s="44"/>
      <c r="M962" s="236"/>
      <c r="N962" s="237"/>
      <c r="O962" s="91"/>
      <c r="P962" s="91"/>
      <c r="Q962" s="91"/>
      <c r="R962" s="91"/>
      <c r="S962" s="91"/>
      <c r="T962" s="92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159</v>
      </c>
      <c r="AU962" s="17" t="s">
        <v>86</v>
      </c>
    </row>
    <row r="963" s="12" customFormat="1" ht="22.8" customHeight="1">
      <c r="A963" s="12"/>
      <c r="B963" s="203"/>
      <c r="C963" s="204"/>
      <c r="D963" s="205" t="s">
        <v>75</v>
      </c>
      <c r="E963" s="217" t="s">
        <v>1033</v>
      </c>
      <c r="F963" s="217" t="s">
        <v>1034</v>
      </c>
      <c r="G963" s="204"/>
      <c r="H963" s="204"/>
      <c r="I963" s="207"/>
      <c r="J963" s="218">
        <f>BK963</f>
        <v>0</v>
      </c>
      <c r="K963" s="204"/>
      <c r="L963" s="209"/>
      <c r="M963" s="210"/>
      <c r="N963" s="211"/>
      <c r="O963" s="211"/>
      <c r="P963" s="212">
        <f>SUM(P964:P1032)</f>
        <v>0</v>
      </c>
      <c r="Q963" s="211"/>
      <c r="R963" s="212">
        <f>SUM(R964:R1032)</f>
        <v>5.4327020000000008</v>
      </c>
      <c r="S963" s="211"/>
      <c r="T963" s="213">
        <f>SUM(T964:T1032)</f>
        <v>0.42279679999999997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14" t="s">
        <v>86</v>
      </c>
      <c r="AT963" s="215" t="s">
        <v>75</v>
      </c>
      <c r="AU963" s="215" t="s">
        <v>84</v>
      </c>
      <c r="AY963" s="214" t="s">
        <v>151</v>
      </c>
      <c r="BK963" s="216">
        <f>SUM(BK964:BK1032)</f>
        <v>0</v>
      </c>
    </row>
    <row r="964" s="2" customFormat="1" ht="16.5" customHeight="1">
      <c r="A964" s="38"/>
      <c r="B964" s="39"/>
      <c r="C964" s="219" t="s">
        <v>1035</v>
      </c>
      <c r="D964" s="219" t="s">
        <v>153</v>
      </c>
      <c r="E964" s="220" t="s">
        <v>1036</v>
      </c>
      <c r="F964" s="221" t="s">
        <v>1037</v>
      </c>
      <c r="G964" s="222" t="s">
        <v>156</v>
      </c>
      <c r="H964" s="223">
        <v>243.63999999999999</v>
      </c>
      <c r="I964" s="224"/>
      <c r="J964" s="225">
        <f>ROUND(I964*H964,2)</f>
        <v>0</v>
      </c>
      <c r="K964" s="226"/>
      <c r="L964" s="44"/>
      <c r="M964" s="227" t="s">
        <v>1</v>
      </c>
      <c r="N964" s="228" t="s">
        <v>41</v>
      </c>
      <c r="O964" s="91"/>
      <c r="P964" s="229">
        <f>O964*H964</f>
        <v>0</v>
      </c>
      <c r="Q964" s="229">
        <v>0</v>
      </c>
      <c r="R964" s="229">
        <f>Q964*H964</f>
        <v>0</v>
      </c>
      <c r="S964" s="229">
        <v>0</v>
      </c>
      <c r="T964" s="230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31" t="s">
        <v>239</v>
      </c>
      <c r="AT964" s="231" t="s">
        <v>153</v>
      </c>
      <c r="AU964" s="231" t="s">
        <v>86</v>
      </c>
      <c r="AY964" s="17" t="s">
        <v>151</v>
      </c>
      <c r="BE964" s="232">
        <f>IF(N964="základní",J964,0)</f>
        <v>0</v>
      </c>
      <c r="BF964" s="232">
        <f>IF(N964="snížená",J964,0)</f>
        <v>0</v>
      </c>
      <c r="BG964" s="232">
        <f>IF(N964="zákl. přenesená",J964,0)</f>
        <v>0</v>
      </c>
      <c r="BH964" s="232">
        <f>IF(N964="sníž. přenesená",J964,0)</f>
        <v>0</v>
      </c>
      <c r="BI964" s="232">
        <f>IF(N964="nulová",J964,0)</f>
        <v>0</v>
      </c>
      <c r="BJ964" s="17" t="s">
        <v>84</v>
      </c>
      <c r="BK964" s="232">
        <f>ROUND(I964*H964,2)</f>
        <v>0</v>
      </c>
      <c r="BL964" s="17" t="s">
        <v>239</v>
      </c>
      <c r="BM964" s="231" t="s">
        <v>1038</v>
      </c>
    </row>
    <row r="965" s="2" customFormat="1">
      <c r="A965" s="38"/>
      <c r="B965" s="39"/>
      <c r="C965" s="40"/>
      <c r="D965" s="233" t="s">
        <v>159</v>
      </c>
      <c r="E965" s="40"/>
      <c r="F965" s="234" t="s">
        <v>1037</v>
      </c>
      <c r="G965" s="40"/>
      <c r="H965" s="40"/>
      <c r="I965" s="235"/>
      <c r="J965" s="40"/>
      <c r="K965" s="40"/>
      <c r="L965" s="44"/>
      <c r="M965" s="236"/>
      <c r="N965" s="237"/>
      <c r="O965" s="91"/>
      <c r="P965" s="91"/>
      <c r="Q965" s="91"/>
      <c r="R965" s="91"/>
      <c r="S965" s="91"/>
      <c r="T965" s="92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T965" s="17" t="s">
        <v>159</v>
      </c>
      <c r="AU965" s="17" t="s">
        <v>86</v>
      </c>
    </row>
    <row r="966" s="13" customFormat="1">
      <c r="A966" s="13"/>
      <c r="B966" s="238"/>
      <c r="C966" s="239"/>
      <c r="D966" s="233" t="s">
        <v>160</v>
      </c>
      <c r="E966" s="240" t="s">
        <v>1</v>
      </c>
      <c r="F966" s="241" t="s">
        <v>1039</v>
      </c>
      <c r="G966" s="239"/>
      <c r="H966" s="242">
        <v>96.060000000000002</v>
      </c>
      <c r="I966" s="243"/>
      <c r="J966" s="239"/>
      <c r="K966" s="239"/>
      <c r="L966" s="244"/>
      <c r="M966" s="245"/>
      <c r="N966" s="246"/>
      <c r="O966" s="246"/>
      <c r="P966" s="246"/>
      <c r="Q966" s="246"/>
      <c r="R966" s="246"/>
      <c r="S966" s="246"/>
      <c r="T966" s="247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8" t="s">
        <v>160</v>
      </c>
      <c r="AU966" s="248" t="s">
        <v>86</v>
      </c>
      <c r="AV966" s="13" t="s">
        <v>86</v>
      </c>
      <c r="AW966" s="13" t="s">
        <v>34</v>
      </c>
      <c r="AX966" s="13" t="s">
        <v>76</v>
      </c>
      <c r="AY966" s="248" t="s">
        <v>151</v>
      </c>
    </row>
    <row r="967" s="13" customFormat="1">
      <c r="A967" s="13"/>
      <c r="B967" s="238"/>
      <c r="C967" s="239"/>
      <c r="D967" s="233" t="s">
        <v>160</v>
      </c>
      <c r="E967" s="240" t="s">
        <v>1</v>
      </c>
      <c r="F967" s="241" t="s">
        <v>1040</v>
      </c>
      <c r="G967" s="239"/>
      <c r="H967" s="242">
        <v>54.359999999999999</v>
      </c>
      <c r="I967" s="243"/>
      <c r="J967" s="239"/>
      <c r="K967" s="239"/>
      <c r="L967" s="244"/>
      <c r="M967" s="245"/>
      <c r="N967" s="246"/>
      <c r="O967" s="246"/>
      <c r="P967" s="246"/>
      <c r="Q967" s="246"/>
      <c r="R967" s="246"/>
      <c r="S967" s="246"/>
      <c r="T967" s="247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8" t="s">
        <v>160</v>
      </c>
      <c r="AU967" s="248" t="s">
        <v>86</v>
      </c>
      <c r="AV967" s="13" t="s">
        <v>86</v>
      </c>
      <c r="AW967" s="13" t="s">
        <v>34</v>
      </c>
      <c r="AX967" s="13" t="s">
        <v>76</v>
      </c>
      <c r="AY967" s="248" t="s">
        <v>151</v>
      </c>
    </row>
    <row r="968" s="13" customFormat="1">
      <c r="A968" s="13"/>
      <c r="B968" s="238"/>
      <c r="C968" s="239"/>
      <c r="D968" s="233" t="s">
        <v>160</v>
      </c>
      <c r="E968" s="240" t="s">
        <v>1</v>
      </c>
      <c r="F968" s="241" t="s">
        <v>1041</v>
      </c>
      <c r="G968" s="239"/>
      <c r="H968" s="242">
        <v>42.020000000000003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8" t="s">
        <v>160</v>
      </c>
      <c r="AU968" s="248" t="s">
        <v>86</v>
      </c>
      <c r="AV968" s="13" t="s">
        <v>86</v>
      </c>
      <c r="AW968" s="13" t="s">
        <v>34</v>
      </c>
      <c r="AX968" s="13" t="s">
        <v>76</v>
      </c>
      <c r="AY968" s="248" t="s">
        <v>151</v>
      </c>
    </row>
    <row r="969" s="13" customFormat="1">
      <c r="A969" s="13"/>
      <c r="B969" s="238"/>
      <c r="C969" s="239"/>
      <c r="D969" s="233" t="s">
        <v>160</v>
      </c>
      <c r="E969" s="240" t="s">
        <v>1</v>
      </c>
      <c r="F969" s="241" t="s">
        <v>1042</v>
      </c>
      <c r="G969" s="239"/>
      <c r="H969" s="242">
        <v>39.200000000000003</v>
      </c>
      <c r="I969" s="243"/>
      <c r="J969" s="239"/>
      <c r="K969" s="239"/>
      <c r="L969" s="244"/>
      <c r="M969" s="245"/>
      <c r="N969" s="246"/>
      <c r="O969" s="246"/>
      <c r="P969" s="246"/>
      <c r="Q969" s="246"/>
      <c r="R969" s="246"/>
      <c r="S969" s="246"/>
      <c r="T969" s="247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8" t="s">
        <v>160</v>
      </c>
      <c r="AU969" s="248" t="s">
        <v>86</v>
      </c>
      <c r="AV969" s="13" t="s">
        <v>86</v>
      </c>
      <c r="AW969" s="13" t="s">
        <v>34</v>
      </c>
      <c r="AX969" s="13" t="s">
        <v>76</v>
      </c>
      <c r="AY969" s="248" t="s">
        <v>151</v>
      </c>
    </row>
    <row r="970" s="13" customFormat="1">
      <c r="A970" s="13"/>
      <c r="B970" s="238"/>
      <c r="C970" s="239"/>
      <c r="D970" s="233" t="s">
        <v>160</v>
      </c>
      <c r="E970" s="240" t="s">
        <v>1</v>
      </c>
      <c r="F970" s="241" t="s">
        <v>1043</v>
      </c>
      <c r="G970" s="239"/>
      <c r="H970" s="242">
        <v>12</v>
      </c>
      <c r="I970" s="243"/>
      <c r="J970" s="239"/>
      <c r="K970" s="239"/>
      <c r="L970" s="244"/>
      <c r="M970" s="245"/>
      <c r="N970" s="246"/>
      <c r="O970" s="246"/>
      <c r="P970" s="246"/>
      <c r="Q970" s="246"/>
      <c r="R970" s="246"/>
      <c r="S970" s="246"/>
      <c r="T970" s="24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8" t="s">
        <v>160</v>
      </c>
      <c r="AU970" s="248" t="s">
        <v>86</v>
      </c>
      <c r="AV970" s="13" t="s">
        <v>86</v>
      </c>
      <c r="AW970" s="13" t="s">
        <v>34</v>
      </c>
      <c r="AX970" s="13" t="s">
        <v>76</v>
      </c>
      <c r="AY970" s="248" t="s">
        <v>151</v>
      </c>
    </row>
    <row r="971" s="14" customFormat="1">
      <c r="A971" s="14"/>
      <c r="B971" s="249"/>
      <c r="C971" s="250"/>
      <c r="D971" s="233" t="s">
        <v>160</v>
      </c>
      <c r="E971" s="251" t="s">
        <v>1</v>
      </c>
      <c r="F971" s="252" t="s">
        <v>162</v>
      </c>
      <c r="G971" s="250"/>
      <c r="H971" s="253">
        <v>243.63999999999999</v>
      </c>
      <c r="I971" s="254"/>
      <c r="J971" s="250"/>
      <c r="K971" s="250"/>
      <c r="L971" s="255"/>
      <c r="M971" s="256"/>
      <c r="N971" s="257"/>
      <c r="O971" s="257"/>
      <c r="P971" s="257"/>
      <c r="Q971" s="257"/>
      <c r="R971" s="257"/>
      <c r="S971" s="257"/>
      <c r="T971" s="25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9" t="s">
        <v>160</v>
      </c>
      <c r="AU971" s="259" t="s">
        <v>86</v>
      </c>
      <c r="AV971" s="14" t="s">
        <v>157</v>
      </c>
      <c r="AW971" s="14" t="s">
        <v>34</v>
      </c>
      <c r="AX971" s="14" t="s">
        <v>84</v>
      </c>
      <c r="AY971" s="259" t="s">
        <v>151</v>
      </c>
    </row>
    <row r="972" s="2" customFormat="1" ht="16.5" customHeight="1">
      <c r="A972" s="38"/>
      <c r="B972" s="39"/>
      <c r="C972" s="219" t="s">
        <v>1044</v>
      </c>
      <c r="D972" s="219" t="s">
        <v>153</v>
      </c>
      <c r="E972" s="220" t="s">
        <v>1045</v>
      </c>
      <c r="F972" s="221" t="s">
        <v>1046</v>
      </c>
      <c r="G972" s="222" t="s">
        <v>156</v>
      </c>
      <c r="H972" s="223">
        <v>243.63999999999999</v>
      </c>
      <c r="I972" s="224"/>
      <c r="J972" s="225">
        <f>ROUND(I972*H972,2)</f>
        <v>0</v>
      </c>
      <c r="K972" s="226"/>
      <c r="L972" s="44"/>
      <c r="M972" s="227" t="s">
        <v>1</v>
      </c>
      <c r="N972" s="228" t="s">
        <v>41</v>
      </c>
      <c r="O972" s="91"/>
      <c r="P972" s="229">
        <f>O972*H972</f>
        <v>0</v>
      </c>
      <c r="Q972" s="229">
        <v>0.00029999999999999997</v>
      </c>
      <c r="R972" s="229">
        <f>Q972*H972</f>
        <v>0.07309199999999999</v>
      </c>
      <c r="S972" s="229">
        <v>0</v>
      </c>
      <c r="T972" s="230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31" t="s">
        <v>239</v>
      </c>
      <c r="AT972" s="231" t="s">
        <v>153</v>
      </c>
      <c r="AU972" s="231" t="s">
        <v>86</v>
      </c>
      <c r="AY972" s="17" t="s">
        <v>151</v>
      </c>
      <c r="BE972" s="232">
        <f>IF(N972="základní",J972,0)</f>
        <v>0</v>
      </c>
      <c r="BF972" s="232">
        <f>IF(N972="snížená",J972,0)</f>
        <v>0</v>
      </c>
      <c r="BG972" s="232">
        <f>IF(N972="zákl. přenesená",J972,0)</f>
        <v>0</v>
      </c>
      <c r="BH972" s="232">
        <f>IF(N972="sníž. přenesená",J972,0)</f>
        <v>0</v>
      </c>
      <c r="BI972" s="232">
        <f>IF(N972="nulová",J972,0)</f>
        <v>0</v>
      </c>
      <c r="BJ972" s="17" t="s">
        <v>84</v>
      </c>
      <c r="BK972" s="232">
        <f>ROUND(I972*H972,2)</f>
        <v>0</v>
      </c>
      <c r="BL972" s="17" t="s">
        <v>239</v>
      </c>
      <c r="BM972" s="231" t="s">
        <v>1047</v>
      </c>
    </row>
    <row r="973" s="2" customFormat="1">
      <c r="A973" s="38"/>
      <c r="B973" s="39"/>
      <c r="C973" s="40"/>
      <c r="D973" s="233" t="s">
        <v>159</v>
      </c>
      <c r="E973" s="40"/>
      <c r="F973" s="234" t="s">
        <v>1046</v>
      </c>
      <c r="G973" s="40"/>
      <c r="H973" s="40"/>
      <c r="I973" s="235"/>
      <c r="J973" s="40"/>
      <c r="K973" s="40"/>
      <c r="L973" s="44"/>
      <c r="M973" s="236"/>
      <c r="N973" s="237"/>
      <c r="O973" s="91"/>
      <c r="P973" s="91"/>
      <c r="Q973" s="91"/>
      <c r="R973" s="91"/>
      <c r="S973" s="91"/>
      <c r="T973" s="92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T973" s="17" t="s">
        <v>159</v>
      </c>
      <c r="AU973" s="17" t="s">
        <v>86</v>
      </c>
    </row>
    <row r="974" s="13" customFormat="1">
      <c r="A974" s="13"/>
      <c r="B974" s="238"/>
      <c r="C974" s="239"/>
      <c r="D974" s="233" t="s">
        <v>160</v>
      </c>
      <c r="E974" s="240" t="s">
        <v>1</v>
      </c>
      <c r="F974" s="241" t="s">
        <v>1039</v>
      </c>
      <c r="G974" s="239"/>
      <c r="H974" s="242">
        <v>96.060000000000002</v>
      </c>
      <c r="I974" s="243"/>
      <c r="J974" s="239"/>
      <c r="K974" s="239"/>
      <c r="L974" s="244"/>
      <c r="M974" s="245"/>
      <c r="N974" s="246"/>
      <c r="O974" s="246"/>
      <c r="P974" s="246"/>
      <c r="Q974" s="246"/>
      <c r="R974" s="246"/>
      <c r="S974" s="246"/>
      <c r="T974" s="247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8" t="s">
        <v>160</v>
      </c>
      <c r="AU974" s="248" t="s">
        <v>86</v>
      </c>
      <c r="AV974" s="13" t="s">
        <v>86</v>
      </c>
      <c r="AW974" s="13" t="s">
        <v>34</v>
      </c>
      <c r="AX974" s="13" t="s">
        <v>76</v>
      </c>
      <c r="AY974" s="248" t="s">
        <v>151</v>
      </c>
    </row>
    <row r="975" s="13" customFormat="1">
      <c r="A975" s="13"/>
      <c r="B975" s="238"/>
      <c r="C975" s="239"/>
      <c r="D975" s="233" t="s">
        <v>160</v>
      </c>
      <c r="E975" s="240" t="s">
        <v>1</v>
      </c>
      <c r="F975" s="241" t="s">
        <v>1040</v>
      </c>
      <c r="G975" s="239"/>
      <c r="H975" s="242">
        <v>54.359999999999999</v>
      </c>
      <c r="I975" s="243"/>
      <c r="J975" s="239"/>
      <c r="K975" s="239"/>
      <c r="L975" s="244"/>
      <c r="M975" s="245"/>
      <c r="N975" s="246"/>
      <c r="O975" s="246"/>
      <c r="P975" s="246"/>
      <c r="Q975" s="246"/>
      <c r="R975" s="246"/>
      <c r="S975" s="246"/>
      <c r="T975" s="247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8" t="s">
        <v>160</v>
      </c>
      <c r="AU975" s="248" t="s">
        <v>86</v>
      </c>
      <c r="AV975" s="13" t="s">
        <v>86</v>
      </c>
      <c r="AW975" s="13" t="s">
        <v>34</v>
      </c>
      <c r="AX975" s="13" t="s">
        <v>76</v>
      </c>
      <c r="AY975" s="248" t="s">
        <v>151</v>
      </c>
    </row>
    <row r="976" s="13" customFormat="1">
      <c r="A976" s="13"/>
      <c r="B976" s="238"/>
      <c r="C976" s="239"/>
      <c r="D976" s="233" t="s">
        <v>160</v>
      </c>
      <c r="E976" s="240" t="s">
        <v>1</v>
      </c>
      <c r="F976" s="241" t="s">
        <v>1041</v>
      </c>
      <c r="G976" s="239"/>
      <c r="H976" s="242">
        <v>42.020000000000003</v>
      </c>
      <c r="I976" s="243"/>
      <c r="J976" s="239"/>
      <c r="K976" s="239"/>
      <c r="L976" s="244"/>
      <c r="M976" s="245"/>
      <c r="N976" s="246"/>
      <c r="O976" s="246"/>
      <c r="P976" s="246"/>
      <c r="Q976" s="246"/>
      <c r="R976" s="246"/>
      <c r="S976" s="246"/>
      <c r="T976" s="247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8" t="s">
        <v>160</v>
      </c>
      <c r="AU976" s="248" t="s">
        <v>86</v>
      </c>
      <c r="AV976" s="13" t="s">
        <v>86</v>
      </c>
      <c r="AW976" s="13" t="s">
        <v>34</v>
      </c>
      <c r="AX976" s="13" t="s">
        <v>76</v>
      </c>
      <c r="AY976" s="248" t="s">
        <v>151</v>
      </c>
    </row>
    <row r="977" s="13" customFormat="1">
      <c r="A977" s="13"/>
      <c r="B977" s="238"/>
      <c r="C977" s="239"/>
      <c r="D977" s="233" t="s">
        <v>160</v>
      </c>
      <c r="E977" s="240" t="s">
        <v>1</v>
      </c>
      <c r="F977" s="241" t="s">
        <v>1042</v>
      </c>
      <c r="G977" s="239"/>
      <c r="H977" s="242">
        <v>39.200000000000003</v>
      </c>
      <c r="I977" s="243"/>
      <c r="J977" s="239"/>
      <c r="K977" s="239"/>
      <c r="L977" s="244"/>
      <c r="M977" s="245"/>
      <c r="N977" s="246"/>
      <c r="O977" s="246"/>
      <c r="P977" s="246"/>
      <c r="Q977" s="246"/>
      <c r="R977" s="246"/>
      <c r="S977" s="246"/>
      <c r="T977" s="24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8" t="s">
        <v>160</v>
      </c>
      <c r="AU977" s="248" t="s">
        <v>86</v>
      </c>
      <c r="AV977" s="13" t="s">
        <v>86</v>
      </c>
      <c r="AW977" s="13" t="s">
        <v>34</v>
      </c>
      <c r="AX977" s="13" t="s">
        <v>76</v>
      </c>
      <c r="AY977" s="248" t="s">
        <v>151</v>
      </c>
    </row>
    <row r="978" s="13" customFormat="1">
      <c r="A978" s="13"/>
      <c r="B978" s="238"/>
      <c r="C978" s="239"/>
      <c r="D978" s="233" t="s">
        <v>160</v>
      </c>
      <c r="E978" s="240" t="s">
        <v>1</v>
      </c>
      <c r="F978" s="241" t="s">
        <v>1043</v>
      </c>
      <c r="G978" s="239"/>
      <c r="H978" s="242">
        <v>12</v>
      </c>
      <c r="I978" s="243"/>
      <c r="J978" s="239"/>
      <c r="K978" s="239"/>
      <c r="L978" s="244"/>
      <c r="M978" s="245"/>
      <c r="N978" s="246"/>
      <c r="O978" s="246"/>
      <c r="P978" s="246"/>
      <c r="Q978" s="246"/>
      <c r="R978" s="246"/>
      <c r="S978" s="246"/>
      <c r="T978" s="24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8" t="s">
        <v>160</v>
      </c>
      <c r="AU978" s="248" t="s">
        <v>86</v>
      </c>
      <c r="AV978" s="13" t="s">
        <v>86</v>
      </c>
      <c r="AW978" s="13" t="s">
        <v>34</v>
      </c>
      <c r="AX978" s="13" t="s">
        <v>76</v>
      </c>
      <c r="AY978" s="248" t="s">
        <v>151</v>
      </c>
    </row>
    <row r="979" s="14" customFormat="1">
      <c r="A979" s="14"/>
      <c r="B979" s="249"/>
      <c r="C979" s="250"/>
      <c r="D979" s="233" t="s">
        <v>160</v>
      </c>
      <c r="E979" s="251" t="s">
        <v>1</v>
      </c>
      <c r="F979" s="252" t="s">
        <v>162</v>
      </c>
      <c r="G979" s="250"/>
      <c r="H979" s="253">
        <v>243.63999999999999</v>
      </c>
      <c r="I979" s="254"/>
      <c r="J979" s="250"/>
      <c r="K979" s="250"/>
      <c r="L979" s="255"/>
      <c r="M979" s="256"/>
      <c r="N979" s="257"/>
      <c r="O979" s="257"/>
      <c r="P979" s="257"/>
      <c r="Q979" s="257"/>
      <c r="R979" s="257"/>
      <c r="S979" s="257"/>
      <c r="T979" s="25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9" t="s">
        <v>160</v>
      </c>
      <c r="AU979" s="259" t="s">
        <v>86</v>
      </c>
      <c r="AV979" s="14" t="s">
        <v>157</v>
      </c>
      <c r="AW979" s="14" t="s">
        <v>34</v>
      </c>
      <c r="AX979" s="14" t="s">
        <v>84</v>
      </c>
      <c r="AY979" s="259" t="s">
        <v>151</v>
      </c>
    </row>
    <row r="980" s="2" customFormat="1" ht="24.15" customHeight="1">
      <c r="A980" s="38"/>
      <c r="B980" s="39"/>
      <c r="C980" s="219" t="s">
        <v>1048</v>
      </c>
      <c r="D980" s="219" t="s">
        <v>153</v>
      </c>
      <c r="E980" s="220" t="s">
        <v>1049</v>
      </c>
      <c r="F980" s="221" t="s">
        <v>1050</v>
      </c>
      <c r="G980" s="222" t="s">
        <v>156</v>
      </c>
      <c r="H980" s="223">
        <v>66.359999999999999</v>
      </c>
      <c r="I980" s="224"/>
      <c r="J980" s="225">
        <f>ROUND(I980*H980,2)</f>
        <v>0</v>
      </c>
      <c r="K980" s="226"/>
      <c r="L980" s="44"/>
      <c r="M980" s="227" t="s">
        <v>1</v>
      </c>
      <c r="N980" s="228" t="s">
        <v>41</v>
      </c>
      <c r="O980" s="91"/>
      <c r="P980" s="229">
        <f>O980*H980</f>
        <v>0</v>
      </c>
      <c r="Q980" s="229">
        <v>0.0015</v>
      </c>
      <c r="R980" s="229">
        <f>Q980*H980</f>
        <v>0.099540000000000003</v>
      </c>
      <c r="S980" s="229">
        <v>0</v>
      </c>
      <c r="T980" s="230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31" t="s">
        <v>239</v>
      </c>
      <c r="AT980" s="231" t="s">
        <v>153</v>
      </c>
      <c r="AU980" s="231" t="s">
        <v>86</v>
      </c>
      <c r="AY980" s="17" t="s">
        <v>151</v>
      </c>
      <c r="BE980" s="232">
        <f>IF(N980="základní",J980,0)</f>
        <v>0</v>
      </c>
      <c r="BF980" s="232">
        <f>IF(N980="snížená",J980,0)</f>
        <v>0</v>
      </c>
      <c r="BG980" s="232">
        <f>IF(N980="zákl. přenesená",J980,0)</f>
        <v>0</v>
      </c>
      <c r="BH980" s="232">
        <f>IF(N980="sníž. přenesená",J980,0)</f>
        <v>0</v>
      </c>
      <c r="BI980" s="232">
        <f>IF(N980="nulová",J980,0)</f>
        <v>0</v>
      </c>
      <c r="BJ980" s="17" t="s">
        <v>84</v>
      </c>
      <c r="BK980" s="232">
        <f>ROUND(I980*H980,2)</f>
        <v>0</v>
      </c>
      <c r="BL980" s="17" t="s">
        <v>239</v>
      </c>
      <c r="BM980" s="231" t="s">
        <v>1051</v>
      </c>
    </row>
    <row r="981" s="2" customFormat="1">
      <c r="A981" s="38"/>
      <c r="B981" s="39"/>
      <c r="C981" s="40"/>
      <c r="D981" s="233" t="s">
        <v>159</v>
      </c>
      <c r="E981" s="40"/>
      <c r="F981" s="234" t="s">
        <v>1050</v>
      </c>
      <c r="G981" s="40"/>
      <c r="H981" s="40"/>
      <c r="I981" s="235"/>
      <c r="J981" s="40"/>
      <c r="K981" s="40"/>
      <c r="L981" s="44"/>
      <c r="M981" s="236"/>
      <c r="N981" s="237"/>
      <c r="O981" s="91"/>
      <c r="P981" s="91"/>
      <c r="Q981" s="91"/>
      <c r="R981" s="91"/>
      <c r="S981" s="91"/>
      <c r="T981" s="92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T981" s="17" t="s">
        <v>159</v>
      </c>
      <c r="AU981" s="17" t="s">
        <v>86</v>
      </c>
    </row>
    <row r="982" s="13" customFormat="1">
      <c r="A982" s="13"/>
      <c r="B982" s="238"/>
      <c r="C982" s="239"/>
      <c r="D982" s="233" t="s">
        <v>160</v>
      </c>
      <c r="E982" s="240" t="s">
        <v>1</v>
      </c>
      <c r="F982" s="241" t="s">
        <v>1040</v>
      </c>
      <c r="G982" s="239"/>
      <c r="H982" s="242">
        <v>54.359999999999999</v>
      </c>
      <c r="I982" s="243"/>
      <c r="J982" s="239"/>
      <c r="K982" s="239"/>
      <c r="L982" s="244"/>
      <c r="M982" s="245"/>
      <c r="N982" s="246"/>
      <c r="O982" s="246"/>
      <c r="P982" s="246"/>
      <c r="Q982" s="246"/>
      <c r="R982" s="246"/>
      <c r="S982" s="246"/>
      <c r="T982" s="24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8" t="s">
        <v>160</v>
      </c>
      <c r="AU982" s="248" t="s">
        <v>86</v>
      </c>
      <c r="AV982" s="13" t="s">
        <v>86</v>
      </c>
      <c r="AW982" s="13" t="s">
        <v>34</v>
      </c>
      <c r="AX982" s="13" t="s">
        <v>76</v>
      </c>
      <c r="AY982" s="248" t="s">
        <v>151</v>
      </c>
    </row>
    <row r="983" s="13" customFormat="1">
      <c r="A983" s="13"/>
      <c r="B983" s="238"/>
      <c r="C983" s="239"/>
      <c r="D983" s="233" t="s">
        <v>160</v>
      </c>
      <c r="E983" s="240" t="s">
        <v>1</v>
      </c>
      <c r="F983" s="241" t="s">
        <v>1043</v>
      </c>
      <c r="G983" s="239"/>
      <c r="H983" s="242">
        <v>12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8" t="s">
        <v>160</v>
      </c>
      <c r="AU983" s="248" t="s">
        <v>86</v>
      </c>
      <c r="AV983" s="13" t="s">
        <v>86</v>
      </c>
      <c r="AW983" s="13" t="s">
        <v>34</v>
      </c>
      <c r="AX983" s="13" t="s">
        <v>76</v>
      </c>
      <c r="AY983" s="248" t="s">
        <v>151</v>
      </c>
    </row>
    <row r="984" s="14" customFormat="1">
      <c r="A984" s="14"/>
      <c r="B984" s="249"/>
      <c r="C984" s="250"/>
      <c r="D984" s="233" t="s">
        <v>160</v>
      </c>
      <c r="E984" s="251" t="s">
        <v>1</v>
      </c>
      <c r="F984" s="252" t="s">
        <v>162</v>
      </c>
      <c r="G984" s="250"/>
      <c r="H984" s="253">
        <v>66.359999999999999</v>
      </c>
      <c r="I984" s="254"/>
      <c r="J984" s="250"/>
      <c r="K984" s="250"/>
      <c r="L984" s="255"/>
      <c r="M984" s="256"/>
      <c r="N984" s="257"/>
      <c r="O984" s="257"/>
      <c r="P984" s="257"/>
      <c r="Q984" s="257"/>
      <c r="R984" s="257"/>
      <c r="S984" s="257"/>
      <c r="T984" s="25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9" t="s">
        <v>160</v>
      </c>
      <c r="AU984" s="259" t="s">
        <v>86</v>
      </c>
      <c r="AV984" s="14" t="s">
        <v>157</v>
      </c>
      <c r="AW984" s="14" t="s">
        <v>34</v>
      </c>
      <c r="AX984" s="14" t="s">
        <v>84</v>
      </c>
      <c r="AY984" s="259" t="s">
        <v>151</v>
      </c>
    </row>
    <row r="985" s="2" customFormat="1" ht="16.5" customHeight="1">
      <c r="A985" s="38"/>
      <c r="B985" s="39"/>
      <c r="C985" s="219" t="s">
        <v>1052</v>
      </c>
      <c r="D985" s="219" t="s">
        <v>153</v>
      </c>
      <c r="E985" s="220" t="s">
        <v>1053</v>
      </c>
      <c r="F985" s="221" t="s">
        <v>1054</v>
      </c>
      <c r="G985" s="222" t="s">
        <v>156</v>
      </c>
      <c r="H985" s="223">
        <v>99.200000000000003</v>
      </c>
      <c r="I985" s="224"/>
      <c r="J985" s="225">
        <f>ROUND(I985*H985,2)</f>
        <v>0</v>
      </c>
      <c r="K985" s="226"/>
      <c r="L985" s="44"/>
      <c r="M985" s="227" t="s">
        <v>1</v>
      </c>
      <c r="N985" s="228" t="s">
        <v>41</v>
      </c>
      <c r="O985" s="91"/>
      <c r="P985" s="229">
        <f>O985*H985</f>
        <v>0</v>
      </c>
      <c r="Q985" s="229">
        <v>0.0044999999999999997</v>
      </c>
      <c r="R985" s="229">
        <f>Q985*H985</f>
        <v>0.44639999999999996</v>
      </c>
      <c r="S985" s="229">
        <v>0</v>
      </c>
      <c r="T985" s="230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31" t="s">
        <v>239</v>
      </c>
      <c r="AT985" s="231" t="s">
        <v>153</v>
      </c>
      <c r="AU985" s="231" t="s">
        <v>86</v>
      </c>
      <c r="AY985" s="17" t="s">
        <v>151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17" t="s">
        <v>84</v>
      </c>
      <c r="BK985" s="232">
        <f>ROUND(I985*H985,2)</f>
        <v>0</v>
      </c>
      <c r="BL985" s="17" t="s">
        <v>239</v>
      </c>
      <c r="BM985" s="231" t="s">
        <v>1055</v>
      </c>
    </row>
    <row r="986" s="2" customFormat="1">
      <c r="A986" s="38"/>
      <c r="B986" s="39"/>
      <c r="C986" s="40"/>
      <c r="D986" s="233" t="s">
        <v>159</v>
      </c>
      <c r="E986" s="40"/>
      <c r="F986" s="234" t="s">
        <v>1054</v>
      </c>
      <c r="G986" s="40"/>
      <c r="H986" s="40"/>
      <c r="I986" s="235"/>
      <c r="J986" s="40"/>
      <c r="K986" s="40"/>
      <c r="L986" s="44"/>
      <c r="M986" s="236"/>
      <c r="N986" s="237"/>
      <c r="O986" s="91"/>
      <c r="P986" s="91"/>
      <c r="Q986" s="91"/>
      <c r="R986" s="91"/>
      <c r="S986" s="91"/>
      <c r="T986" s="92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159</v>
      </c>
      <c r="AU986" s="17" t="s">
        <v>86</v>
      </c>
    </row>
    <row r="987" s="15" customFormat="1">
      <c r="A987" s="15"/>
      <c r="B987" s="260"/>
      <c r="C987" s="261"/>
      <c r="D987" s="233" t="s">
        <v>160</v>
      </c>
      <c r="E987" s="262" t="s">
        <v>1</v>
      </c>
      <c r="F987" s="263" t="s">
        <v>1056</v>
      </c>
      <c r="G987" s="261"/>
      <c r="H987" s="262" t="s">
        <v>1</v>
      </c>
      <c r="I987" s="264"/>
      <c r="J987" s="261"/>
      <c r="K987" s="261"/>
      <c r="L987" s="265"/>
      <c r="M987" s="266"/>
      <c r="N987" s="267"/>
      <c r="O987" s="267"/>
      <c r="P987" s="267"/>
      <c r="Q987" s="267"/>
      <c r="R987" s="267"/>
      <c r="S987" s="267"/>
      <c r="T987" s="268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9" t="s">
        <v>160</v>
      </c>
      <c r="AU987" s="269" t="s">
        <v>86</v>
      </c>
      <c r="AV987" s="15" t="s">
        <v>84</v>
      </c>
      <c r="AW987" s="15" t="s">
        <v>34</v>
      </c>
      <c r="AX987" s="15" t="s">
        <v>76</v>
      </c>
      <c r="AY987" s="269" t="s">
        <v>151</v>
      </c>
    </row>
    <row r="988" s="13" customFormat="1">
      <c r="A988" s="13"/>
      <c r="B988" s="238"/>
      <c r="C988" s="239"/>
      <c r="D988" s="233" t="s">
        <v>160</v>
      </c>
      <c r="E988" s="240" t="s">
        <v>1</v>
      </c>
      <c r="F988" s="241" t="s">
        <v>432</v>
      </c>
      <c r="G988" s="239"/>
      <c r="H988" s="242">
        <v>48</v>
      </c>
      <c r="I988" s="243"/>
      <c r="J988" s="239"/>
      <c r="K988" s="239"/>
      <c r="L988" s="244"/>
      <c r="M988" s="245"/>
      <c r="N988" s="246"/>
      <c r="O988" s="246"/>
      <c r="P988" s="246"/>
      <c r="Q988" s="246"/>
      <c r="R988" s="246"/>
      <c r="S988" s="246"/>
      <c r="T988" s="247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8" t="s">
        <v>160</v>
      </c>
      <c r="AU988" s="248" t="s">
        <v>86</v>
      </c>
      <c r="AV988" s="13" t="s">
        <v>86</v>
      </c>
      <c r="AW988" s="13" t="s">
        <v>34</v>
      </c>
      <c r="AX988" s="13" t="s">
        <v>76</v>
      </c>
      <c r="AY988" s="248" t="s">
        <v>151</v>
      </c>
    </row>
    <row r="989" s="13" customFormat="1">
      <c r="A989" s="13"/>
      <c r="B989" s="238"/>
      <c r="C989" s="239"/>
      <c r="D989" s="233" t="s">
        <v>160</v>
      </c>
      <c r="E989" s="240" t="s">
        <v>1</v>
      </c>
      <c r="F989" s="241" t="s">
        <v>1042</v>
      </c>
      <c r="G989" s="239"/>
      <c r="H989" s="242">
        <v>39.200000000000003</v>
      </c>
      <c r="I989" s="243"/>
      <c r="J989" s="239"/>
      <c r="K989" s="239"/>
      <c r="L989" s="244"/>
      <c r="M989" s="245"/>
      <c r="N989" s="246"/>
      <c r="O989" s="246"/>
      <c r="P989" s="246"/>
      <c r="Q989" s="246"/>
      <c r="R989" s="246"/>
      <c r="S989" s="246"/>
      <c r="T989" s="247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8" t="s">
        <v>160</v>
      </c>
      <c r="AU989" s="248" t="s">
        <v>86</v>
      </c>
      <c r="AV989" s="13" t="s">
        <v>86</v>
      </c>
      <c r="AW989" s="13" t="s">
        <v>34</v>
      </c>
      <c r="AX989" s="13" t="s">
        <v>76</v>
      </c>
      <c r="AY989" s="248" t="s">
        <v>151</v>
      </c>
    </row>
    <row r="990" s="13" customFormat="1">
      <c r="A990" s="13"/>
      <c r="B990" s="238"/>
      <c r="C990" s="239"/>
      <c r="D990" s="233" t="s">
        <v>160</v>
      </c>
      <c r="E990" s="240" t="s">
        <v>1</v>
      </c>
      <c r="F990" s="241" t="s">
        <v>1043</v>
      </c>
      <c r="G990" s="239"/>
      <c r="H990" s="242">
        <v>12</v>
      </c>
      <c r="I990" s="243"/>
      <c r="J990" s="239"/>
      <c r="K990" s="239"/>
      <c r="L990" s="244"/>
      <c r="M990" s="245"/>
      <c r="N990" s="246"/>
      <c r="O990" s="246"/>
      <c r="P990" s="246"/>
      <c r="Q990" s="246"/>
      <c r="R990" s="246"/>
      <c r="S990" s="246"/>
      <c r="T990" s="247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8" t="s">
        <v>160</v>
      </c>
      <c r="AU990" s="248" t="s">
        <v>86</v>
      </c>
      <c r="AV990" s="13" t="s">
        <v>86</v>
      </c>
      <c r="AW990" s="13" t="s">
        <v>34</v>
      </c>
      <c r="AX990" s="13" t="s">
        <v>76</v>
      </c>
      <c r="AY990" s="248" t="s">
        <v>151</v>
      </c>
    </row>
    <row r="991" s="14" customFormat="1">
      <c r="A991" s="14"/>
      <c r="B991" s="249"/>
      <c r="C991" s="250"/>
      <c r="D991" s="233" t="s">
        <v>160</v>
      </c>
      <c r="E991" s="251" t="s">
        <v>1</v>
      </c>
      <c r="F991" s="252" t="s">
        <v>162</v>
      </c>
      <c r="G991" s="250"/>
      <c r="H991" s="253">
        <v>99.200000000000003</v>
      </c>
      <c r="I991" s="254"/>
      <c r="J991" s="250"/>
      <c r="K991" s="250"/>
      <c r="L991" s="255"/>
      <c r="M991" s="256"/>
      <c r="N991" s="257"/>
      <c r="O991" s="257"/>
      <c r="P991" s="257"/>
      <c r="Q991" s="257"/>
      <c r="R991" s="257"/>
      <c r="S991" s="257"/>
      <c r="T991" s="25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9" t="s">
        <v>160</v>
      </c>
      <c r="AU991" s="259" t="s">
        <v>86</v>
      </c>
      <c r="AV991" s="14" t="s">
        <v>157</v>
      </c>
      <c r="AW991" s="14" t="s">
        <v>34</v>
      </c>
      <c r="AX991" s="14" t="s">
        <v>84</v>
      </c>
      <c r="AY991" s="259" t="s">
        <v>151</v>
      </c>
    </row>
    <row r="992" s="2" customFormat="1" ht="24.15" customHeight="1">
      <c r="A992" s="38"/>
      <c r="B992" s="39"/>
      <c r="C992" s="219" t="s">
        <v>1057</v>
      </c>
      <c r="D992" s="219" t="s">
        <v>153</v>
      </c>
      <c r="E992" s="220" t="s">
        <v>1058</v>
      </c>
      <c r="F992" s="221" t="s">
        <v>1059</v>
      </c>
      <c r="G992" s="222" t="s">
        <v>156</v>
      </c>
      <c r="H992" s="223">
        <v>15.544000000000001</v>
      </c>
      <c r="I992" s="224"/>
      <c r="J992" s="225">
        <f>ROUND(I992*H992,2)</f>
        <v>0</v>
      </c>
      <c r="K992" s="226"/>
      <c r="L992" s="44"/>
      <c r="M992" s="227" t="s">
        <v>1</v>
      </c>
      <c r="N992" s="228" t="s">
        <v>41</v>
      </c>
      <c r="O992" s="91"/>
      <c r="P992" s="229">
        <f>O992*H992</f>
        <v>0</v>
      </c>
      <c r="Q992" s="229">
        <v>0</v>
      </c>
      <c r="R992" s="229">
        <f>Q992*H992</f>
        <v>0</v>
      </c>
      <c r="S992" s="229">
        <v>0.027199999999999998</v>
      </c>
      <c r="T992" s="230">
        <f>S992*H992</f>
        <v>0.42279679999999997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31" t="s">
        <v>239</v>
      </c>
      <c r="AT992" s="231" t="s">
        <v>153</v>
      </c>
      <c r="AU992" s="231" t="s">
        <v>86</v>
      </c>
      <c r="AY992" s="17" t="s">
        <v>151</v>
      </c>
      <c r="BE992" s="232">
        <f>IF(N992="základní",J992,0)</f>
        <v>0</v>
      </c>
      <c r="BF992" s="232">
        <f>IF(N992="snížená",J992,0)</f>
        <v>0</v>
      </c>
      <c r="BG992" s="232">
        <f>IF(N992="zákl. přenesená",J992,0)</f>
        <v>0</v>
      </c>
      <c r="BH992" s="232">
        <f>IF(N992="sníž. přenesená",J992,0)</f>
        <v>0</v>
      </c>
      <c r="BI992" s="232">
        <f>IF(N992="nulová",J992,0)</f>
        <v>0</v>
      </c>
      <c r="BJ992" s="17" t="s">
        <v>84</v>
      </c>
      <c r="BK992" s="232">
        <f>ROUND(I992*H992,2)</f>
        <v>0</v>
      </c>
      <c r="BL992" s="17" t="s">
        <v>239</v>
      </c>
      <c r="BM992" s="231" t="s">
        <v>1060</v>
      </c>
    </row>
    <row r="993" s="2" customFormat="1">
      <c r="A993" s="38"/>
      <c r="B993" s="39"/>
      <c r="C993" s="40"/>
      <c r="D993" s="233" t="s">
        <v>159</v>
      </c>
      <c r="E993" s="40"/>
      <c r="F993" s="234" t="s">
        <v>1059</v>
      </c>
      <c r="G993" s="40"/>
      <c r="H993" s="40"/>
      <c r="I993" s="235"/>
      <c r="J993" s="40"/>
      <c r="K993" s="40"/>
      <c r="L993" s="44"/>
      <c r="M993" s="236"/>
      <c r="N993" s="237"/>
      <c r="O993" s="91"/>
      <c r="P993" s="91"/>
      <c r="Q993" s="91"/>
      <c r="R993" s="91"/>
      <c r="S993" s="91"/>
      <c r="T993" s="92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T993" s="17" t="s">
        <v>159</v>
      </c>
      <c r="AU993" s="17" t="s">
        <v>86</v>
      </c>
    </row>
    <row r="994" s="15" customFormat="1">
      <c r="A994" s="15"/>
      <c r="B994" s="260"/>
      <c r="C994" s="261"/>
      <c r="D994" s="233" t="s">
        <v>160</v>
      </c>
      <c r="E994" s="262" t="s">
        <v>1</v>
      </c>
      <c r="F994" s="263" t="s">
        <v>442</v>
      </c>
      <c r="G994" s="261"/>
      <c r="H994" s="262" t="s">
        <v>1</v>
      </c>
      <c r="I994" s="264"/>
      <c r="J994" s="261"/>
      <c r="K994" s="261"/>
      <c r="L994" s="265"/>
      <c r="M994" s="266"/>
      <c r="N994" s="267"/>
      <c r="O994" s="267"/>
      <c r="P994" s="267"/>
      <c r="Q994" s="267"/>
      <c r="R994" s="267"/>
      <c r="S994" s="267"/>
      <c r="T994" s="268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9" t="s">
        <v>160</v>
      </c>
      <c r="AU994" s="269" t="s">
        <v>86</v>
      </c>
      <c r="AV994" s="15" t="s">
        <v>84</v>
      </c>
      <c r="AW994" s="15" t="s">
        <v>34</v>
      </c>
      <c r="AX994" s="15" t="s">
        <v>76</v>
      </c>
      <c r="AY994" s="269" t="s">
        <v>151</v>
      </c>
    </row>
    <row r="995" s="13" customFormat="1">
      <c r="A995" s="13"/>
      <c r="B995" s="238"/>
      <c r="C995" s="239"/>
      <c r="D995" s="233" t="s">
        <v>160</v>
      </c>
      <c r="E995" s="240" t="s">
        <v>1</v>
      </c>
      <c r="F995" s="241" t="s">
        <v>1061</v>
      </c>
      <c r="G995" s="239"/>
      <c r="H995" s="242">
        <v>2.6600000000000001</v>
      </c>
      <c r="I995" s="243"/>
      <c r="J995" s="239"/>
      <c r="K995" s="239"/>
      <c r="L995" s="244"/>
      <c r="M995" s="245"/>
      <c r="N995" s="246"/>
      <c r="O995" s="246"/>
      <c r="P995" s="246"/>
      <c r="Q995" s="246"/>
      <c r="R995" s="246"/>
      <c r="S995" s="246"/>
      <c r="T995" s="247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8" t="s">
        <v>160</v>
      </c>
      <c r="AU995" s="248" t="s">
        <v>86</v>
      </c>
      <c r="AV995" s="13" t="s">
        <v>86</v>
      </c>
      <c r="AW995" s="13" t="s">
        <v>34</v>
      </c>
      <c r="AX995" s="13" t="s">
        <v>76</v>
      </c>
      <c r="AY995" s="248" t="s">
        <v>151</v>
      </c>
    </row>
    <row r="996" s="15" customFormat="1">
      <c r="A996" s="15"/>
      <c r="B996" s="260"/>
      <c r="C996" s="261"/>
      <c r="D996" s="233" t="s">
        <v>160</v>
      </c>
      <c r="E996" s="262" t="s">
        <v>1</v>
      </c>
      <c r="F996" s="263" t="s">
        <v>446</v>
      </c>
      <c r="G996" s="261"/>
      <c r="H996" s="262" t="s">
        <v>1</v>
      </c>
      <c r="I996" s="264"/>
      <c r="J996" s="261"/>
      <c r="K996" s="261"/>
      <c r="L996" s="265"/>
      <c r="M996" s="266"/>
      <c r="N996" s="267"/>
      <c r="O996" s="267"/>
      <c r="P996" s="267"/>
      <c r="Q996" s="267"/>
      <c r="R996" s="267"/>
      <c r="S996" s="267"/>
      <c r="T996" s="268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9" t="s">
        <v>160</v>
      </c>
      <c r="AU996" s="269" t="s">
        <v>86</v>
      </c>
      <c r="AV996" s="15" t="s">
        <v>84</v>
      </c>
      <c r="AW996" s="15" t="s">
        <v>34</v>
      </c>
      <c r="AX996" s="15" t="s">
        <v>76</v>
      </c>
      <c r="AY996" s="269" t="s">
        <v>151</v>
      </c>
    </row>
    <row r="997" s="13" customFormat="1">
      <c r="A997" s="13"/>
      <c r="B997" s="238"/>
      <c r="C997" s="239"/>
      <c r="D997" s="233" t="s">
        <v>160</v>
      </c>
      <c r="E997" s="240" t="s">
        <v>1</v>
      </c>
      <c r="F997" s="241" t="s">
        <v>1062</v>
      </c>
      <c r="G997" s="239"/>
      <c r="H997" s="242">
        <v>2.0019999999999998</v>
      </c>
      <c r="I997" s="243"/>
      <c r="J997" s="239"/>
      <c r="K997" s="239"/>
      <c r="L997" s="244"/>
      <c r="M997" s="245"/>
      <c r="N997" s="246"/>
      <c r="O997" s="246"/>
      <c r="P997" s="246"/>
      <c r="Q997" s="246"/>
      <c r="R997" s="246"/>
      <c r="S997" s="246"/>
      <c r="T997" s="247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8" t="s">
        <v>160</v>
      </c>
      <c r="AU997" s="248" t="s">
        <v>86</v>
      </c>
      <c r="AV997" s="13" t="s">
        <v>86</v>
      </c>
      <c r="AW997" s="13" t="s">
        <v>34</v>
      </c>
      <c r="AX997" s="13" t="s">
        <v>76</v>
      </c>
      <c r="AY997" s="248" t="s">
        <v>151</v>
      </c>
    </row>
    <row r="998" s="15" customFormat="1">
      <c r="A998" s="15"/>
      <c r="B998" s="260"/>
      <c r="C998" s="261"/>
      <c r="D998" s="233" t="s">
        <v>160</v>
      </c>
      <c r="E998" s="262" t="s">
        <v>1</v>
      </c>
      <c r="F998" s="263" t="s">
        <v>451</v>
      </c>
      <c r="G998" s="261"/>
      <c r="H998" s="262" t="s">
        <v>1</v>
      </c>
      <c r="I998" s="264"/>
      <c r="J998" s="261"/>
      <c r="K998" s="261"/>
      <c r="L998" s="265"/>
      <c r="M998" s="266"/>
      <c r="N998" s="267"/>
      <c r="O998" s="267"/>
      <c r="P998" s="267"/>
      <c r="Q998" s="267"/>
      <c r="R998" s="267"/>
      <c r="S998" s="267"/>
      <c r="T998" s="26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9" t="s">
        <v>160</v>
      </c>
      <c r="AU998" s="269" t="s">
        <v>86</v>
      </c>
      <c r="AV998" s="15" t="s">
        <v>84</v>
      </c>
      <c r="AW998" s="15" t="s">
        <v>34</v>
      </c>
      <c r="AX998" s="15" t="s">
        <v>76</v>
      </c>
      <c r="AY998" s="269" t="s">
        <v>151</v>
      </c>
    </row>
    <row r="999" s="13" customFormat="1">
      <c r="A999" s="13"/>
      <c r="B999" s="238"/>
      <c r="C999" s="239"/>
      <c r="D999" s="233" t="s">
        <v>160</v>
      </c>
      <c r="E999" s="240" t="s">
        <v>1</v>
      </c>
      <c r="F999" s="241" t="s">
        <v>1063</v>
      </c>
      <c r="G999" s="239"/>
      <c r="H999" s="242">
        <v>5.4412000000000003</v>
      </c>
      <c r="I999" s="243"/>
      <c r="J999" s="239"/>
      <c r="K999" s="239"/>
      <c r="L999" s="244"/>
      <c r="M999" s="245"/>
      <c r="N999" s="246"/>
      <c r="O999" s="246"/>
      <c r="P999" s="246"/>
      <c r="Q999" s="246"/>
      <c r="R999" s="246"/>
      <c r="S999" s="246"/>
      <c r="T999" s="247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8" t="s">
        <v>160</v>
      </c>
      <c r="AU999" s="248" t="s">
        <v>86</v>
      </c>
      <c r="AV999" s="13" t="s">
        <v>86</v>
      </c>
      <c r="AW999" s="13" t="s">
        <v>34</v>
      </c>
      <c r="AX999" s="13" t="s">
        <v>76</v>
      </c>
      <c r="AY999" s="248" t="s">
        <v>151</v>
      </c>
    </row>
    <row r="1000" s="15" customFormat="1">
      <c r="A1000" s="15"/>
      <c r="B1000" s="260"/>
      <c r="C1000" s="261"/>
      <c r="D1000" s="233" t="s">
        <v>160</v>
      </c>
      <c r="E1000" s="262" t="s">
        <v>1</v>
      </c>
      <c r="F1000" s="263" t="s">
        <v>424</v>
      </c>
      <c r="G1000" s="261"/>
      <c r="H1000" s="262" t="s">
        <v>1</v>
      </c>
      <c r="I1000" s="264"/>
      <c r="J1000" s="261"/>
      <c r="K1000" s="261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9" t="s">
        <v>160</v>
      </c>
      <c r="AU1000" s="269" t="s">
        <v>86</v>
      </c>
      <c r="AV1000" s="15" t="s">
        <v>84</v>
      </c>
      <c r="AW1000" s="15" t="s">
        <v>34</v>
      </c>
      <c r="AX1000" s="15" t="s">
        <v>76</v>
      </c>
      <c r="AY1000" s="269" t="s">
        <v>151</v>
      </c>
    </row>
    <row r="1001" s="13" customFormat="1">
      <c r="A1001" s="13"/>
      <c r="B1001" s="238"/>
      <c r="C1001" s="239"/>
      <c r="D1001" s="233" t="s">
        <v>160</v>
      </c>
      <c r="E1001" s="240" t="s">
        <v>1</v>
      </c>
      <c r="F1001" s="241" t="s">
        <v>1063</v>
      </c>
      <c r="G1001" s="239"/>
      <c r="H1001" s="242">
        <v>5.4412000000000003</v>
      </c>
      <c r="I1001" s="243"/>
      <c r="J1001" s="239"/>
      <c r="K1001" s="239"/>
      <c r="L1001" s="244"/>
      <c r="M1001" s="245"/>
      <c r="N1001" s="246"/>
      <c r="O1001" s="246"/>
      <c r="P1001" s="246"/>
      <c r="Q1001" s="246"/>
      <c r="R1001" s="246"/>
      <c r="S1001" s="246"/>
      <c r="T1001" s="247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8" t="s">
        <v>160</v>
      </c>
      <c r="AU1001" s="248" t="s">
        <v>86</v>
      </c>
      <c r="AV1001" s="13" t="s">
        <v>86</v>
      </c>
      <c r="AW1001" s="13" t="s">
        <v>34</v>
      </c>
      <c r="AX1001" s="13" t="s">
        <v>76</v>
      </c>
      <c r="AY1001" s="248" t="s">
        <v>151</v>
      </c>
    </row>
    <row r="1002" s="14" customFormat="1">
      <c r="A1002" s="14"/>
      <c r="B1002" s="249"/>
      <c r="C1002" s="250"/>
      <c r="D1002" s="233" t="s">
        <v>160</v>
      </c>
      <c r="E1002" s="251" t="s">
        <v>1</v>
      </c>
      <c r="F1002" s="252" t="s">
        <v>162</v>
      </c>
      <c r="G1002" s="250"/>
      <c r="H1002" s="253">
        <v>15.5444</v>
      </c>
      <c r="I1002" s="254"/>
      <c r="J1002" s="250"/>
      <c r="K1002" s="250"/>
      <c r="L1002" s="255"/>
      <c r="M1002" s="256"/>
      <c r="N1002" s="257"/>
      <c r="O1002" s="257"/>
      <c r="P1002" s="257"/>
      <c r="Q1002" s="257"/>
      <c r="R1002" s="257"/>
      <c r="S1002" s="257"/>
      <c r="T1002" s="25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9" t="s">
        <v>160</v>
      </c>
      <c r="AU1002" s="259" t="s">
        <v>86</v>
      </c>
      <c r="AV1002" s="14" t="s">
        <v>157</v>
      </c>
      <c r="AW1002" s="14" t="s">
        <v>34</v>
      </c>
      <c r="AX1002" s="14" t="s">
        <v>84</v>
      </c>
      <c r="AY1002" s="259" t="s">
        <v>151</v>
      </c>
    </row>
    <row r="1003" s="2" customFormat="1" ht="33" customHeight="1">
      <c r="A1003" s="38"/>
      <c r="B1003" s="39"/>
      <c r="C1003" s="219" t="s">
        <v>1064</v>
      </c>
      <c r="D1003" s="219" t="s">
        <v>153</v>
      </c>
      <c r="E1003" s="220" t="s">
        <v>1065</v>
      </c>
      <c r="F1003" s="221" t="s">
        <v>1066</v>
      </c>
      <c r="G1003" s="222" t="s">
        <v>156</v>
      </c>
      <c r="H1003" s="223">
        <v>243.63999999999999</v>
      </c>
      <c r="I1003" s="224"/>
      <c r="J1003" s="225">
        <f>ROUND(I1003*H1003,2)</f>
        <v>0</v>
      </c>
      <c r="K1003" s="226"/>
      <c r="L1003" s="44"/>
      <c r="M1003" s="227" t="s">
        <v>1</v>
      </c>
      <c r="N1003" s="228" t="s">
        <v>41</v>
      </c>
      <c r="O1003" s="91"/>
      <c r="P1003" s="229">
        <f>O1003*H1003</f>
        <v>0</v>
      </c>
      <c r="Q1003" s="229">
        <v>0.0053</v>
      </c>
      <c r="R1003" s="229">
        <f>Q1003*H1003</f>
        <v>1.2912919999999999</v>
      </c>
      <c r="S1003" s="229">
        <v>0</v>
      </c>
      <c r="T1003" s="230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31" t="s">
        <v>239</v>
      </c>
      <c r="AT1003" s="231" t="s">
        <v>153</v>
      </c>
      <c r="AU1003" s="231" t="s">
        <v>86</v>
      </c>
      <c r="AY1003" s="17" t="s">
        <v>151</v>
      </c>
      <c r="BE1003" s="232">
        <f>IF(N1003="základní",J1003,0)</f>
        <v>0</v>
      </c>
      <c r="BF1003" s="232">
        <f>IF(N1003="snížená",J1003,0)</f>
        <v>0</v>
      </c>
      <c r="BG1003" s="232">
        <f>IF(N1003="zákl. přenesená",J1003,0)</f>
        <v>0</v>
      </c>
      <c r="BH1003" s="232">
        <f>IF(N1003="sníž. přenesená",J1003,0)</f>
        <v>0</v>
      </c>
      <c r="BI1003" s="232">
        <f>IF(N1003="nulová",J1003,0)</f>
        <v>0</v>
      </c>
      <c r="BJ1003" s="17" t="s">
        <v>84</v>
      </c>
      <c r="BK1003" s="232">
        <f>ROUND(I1003*H1003,2)</f>
        <v>0</v>
      </c>
      <c r="BL1003" s="17" t="s">
        <v>239</v>
      </c>
      <c r="BM1003" s="231" t="s">
        <v>1067</v>
      </c>
    </row>
    <row r="1004" s="2" customFormat="1">
      <c r="A1004" s="38"/>
      <c r="B1004" s="39"/>
      <c r="C1004" s="40"/>
      <c r="D1004" s="233" t="s">
        <v>159</v>
      </c>
      <c r="E1004" s="40"/>
      <c r="F1004" s="234" t="s">
        <v>1066</v>
      </c>
      <c r="G1004" s="40"/>
      <c r="H1004" s="40"/>
      <c r="I1004" s="235"/>
      <c r="J1004" s="40"/>
      <c r="K1004" s="40"/>
      <c r="L1004" s="44"/>
      <c r="M1004" s="236"/>
      <c r="N1004" s="237"/>
      <c r="O1004" s="91"/>
      <c r="P1004" s="91"/>
      <c r="Q1004" s="91"/>
      <c r="R1004" s="91"/>
      <c r="S1004" s="91"/>
      <c r="T1004" s="92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159</v>
      </c>
      <c r="AU1004" s="17" t="s">
        <v>86</v>
      </c>
    </row>
    <row r="1005" s="13" customFormat="1">
      <c r="A1005" s="13"/>
      <c r="B1005" s="238"/>
      <c r="C1005" s="239"/>
      <c r="D1005" s="233" t="s">
        <v>160</v>
      </c>
      <c r="E1005" s="240" t="s">
        <v>1</v>
      </c>
      <c r="F1005" s="241" t="s">
        <v>1039</v>
      </c>
      <c r="G1005" s="239"/>
      <c r="H1005" s="242">
        <v>96.060000000000002</v>
      </c>
      <c r="I1005" s="243"/>
      <c r="J1005" s="239"/>
      <c r="K1005" s="239"/>
      <c r="L1005" s="244"/>
      <c r="M1005" s="245"/>
      <c r="N1005" s="246"/>
      <c r="O1005" s="246"/>
      <c r="P1005" s="246"/>
      <c r="Q1005" s="246"/>
      <c r="R1005" s="246"/>
      <c r="S1005" s="246"/>
      <c r="T1005" s="247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8" t="s">
        <v>160</v>
      </c>
      <c r="AU1005" s="248" t="s">
        <v>86</v>
      </c>
      <c r="AV1005" s="13" t="s">
        <v>86</v>
      </c>
      <c r="AW1005" s="13" t="s">
        <v>34</v>
      </c>
      <c r="AX1005" s="13" t="s">
        <v>76</v>
      </c>
      <c r="AY1005" s="248" t="s">
        <v>151</v>
      </c>
    </row>
    <row r="1006" s="13" customFormat="1">
      <c r="A1006" s="13"/>
      <c r="B1006" s="238"/>
      <c r="C1006" s="239"/>
      <c r="D1006" s="233" t="s">
        <v>160</v>
      </c>
      <c r="E1006" s="240" t="s">
        <v>1</v>
      </c>
      <c r="F1006" s="241" t="s">
        <v>1040</v>
      </c>
      <c r="G1006" s="239"/>
      <c r="H1006" s="242">
        <v>54.359999999999999</v>
      </c>
      <c r="I1006" s="243"/>
      <c r="J1006" s="239"/>
      <c r="K1006" s="239"/>
      <c r="L1006" s="244"/>
      <c r="M1006" s="245"/>
      <c r="N1006" s="246"/>
      <c r="O1006" s="246"/>
      <c r="P1006" s="246"/>
      <c r="Q1006" s="246"/>
      <c r="R1006" s="246"/>
      <c r="S1006" s="246"/>
      <c r="T1006" s="247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8" t="s">
        <v>160</v>
      </c>
      <c r="AU1006" s="248" t="s">
        <v>86</v>
      </c>
      <c r="AV1006" s="13" t="s">
        <v>86</v>
      </c>
      <c r="AW1006" s="13" t="s">
        <v>34</v>
      </c>
      <c r="AX1006" s="13" t="s">
        <v>76</v>
      </c>
      <c r="AY1006" s="248" t="s">
        <v>151</v>
      </c>
    </row>
    <row r="1007" s="13" customFormat="1">
      <c r="A1007" s="13"/>
      <c r="B1007" s="238"/>
      <c r="C1007" s="239"/>
      <c r="D1007" s="233" t="s">
        <v>160</v>
      </c>
      <c r="E1007" s="240" t="s">
        <v>1</v>
      </c>
      <c r="F1007" s="241" t="s">
        <v>1041</v>
      </c>
      <c r="G1007" s="239"/>
      <c r="H1007" s="242">
        <v>42.020000000000003</v>
      </c>
      <c r="I1007" s="243"/>
      <c r="J1007" s="239"/>
      <c r="K1007" s="239"/>
      <c r="L1007" s="244"/>
      <c r="M1007" s="245"/>
      <c r="N1007" s="246"/>
      <c r="O1007" s="246"/>
      <c r="P1007" s="246"/>
      <c r="Q1007" s="246"/>
      <c r="R1007" s="246"/>
      <c r="S1007" s="246"/>
      <c r="T1007" s="247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8" t="s">
        <v>160</v>
      </c>
      <c r="AU1007" s="248" t="s">
        <v>86</v>
      </c>
      <c r="AV1007" s="13" t="s">
        <v>86</v>
      </c>
      <c r="AW1007" s="13" t="s">
        <v>34</v>
      </c>
      <c r="AX1007" s="13" t="s">
        <v>76</v>
      </c>
      <c r="AY1007" s="248" t="s">
        <v>151</v>
      </c>
    </row>
    <row r="1008" s="13" customFormat="1">
      <c r="A1008" s="13"/>
      <c r="B1008" s="238"/>
      <c r="C1008" s="239"/>
      <c r="D1008" s="233" t="s">
        <v>160</v>
      </c>
      <c r="E1008" s="240" t="s">
        <v>1</v>
      </c>
      <c r="F1008" s="241" t="s">
        <v>1042</v>
      </c>
      <c r="G1008" s="239"/>
      <c r="H1008" s="242">
        <v>39.200000000000003</v>
      </c>
      <c r="I1008" s="243"/>
      <c r="J1008" s="239"/>
      <c r="K1008" s="239"/>
      <c r="L1008" s="244"/>
      <c r="M1008" s="245"/>
      <c r="N1008" s="246"/>
      <c r="O1008" s="246"/>
      <c r="P1008" s="246"/>
      <c r="Q1008" s="246"/>
      <c r="R1008" s="246"/>
      <c r="S1008" s="246"/>
      <c r="T1008" s="247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8" t="s">
        <v>160</v>
      </c>
      <c r="AU1008" s="248" t="s">
        <v>86</v>
      </c>
      <c r="AV1008" s="13" t="s">
        <v>86</v>
      </c>
      <c r="AW1008" s="13" t="s">
        <v>34</v>
      </c>
      <c r="AX1008" s="13" t="s">
        <v>76</v>
      </c>
      <c r="AY1008" s="248" t="s">
        <v>151</v>
      </c>
    </row>
    <row r="1009" s="13" customFormat="1">
      <c r="A1009" s="13"/>
      <c r="B1009" s="238"/>
      <c r="C1009" s="239"/>
      <c r="D1009" s="233" t="s">
        <v>160</v>
      </c>
      <c r="E1009" s="240" t="s">
        <v>1</v>
      </c>
      <c r="F1009" s="241" t="s">
        <v>1043</v>
      </c>
      <c r="G1009" s="239"/>
      <c r="H1009" s="242">
        <v>12</v>
      </c>
      <c r="I1009" s="243"/>
      <c r="J1009" s="239"/>
      <c r="K1009" s="239"/>
      <c r="L1009" s="244"/>
      <c r="M1009" s="245"/>
      <c r="N1009" s="246"/>
      <c r="O1009" s="246"/>
      <c r="P1009" s="246"/>
      <c r="Q1009" s="246"/>
      <c r="R1009" s="246"/>
      <c r="S1009" s="246"/>
      <c r="T1009" s="247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8" t="s">
        <v>160</v>
      </c>
      <c r="AU1009" s="248" t="s">
        <v>86</v>
      </c>
      <c r="AV1009" s="13" t="s">
        <v>86</v>
      </c>
      <c r="AW1009" s="13" t="s">
        <v>34</v>
      </c>
      <c r="AX1009" s="13" t="s">
        <v>76</v>
      </c>
      <c r="AY1009" s="248" t="s">
        <v>151</v>
      </c>
    </row>
    <row r="1010" s="14" customFormat="1">
      <c r="A1010" s="14"/>
      <c r="B1010" s="249"/>
      <c r="C1010" s="250"/>
      <c r="D1010" s="233" t="s">
        <v>160</v>
      </c>
      <c r="E1010" s="251" t="s">
        <v>1</v>
      </c>
      <c r="F1010" s="252" t="s">
        <v>162</v>
      </c>
      <c r="G1010" s="250"/>
      <c r="H1010" s="253">
        <v>243.63999999999999</v>
      </c>
      <c r="I1010" s="254"/>
      <c r="J1010" s="250"/>
      <c r="K1010" s="250"/>
      <c r="L1010" s="255"/>
      <c r="M1010" s="256"/>
      <c r="N1010" s="257"/>
      <c r="O1010" s="257"/>
      <c r="P1010" s="257"/>
      <c r="Q1010" s="257"/>
      <c r="R1010" s="257"/>
      <c r="S1010" s="257"/>
      <c r="T1010" s="25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9" t="s">
        <v>160</v>
      </c>
      <c r="AU1010" s="259" t="s">
        <v>86</v>
      </c>
      <c r="AV1010" s="14" t="s">
        <v>157</v>
      </c>
      <c r="AW1010" s="14" t="s">
        <v>34</v>
      </c>
      <c r="AX1010" s="14" t="s">
        <v>84</v>
      </c>
      <c r="AY1010" s="259" t="s">
        <v>151</v>
      </c>
    </row>
    <row r="1011" s="2" customFormat="1" ht="16.5" customHeight="1">
      <c r="A1011" s="38"/>
      <c r="B1011" s="39"/>
      <c r="C1011" s="270" t="s">
        <v>1068</v>
      </c>
      <c r="D1011" s="270" t="s">
        <v>257</v>
      </c>
      <c r="E1011" s="271" t="s">
        <v>1069</v>
      </c>
      <c r="F1011" s="272" t="s">
        <v>1070</v>
      </c>
      <c r="G1011" s="273" t="s">
        <v>156</v>
      </c>
      <c r="H1011" s="274">
        <v>268.00400000000002</v>
      </c>
      <c r="I1011" s="275"/>
      <c r="J1011" s="276">
        <f>ROUND(I1011*H1011,2)</f>
        <v>0</v>
      </c>
      <c r="K1011" s="277"/>
      <c r="L1011" s="278"/>
      <c r="M1011" s="279" t="s">
        <v>1</v>
      </c>
      <c r="N1011" s="280" t="s">
        <v>41</v>
      </c>
      <c r="O1011" s="91"/>
      <c r="P1011" s="229">
        <f>O1011*H1011</f>
        <v>0</v>
      </c>
      <c r="Q1011" s="229">
        <v>0.0126</v>
      </c>
      <c r="R1011" s="229">
        <f>Q1011*H1011</f>
        <v>3.3768504000000004</v>
      </c>
      <c r="S1011" s="229">
        <v>0</v>
      </c>
      <c r="T1011" s="230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31" t="s">
        <v>340</v>
      </c>
      <c r="AT1011" s="231" t="s">
        <v>257</v>
      </c>
      <c r="AU1011" s="231" t="s">
        <v>86</v>
      </c>
      <c r="AY1011" s="17" t="s">
        <v>151</v>
      </c>
      <c r="BE1011" s="232">
        <f>IF(N1011="základní",J1011,0)</f>
        <v>0</v>
      </c>
      <c r="BF1011" s="232">
        <f>IF(N1011="snížená",J1011,0)</f>
        <v>0</v>
      </c>
      <c r="BG1011" s="232">
        <f>IF(N1011="zákl. přenesená",J1011,0)</f>
        <v>0</v>
      </c>
      <c r="BH1011" s="232">
        <f>IF(N1011="sníž. přenesená",J1011,0)</f>
        <v>0</v>
      </c>
      <c r="BI1011" s="232">
        <f>IF(N1011="nulová",J1011,0)</f>
        <v>0</v>
      </c>
      <c r="BJ1011" s="17" t="s">
        <v>84</v>
      </c>
      <c r="BK1011" s="232">
        <f>ROUND(I1011*H1011,2)</f>
        <v>0</v>
      </c>
      <c r="BL1011" s="17" t="s">
        <v>239</v>
      </c>
      <c r="BM1011" s="231" t="s">
        <v>1071</v>
      </c>
    </row>
    <row r="1012" s="2" customFormat="1">
      <c r="A1012" s="38"/>
      <c r="B1012" s="39"/>
      <c r="C1012" s="40"/>
      <c r="D1012" s="233" t="s">
        <v>159</v>
      </c>
      <c r="E1012" s="40"/>
      <c r="F1012" s="234" t="s">
        <v>1070</v>
      </c>
      <c r="G1012" s="40"/>
      <c r="H1012" s="40"/>
      <c r="I1012" s="235"/>
      <c r="J1012" s="40"/>
      <c r="K1012" s="40"/>
      <c r="L1012" s="44"/>
      <c r="M1012" s="236"/>
      <c r="N1012" s="237"/>
      <c r="O1012" s="91"/>
      <c r="P1012" s="91"/>
      <c r="Q1012" s="91"/>
      <c r="R1012" s="91"/>
      <c r="S1012" s="91"/>
      <c r="T1012" s="92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T1012" s="17" t="s">
        <v>159</v>
      </c>
      <c r="AU1012" s="17" t="s">
        <v>86</v>
      </c>
    </row>
    <row r="1013" s="13" customFormat="1">
      <c r="A1013" s="13"/>
      <c r="B1013" s="238"/>
      <c r="C1013" s="239"/>
      <c r="D1013" s="233" t="s">
        <v>160</v>
      </c>
      <c r="E1013" s="240" t="s">
        <v>1</v>
      </c>
      <c r="F1013" s="241" t="s">
        <v>1072</v>
      </c>
      <c r="G1013" s="239"/>
      <c r="H1013" s="242">
        <v>268.00400000000002</v>
      </c>
      <c r="I1013" s="243"/>
      <c r="J1013" s="239"/>
      <c r="K1013" s="239"/>
      <c r="L1013" s="244"/>
      <c r="M1013" s="245"/>
      <c r="N1013" s="246"/>
      <c r="O1013" s="246"/>
      <c r="P1013" s="246"/>
      <c r="Q1013" s="246"/>
      <c r="R1013" s="246"/>
      <c r="S1013" s="246"/>
      <c r="T1013" s="247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8" t="s">
        <v>160</v>
      </c>
      <c r="AU1013" s="248" t="s">
        <v>86</v>
      </c>
      <c r="AV1013" s="13" t="s">
        <v>86</v>
      </c>
      <c r="AW1013" s="13" t="s">
        <v>34</v>
      </c>
      <c r="AX1013" s="13" t="s">
        <v>84</v>
      </c>
      <c r="AY1013" s="248" t="s">
        <v>151</v>
      </c>
    </row>
    <row r="1014" s="2" customFormat="1" ht="24.15" customHeight="1">
      <c r="A1014" s="38"/>
      <c r="B1014" s="39"/>
      <c r="C1014" s="219" t="s">
        <v>1073</v>
      </c>
      <c r="D1014" s="219" t="s">
        <v>153</v>
      </c>
      <c r="E1014" s="220" t="s">
        <v>1074</v>
      </c>
      <c r="F1014" s="221" t="s">
        <v>1075</v>
      </c>
      <c r="G1014" s="222" t="s">
        <v>156</v>
      </c>
      <c r="H1014" s="223">
        <v>192</v>
      </c>
      <c r="I1014" s="224"/>
      <c r="J1014" s="225">
        <f>ROUND(I1014*H1014,2)</f>
        <v>0</v>
      </c>
      <c r="K1014" s="226"/>
      <c r="L1014" s="44"/>
      <c r="M1014" s="227" t="s">
        <v>1</v>
      </c>
      <c r="N1014" s="228" t="s">
        <v>41</v>
      </c>
      <c r="O1014" s="91"/>
      <c r="P1014" s="229">
        <f>O1014*H1014</f>
        <v>0</v>
      </c>
      <c r="Q1014" s="229">
        <v>0</v>
      </c>
      <c r="R1014" s="229">
        <f>Q1014*H1014</f>
        <v>0</v>
      </c>
      <c r="S1014" s="229">
        <v>0</v>
      </c>
      <c r="T1014" s="230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31" t="s">
        <v>239</v>
      </c>
      <c r="AT1014" s="231" t="s">
        <v>153</v>
      </c>
      <c r="AU1014" s="231" t="s">
        <v>86</v>
      </c>
      <c r="AY1014" s="17" t="s">
        <v>151</v>
      </c>
      <c r="BE1014" s="232">
        <f>IF(N1014="základní",J1014,0)</f>
        <v>0</v>
      </c>
      <c r="BF1014" s="232">
        <f>IF(N1014="snížená",J1014,0)</f>
        <v>0</v>
      </c>
      <c r="BG1014" s="232">
        <f>IF(N1014="zákl. přenesená",J1014,0)</f>
        <v>0</v>
      </c>
      <c r="BH1014" s="232">
        <f>IF(N1014="sníž. přenesená",J1014,0)</f>
        <v>0</v>
      </c>
      <c r="BI1014" s="232">
        <f>IF(N1014="nulová",J1014,0)</f>
        <v>0</v>
      </c>
      <c r="BJ1014" s="17" t="s">
        <v>84</v>
      </c>
      <c r="BK1014" s="232">
        <f>ROUND(I1014*H1014,2)</f>
        <v>0</v>
      </c>
      <c r="BL1014" s="17" t="s">
        <v>239</v>
      </c>
      <c r="BM1014" s="231" t="s">
        <v>1076</v>
      </c>
    </row>
    <row r="1015" s="2" customFormat="1">
      <c r="A1015" s="38"/>
      <c r="B1015" s="39"/>
      <c r="C1015" s="40"/>
      <c r="D1015" s="233" t="s">
        <v>159</v>
      </c>
      <c r="E1015" s="40"/>
      <c r="F1015" s="234" t="s">
        <v>1075</v>
      </c>
      <c r="G1015" s="40"/>
      <c r="H1015" s="40"/>
      <c r="I1015" s="235"/>
      <c r="J1015" s="40"/>
      <c r="K1015" s="40"/>
      <c r="L1015" s="44"/>
      <c r="M1015" s="236"/>
      <c r="N1015" s="237"/>
      <c r="O1015" s="91"/>
      <c r="P1015" s="91"/>
      <c r="Q1015" s="91"/>
      <c r="R1015" s="91"/>
      <c r="S1015" s="91"/>
      <c r="T1015" s="92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T1015" s="17" t="s">
        <v>159</v>
      </c>
      <c r="AU1015" s="17" t="s">
        <v>86</v>
      </c>
    </row>
    <row r="1016" s="2" customFormat="1" ht="24.15" customHeight="1">
      <c r="A1016" s="38"/>
      <c r="B1016" s="39"/>
      <c r="C1016" s="219" t="s">
        <v>1077</v>
      </c>
      <c r="D1016" s="219" t="s">
        <v>153</v>
      </c>
      <c r="E1016" s="220" t="s">
        <v>1078</v>
      </c>
      <c r="F1016" s="221" t="s">
        <v>1079</v>
      </c>
      <c r="G1016" s="222" t="s">
        <v>156</v>
      </c>
      <c r="H1016" s="223">
        <v>2.52</v>
      </c>
      <c r="I1016" s="224"/>
      <c r="J1016" s="225">
        <f>ROUND(I1016*H1016,2)</f>
        <v>0</v>
      </c>
      <c r="K1016" s="226"/>
      <c r="L1016" s="44"/>
      <c r="M1016" s="227" t="s">
        <v>1</v>
      </c>
      <c r="N1016" s="228" t="s">
        <v>41</v>
      </c>
      <c r="O1016" s="91"/>
      <c r="P1016" s="229">
        <f>O1016*H1016</f>
        <v>0</v>
      </c>
      <c r="Q1016" s="229">
        <v>0.00063000000000000003</v>
      </c>
      <c r="R1016" s="229">
        <f>Q1016*H1016</f>
        <v>0.0015876</v>
      </c>
      <c r="S1016" s="229">
        <v>0</v>
      </c>
      <c r="T1016" s="230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31" t="s">
        <v>239</v>
      </c>
      <c r="AT1016" s="231" t="s">
        <v>153</v>
      </c>
      <c r="AU1016" s="231" t="s">
        <v>86</v>
      </c>
      <c r="AY1016" s="17" t="s">
        <v>151</v>
      </c>
      <c r="BE1016" s="232">
        <f>IF(N1016="základní",J1016,0)</f>
        <v>0</v>
      </c>
      <c r="BF1016" s="232">
        <f>IF(N1016="snížená",J1016,0)</f>
        <v>0</v>
      </c>
      <c r="BG1016" s="232">
        <f>IF(N1016="zákl. přenesená",J1016,0)</f>
        <v>0</v>
      </c>
      <c r="BH1016" s="232">
        <f>IF(N1016="sníž. přenesená",J1016,0)</f>
        <v>0</v>
      </c>
      <c r="BI1016" s="232">
        <f>IF(N1016="nulová",J1016,0)</f>
        <v>0</v>
      </c>
      <c r="BJ1016" s="17" t="s">
        <v>84</v>
      </c>
      <c r="BK1016" s="232">
        <f>ROUND(I1016*H1016,2)</f>
        <v>0</v>
      </c>
      <c r="BL1016" s="17" t="s">
        <v>239</v>
      </c>
      <c r="BM1016" s="231" t="s">
        <v>1080</v>
      </c>
    </row>
    <row r="1017" s="2" customFormat="1">
      <c r="A1017" s="38"/>
      <c r="B1017" s="39"/>
      <c r="C1017" s="40"/>
      <c r="D1017" s="233" t="s">
        <v>159</v>
      </c>
      <c r="E1017" s="40"/>
      <c r="F1017" s="234" t="s">
        <v>1079</v>
      </c>
      <c r="G1017" s="40"/>
      <c r="H1017" s="40"/>
      <c r="I1017" s="235"/>
      <c r="J1017" s="40"/>
      <c r="K1017" s="40"/>
      <c r="L1017" s="44"/>
      <c r="M1017" s="236"/>
      <c r="N1017" s="237"/>
      <c r="O1017" s="91"/>
      <c r="P1017" s="91"/>
      <c r="Q1017" s="91"/>
      <c r="R1017" s="91"/>
      <c r="S1017" s="91"/>
      <c r="T1017" s="92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T1017" s="17" t="s">
        <v>159</v>
      </c>
      <c r="AU1017" s="17" t="s">
        <v>86</v>
      </c>
    </row>
    <row r="1018" s="15" customFormat="1">
      <c r="A1018" s="15"/>
      <c r="B1018" s="260"/>
      <c r="C1018" s="261"/>
      <c r="D1018" s="233" t="s">
        <v>160</v>
      </c>
      <c r="E1018" s="262" t="s">
        <v>1</v>
      </c>
      <c r="F1018" s="263" t="s">
        <v>1081</v>
      </c>
      <c r="G1018" s="261"/>
      <c r="H1018" s="262" t="s">
        <v>1</v>
      </c>
      <c r="I1018" s="264"/>
      <c r="J1018" s="261"/>
      <c r="K1018" s="261"/>
      <c r="L1018" s="265"/>
      <c r="M1018" s="266"/>
      <c r="N1018" s="267"/>
      <c r="O1018" s="267"/>
      <c r="P1018" s="267"/>
      <c r="Q1018" s="267"/>
      <c r="R1018" s="267"/>
      <c r="S1018" s="267"/>
      <c r="T1018" s="26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9" t="s">
        <v>160</v>
      </c>
      <c r="AU1018" s="269" t="s">
        <v>86</v>
      </c>
      <c r="AV1018" s="15" t="s">
        <v>84</v>
      </c>
      <c r="AW1018" s="15" t="s">
        <v>34</v>
      </c>
      <c r="AX1018" s="15" t="s">
        <v>76</v>
      </c>
      <c r="AY1018" s="269" t="s">
        <v>151</v>
      </c>
    </row>
    <row r="1019" s="13" customFormat="1">
      <c r="A1019" s="13"/>
      <c r="B1019" s="238"/>
      <c r="C1019" s="239"/>
      <c r="D1019" s="233" t="s">
        <v>160</v>
      </c>
      <c r="E1019" s="240" t="s">
        <v>1</v>
      </c>
      <c r="F1019" s="241" t="s">
        <v>1082</v>
      </c>
      <c r="G1019" s="239"/>
      <c r="H1019" s="242">
        <v>1.8</v>
      </c>
      <c r="I1019" s="243"/>
      <c r="J1019" s="239"/>
      <c r="K1019" s="239"/>
      <c r="L1019" s="244"/>
      <c r="M1019" s="245"/>
      <c r="N1019" s="246"/>
      <c r="O1019" s="246"/>
      <c r="P1019" s="246"/>
      <c r="Q1019" s="246"/>
      <c r="R1019" s="246"/>
      <c r="S1019" s="246"/>
      <c r="T1019" s="24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8" t="s">
        <v>160</v>
      </c>
      <c r="AU1019" s="248" t="s">
        <v>86</v>
      </c>
      <c r="AV1019" s="13" t="s">
        <v>86</v>
      </c>
      <c r="AW1019" s="13" t="s">
        <v>34</v>
      </c>
      <c r="AX1019" s="13" t="s">
        <v>76</v>
      </c>
      <c r="AY1019" s="248" t="s">
        <v>151</v>
      </c>
    </row>
    <row r="1020" s="13" customFormat="1">
      <c r="A1020" s="13"/>
      <c r="B1020" s="238"/>
      <c r="C1020" s="239"/>
      <c r="D1020" s="233" t="s">
        <v>160</v>
      </c>
      <c r="E1020" s="240" t="s">
        <v>1</v>
      </c>
      <c r="F1020" s="241" t="s">
        <v>1083</v>
      </c>
      <c r="G1020" s="239"/>
      <c r="H1020" s="242">
        <v>0.71999999999999997</v>
      </c>
      <c r="I1020" s="243"/>
      <c r="J1020" s="239"/>
      <c r="K1020" s="239"/>
      <c r="L1020" s="244"/>
      <c r="M1020" s="245"/>
      <c r="N1020" s="246"/>
      <c r="O1020" s="246"/>
      <c r="P1020" s="246"/>
      <c r="Q1020" s="246"/>
      <c r="R1020" s="246"/>
      <c r="S1020" s="246"/>
      <c r="T1020" s="24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8" t="s">
        <v>160</v>
      </c>
      <c r="AU1020" s="248" t="s">
        <v>86</v>
      </c>
      <c r="AV1020" s="13" t="s">
        <v>86</v>
      </c>
      <c r="AW1020" s="13" t="s">
        <v>34</v>
      </c>
      <c r="AX1020" s="13" t="s">
        <v>76</v>
      </c>
      <c r="AY1020" s="248" t="s">
        <v>151</v>
      </c>
    </row>
    <row r="1021" s="14" customFormat="1">
      <c r="A1021" s="14"/>
      <c r="B1021" s="249"/>
      <c r="C1021" s="250"/>
      <c r="D1021" s="233" t="s">
        <v>160</v>
      </c>
      <c r="E1021" s="251" t="s">
        <v>1</v>
      </c>
      <c r="F1021" s="252" t="s">
        <v>162</v>
      </c>
      <c r="G1021" s="250"/>
      <c r="H1021" s="253">
        <v>2.52</v>
      </c>
      <c r="I1021" s="254"/>
      <c r="J1021" s="250"/>
      <c r="K1021" s="250"/>
      <c r="L1021" s="255"/>
      <c r="M1021" s="256"/>
      <c r="N1021" s="257"/>
      <c r="O1021" s="257"/>
      <c r="P1021" s="257"/>
      <c r="Q1021" s="257"/>
      <c r="R1021" s="257"/>
      <c r="S1021" s="257"/>
      <c r="T1021" s="25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9" t="s">
        <v>160</v>
      </c>
      <c r="AU1021" s="259" t="s">
        <v>86</v>
      </c>
      <c r="AV1021" s="14" t="s">
        <v>157</v>
      </c>
      <c r="AW1021" s="14" t="s">
        <v>34</v>
      </c>
      <c r="AX1021" s="14" t="s">
        <v>84</v>
      </c>
      <c r="AY1021" s="259" t="s">
        <v>151</v>
      </c>
    </row>
    <row r="1022" s="2" customFormat="1" ht="24.15" customHeight="1">
      <c r="A1022" s="38"/>
      <c r="B1022" s="39"/>
      <c r="C1022" s="270" t="s">
        <v>1084</v>
      </c>
      <c r="D1022" s="270" t="s">
        <v>257</v>
      </c>
      <c r="E1022" s="271" t="s">
        <v>1085</v>
      </c>
      <c r="F1022" s="272" t="s">
        <v>1086</v>
      </c>
      <c r="G1022" s="273" t="s">
        <v>156</v>
      </c>
      <c r="H1022" s="274">
        <v>2.7719999999999998</v>
      </c>
      <c r="I1022" s="275"/>
      <c r="J1022" s="276">
        <f>ROUND(I1022*H1022,2)</f>
        <v>0</v>
      </c>
      <c r="K1022" s="277"/>
      <c r="L1022" s="278"/>
      <c r="M1022" s="279" t="s">
        <v>1</v>
      </c>
      <c r="N1022" s="280" t="s">
        <v>41</v>
      </c>
      <c r="O1022" s="91"/>
      <c r="P1022" s="229">
        <f>O1022*H1022</f>
        <v>0</v>
      </c>
      <c r="Q1022" s="229">
        <v>0.01</v>
      </c>
      <c r="R1022" s="229">
        <f>Q1022*H1022</f>
        <v>0.027719999999999998</v>
      </c>
      <c r="S1022" s="229">
        <v>0</v>
      </c>
      <c r="T1022" s="230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31" t="s">
        <v>340</v>
      </c>
      <c r="AT1022" s="231" t="s">
        <v>257</v>
      </c>
      <c r="AU1022" s="231" t="s">
        <v>86</v>
      </c>
      <c r="AY1022" s="17" t="s">
        <v>151</v>
      </c>
      <c r="BE1022" s="232">
        <f>IF(N1022="základní",J1022,0)</f>
        <v>0</v>
      </c>
      <c r="BF1022" s="232">
        <f>IF(N1022="snížená",J1022,0)</f>
        <v>0</v>
      </c>
      <c r="BG1022" s="232">
        <f>IF(N1022="zákl. přenesená",J1022,0)</f>
        <v>0</v>
      </c>
      <c r="BH1022" s="232">
        <f>IF(N1022="sníž. přenesená",J1022,0)</f>
        <v>0</v>
      </c>
      <c r="BI1022" s="232">
        <f>IF(N1022="nulová",J1022,0)</f>
        <v>0</v>
      </c>
      <c r="BJ1022" s="17" t="s">
        <v>84</v>
      </c>
      <c r="BK1022" s="232">
        <f>ROUND(I1022*H1022,2)</f>
        <v>0</v>
      </c>
      <c r="BL1022" s="17" t="s">
        <v>239</v>
      </c>
      <c r="BM1022" s="231" t="s">
        <v>1087</v>
      </c>
    </row>
    <row r="1023" s="2" customFormat="1">
      <c r="A1023" s="38"/>
      <c r="B1023" s="39"/>
      <c r="C1023" s="40"/>
      <c r="D1023" s="233" t="s">
        <v>159</v>
      </c>
      <c r="E1023" s="40"/>
      <c r="F1023" s="234" t="s">
        <v>1086</v>
      </c>
      <c r="G1023" s="40"/>
      <c r="H1023" s="40"/>
      <c r="I1023" s="235"/>
      <c r="J1023" s="40"/>
      <c r="K1023" s="40"/>
      <c r="L1023" s="44"/>
      <c r="M1023" s="236"/>
      <c r="N1023" s="237"/>
      <c r="O1023" s="91"/>
      <c r="P1023" s="91"/>
      <c r="Q1023" s="91"/>
      <c r="R1023" s="91"/>
      <c r="S1023" s="91"/>
      <c r="T1023" s="92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T1023" s="17" t="s">
        <v>159</v>
      </c>
      <c r="AU1023" s="17" t="s">
        <v>86</v>
      </c>
    </row>
    <row r="1024" s="13" customFormat="1">
      <c r="A1024" s="13"/>
      <c r="B1024" s="238"/>
      <c r="C1024" s="239"/>
      <c r="D1024" s="233" t="s">
        <v>160</v>
      </c>
      <c r="E1024" s="240" t="s">
        <v>1</v>
      </c>
      <c r="F1024" s="241" t="s">
        <v>1088</v>
      </c>
      <c r="G1024" s="239"/>
      <c r="H1024" s="242">
        <v>2.7719999999999998</v>
      </c>
      <c r="I1024" s="243"/>
      <c r="J1024" s="239"/>
      <c r="K1024" s="239"/>
      <c r="L1024" s="244"/>
      <c r="M1024" s="245"/>
      <c r="N1024" s="246"/>
      <c r="O1024" s="246"/>
      <c r="P1024" s="246"/>
      <c r="Q1024" s="246"/>
      <c r="R1024" s="246"/>
      <c r="S1024" s="246"/>
      <c r="T1024" s="24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8" t="s">
        <v>160</v>
      </c>
      <c r="AU1024" s="248" t="s">
        <v>86</v>
      </c>
      <c r="AV1024" s="13" t="s">
        <v>86</v>
      </c>
      <c r="AW1024" s="13" t="s">
        <v>34</v>
      </c>
      <c r="AX1024" s="13" t="s">
        <v>84</v>
      </c>
      <c r="AY1024" s="248" t="s">
        <v>151</v>
      </c>
    </row>
    <row r="1025" s="2" customFormat="1" ht="21.75" customHeight="1">
      <c r="A1025" s="38"/>
      <c r="B1025" s="39"/>
      <c r="C1025" s="219" t="s">
        <v>1089</v>
      </c>
      <c r="D1025" s="219" t="s">
        <v>153</v>
      </c>
      <c r="E1025" s="220" t="s">
        <v>1090</v>
      </c>
      <c r="F1025" s="221" t="s">
        <v>1091</v>
      </c>
      <c r="G1025" s="222" t="s">
        <v>305</v>
      </c>
      <c r="H1025" s="223">
        <v>192</v>
      </c>
      <c r="I1025" s="224"/>
      <c r="J1025" s="225">
        <f>ROUND(I1025*H1025,2)</f>
        <v>0</v>
      </c>
      <c r="K1025" s="226"/>
      <c r="L1025" s="44"/>
      <c r="M1025" s="227" t="s">
        <v>1</v>
      </c>
      <c r="N1025" s="228" t="s">
        <v>41</v>
      </c>
      <c r="O1025" s="91"/>
      <c r="P1025" s="229">
        <f>O1025*H1025</f>
        <v>0</v>
      </c>
      <c r="Q1025" s="229">
        <v>0.00050000000000000001</v>
      </c>
      <c r="R1025" s="229">
        <f>Q1025*H1025</f>
        <v>0.096000000000000002</v>
      </c>
      <c r="S1025" s="229">
        <v>0</v>
      </c>
      <c r="T1025" s="230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31" t="s">
        <v>239</v>
      </c>
      <c r="AT1025" s="231" t="s">
        <v>153</v>
      </c>
      <c r="AU1025" s="231" t="s">
        <v>86</v>
      </c>
      <c r="AY1025" s="17" t="s">
        <v>151</v>
      </c>
      <c r="BE1025" s="232">
        <f>IF(N1025="základní",J1025,0)</f>
        <v>0</v>
      </c>
      <c r="BF1025" s="232">
        <f>IF(N1025="snížená",J1025,0)</f>
        <v>0</v>
      </c>
      <c r="BG1025" s="232">
        <f>IF(N1025="zákl. přenesená",J1025,0)</f>
        <v>0</v>
      </c>
      <c r="BH1025" s="232">
        <f>IF(N1025="sníž. přenesená",J1025,0)</f>
        <v>0</v>
      </c>
      <c r="BI1025" s="232">
        <f>IF(N1025="nulová",J1025,0)</f>
        <v>0</v>
      </c>
      <c r="BJ1025" s="17" t="s">
        <v>84</v>
      </c>
      <c r="BK1025" s="232">
        <f>ROUND(I1025*H1025,2)</f>
        <v>0</v>
      </c>
      <c r="BL1025" s="17" t="s">
        <v>239</v>
      </c>
      <c r="BM1025" s="231" t="s">
        <v>1092</v>
      </c>
    </row>
    <row r="1026" s="2" customFormat="1">
      <c r="A1026" s="38"/>
      <c r="B1026" s="39"/>
      <c r="C1026" s="40"/>
      <c r="D1026" s="233" t="s">
        <v>159</v>
      </c>
      <c r="E1026" s="40"/>
      <c r="F1026" s="234" t="s">
        <v>1091</v>
      </c>
      <c r="G1026" s="40"/>
      <c r="H1026" s="40"/>
      <c r="I1026" s="235"/>
      <c r="J1026" s="40"/>
      <c r="K1026" s="40"/>
      <c r="L1026" s="44"/>
      <c r="M1026" s="236"/>
      <c r="N1026" s="237"/>
      <c r="O1026" s="91"/>
      <c r="P1026" s="91"/>
      <c r="Q1026" s="91"/>
      <c r="R1026" s="91"/>
      <c r="S1026" s="91"/>
      <c r="T1026" s="92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T1026" s="17" t="s">
        <v>159</v>
      </c>
      <c r="AU1026" s="17" t="s">
        <v>86</v>
      </c>
    </row>
    <row r="1027" s="2" customFormat="1" ht="24.15" customHeight="1">
      <c r="A1027" s="38"/>
      <c r="B1027" s="39"/>
      <c r="C1027" s="219" t="s">
        <v>1093</v>
      </c>
      <c r="D1027" s="219" t="s">
        <v>153</v>
      </c>
      <c r="E1027" s="220" t="s">
        <v>1094</v>
      </c>
      <c r="F1027" s="221" t="s">
        <v>1095</v>
      </c>
      <c r="G1027" s="222" t="s">
        <v>305</v>
      </c>
      <c r="H1027" s="223">
        <v>12</v>
      </c>
      <c r="I1027" s="224"/>
      <c r="J1027" s="225">
        <f>ROUND(I1027*H1027,2)</f>
        <v>0</v>
      </c>
      <c r="K1027" s="226"/>
      <c r="L1027" s="44"/>
      <c r="M1027" s="227" t="s">
        <v>1</v>
      </c>
      <c r="N1027" s="228" t="s">
        <v>41</v>
      </c>
      <c r="O1027" s="91"/>
      <c r="P1027" s="229">
        <f>O1027*H1027</f>
        <v>0</v>
      </c>
      <c r="Q1027" s="229">
        <v>0.00095</v>
      </c>
      <c r="R1027" s="229">
        <f>Q1027*H1027</f>
        <v>0.0114</v>
      </c>
      <c r="S1027" s="229">
        <v>0</v>
      </c>
      <c r="T1027" s="230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31" t="s">
        <v>239</v>
      </c>
      <c r="AT1027" s="231" t="s">
        <v>153</v>
      </c>
      <c r="AU1027" s="231" t="s">
        <v>86</v>
      </c>
      <c r="AY1027" s="17" t="s">
        <v>151</v>
      </c>
      <c r="BE1027" s="232">
        <f>IF(N1027="základní",J1027,0)</f>
        <v>0</v>
      </c>
      <c r="BF1027" s="232">
        <f>IF(N1027="snížená",J1027,0)</f>
        <v>0</v>
      </c>
      <c r="BG1027" s="232">
        <f>IF(N1027="zákl. přenesená",J1027,0)</f>
        <v>0</v>
      </c>
      <c r="BH1027" s="232">
        <f>IF(N1027="sníž. přenesená",J1027,0)</f>
        <v>0</v>
      </c>
      <c r="BI1027" s="232">
        <f>IF(N1027="nulová",J1027,0)</f>
        <v>0</v>
      </c>
      <c r="BJ1027" s="17" t="s">
        <v>84</v>
      </c>
      <c r="BK1027" s="232">
        <f>ROUND(I1027*H1027,2)</f>
        <v>0</v>
      </c>
      <c r="BL1027" s="17" t="s">
        <v>239</v>
      </c>
      <c r="BM1027" s="231" t="s">
        <v>1096</v>
      </c>
    </row>
    <row r="1028" s="2" customFormat="1">
      <c r="A1028" s="38"/>
      <c r="B1028" s="39"/>
      <c r="C1028" s="40"/>
      <c r="D1028" s="233" t="s">
        <v>159</v>
      </c>
      <c r="E1028" s="40"/>
      <c r="F1028" s="234" t="s">
        <v>1095</v>
      </c>
      <c r="G1028" s="40"/>
      <c r="H1028" s="40"/>
      <c r="I1028" s="235"/>
      <c r="J1028" s="40"/>
      <c r="K1028" s="40"/>
      <c r="L1028" s="44"/>
      <c r="M1028" s="236"/>
      <c r="N1028" s="237"/>
      <c r="O1028" s="91"/>
      <c r="P1028" s="91"/>
      <c r="Q1028" s="91"/>
      <c r="R1028" s="91"/>
      <c r="S1028" s="91"/>
      <c r="T1028" s="92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T1028" s="17" t="s">
        <v>159</v>
      </c>
      <c r="AU1028" s="17" t="s">
        <v>86</v>
      </c>
    </row>
    <row r="1029" s="2" customFormat="1" ht="33" customHeight="1">
      <c r="A1029" s="38"/>
      <c r="B1029" s="39"/>
      <c r="C1029" s="219" t="s">
        <v>1097</v>
      </c>
      <c r="D1029" s="219" t="s">
        <v>153</v>
      </c>
      <c r="E1029" s="220" t="s">
        <v>1098</v>
      </c>
      <c r="F1029" s="221" t="s">
        <v>1099</v>
      </c>
      <c r="G1029" s="222" t="s">
        <v>305</v>
      </c>
      <c r="H1029" s="223">
        <v>9</v>
      </c>
      <c r="I1029" s="224"/>
      <c r="J1029" s="225">
        <f>ROUND(I1029*H1029,2)</f>
        <v>0</v>
      </c>
      <c r="K1029" s="226"/>
      <c r="L1029" s="44"/>
      <c r="M1029" s="227" t="s">
        <v>1</v>
      </c>
      <c r="N1029" s="228" t="s">
        <v>41</v>
      </c>
      <c r="O1029" s="91"/>
      <c r="P1029" s="229">
        <f>O1029*H1029</f>
        <v>0</v>
      </c>
      <c r="Q1029" s="229">
        <v>0.00097999999999999997</v>
      </c>
      <c r="R1029" s="229">
        <f>Q1029*H1029</f>
        <v>0.0088199999999999997</v>
      </c>
      <c r="S1029" s="229">
        <v>0</v>
      </c>
      <c r="T1029" s="230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31" t="s">
        <v>239</v>
      </c>
      <c r="AT1029" s="231" t="s">
        <v>153</v>
      </c>
      <c r="AU1029" s="231" t="s">
        <v>86</v>
      </c>
      <c r="AY1029" s="17" t="s">
        <v>151</v>
      </c>
      <c r="BE1029" s="232">
        <f>IF(N1029="základní",J1029,0)</f>
        <v>0</v>
      </c>
      <c r="BF1029" s="232">
        <f>IF(N1029="snížená",J1029,0)</f>
        <v>0</v>
      </c>
      <c r="BG1029" s="232">
        <f>IF(N1029="zákl. přenesená",J1029,0)</f>
        <v>0</v>
      </c>
      <c r="BH1029" s="232">
        <f>IF(N1029="sníž. přenesená",J1029,0)</f>
        <v>0</v>
      </c>
      <c r="BI1029" s="232">
        <f>IF(N1029="nulová",J1029,0)</f>
        <v>0</v>
      </c>
      <c r="BJ1029" s="17" t="s">
        <v>84</v>
      </c>
      <c r="BK1029" s="232">
        <f>ROUND(I1029*H1029,2)</f>
        <v>0</v>
      </c>
      <c r="BL1029" s="17" t="s">
        <v>239</v>
      </c>
      <c r="BM1029" s="231" t="s">
        <v>1100</v>
      </c>
    </row>
    <row r="1030" s="2" customFormat="1">
      <c r="A1030" s="38"/>
      <c r="B1030" s="39"/>
      <c r="C1030" s="40"/>
      <c r="D1030" s="233" t="s">
        <v>159</v>
      </c>
      <c r="E1030" s="40"/>
      <c r="F1030" s="234" t="s">
        <v>1099</v>
      </c>
      <c r="G1030" s="40"/>
      <c r="H1030" s="40"/>
      <c r="I1030" s="235"/>
      <c r="J1030" s="40"/>
      <c r="K1030" s="40"/>
      <c r="L1030" s="44"/>
      <c r="M1030" s="236"/>
      <c r="N1030" s="237"/>
      <c r="O1030" s="91"/>
      <c r="P1030" s="91"/>
      <c r="Q1030" s="91"/>
      <c r="R1030" s="91"/>
      <c r="S1030" s="91"/>
      <c r="T1030" s="92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T1030" s="17" t="s">
        <v>159</v>
      </c>
      <c r="AU1030" s="17" t="s">
        <v>86</v>
      </c>
    </row>
    <row r="1031" s="2" customFormat="1" ht="24.15" customHeight="1">
      <c r="A1031" s="38"/>
      <c r="B1031" s="39"/>
      <c r="C1031" s="219" t="s">
        <v>1101</v>
      </c>
      <c r="D1031" s="219" t="s">
        <v>153</v>
      </c>
      <c r="E1031" s="220" t="s">
        <v>1102</v>
      </c>
      <c r="F1031" s="221" t="s">
        <v>1103</v>
      </c>
      <c r="G1031" s="222" t="s">
        <v>188</v>
      </c>
      <c r="H1031" s="223">
        <v>5.4329999999999998</v>
      </c>
      <c r="I1031" s="224"/>
      <c r="J1031" s="225">
        <f>ROUND(I1031*H1031,2)</f>
        <v>0</v>
      </c>
      <c r="K1031" s="226"/>
      <c r="L1031" s="44"/>
      <c r="M1031" s="227" t="s">
        <v>1</v>
      </c>
      <c r="N1031" s="228" t="s">
        <v>41</v>
      </c>
      <c r="O1031" s="91"/>
      <c r="P1031" s="229">
        <f>O1031*H1031</f>
        <v>0</v>
      </c>
      <c r="Q1031" s="229">
        <v>0</v>
      </c>
      <c r="R1031" s="229">
        <f>Q1031*H1031</f>
        <v>0</v>
      </c>
      <c r="S1031" s="229">
        <v>0</v>
      </c>
      <c r="T1031" s="230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31" t="s">
        <v>239</v>
      </c>
      <c r="AT1031" s="231" t="s">
        <v>153</v>
      </c>
      <c r="AU1031" s="231" t="s">
        <v>86</v>
      </c>
      <c r="AY1031" s="17" t="s">
        <v>151</v>
      </c>
      <c r="BE1031" s="232">
        <f>IF(N1031="základní",J1031,0)</f>
        <v>0</v>
      </c>
      <c r="BF1031" s="232">
        <f>IF(N1031="snížená",J1031,0)</f>
        <v>0</v>
      </c>
      <c r="BG1031" s="232">
        <f>IF(N1031="zákl. přenesená",J1031,0)</f>
        <v>0</v>
      </c>
      <c r="BH1031" s="232">
        <f>IF(N1031="sníž. přenesená",J1031,0)</f>
        <v>0</v>
      </c>
      <c r="BI1031" s="232">
        <f>IF(N1031="nulová",J1031,0)</f>
        <v>0</v>
      </c>
      <c r="BJ1031" s="17" t="s">
        <v>84</v>
      </c>
      <c r="BK1031" s="232">
        <f>ROUND(I1031*H1031,2)</f>
        <v>0</v>
      </c>
      <c r="BL1031" s="17" t="s">
        <v>239</v>
      </c>
      <c r="BM1031" s="231" t="s">
        <v>1104</v>
      </c>
    </row>
    <row r="1032" s="2" customFormat="1">
      <c r="A1032" s="38"/>
      <c r="B1032" s="39"/>
      <c r="C1032" s="40"/>
      <c r="D1032" s="233" t="s">
        <v>159</v>
      </c>
      <c r="E1032" s="40"/>
      <c r="F1032" s="234" t="s">
        <v>1103</v>
      </c>
      <c r="G1032" s="40"/>
      <c r="H1032" s="40"/>
      <c r="I1032" s="235"/>
      <c r="J1032" s="40"/>
      <c r="K1032" s="40"/>
      <c r="L1032" s="44"/>
      <c r="M1032" s="236"/>
      <c r="N1032" s="237"/>
      <c r="O1032" s="91"/>
      <c r="P1032" s="91"/>
      <c r="Q1032" s="91"/>
      <c r="R1032" s="91"/>
      <c r="S1032" s="91"/>
      <c r="T1032" s="92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T1032" s="17" t="s">
        <v>159</v>
      </c>
      <c r="AU1032" s="17" t="s">
        <v>86</v>
      </c>
    </row>
    <row r="1033" s="12" customFormat="1" ht="22.8" customHeight="1">
      <c r="A1033" s="12"/>
      <c r="B1033" s="203"/>
      <c r="C1033" s="204"/>
      <c r="D1033" s="205" t="s">
        <v>75</v>
      </c>
      <c r="E1033" s="217" t="s">
        <v>1105</v>
      </c>
      <c r="F1033" s="217" t="s">
        <v>1106</v>
      </c>
      <c r="G1033" s="204"/>
      <c r="H1033" s="204"/>
      <c r="I1033" s="207"/>
      <c r="J1033" s="218">
        <f>BK1033</f>
        <v>0</v>
      </c>
      <c r="K1033" s="204"/>
      <c r="L1033" s="209"/>
      <c r="M1033" s="210"/>
      <c r="N1033" s="211"/>
      <c r="O1033" s="211"/>
      <c r="P1033" s="212">
        <f>SUM(P1034:P1038)</f>
        <v>0</v>
      </c>
      <c r="Q1033" s="211"/>
      <c r="R1033" s="212">
        <f>SUM(R1034:R1038)</f>
        <v>0</v>
      </c>
      <c r="S1033" s="211"/>
      <c r="T1033" s="213">
        <f>SUM(T1034:T1038)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214" t="s">
        <v>86</v>
      </c>
      <c r="AT1033" s="215" t="s">
        <v>75</v>
      </c>
      <c r="AU1033" s="215" t="s">
        <v>84</v>
      </c>
      <c r="AY1033" s="214" t="s">
        <v>151</v>
      </c>
      <c r="BK1033" s="216">
        <f>SUM(BK1034:BK1038)</f>
        <v>0</v>
      </c>
    </row>
    <row r="1034" s="2" customFormat="1" ht="16.5" customHeight="1">
      <c r="A1034" s="38"/>
      <c r="B1034" s="39"/>
      <c r="C1034" s="219" t="s">
        <v>1107</v>
      </c>
      <c r="D1034" s="219" t="s">
        <v>153</v>
      </c>
      <c r="E1034" s="220" t="s">
        <v>1108</v>
      </c>
      <c r="F1034" s="221" t="s">
        <v>1109</v>
      </c>
      <c r="G1034" s="222" t="s">
        <v>156</v>
      </c>
      <c r="H1034" s="223">
        <v>27.045000000000002</v>
      </c>
      <c r="I1034" s="224"/>
      <c r="J1034" s="225">
        <f>ROUND(I1034*H1034,2)</f>
        <v>0</v>
      </c>
      <c r="K1034" s="226"/>
      <c r="L1034" s="44"/>
      <c r="M1034" s="227" t="s">
        <v>1</v>
      </c>
      <c r="N1034" s="228" t="s">
        <v>41</v>
      </c>
      <c r="O1034" s="91"/>
      <c r="P1034" s="229">
        <f>O1034*H1034</f>
        <v>0</v>
      </c>
      <c r="Q1034" s="229">
        <v>0</v>
      </c>
      <c r="R1034" s="229">
        <f>Q1034*H1034</f>
        <v>0</v>
      </c>
      <c r="S1034" s="229">
        <v>0</v>
      </c>
      <c r="T1034" s="230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31" t="s">
        <v>239</v>
      </c>
      <c r="AT1034" s="231" t="s">
        <v>153</v>
      </c>
      <c r="AU1034" s="231" t="s">
        <v>86</v>
      </c>
      <c r="AY1034" s="17" t="s">
        <v>151</v>
      </c>
      <c r="BE1034" s="232">
        <f>IF(N1034="základní",J1034,0)</f>
        <v>0</v>
      </c>
      <c r="BF1034" s="232">
        <f>IF(N1034="snížená",J1034,0)</f>
        <v>0</v>
      </c>
      <c r="BG1034" s="232">
        <f>IF(N1034="zákl. přenesená",J1034,0)</f>
        <v>0</v>
      </c>
      <c r="BH1034" s="232">
        <f>IF(N1034="sníž. přenesená",J1034,0)</f>
        <v>0</v>
      </c>
      <c r="BI1034" s="232">
        <f>IF(N1034="nulová",J1034,0)</f>
        <v>0</v>
      </c>
      <c r="BJ1034" s="17" t="s">
        <v>84</v>
      </c>
      <c r="BK1034" s="232">
        <f>ROUND(I1034*H1034,2)</f>
        <v>0</v>
      </c>
      <c r="BL1034" s="17" t="s">
        <v>239</v>
      </c>
      <c r="BM1034" s="231" t="s">
        <v>1110</v>
      </c>
    </row>
    <row r="1035" s="2" customFormat="1">
      <c r="A1035" s="38"/>
      <c r="B1035" s="39"/>
      <c r="C1035" s="40"/>
      <c r="D1035" s="233" t="s">
        <v>159</v>
      </c>
      <c r="E1035" s="40"/>
      <c r="F1035" s="234" t="s">
        <v>1109</v>
      </c>
      <c r="G1035" s="40"/>
      <c r="H1035" s="40"/>
      <c r="I1035" s="235"/>
      <c r="J1035" s="40"/>
      <c r="K1035" s="40"/>
      <c r="L1035" s="44"/>
      <c r="M1035" s="236"/>
      <c r="N1035" s="237"/>
      <c r="O1035" s="91"/>
      <c r="P1035" s="91"/>
      <c r="Q1035" s="91"/>
      <c r="R1035" s="91"/>
      <c r="S1035" s="91"/>
      <c r="T1035" s="92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159</v>
      </c>
      <c r="AU1035" s="17" t="s">
        <v>86</v>
      </c>
    </row>
    <row r="1036" s="15" customFormat="1">
      <c r="A1036" s="15"/>
      <c r="B1036" s="260"/>
      <c r="C1036" s="261"/>
      <c r="D1036" s="233" t="s">
        <v>160</v>
      </c>
      <c r="E1036" s="262" t="s">
        <v>1</v>
      </c>
      <c r="F1036" s="263" t="s">
        <v>1111</v>
      </c>
      <c r="G1036" s="261"/>
      <c r="H1036" s="262" t="s">
        <v>1</v>
      </c>
      <c r="I1036" s="264"/>
      <c r="J1036" s="261"/>
      <c r="K1036" s="261"/>
      <c r="L1036" s="265"/>
      <c r="M1036" s="266"/>
      <c r="N1036" s="267"/>
      <c r="O1036" s="267"/>
      <c r="P1036" s="267"/>
      <c r="Q1036" s="267"/>
      <c r="R1036" s="267"/>
      <c r="S1036" s="267"/>
      <c r="T1036" s="268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9" t="s">
        <v>160</v>
      </c>
      <c r="AU1036" s="269" t="s">
        <v>86</v>
      </c>
      <c r="AV1036" s="15" t="s">
        <v>84</v>
      </c>
      <c r="AW1036" s="15" t="s">
        <v>34</v>
      </c>
      <c r="AX1036" s="15" t="s">
        <v>76</v>
      </c>
      <c r="AY1036" s="269" t="s">
        <v>151</v>
      </c>
    </row>
    <row r="1037" s="13" customFormat="1">
      <c r="A1037" s="13"/>
      <c r="B1037" s="238"/>
      <c r="C1037" s="239"/>
      <c r="D1037" s="233" t="s">
        <v>160</v>
      </c>
      <c r="E1037" s="240" t="s">
        <v>1</v>
      </c>
      <c r="F1037" s="241" t="s">
        <v>1112</v>
      </c>
      <c r="G1037" s="239"/>
      <c r="H1037" s="242">
        <v>27.045000000000002</v>
      </c>
      <c r="I1037" s="243"/>
      <c r="J1037" s="239"/>
      <c r="K1037" s="239"/>
      <c r="L1037" s="244"/>
      <c r="M1037" s="245"/>
      <c r="N1037" s="246"/>
      <c r="O1037" s="246"/>
      <c r="P1037" s="246"/>
      <c r="Q1037" s="246"/>
      <c r="R1037" s="246"/>
      <c r="S1037" s="246"/>
      <c r="T1037" s="247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8" t="s">
        <v>160</v>
      </c>
      <c r="AU1037" s="248" t="s">
        <v>86</v>
      </c>
      <c r="AV1037" s="13" t="s">
        <v>86</v>
      </c>
      <c r="AW1037" s="13" t="s">
        <v>34</v>
      </c>
      <c r="AX1037" s="13" t="s">
        <v>76</v>
      </c>
      <c r="AY1037" s="248" t="s">
        <v>151</v>
      </c>
    </row>
    <row r="1038" s="14" customFormat="1">
      <c r="A1038" s="14"/>
      <c r="B1038" s="249"/>
      <c r="C1038" s="250"/>
      <c r="D1038" s="233" t="s">
        <v>160</v>
      </c>
      <c r="E1038" s="251" t="s">
        <v>1</v>
      </c>
      <c r="F1038" s="252" t="s">
        <v>162</v>
      </c>
      <c r="G1038" s="250"/>
      <c r="H1038" s="253">
        <v>27.045000000000002</v>
      </c>
      <c r="I1038" s="254"/>
      <c r="J1038" s="250"/>
      <c r="K1038" s="250"/>
      <c r="L1038" s="255"/>
      <c r="M1038" s="256"/>
      <c r="N1038" s="257"/>
      <c r="O1038" s="257"/>
      <c r="P1038" s="257"/>
      <c r="Q1038" s="257"/>
      <c r="R1038" s="257"/>
      <c r="S1038" s="257"/>
      <c r="T1038" s="25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9" t="s">
        <v>160</v>
      </c>
      <c r="AU1038" s="259" t="s">
        <v>86</v>
      </c>
      <c r="AV1038" s="14" t="s">
        <v>157</v>
      </c>
      <c r="AW1038" s="14" t="s">
        <v>34</v>
      </c>
      <c r="AX1038" s="14" t="s">
        <v>84</v>
      </c>
      <c r="AY1038" s="259" t="s">
        <v>151</v>
      </c>
    </row>
    <row r="1039" s="12" customFormat="1" ht="22.8" customHeight="1">
      <c r="A1039" s="12"/>
      <c r="B1039" s="203"/>
      <c r="C1039" s="204"/>
      <c r="D1039" s="205" t="s">
        <v>75</v>
      </c>
      <c r="E1039" s="217" t="s">
        <v>1113</v>
      </c>
      <c r="F1039" s="217" t="s">
        <v>1114</v>
      </c>
      <c r="G1039" s="204"/>
      <c r="H1039" s="204"/>
      <c r="I1039" s="207"/>
      <c r="J1039" s="218">
        <f>BK1039</f>
        <v>0</v>
      </c>
      <c r="K1039" s="204"/>
      <c r="L1039" s="209"/>
      <c r="M1039" s="210"/>
      <c r="N1039" s="211"/>
      <c r="O1039" s="211"/>
      <c r="P1039" s="212">
        <f>SUM(P1040:P1105)</f>
        <v>0</v>
      </c>
      <c r="Q1039" s="211"/>
      <c r="R1039" s="212">
        <f>SUM(R1040:R1105)</f>
        <v>0.31471020000000005</v>
      </c>
      <c r="S1039" s="211"/>
      <c r="T1039" s="213">
        <f>SUM(T1040:T1105)</f>
        <v>0.077428700000000003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14" t="s">
        <v>86</v>
      </c>
      <c r="AT1039" s="215" t="s">
        <v>75</v>
      </c>
      <c r="AU1039" s="215" t="s">
        <v>84</v>
      </c>
      <c r="AY1039" s="214" t="s">
        <v>151</v>
      </c>
      <c r="BK1039" s="216">
        <f>SUM(BK1040:BK1105)</f>
        <v>0</v>
      </c>
    </row>
    <row r="1040" s="2" customFormat="1" ht="16.5" customHeight="1">
      <c r="A1040" s="38"/>
      <c r="B1040" s="39"/>
      <c r="C1040" s="219" t="s">
        <v>1115</v>
      </c>
      <c r="D1040" s="219" t="s">
        <v>153</v>
      </c>
      <c r="E1040" s="220" t="s">
        <v>1116</v>
      </c>
      <c r="F1040" s="221" t="s">
        <v>1117</v>
      </c>
      <c r="G1040" s="222" t="s">
        <v>156</v>
      </c>
      <c r="H1040" s="223">
        <v>249.77000000000001</v>
      </c>
      <c r="I1040" s="224"/>
      <c r="J1040" s="225">
        <f>ROUND(I1040*H1040,2)</f>
        <v>0</v>
      </c>
      <c r="K1040" s="226"/>
      <c r="L1040" s="44"/>
      <c r="M1040" s="227" t="s">
        <v>1</v>
      </c>
      <c r="N1040" s="228" t="s">
        <v>41</v>
      </c>
      <c r="O1040" s="91"/>
      <c r="P1040" s="229">
        <f>O1040*H1040</f>
        <v>0</v>
      </c>
      <c r="Q1040" s="229">
        <v>0</v>
      </c>
      <c r="R1040" s="229">
        <f>Q1040*H1040</f>
        <v>0</v>
      </c>
      <c r="S1040" s="229">
        <v>0</v>
      </c>
      <c r="T1040" s="230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31" t="s">
        <v>239</v>
      </c>
      <c r="AT1040" s="231" t="s">
        <v>153</v>
      </c>
      <c r="AU1040" s="231" t="s">
        <v>86</v>
      </c>
      <c r="AY1040" s="17" t="s">
        <v>151</v>
      </c>
      <c r="BE1040" s="232">
        <f>IF(N1040="základní",J1040,0)</f>
        <v>0</v>
      </c>
      <c r="BF1040" s="232">
        <f>IF(N1040="snížená",J1040,0)</f>
        <v>0</v>
      </c>
      <c r="BG1040" s="232">
        <f>IF(N1040="zákl. přenesená",J1040,0)</f>
        <v>0</v>
      </c>
      <c r="BH1040" s="232">
        <f>IF(N1040="sníž. přenesená",J1040,0)</f>
        <v>0</v>
      </c>
      <c r="BI1040" s="232">
        <f>IF(N1040="nulová",J1040,0)</f>
        <v>0</v>
      </c>
      <c r="BJ1040" s="17" t="s">
        <v>84</v>
      </c>
      <c r="BK1040" s="232">
        <f>ROUND(I1040*H1040,2)</f>
        <v>0</v>
      </c>
      <c r="BL1040" s="17" t="s">
        <v>239</v>
      </c>
      <c r="BM1040" s="231" t="s">
        <v>1118</v>
      </c>
    </row>
    <row r="1041" s="2" customFormat="1">
      <c r="A1041" s="38"/>
      <c r="B1041" s="39"/>
      <c r="C1041" s="40"/>
      <c r="D1041" s="233" t="s">
        <v>159</v>
      </c>
      <c r="E1041" s="40"/>
      <c r="F1041" s="234" t="s">
        <v>1117</v>
      </c>
      <c r="G1041" s="40"/>
      <c r="H1041" s="40"/>
      <c r="I1041" s="235"/>
      <c r="J1041" s="40"/>
      <c r="K1041" s="40"/>
      <c r="L1041" s="44"/>
      <c r="M1041" s="236"/>
      <c r="N1041" s="237"/>
      <c r="O1041" s="91"/>
      <c r="P1041" s="91"/>
      <c r="Q1041" s="91"/>
      <c r="R1041" s="91"/>
      <c r="S1041" s="91"/>
      <c r="T1041" s="92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T1041" s="17" t="s">
        <v>159</v>
      </c>
      <c r="AU1041" s="17" t="s">
        <v>86</v>
      </c>
    </row>
    <row r="1042" s="15" customFormat="1">
      <c r="A1042" s="15"/>
      <c r="B1042" s="260"/>
      <c r="C1042" s="261"/>
      <c r="D1042" s="233" t="s">
        <v>160</v>
      </c>
      <c r="E1042" s="262" t="s">
        <v>1</v>
      </c>
      <c r="F1042" s="263" t="s">
        <v>1119</v>
      </c>
      <c r="G1042" s="261"/>
      <c r="H1042" s="262" t="s">
        <v>1</v>
      </c>
      <c r="I1042" s="264"/>
      <c r="J1042" s="261"/>
      <c r="K1042" s="261"/>
      <c r="L1042" s="265"/>
      <c r="M1042" s="266"/>
      <c r="N1042" s="267"/>
      <c r="O1042" s="267"/>
      <c r="P1042" s="267"/>
      <c r="Q1042" s="267"/>
      <c r="R1042" s="267"/>
      <c r="S1042" s="267"/>
      <c r="T1042" s="268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9" t="s">
        <v>160</v>
      </c>
      <c r="AU1042" s="269" t="s">
        <v>86</v>
      </c>
      <c r="AV1042" s="15" t="s">
        <v>84</v>
      </c>
      <c r="AW1042" s="15" t="s">
        <v>34</v>
      </c>
      <c r="AX1042" s="15" t="s">
        <v>76</v>
      </c>
      <c r="AY1042" s="269" t="s">
        <v>151</v>
      </c>
    </row>
    <row r="1043" s="13" customFormat="1">
      <c r="A1043" s="13"/>
      <c r="B1043" s="238"/>
      <c r="C1043" s="239"/>
      <c r="D1043" s="233" t="s">
        <v>160</v>
      </c>
      <c r="E1043" s="240" t="s">
        <v>1</v>
      </c>
      <c r="F1043" s="241" t="s">
        <v>250</v>
      </c>
      <c r="G1043" s="239"/>
      <c r="H1043" s="242">
        <v>48</v>
      </c>
      <c r="I1043" s="243"/>
      <c r="J1043" s="239"/>
      <c r="K1043" s="239"/>
      <c r="L1043" s="244"/>
      <c r="M1043" s="245"/>
      <c r="N1043" s="246"/>
      <c r="O1043" s="246"/>
      <c r="P1043" s="246"/>
      <c r="Q1043" s="246"/>
      <c r="R1043" s="246"/>
      <c r="S1043" s="246"/>
      <c r="T1043" s="247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8" t="s">
        <v>160</v>
      </c>
      <c r="AU1043" s="248" t="s">
        <v>86</v>
      </c>
      <c r="AV1043" s="13" t="s">
        <v>86</v>
      </c>
      <c r="AW1043" s="13" t="s">
        <v>34</v>
      </c>
      <c r="AX1043" s="13" t="s">
        <v>76</v>
      </c>
      <c r="AY1043" s="248" t="s">
        <v>151</v>
      </c>
    </row>
    <row r="1044" s="13" customFormat="1">
      <c r="A1044" s="13"/>
      <c r="B1044" s="238"/>
      <c r="C1044" s="239"/>
      <c r="D1044" s="233" t="s">
        <v>160</v>
      </c>
      <c r="E1044" s="240" t="s">
        <v>1</v>
      </c>
      <c r="F1044" s="241" t="s">
        <v>250</v>
      </c>
      <c r="G1044" s="239"/>
      <c r="H1044" s="242">
        <v>48</v>
      </c>
      <c r="I1044" s="243"/>
      <c r="J1044" s="239"/>
      <c r="K1044" s="239"/>
      <c r="L1044" s="244"/>
      <c r="M1044" s="245"/>
      <c r="N1044" s="246"/>
      <c r="O1044" s="246"/>
      <c r="P1044" s="246"/>
      <c r="Q1044" s="246"/>
      <c r="R1044" s="246"/>
      <c r="S1044" s="246"/>
      <c r="T1044" s="247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8" t="s">
        <v>160</v>
      </c>
      <c r="AU1044" s="248" t="s">
        <v>86</v>
      </c>
      <c r="AV1044" s="13" t="s">
        <v>86</v>
      </c>
      <c r="AW1044" s="13" t="s">
        <v>34</v>
      </c>
      <c r="AX1044" s="13" t="s">
        <v>76</v>
      </c>
      <c r="AY1044" s="248" t="s">
        <v>151</v>
      </c>
    </row>
    <row r="1045" s="13" customFormat="1">
      <c r="A1045" s="13"/>
      <c r="B1045" s="238"/>
      <c r="C1045" s="239"/>
      <c r="D1045" s="233" t="s">
        <v>160</v>
      </c>
      <c r="E1045" s="240" t="s">
        <v>1</v>
      </c>
      <c r="F1045" s="241" t="s">
        <v>251</v>
      </c>
      <c r="G1045" s="239"/>
      <c r="H1045" s="242">
        <v>19.68</v>
      </c>
      <c r="I1045" s="243"/>
      <c r="J1045" s="239"/>
      <c r="K1045" s="239"/>
      <c r="L1045" s="244"/>
      <c r="M1045" s="245"/>
      <c r="N1045" s="246"/>
      <c r="O1045" s="246"/>
      <c r="P1045" s="246"/>
      <c r="Q1045" s="246"/>
      <c r="R1045" s="246"/>
      <c r="S1045" s="246"/>
      <c r="T1045" s="247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8" t="s">
        <v>160</v>
      </c>
      <c r="AU1045" s="248" t="s">
        <v>86</v>
      </c>
      <c r="AV1045" s="13" t="s">
        <v>86</v>
      </c>
      <c r="AW1045" s="13" t="s">
        <v>34</v>
      </c>
      <c r="AX1045" s="13" t="s">
        <v>76</v>
      </c>
      <c r="AY1045" s="248" t="s">
        <v>151</v>
      </c>
    </row>
    <row r="1046" s="15" customFormat="1">
      <c r="A1046" s="15"/>
      <c r="B1046" s="260"/>
      <c r="C1046" s="261"/>
      <c r="D1046" s="233" t="s">
        <v>160</v>
      </c>
      <c r="E1046" s="262" t="s">
        <v>1</v>
      </c>
      <c r="F1046" s="263" t="s">
        <v>237</v>
      </c>
      <c r="G1046" s="261"/>
      <c r="H1046" s="262" t="s">
        <v>1</v>
      </c>
      <c r="I1046" s="264"/>
      <c r="J1046" s="261"/>
      <c r="K1046" s="261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9" t="s">
        <v>160</v>
      </c>
      <c r="AU1046" s="269" t="s">
        <v>86</v>
      </c>
      <c r="AV1046" s="15" t="s">
        <v>84</v>
      </c>
      <c r="AW1046" s="15" t="s">
        <v>34</v>
      </c>
      <c r="AX1046" s="15" t="s">
        <v>76</v>
      </c>
      <c r="AY1046" s="269" t="s">
        <v>151</v>
      </c>
    </row>
    <row r="1047" s="13" customFormat="1">
      <c r="A1047" s="13"/>
      <c r="B1047" s="238"/>
      <c r="C1047" s="239"/>
      <c r="D1047" s="233" t="s">
        <v>160</v>
      </c>
      <c r="E1047" s="240" t="s">
        <v>1</v>
      </c>
      <c r="F1047" s="241" t="s">
        <v>238</v>
      </c>
      <c r="G1047" s="239"/>
      <c r="H1047" s="242">
        <v>76.680000000000007</v>
      </c>
      <c r="I1047" s="243"/>
      <c r="J1047" s="239"/>
      <c r="K1047" s="239"/>
      <c r="L1047" s="244"/>
      <c r="M1047" s="245"/>
      <c r="N1047" s="246"/>
      <c r="O1047" s="246"/>
      <c r="P1047" s="246"/>
      <c r="Q1047" s="246"/>
      <c r="R1047" s="246"/>
      <c r="S1047" s="246"/>
      <c r="T1047" s="247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8" t="s">
        <v>160</v>
      </c>
      <c r="AU1047" s="248" t="s">
        <v>86</v>
      </c>
      <c r="AV1047" s="13" t="s">
        <v>86</v>
      </c>
      <c r="AW1047" s="13" t="s">
        <v>34</v>
      </c>
      <c r="AX1047" s="13" t="s">
        <v>76</v>
      </c>
      <c r="AY1047" s="248" t="s">
        <v>151</v>
      </c>
    </row>
    <row r="1048" s="15" customFormat="1">
      <c r="A1048" s="15"/>
      <c r="B1048" s="260"/>
      <c r="C1048" s="261"/>
      <c r="D1048" s="233" t="s">
        <v>160</v>
      </c>
      <c r="E1048" s="262" t="s">
        <v>1</v>
      </c>
      <c r="F1048" s="263" t="s">
        <v>1120</v>
      </c>
      <c r="G1048" s="261"/>
      <c r="H1048" s="262" t="s">
        <v>1</v>
      </c>
      <c r="I1048" s="264"/>
      <c r="J1048" s="261"/>
      <c r="K1048" s="261"/>
      <c r="L1048" s="265"/>
      <c r="M1048" s="266"/>
      <c r="N1048" s="267"/>
      <c r="O1048" s="267"/>
      <c r="P1048" s="267"/>
      <c r="Q1048" s="267"/>
      <c r="R1048" s="267"/>
      <c r="S1048" s="267"/>
      <c r="T1048" s="268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9" t="s">
        <v>160</v>
      </c>
      <c r="AU1048" s="269" t="s">
        <v>86</v>
      </c>
      <c r="AV1048" s="15" t="s">
        <v>84</v>
      </c>
      <c r="AW1048" s="15" t="s">
        <v>34</v>
      </c>
      <c r="AX1048" s="15" t="s">
        <v>76</v>
      </c>
      <c r="AY1048" s="269" t="s">
        <v>151</v>
      </c>
    </row>
    <row r="1049" s="13" customFormat="1">
      <c r="A1049" s="13"/>
      <c r="B1049" s="238"/>
      <c r="C1049" s="239"/>
      <c r="D1049" s="233" t="s">
        <v>160</v>
      </c>
      <c r="E1049" s="240" t="s">
        <v>1</v>
      </c>
      <c r="F1049" s="241" t="s">
        <v>244</v>
      </c>
      <c r="G1049" s="239"/>
      <c r="H1049" s="242">
        <v>257.10000000000002</v>
      </c>
      <c r="I1049" s="243"/>
      <c r="J1049" s="239"/>
      <c r="K1049" s="239"/>
      <c r="L1049" s="244"/>
      <c r="M1049" s="245"/>
      <c r="N1049" s="246"/>
      <c r="O1049" s="246"/>
      <c r="P1049" s="246"/>
      <c r="Q1049" s="246"/>
      <c r="R1049" s="246"/>
      <c r="S1049" s="246"/>
      <c r="T1049" s="24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8" t="s">
        <v>160</v>
      </c>
      <c r="AU1049" s="248" t="s">
        <v>86</v>
      </c>
      <c r="AV1049" s="13" t="s">
        <v>86</v>
      </c>
      <c r="AW1049" s="13" t="s">
        <v>34</v>
      </c>
      <c r="AX1049" s="13" t="s">
        <v>76</v>
      </c>
      <c r="AY1049" s="248" t="s">
        <v>151</v>
      </c>
    </row>
    <row r="1050" s="13" customFormat="1">
      <c r="A1050" s="13"/>
      <c r="B1050" s="238"/>
      <c r="C1050" s="239"/>
      <c r="D1050" s="233" t="s">
        <v>160</v>
      </c>
      <c r="E1050" s="240" t="s">
        <v>1</v>
      </c>
      <c r="F1050" s="241" t="s">
        <v>243</v>
      </c>
      <c r="G1050" s="239"/>
      <c r="H1050" s="242">
        <v>43.950000000000003</v>
      </c>
      <c r="I1050" s="243"/>
      <c r="J1050" s="239"/>
      <c r="K1050" s="239"/>
      <c r="L1050" s="244"/>
      <c r="M1050" s="245"/>
      <c r="N1050" s="246"/>
      <c r="O1050" s="246"/>
      <c r="P1050" s="246"/>
      <c r="Q1050" s="246"/>
      <c r="R1050" s="246"/>
      <c r="S1050" s="246"/>
      <c r="T1050" s="24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8" t="s">
        <v>160</v>
      </c>
      <c r="AU1050" s="248" t="s">
        <v>86</v>
      </c>
      <c r="AV1050" s="13" t="s">
        <v>86</v>
      </c>
      <c r="AW1050" s="13" t="s">
        <v>34</v>
      </c>
      <c r="AX1050" s="13" t="s">
        <v>76</v>
      </c>
      <c r="AY1050" s="248" t="s">
        <v>151</v>
      </c>
    </row>
    <row r="1051" s="15" customFormat="1">
      <c r="A1051" s="15"/>
      <c r="B1051" s="260"/>
      <c r="C1051" s="261"/>
      <c r="D1051" s="233" t="s">
        <v>160</v>
      </c>
      <c r="E1051" s="262" t="s">
        <v>1</v>
      </c>
      <c r="F1051" s="263" t="s">
        <v>1121</v>
      </c>
      <c r="G1051" s="261"/>
      <c r="H1051" s="262" t="s">
        <v>1</v>
      </c>
      <c r="I1051" s="264"/>
      <c r="J1051" s="261"/>
      <c r="K1051" s="261"/>
      <c r="L1051" s="265"/>
      <c r="M1051" s="266"/>
      <c r="N1051" s="267"/>
      <c r="O1051" s="267"/>
      <c r="P1051" s="267"/>
      <c r="Q1051" s="267"/>
      <c r="R1051" s="267"/>
      <c r="S1051" s="267"/>
      <c r="T1051" s="268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9" t="s">
        <v>160</v>
      </c>
      <c r="AU1051" s="269" t="s">
        <v>86</v>
      </c>
      <c r="AV1051" s="15" t="s">
        <v>84</v>
      </c>
      <c r="AW1051" s="15" t="s">
        <v>34</v>
      </c>
      <c r="AX1051" s="15" t="s">
        <v>76</v>
      </c>
      <c r="AY1051" s="269" t="s">
        <v>151</v>
      </c>
    </row>
    <row r="1052" s="13" customFormat="1">
      <c r="A1052" s="13"/>
      <c r="B1052" s="238"/>
      <c r="C1052" s="239"/>
      <c r="D1052" s="233" t="s">
        <v>160</v>
      </c>
      <c r="E1052" s="240" t="s">
        <v>1</v>
      </c>
      <c r="F1052" s="241" t="s">
        <v>1122</v>
      </c>
      <c r="G1052" s="239"/>
      <c r="H1052" s="242">
        <v>-243.63999999999999</v>
      </c>
      <c r="I1052" s="243"/>
      <c r="J1052" s="239"/>
      <c r="K1052" s="239"/>
      <c r="L1052" s="244"/>
      <c r="M1052" s="245"/>
      <c r="N1052" s="246"/>
      <c r="O1052" s="246"/>
      <c r="P1052" s="246"/>
      <c r="Q1052" s="246"/>
      <c r="R1052" s="246"/>
      <c r="S1052" s="246"/>
      <c r="T1052" s="247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8" t="s">
        <v>160</v>
      </c>
      <c r="AU1052" s="248" t="s">
        <v>86</v>
      </c>
      <c r="AV1052" s="13" t="s">
        <v>86</v>
      </c>
      <c r="AW1052" s="13" t="s">
        <v>34</v>
      </c>
      <c r="AX1052" s="13" t="s">
        <v>76</v>
      </c>
      <c r="AY1052" s="248" t="s">
        <v>151</v>
      </c>
    </row>
    <row r="1053" s="14" customFormat="1">
      <c r="A1053" s="14"/>
      <c r="B1053" s="249"/>
      <c r="C1053" s="250"/>
      <c r="D1053" s="233" t="s">
        <v>160</v>
      </c>
      <c r="E1053" s="251" t="s">
        <v>1</v>
      </c>
      <c r="F1053" s="252" t="s">
        <v>162</v>
      </c>
      <c r="G1053" s="250"/>
      <c r="H1053" s="253">
        <v>249.77000000000001</v>
      </c>
      <c r="I1053" s="254"/>
      <c r="J1053" s="250"/>
      <c r="K1053" s="250"/>
      <c r="L1053" s="255"/>
      <c r="M1053" s="256"/>
      <c r="N1053" s="257"/>
      <c r="O1053" s="257"/>
      <c r="P1053" s="257"/>
      <c r="Q1053" s="257"/>
      <c r="R1053" s="257"/>
      <c r="S1053" s="257"/>
      <c r="T1053" s="258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9" t="s">
        <v>160</v>
      </c>
      <c r="AU1053" s="259" t="s">
        <v>86</v>
      </c>
      <c r="AV1053" s="14" t="s">
        <v>157</v>
      </c>
      <c r="AW1053" s="14" t="s">
        <v>34</v>
      </c>
      <c r="AX1053" s="14" t="s">
        <v>84</v>
      </c>
      <c r="AY1053" s="259" t="s">
        <v>151</v>
      </c>
    </row>
    <row r="1054" s="2" customFormat="1" ht="16.5" customHeight="1">
      <c r="A1054" s="38"/>
      <c r="B1054" s="39"/>
      <c r="C1054" s="219" t="s">
        <v>1123</v>
      </c>
      <c r="D1054" s="219" t="s">
        <v>153</v>
      </c>
      <c r="E1054" s="220" t="s">
        <v>1124</v>
      </c>
      <c r="F1054" s="221" t="s">
        <v>1125</v>
      </c>
      <c r="G1054" s="222" t="s">
        <v>156</v>
      </c>
      <c r="H1054" s="223">
        <v>249.77000000000001</v>
      </c>
      <c r="I1054" s="224"/>
      <c r="J1054" s="225">
        <f>ROUND(I1054*H1054,2)</f>
        <v>0</v>
      </c>
      <c r="K1054" s="226"/>
      <c r="L1054" s="44"/>
      <c r="M1054" s="227" t="s">
        <v>1</v>
      </c>
      <c r="N1054" s="228" t="s">
        <v>41</v>
      </c>
      <c r="O1054" s="91"/>
      <c r="P1054" s="229">
        <f>O1054*H1054</f>
        <v>0</v>
      </c>
      <c r="Q1054" s="229">
        <v>0.001</v>
      </c>
      <c r="R1054" s="229">
        <f>Q1054*H1054</f>
        <v>0.24977000000000002</v>
      </c>
      <c r="S1054" s="229">
        <v>0.00031</v>
      </c>
      <c r="T1054" s="230">
        <f>S1054*H1054</f>
        <v>0.077428700000000003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31" t="s">
        <v>239</v>
      </c>
      <c r="AT1054" s="231" t="s">
        <v>153</v>
      </c>
      <c r="AU1054" s="231" t="s">
        <v>86</v>
      </c>
      <c r="AY1054" s="17" t="s">
        <v>151</v>
      </c>
      <c r="BE1054" s="232">
        <f>IF(N1054="základní",J1054,0)</f>
        <v>0</v>
      </c>
      <c r="BF1054" s="232">
        <f>IF(N1054="snížená",J1054,0)</f>
        <v>0</v>
      </c>
      <c r="BG1054" s="232">
        <f>IF(N1054="zákl. přenesená",J1054,0)</f>
        <v>0</v>
      </c>
      <c r="BH1054" s="232">
        <f>IF(N1054="sníž. přenesená",J1054,0)</f>
        <v>0</v>
      </c>
      <c r="BI1054" s="232">
        <f>IF(N1054="nulová",J1054,0)</f>
        <v>0</v>
      </c>
      <c r="BJ1054" s="17" t="s">
        <v>84</v>
      </c>
      <c r="BK1054" s="232">
        <f>ROUND(I1054*H1054,2)</f>
        <v>0</v>
      </c>
      <c r="BL1054" s="17" t="s">
        <v>239</v>
      </c>
      <c r="BM1054" s="231" t="s">
        <v>1126</v>
      </c>
    </row>
    <row r="1055" s="2" customFormat="1">
      <c r="A1055" s="38"/>
      <c r="B1055" s="39"/>
      <c r="C1055" s="40"/>
      <c r="D1055" s="233" t="s">
        <v>159</v>
      </c>
      <c r="E1055" s="40"/>
      <c r="F1055" s="234" t="s">
        <v>1125</v>
      </c>
      <c r="G1055" s="40"/>
      <c r="H1055" s="40"/>
      <c r="I1055" s="235"/>
      <c r="J1055" s="40"/>
      <c r="K1055" s="40"/>
      <c r="L1055" s="44"/>
      <c r="M1055" s="236"/>
      <c r="N1055" s="237"/>
      <c r="O1055" s="91"/>
      <c r="P1055" s="91"/>
      <c r="Q1055" s="91"/>
      <c r="R1055" s="91"/>
      <c r="S1055" s="91"/>
      <c r="T1055" s="92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T1055" s="17" t="s">
        <v>159</v>
      </c>
      <c r="AU1055" s="17" t="s">
        <v>86</v>
      </c>
    </row>
    <row r="1056" s="13" customFormat="1">
      <c r="A1056" s="13"/>
      <c r="B1056" s="238"/>
      <c r="C1056" s="239"/>
      <c r="D1056" s="233" t="s">
        <v>160</v>
      </c>
      <c r="E1056" s="240" t="s">
        <v>1</v>
      </c>
      <c r="F1056" s="241" t="s">
        <v>250</v>
      </c>
      <c r="G1056" s="239"/>
      <c r="H1056" s="242">
        <v>48</v>
      </c>
      <c r="I1056" s="243"/>
      <c r="J1056" s="239"/>
      <c r="K1056" s="239"/>
      <c r="L1056" s="244"/>
      <c r="M1056" s="245"/>
      <c r="N1056" s="246"/>
      <c r="O1056" s="246"/>
      <c r="P1056" s="246"/>
      <c r="Q1056" s="246"/>
      <c r="R1056" s="246"/>
      <c r="S1056" s="246"/>
      <c r="T1056" s="24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8" t="s">
        <v>160</v>
      </c>
      <c r="AU1056" s="248" t="s">
        <v>86</v>
      </c>
      <c r="AV1056" s="13" t="s">
        <v>86</v>
      </c>
      <c r="AW1056" s="13" t="s">
        <v>34</v>
      </c>
      <c r="AX1056" s="13" t="s">
        <v>76</v>
      </c>
      <c r="AY1056" s="248" t="s">
        <v>151</v>
      </c>
    </row>
    <row r="1057" s="13" customFormat="1">
      <c r="A1057" s="13"/>
      <c r="B1057" s="238"/>
      <c r="C1057" s="239"/>
      <c r="D1057" s="233" t="s">
        <v>160</v>
      </c>
      <c r="E1057" s="240" t="s">
        <v>1</v>
      </c>
      <c r="F1057" s="241" t="s">
        <v>250</v>
      </c>
      <c r="G1057" s="239"/>
      <c r="H1057" s="242">
        <v>48</v>
      </c>
      <c r="I1057" s="243"/>
      <c r="J1057" s="239"/>
      <c r="K1057" s="239"/>
      <c r="L1057" s="244"/>
      <c r="M1057" s="245"/>
      <c r="N1057" s="246"/>
      <c r="O1057" s="246"/>
      <c r="P1057" s="246"/>
      <c r="Q1057" s="246"/>
      <c r="R1057" s="246"/>
      <c r="S1057" s="246"/>
      <c r="T1057" s="24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8" t="s">
        <v>160</v>
      </c>
      <c r="AU1057" s="248" t="s">
        <v>86</v>
      </c>
      <c r="AV1057" s="13" t="s">
        <v>86</v>
      </c>
      <c r="AW1057" s="13" t="s">
        <v>34</v>
      </c>
      <c r="AX1057" s="13" t="s">
        <v>76</v>
      </c>
      <c r="AY1057" s="248" t="s">
        <v>151</v>
      </c>
    </row>
    <row r="1058" s="13" customFormat="1">
      <c r="A1058" s="13"/>
      <c r="B1058" s="238"/>
      <c r="C1058" s="239"/>
      <c r="D1058" s="233" t="s">
        <v>160</v>
      </c>
      <c r="E1058" s="240" t="s">
        <v>1</v>
      </c>
      <c r="F1058" s="241" t="s">
        <v>251</v>
      </c>
      <c r="G1058" s="239"/>
      <c r="H1058" s="242">
        <v>19.68</v>
      </c>
      <c r="I1058" s="243"/>
      <c r="J1058" s="239"/>
      <c r="K1058" s="239"/>
      <c r="L1058" s="244"/>
      <c r="M1058" s="245"/>
      <c r="N1058" s="246"/>
      <c r="O1058" s="246"/>
      <c r="P1058" s="246"/>
      <c r="Q1058" s="246"/>
      <c r="R1058" s="246"/>
      <c r="S1058" s="246"/>
      <c r="T1058" s="24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8" t="s">
        <v>160</v>
      </c>
      <c r="AU1058" s="248" t="s">
        <v>86</v>
      </c>
      <c r="AV1058" s="13" t="s">
        <v>86</v>
      </c>
      <c r="AW1058" s="13" t="s">
        <v>34</v>
      </c>
      <c r="AX1058" s="13" t="s">
        <v>76</v>
      </c>
      <c r="AY1058" s="248" t="s">
        <v>151</v>
      </c>
    </row>
    <row r="1059" s="15" customFormat="1">
      <c r="A1059" s="15"/>
      <c r="B1059" s="260"/>
      <c r="C1059" s="261"/>
      <c r="D1059" s="233" t="s">
        <v>160</v>
      </c>
      <c r="E1059" s="262" t="s">
        <v>1</v>
      </c>
      <c r="F1059" s="263" t="s">
        <v>237</v>
      </c>
      <c r="G1059" s="261"/>
      <c r="H1059" s="262" t="s">
        <v>1</v>
      </c>
      <c r="I1059" s="264"/>
      <c r="J1059" s="261"/>
      <c r="K1059" s="261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9" t="s">
        <v>160</v>
      </c>
      <c r="AU1059" s="269" t="s">
        <v>86</v>
      </c>
      <c r="AV1059" s="15" t="s">
        <v>84</v>
      </c>
      <c r="AW1059" s="15" t="s">
        <v>34</v>
      </c>
      <c r="AX1059" s="15" t="s">
        <v>76</v>
      </c>
      <c r="AY1059" s="269" t="s">
        <v>151</v>
      </c>
    </row>
    <row r="1060" s="13" customFormat="1">
      <c r="A1060" s="13"/>
      <c r="B1060" s="238"/>
      <c r="C1060" s="239"/>
      <c r="D1060" s="233" t="s">
        <v>160</v>
      </c>
      <c r="E1060" s="240" t="s">
        <v>1</v>
      </c>
      <c r="F1060" s="241" t="s">
        <v>238</v>
      </c>
      <c r="G1060" s="239"/>
      <c r="H1060" s="242">
        <v>76.680000000000007</v>
      </c>
      <c r="I1060" s="243"/>
      <c r="J1060" s="239"/>
      <c r="K1060" s="239"/>
      <c r="L1060" s="244"/>
      <c r="M1060" s="245"/>
      <c r="N1060" s="246"/>
      <c r="O1060" s="246"/>
      <c r="P1060" s="246"/>
      <c r="Q1060" s="246"/>
      <c r="R1060" s="246"/>
      <c r="S1060" s="246"/>
      <c r="T1060" s="247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8" t="s">
        <v>160</v>
      </c>
      <c r="AU1060" s="248" t="s">
        <v>86</v>
      </c>
      <c r="AV1060" s="13" t="s">
        <v>86</v>
      </c>
      <c r="AW1060" s="13" t="s">
        <v>34</v>
      </c>
      <c r="AX1060" s="13" t="s">
        <v>76</v>
      </c>
      <c r="AY1060" s="248" t="s">
        <v>151</v>
      </c>
    </row>
    <row r="1061" s="15" customFormat="1">
      <c r="A1061" s="15"/>
      <c r="B1061" s="260"/>
      <c r="C1061" s="261"/>
      <c r="D1061" s="233" t="s">
        <v>160</v>
      </c>
      <c r="E1061" s="262" t="s">
        <v>1</v>
      </c>
      <c r="F1061" s="263" t="s">
        <v>1120</v>
      </c>
      <c r="G1061" s="261"/>
      <c r="H1061" s="262" t="s">
        <v>1</v>
      </c>
      <c r="I1061" s="264"/>
      <c r="J1061" s="261"/>
      <c r="K1061" s="261"/>
      <c r="L1061" s="265"/>
      <c r="M1061" s="266"/>
      <c r="N1061" s="267"/>
      <c r="O1061" s="267"/>
      <c r="P1061" s="267"/>
      <c r="Q1061" s="267"/>
      <c r="R1061" s="267"/>
      <c r="S1061" s="267"/>
      <c r="T1061" s="268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9" t="s">
        <v>160</v>
      </c>
      <c r="AU1061" s="269" t="s">
        <v>86</v>
      </c>
      <c r="AV1061" s="15" t="s">
        <v>84</v>
      </c>
      <c r="AW1061" s="15" t="s">
        <v>34</v>
      </c>
      <c r="AX1061" s="15" t="s">
        <v>76</v>
      </c>
      <c r="AY1061" s="269" t="s">
        <v>151</v>
      </c>
    </row>
    <row r="1062" s="13" customFormat="1">
      <c r="A1062" s="13"/>
      <c r="B1062" s="238"/>
      <c r="C1062" s="239"/>
      <c r="D1062" s="233" t="s">
        <v>160</v>
      </c>
      <c r="E1062" s="240" t="s">
        <v>1</v>
      </c>
      <c r="F1062" s="241" t="s">
        <v>244</v>
      </c>
      <c r="G1062" s="239"/>
      <c r="H1062" s="242">
        <v>257.10000000000002</v>
      </c>
      <c r="I1062" s="243"/>
      <c r="J1062" s="239"/>
      <c r="K1062" s="239"/>
      <c r="L1062" s="244"/>
      <c r="M1062" s="245"/>
      <c r="N1062" s="246"/>
      <c r="O1062" s="246"/>
      <c r="P1062" s="246"/>
      <c r="Q1062" s="246"/>
      <c r="R1062" s="246"/>
      <c r="S1062" s="246"/>
      <c r="T1062" s="247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8" t="s">
        <v>160</v>
      </c>
      <c r="AU1062" s="248" t="s">
        <v>86</v>
      </c>
      <c r="AV1062" s="13" t="s">
        <v>86</v>
      </c>
      <c r="AW1062" s="13" t="s">
        <v>34</v>
      </c>
      <c r="AX1062" s="13" t="s">
        <v>76</v>
      </c>
      <c r="AY1062" s="248" t="s">
        <v>151</v>
      </c>
    </row>
    <row r="1063" s="13" customFormat="1">
      <c r="A1063" s="13"/>
      <c r="B1063" s="238"/>
      <c r="C1063" s="239"/>
      <c r="D1063" s="233" t="s">
        <v>160</v>
      </c>
      <c r="E1063" s="240" t="s">
        <v>1</v>
      </c>
      <c r="F1063" s="241" t="s">
        <v>243</v>
      </c>
      <c r="G1063" s="239"/>
      <c r="H1063" s="242">
        <v>43.950000000000003</v>
      </c>
      <c r="I1063" s="243"/>
      <c r="J1063" s="239"/>
      <c r="K1063" s="239"/>
      <c r="L1063" s="244"/>
      <c r="M1063" s="245"/>
      <c r="N1063" s="246"/>
      <c r="O1063" s="246"/>
      <c r="P1063" s="246"/>
      <c r="Q1063" s="246"/>
      <c r="R1063" s="246"/>
      <c r="S1063" s="246"/>
      <c r="T1063" s="24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8" t="s">
        <v>160</v>
      </c>
      <c r="AU1063" s="248" t="s">
        <v>86</v>
      </c>
      <c r="AV1063" s="13" t="s">
        <v>86</v>
      </c>
      <c r="AW1063" s="13" t="s">
        <v>34</v>
      </c>
      <c r="AX1063" s="13" t="s">
        <v>76</v>
      </c>
      <c r="AY1063" s="248" t="s">
        <v>151</v>
      </c>
    </row>
    <row r="1064" s="15" customFormat="1">
      <c r="A1064" s="15"/>
      <c r="B1064" s="260"/>
      <c r="C1064" s="261"/>
      <c r="D1064" s="233" t="s">
        <v>160</v>
      </c>
      <c r="E1064" s="262" t="s">
        <v>1</v>
      </c>
      <c r="F1064" s="263" t="s">
        <v>1121</v>
      </c>
      <c r="G1064" s="261"/>
      <c r="H1064" s="262" t="s">
        <v>1</v>
      </c>
      <c r="I1064" s="264"/>
      <c r="J1064" s="261"/>
      <c r="K1064" s="261"/>
      <c r="L1064" s="265"/>
      <c r="M1064" s="266"/>
      <c r="N1064" s="267"/>
      <c r="O1064" s="267"/>
      <c r="P1064" s="267"/>
      <c r="Q1064" s="267"/>
      <c r="R1064" s="267"/>
      <c r="S1064" s="267"/>
      <c r="T1064" s="268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9" t="s">
        <v>160</v>
      </c>
      <c r="AU1064" s="269" t="s">
        <v>86</v>
      </c>
      <c r="AV1064" s="15" t="s">
        <v>84</v>
      </c>
      <c r="AW1064" s="15" t="s">
        <v>34</v>
      </c>
      <c r="AX1064" s="15" t="s">
        <v>76</v>
      </c>
      <c r="AY1064" s="269" t="s">
        <v>151</v>
      </c>
    </row>
    <row r="1065" s="13" customFormat="1">
      <c r="A1065" s="13"/>
      <c r="B1065" s="238"/>
      <c r="C1065" s="239"/>
      <c r="D1065" s="233" t="s">
        <v>160</v>
      </c>
      <c r="E1065" s="240" t="s">
        <v>1</v>
      </c>
      <c r="F1065" s="241" t="s">
        <v>1122</v>
      </c>
      <c r="G1065" s="239"/>
      <c r="H1065" s="242">
        <v>-243.63999999999999</v>
      </c>
      <c r="I1065" s="243"/>
      <c r="J1065" s="239"/>
      <c r="K1065" s="239"/>
      <c r="L1065" s="244"/>
      <c r="M1065" s="245"/>
      <c r="N1065" s="246"/>
      <c r="O1065" s="246"/>
      <c r="P1065" s="246"/>
      <c r="Q1065" s="246"/>
      <c r="R1065" s="246"/>
      <c r="S1065" s="246"/>
      <c r="T1065" s="247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8" t="s">
        <v>160</v>
      </c>
      <c r="AU1065" s="248" t="s">
        <v>86</v>
      </c>
      <c r="AV1065" s="13" t="s">
        <v>86</v>
      </c>
      <c r="AW1065" s="13" t="s">
        <v>34</v>
      </c>
      <c r="AX1065" s="13" t="s">
        <v>76</v>
      </c>
      <c r="AY1065" s="248" t="s">
        <v>151</v>
      </c>
    </row>
    <row r="1066" s="14" customFormat="1">
      <c r="A1066" s="14"/>
      <c r="B1066" s="249"/>
      <c r="C1066" s="250"/>
      <c r="D1066" s="233" t="s">
        <v>160</v>
      </c>
      <c r="E1066" s="251" t="s">
        <v>1</v>
      </c>
      <c r="F1066" s="252" t="s">
        <v>162</v>
      </c>
      <c r="G1066" s="250"/>
      <c r="H1066" s="253">
        <v>249.77000000000001</v>
      </c>
      <c r="I1066" s="254"/>
      <c r="J1066" s="250"/>
      <c r="K1066" s="250"/>
      <c r="L1066" s="255"/>
      <c r="M1066" s="256"/>
      <c r="N1066" s="257"/>
      <c r="O1066" s="257"/>
      <c r="P1066" s="257"/>
      <c r="Q1066" s="257"/>
      <c r="R1066" s="257"/>
      <c r="S1066" s="257"/>
      <c r="T1066" s="25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9" t="s">
        <v>160</v>
      </c>
      <c r="AU1066" s="259" t="s">
        <v>86</v>
      </c>
      <c r="AV1066" s="14" t="s">
        <v>157</v>
      </c>
      <c r="AW1066" s="14" t="s">
        <v>34</v>
      </c>
      <c r="AX1066" s="14" t="s">
        <v>84</v>
      </c>
      <c r="AY1066" s="259" t="s">
        <v>151</v>
      </c>
    </row>
    <row r="1067" s="2" customFormat="1" ht="24.15" customHeight="1">
      <c r="A1067" s="38"/>
      <c r="B1067" s="39"/>
      <c r="C1067" s="219" t="s">
        <v>1127</v>
      </c>
      <c r="D1067" s="219" t="s">
        <v>153</v>
      </c>
      <c r="E1067" s="220" t="s">
        <v>1128</v>
      </c>
      <c r="F1067" s="221" t="s">
        <v>1129</v>
      </c>
      <c r="G1067" s="222" t="s">
        <v>156</v>
      </c>
      <c r="H1067" s="223">
        <v>249.77000000000001</v>
      </c>
      <c r="I1067" s="224"/>
      <c r="J1067" s="225">
        <f>ROUND(I1067*H1067,2)</f>
        <v>0</v>
      </c>
      <c r="K1067" s="226"/>
      <c r="L1067" s="44"/>
      <c r="M1067" s="227" t="s">
        <v>1</v>
      </c>
      <c r="N1067" s="228" t="s">
        <v>41</v>
      </c>
      <c r="O1067" s="91"/>
      <c r="P1067" s="229">
        <f>O1067*H1067</f>
        <v>0</v>
      </c>
      <c r="Q1067" s="229">
        <v>0</v>
      </c>
      <c r="R1067" s="229">
        <f>Q1067*H1067</f>
        <v>0</v>
      </c>
      <c r="S1067" s="229">
        <v>0</v>
      </c>
      <c r="T1067" s="230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31" t="s">
        <v>239</v>
      </c>
      <c r="AT1067" s="231" t="s">
        <v>153</v>
      </c>
      <c r="AU1067" s="231" t="s">
        <v>86</v>
      </c>
      <c r="AY1067" s="17" t="s">
        <v>151</v>
      </c>
      <c r="BE1067" s="232">
        <f>IF(N1067="základní",J1067,0)</f>
        <v>0</v>
      </c>
      <c r="BF1067" s="232">
        <f>IF(N1067="snížená",J1067,0)</f>
        <v>0</v>
      </c>
      <c r="BG1067" s="232">
        <f>IF(N1067="zákl. přenesená",J1067,0)</f>
        <v>0</v>
      </c>
      <c r="BH1067" s="232">
        <f>IF(N1067="sníž. přenesená",J1067,0)</f>
        <v>0</v>
      </c>
      <c r="BI1067" s="232">
        <f>IF(N1067="nulová",J1067,0)</f>
        <v>0</v>
      </c>
      <c r="BJ1067" s="17" t="s">
        <v>84</v>
      </c>
      <c r="BK1067" s="232">
        <f>ROUND(I1067*H1067,2)</f>
        <v>0</v>
      </c>
      <c r="BL1067" s="17" t="s">
        <v>239</v>
      </c>
      <c r="BM1067" s="231" t="s">
        <v>1130</v>
      </c>
    </row>
    <row r="1068" s="2" customFormat="1">
      <c r="A1068" s="38"/>
      <c r="B1068" s="39"/>
      <c r="C1068" s="40"/>
      <c r="D1068" s="233" t="s">
        <v>159</v>
      </c>
      <c r="E1068" s="40"/>
      <c r="F1068" s="234" t="s">
        <v>1129</v>
      </c>
      <c r="G1068" s="40"/>
      <c r="H1068" s="40"/>
      <c r="I1068" s="235"/>
      <c r="J1068" s="40"/>
      <c r="K1068" s="40"/>
      <c r="L1068" s="44"/>
      <c r="M1068" s="236"/>
      <c r="N1068" s="237"/>
      <c r="O1068" s="91"/>
      <c r="P1068" s="91"/>
      <c r="Q1068" s="91"/>
      <c r="R1068" s="91"/>
      <c r="S1068" s="91"/>
      <c r="T1068" s="92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T1068" s="17" t="s">
        <v>159</v>
      </c>
      <c r="AU1068" s="17" t="s">
        <v>86</v>
      </c>
    </row>
    <row r="1069" s="13" customFormat="1">
      <c r="A1069" s="13"/>
      <c r="B1069" s="238"/>
      <c r="C1069" s="239"/>
      <c r="D1069" s="233" t="s">
        <v>160</v>
      </c>
      <c r="E1069" s="240" t="s">
        <v>1</v>
      </c>
      <c r="F1069" s="241" t="s">
        <v>250</v>
      </c>
      <c r="G1069" s="239"/>
      <c r="H1069" s="242">
        <v>48</v>
      </c>
      <c r="I1069" s="243"/>
      <c r="J1069" s="239"/>
      <c r="K1069" s="239"/>
      <c r="L1069" s="244"/>
      <c r="M1069" s="245"/>
      <c r="N1069" s="246"/>
      <c r="O1069" s="246"/>
      <c r="P1069" s="246"/>
      <c r="Q1069" s="246"/>
      <c r="R1069" s="246"/>
      <c r="S1069" s="246"/>
      <c r="T1069" s="247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8" t="s">
        <v>160</v>
      </c>
      <c r="AU1069" s="248" t="s">
        <v>86</v>
      </c>
      <c r="AV1069" s="13" t="s">
        <v>86</v>
      </c>
      <c r="AW1069" s="13" t="s">
        <v>34</v>
      </c>
      <c r="AX1069" s="13" t="s">
        <v>76</v>
      </c>
      <c r="AY1069" s="248" t="s">
        <v>151</v>
      </c>
    </row>
    <row r="1070" s="13" customFormat="1">
      <c r="A1070" s="13"/>
      <c r="B1070" s="238"/>
      <c r="C1070" s="239"/>
      <c r="D1070" s="233" t="s">
        <v>160</v>
      </c>
      <c r="E1070" s="240" t="s">
        <v>1</v>
      </c>
      <c r="F1070" s="241" t="s">
        <v>250</v>
      </c>
      <c r="G1070" s="239"/>
      <c r="H1070" s="242">
        <v>48</v>
      </c>
      <c r="I1070" s="243"/>
      <c r="J1070" s="239"/>
      <c r="K1070" s="239"/>
      <c r="L1070" s="244"/>
      <c r="M1070" s="245"/>
      <c r="N1070" s="246"/>
      <c r="O1070" s="246"/>
      <c r="P1070" s="246"/>
      <c r="Q1070" s="246"/>
      <c r="R1070" s="246"/>
      <c r="S1070" s="246"/>
      <c r="T1070" s="24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8" t="s">
        <v>160</v>
      </c>
      <c r="AU1070" s="248" t="s">
        <v>86</v>
      </c>
      <c r="AV1070" s="13" t="s">
        <v>86</v>
      </c>
      <c r="AW1070" s="13" t="s">
        <v>34</v>
      </c>
      <c r="AX1070" s="13" t="s">
        <v>76</v>
      </c>
      <c r="AY1070" s="248" t="s">
        <v>151</v>
      </c>
    </row>
    <row r="1071" s="13" customFormat="1">
      <c r="A1071" s="13"/>
      <c r="B1071" s="238"/>
      <c r="C1071" s="239"/>
      <c r="D1071" s="233" t="s">
        <v>160</v>
      </c>
      <c r="E1071" s="240" t="s">
        <v>1</v>
      </c>
      <c r="F1071" s="241" t="s">
        <v>251</v>
      </c>
      <c r="G1071" s="239"/>
      <c r="H1071" s="242">
        <v>19.68</v>
      </c>
      <c r="I1071" s="243"/>
      <c r="J1071" s="239"/>
      <c r="K1071" s="239"/>
      <c r="L1071" s="244"/>
      <c r="M1071" s="245"/>
      <c r="N1071" s="246"/>
      <c r="O1071" s="246"/>
      <c r="P1071" s="246"/>
      <c r="Q1071" s="246"/>
      <c r="R1071" s="246"/>
      <c r="S1071" s="246"/>
      <c r="T1071" s="247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8" t="s">
        <v>160</v>
      </c>
      <c r="AU1071" s="248" t="s">
        <v>86</v>
      </c>
      <c r="AV1071" s="13" t="s">
        <v>86</v>
      </c>
      <c r="AW1071" s="13" t="s">
        <v>34</v>
      </c>
      <c r="AX1071" s="13" t="s">
        <v>76</v>
      </c>
      <c r="AY1071" s="248" t="s">
        <v>151</v>
      </c>
    </row>
    <row r="1072" s="15" customFormat="1">
      <c r="A1072" s="15"/>
      <c r="B1072" s="260"/>
      <c r="C1072" s="261"/>
      <c r="D1072" s="233" t="s">
        <v>160</v>
      </c>
      <c r="E1072" s="262" t="s">
        <v>1</v>
      </c>
      <c r="F1072" s="263" t="s">
        <v>237</v>
      </c>
      <c r="G1072" s="261"/>
      <c r="H1072" s="262" t="s">
        <v>1</v>
      </c>
      <c r="I1072" s="264"/>
      <c r="J1072" s="261"/>
      <c r="K1072" s="261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9" t="s">
        <v>160</v>
      </c>
      <c r="AU1072" s="269" t="s">
        <v>86</v>
      </c>
      <c r="AV1072" s="15" t="s">
        <v>84</v>
      </c>
      <c r="AW1072" s="15" t="s">
        <v>34</v>
      </c>
      <c r="AX1072" s="15" t="s">
        <v>76</v>
      </c>
      <c r="AY1072" s="269" t="s">
        <v>151</v>
      </c>
    </row>
    <row r="1073" s="13" customFormat="1">
      <c r="A1073" s="13"/>
      <c r="B1073" s="238"/>
      <c r="C1073" s="239"/>
      <c r="D1073" s="233" t="s">
        <v>160</v>
      </c>
      <c r="E1073" s="240" t="s">
        <v>1</v>
      </c>
      <c r="F1073" s="241" t="s">
        <v>238</v>
      </c>
      <c r="G1073" s="239"/>
      <c r="H1073" s="242">
        <v>76.680000000000007</v>
      </c>
      <c r="I1073" s="243"/>
      <c r="J1073" s="239"/>
      <c r="K1073" s="239"/>
      <c r="L1073" s="244"/>
      <c r="M1073" s="245"/>
      <c r="N1073" s="246"/>
      <c r="O1073" s="246"/>
      <c r="P1073" s="246"/>
      <c r="Q1073" s="246"/>
      <c r="R1073" s="246"/>
      <c r="S1073" s="246"/>
      <c r="T1073" s="24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8" t="s">
        <v>160</v>
      </c>
      <c r="AU1073" s="248" t="s">
        <v>86</v>
      </c>
      <c r="AV1073" s="13" t="s">
        <v>86</v>
      </c>
      <c r="AW1073" s="13" t="s">
        <v>34</v>
      </c>
      <c r="AX1073" s="13" t="s">
        <v>76</v>
      </c>
      <c r="AY1073" s="248" t="s">
        <v>151</v>
      </c>
    </row>
    <row r="1074" s="15" customFormat="1">
      <c r="A1074" s="15"/>
      <c r="B1074" s="260"/>
      <c r="C1074" s="261"/>
      <c r="D1074" s="233" t="s">
        <v>160</v>
      </c>
      <c r="E1074" s="262" t="s">
        <v>1</v>
      </c>
      <c r="F1074" s="263" t="s">
        <v>1120</v>
      </c>
      <c r="G1074" s="261"/>
      <c r="H1074" s="262" t="s">
        <v>1</v>
      </c>
      <c r="I1074" s="264"/>
      <c r="J1074" s="261"/>
      <c r="K1074" s="261"/>
      <c r="L1074" s="265"/>
      <c r="M1074" s="266"/>
      <c r="N1074" s="267"/>
      <c r="O1074" s="267"/>
      <c r="P1074" s="267"/>
      <c r="Q1074" s="267"/>
      <c r="R1074" s="267"/>
      <c r="S1074" s="267"/>
      <c r="T1074" s="268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9" t="s">
        <v>160</v>
      </c>
      <c r="AU1074" s="269" t="s">
        <v>86</v>
      </c>
      <c r="AV1074" s="15" t="s">
        <v>84</v>
      </c>
      <c r="AW1074" s="15" t="s">
        <v>34</v>
      </c>
      <c r="AX1074" s="15" t="s">
        <v>76</v>
      </c>
      <c r="AY1074" s="269" t="s">
        <v>151</v>
      </c>
    </row>
    <row r="1075" s="13" customFormat="1">
      <c r="A1075" s="13"/>
      <c r="B1075" s="238"/>
      <c r="C1075" s="239"/>
      <c r="D1075" s="233" t="s">
        <v>160</v>
      </c>
      <c r="E1075" s="240" t="s">
        <v>1</v>
      </c>
      <c r="F1075" s="241" t="s">
        <v>244</v>
      </c>
      <c r="G1075" s="239"/>
      <c r="H1075" s="242">
        <v>257.10000000000002</v>
      </c>
      <c r="I1075" s="243"/>
      <c r="J1075" s="239"/>
      <c r="K1075" s="239"/>
      <c r="L1075" s="244"/>
      <c r="M1075" s="245"/>
      <c r="N1075" s="246"/>
      <c r="O1075" s="246"/>
      <c r="P1075" s="246"/>
      <c r="Q1075" s="246"/>
      <c r="R1075" s="246"/>
      <c r="S1075" s="246"/>
      <c r="T1075" s="247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8" t="s">
        <v>160</v>
      </c>
      <c r="AU1075" s="248" t="s">
        <v>86</v>
      </c>
      <c r="AV1075" s="13" t="s">
        <v>86</v>
      </c>
      <c r="AW1075" s="13" t="s">
        <v>34</v>
      </c>
      <c r="AX1075" s="13" t="s">
        <v>76</v>
      </c>
      <c r="AY1075" s="248" t="s">
        <v>151</v>
      </c>
    </row>
    <row r="1076" s="13" customFormat="1">
      <c r="A1076" s="13"/>
      <c r="B1076" s="238"/>
      <c r="C1076" s="239"/>
      <c r="D1076" s="233" t="s">
        <v>160</v>
      </c>
      <c r="E1076" s="240" t="s">
        <v>1</v>
      </c>
      <c r="F1076" s="241" t="s">
        <v>243</v>
      </c>
      <c r="G1076" s="239"/>
      <c r="H1076" s="242">
        <v>43.950000000000003</v>
      </c>
      <c r="I1076" s="243"/>
      <c r="J1076" s="239"/>
      <c r="K1076" s="239"/>
      <c r="L1076" s="244"/>
      <c r="M1076" s="245"/>
      <c r="N1076" s="246"/>
      <c r="O1076" s="246"/>
      <c r="P1076" s="246"/>
      <c r="Q1076" s="246"/>
      <c r="R1076" s="246"/>
      <c r="S1076" s="246"/>
      <c r="T1076" s="24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8" t="s">
        <v>160</v>
      </c>
      <c r="AU1076" s="248" t="s">
        <v>86</v>
      </c>
      <c r="AV1076" s="13" t="s">
        <v>86</v>
      </c>
      <c r="AW1076" s="13" t="s">
        <v>34</v>
      </c>
      <c r="AX1076" s="13" t="s">
        <v>76</v>
      </c>
      <c r="AY1076" s="248" t="s">
        <v>151</v>
      </c>
    </row>
    <row r="1077" s="15" customFormat="1">
      <c r="A1077" s="15"/>
      <c r="B1077" s="260"/>
      <c r="C1077" s="261"/>
      <c r="D1077" s="233" t="s">
        <v>160</v>
      </c>
      <c r="E1077" s="262" t="s">
        <v>1</v>
      </c>
      <c r="F1077" s="263" t="s">
        <v>1121</v>
      </c>
      <c r="G1077" s="261"/>
      <c r="H1077" s="262" t="s">
        <v>1</v>
      </c>
      <c r="I1077" s="264"/>
      <c r="J1077" s="261"/>
      <c r="K1077" s="261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9" t="s">
        <v>160</v>
      </c>
      <c r="AU1077" s="269" t="s">
        <v>86</v>
      </c>
      <c r="AV1077" s="15" t="s">
        <v>84</v>
      </c>
      <c r="AW1077" s="15" t="s">
        <v>34</v>
      </c>
      <c r="AX1077" s="15" t="s">
        <v>76</v>
      </c>
      <c r="AY1077" s="269" t="s">
        <v>151</v>
      </c>
    </row>
    <row r="1078" s="13" customFormat="1">
      <c r="A1078" s="13"/>
      <c r="B1078" s="238"/>
      <c r="C1078" s="239"/>
      <c r="D1078" s="233" t="s">
        <v>160</v>
      </c>
      <c r="E1078" s="240" t="s">
        <v>1</v>
      </c>
      <c r="F1078" s="241" t="s">
        <v>1122</v>
      </c>
      <c r="G1078" s="239"/>
      <c r="H1078" s="242">
        <v>-243.63999999999999</v>
      </c>
      <c r="I1078" s="243"/>
      <c r="J1078" s="239"/>
      <c r="K1078" s="239"/>
      <c r="L1078" s="244"/>
      <c r="M1078" s="245"/>
      <c r="N1078" s="246"/>
      <c r="O1078" s="246"/>
      <c r="P1078" s="246"/>
      <c r="Q1078" s="246"/>
      <c r="R1078" s="246"/>
      <c r="S1078" s="246"/>
      <c r="T1078" s="24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8" t="s">
        <v>160</v>
      </c>
      <c r="AU1078" s="248" t="s">
        <v>86</v>
      </c>
      <c r="AV1078" s="13" t="s">
        <v>86</v>
      </c>
      <c r="AW1078" s="13" t="s">
        <v>34</v>
      </c>
      <c r="AX1078" s="13" t="s">
        <v>76</v>
      </c>
      <c r="AY1078" s="248" t="s">
        <v>151</v>
      </c>
    </row>
    <row r="1079" s="14" customFormat="1">
      <c r="A1079" s="14"/>
      <c r="B1079" s="249"/>
      <c r="C1079" s="250"/>
      <c r="D1079" s="233" t="s">
        <v>160</v>
      </c>
      <c r="E1079" s="251" t="s">
        <v>1</v>
      </c>
      <c r="F1079" s="252" t="s">
        <v>162</v>
      </c>
      <c r="G1079" s="250"/>
      <c r="H1079" s="253">
        <v>249.77000000000001</v>
      </c>
      <c r="I1079" s="254"/>
      <c r="J1079" s="250"/>
      <c r="K1079" s="250"/>
      <c r="L1079" s="255"/>
      <c r="M1079" s="256"/>
      <c r="N1079" s="257"/>
      <c r="O1079" s="257"/>
      <c r="P1079" s="257"/>
      <c r="Q1079" s="257"/>
      <c r="R1079" s="257"/>
      <c r="S1079" s="257"/>
      <c r="T1079" s="258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9" t="s">
        <v>160</v>
      </c>
      <c r="AU1079" s="259" t="s">
        <v>86</v>
      </c>
      <c r="AV1079" s="14" t="s">
        <v>157</v>
      </c>
      <c r="AW1079" s="14" t="s">
        <v>34</v>
      </c>
      <c r="AX1079" s="14" t="s">
        <v>84</v>
      </c>
      <c r="AY1079" s="259" t="s">
        <v>151</v>
      </c>
    </row>
    <row r="1080" s="2" customFormat="1" ht="33" customHeight="1">
      <c r="A1080" s="38"/>
      <c r="B1080" s="39"/>
      <c r="C1080" s="219" t="s">
        <v>1131</v>
      </c>
      <c r="D1080" s="219" t="s">
        <v>153</v>
      </c>
      <c r="E1080" s="220" t="s">
        <v>1132</v>
      </c>
      <c r="F1080" s="221" t="s">
        <v>1133</v>
      </c>
      <c r="G1080" s="222" t="s">
        <v>156</v>
      </c>
      <c r="H1080" s="223">
        <v>249.77000000000001</v>
      </c>
      <c r="I1080" s="224"/>
      <c r="J1080" s="225">
        <f>ROUND(I1080*H1080,2)</f>
        <v>0</v>
      </c>
      <c r="K1080" s="226"/>
      <c r="L1080" s="44"/>
      <c r="M1080" s="227" t="s">
        <v>1</v>
      </c>
      <c r="N1080" s="228" t="s">
        <v>41</v>
      </c>
      <c r="O1080" s="91"/>
      <c r="P1080" s="229">
        <f>O1080*H1080</f>
        <v>0</v>
      </c>
      <c r="Q1080" s="229">
        <v>0.00025999999999999998</v>
      </c>
      <c r="R1080" s="229">
        <f>Q1080*H1080</f>
        <v>0.064940200000000003</v>
      </c>
      <c r="S1080" s="229">
        <v>0</v>
      </c>
      <c r="T1080" s="230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31" t="s">
        <v>239</v>
      </c>
      <c r="AT1080" s="231" t="s">
        <v>153</v>
      </c>
      <c r="AU1080" s="231" t="s">
        <v>86</v>
      </c>
      <c r="AY1080" s="17" t="s">
        <v>151</v>
      </c>
      <c r="BE1080" s="232">
        <f>IF(N1080="základní",J1080,0)</f>
        <v>0</v>
      </c>
      <c r="BF1080" s="232">
        <f>IF(N1080="snížená",J1080,0)</f>
        <v>0</v>
      </c>
      <c r="BG1080" s="232">
        <f>IF(N1080="zákl. přenesená",J1080,0)</f>
        <v>0</v>
      </c>
      <c r="BH1080" s="232">
        <f>IF(N1080="sníž. přenesená",J1080,0)</f>
        <v>0</v>
      </c>
      <c r="BI1080" s="232">
        <f>IF(N1080="nulová",J1080,0)</f>
        <v>0</v>
      </c>
      <c r="BJ1080" s="17" t="s">
        <v>84</v>
      </c>
      <c r="BK1080" s="232">
        <f>ROUND(I1080*H1080,2)</f>
        <v>0</v>
      </c>
      <c r="BL1080" s="17" t="s">
        <v>239</v>
      </c>
      <c r="BM1080" s="231" t="s">
        <v>1134</v>
      </c>
    </row>
    <row r="1081" s="2" customFormat="1">
      <c r="A1081" s="38"/>
      <c r="B1081" s="39"/>
      <c r="C1081" s="40"/>
      <c r="D1081" s="233" t="s">
        <v>159</v>
      </c>
      <c r="E1081" s="40"/>
      <c r="F1081" s="234" t="s">
        <v>1133</v>
      </c>
      <c r="G1081" s="40"/>
      <c r="H1081" s="40"/>
      <c r="I1081" s="235"/>
      <c r="J1081" s="40"/>
      <c r="K1081" s="40"/>
      <c r="L1081" s="44"/>
      <c r="M1081" s="236"/>
      <c r="N1081" s="237"/>
      <c r="O1081" s="91"/>
      <c r="P1081" s="91"/>
      <c r="Q1081" s="91"/>
      <c r="R1081" s="91"/>
      <c r="S1081" s="91"/>
      <c r="T1081" s="92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T1081" s="17" t="s">
        <v>159</v>
      </c>
      <c r="AU1081" s="17" t="s">
        <v>86</v>
      </c>
    </row>
    <row r="1082" s="13" customFormat="1">
      <c r="A1082" s="13"/>
      <c r="B1082" s="238"/>
      <c r="C1082" s="239"/>
      <c r="D1082" s="233" t="s">
        <v>160</v>
      </c>
      <c r="E1082" s="240" t="s">
        <v>1</v>
      </c>
      <c r="F1082" s="241" t="s">
        <v>250</v>
      </c>
      <c r="G1082" s="239"/>
      <c r="H1082" s="242">
        <v>48</v>
      </c>
      <c r="I1082" s="243"/>
      <c r="J1082" s="239"/>
      <c r="K1082" s="239"/>
      <c r="L1082" s="244"/>
      <c r="M1082" s="245"/>
      <c r="N1082" s="246"/>
      <c r="O1082" s="246"/>
      <c r="P1082" s="246"/>
      <c r="Q1082" s="246"/>
      <c r="R1082" s="246"/>
      <c r="S1082" s="246"/>
      <c r="T1082" s="247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8" t="s">
        <v>160</v>
      </c>
      <c r="AU1082" s="248" t="s">
        <v>86</v>
      </c>
      <c r="AV1082" s="13" t="s">
        <v>86</v>
      </c>
      <c r="AW1082" s="13" t="s">
        <v>34</v>
      </c>
      <c r="AX1082" s="13" t="s">
        <v>76</v>
      </c>
      <c r="AY1082" s="248" t="s">
        <v>151</v>
      </c>
    </row>
    <row r="1083" s="13" customFormat="1">
      <c r="A1083" s="13"/>
      <c r="B1083" s="238"/>
      <c r="C1083" s="239"/>
      <c r="D1083" s="233" t="s">
        <v>160</v>
      </c>
      <c r="E1083" s="240" t="s">
        <v>1</v>
      </c>
      <c r="F1083" s="241" t="s">
        <v>250</v>
      </c>
      <c r="G1083" s="239"/>
      <c r="H1083" s="242">
        <v>48</v>
      </c>
      <c r="I1083" s="243"/>
      <c r="J1083" s="239"/>
      <c r="K1083" s="239"/>
      <c r="L1083" s="244"/>
      <c r="M1083" s="245"/>
      <c r="N1083" s="246"/>
      <c r="O1083" s="246"/>
      <c r="P1083" s="246"/>
      <c r="Q1083" s="246"/>
      <c r="R1083" s="246"/>
      <c r="S1083" s="246"/>
      <c r="T1083" s="247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8" t="s">
        <v>160</v>
      </c>
      <c r="AU1083" s="248" t="s">
        <v>86</v>
      </c>
      <c r="AV1083" s="13" t="s">
        <v>86</v>
      </c>
      <c r="AW1083" s="13" t="s">
        <v>34</v>
      </c>
      <c r="AX1083" s="13" t="s">
        <v>76</v>
      </c>
      <c r="AY1083" s="248" t="s">
        <v>151</v>
      </c>
    </row>
    <row r="1084" s="13" customFormat="1">
      <c r="A1084" s="13"/>
      <c r="B1084" s="238"/>
      <c r="C1084" s="239"/>
      <c r="D1084" s="233" t="s">
        <v>160</v>
      </c>
      <c r="E1084" s="240" t="s">
        <v>1</v>
      </c>
      <c r="F1084" s="241" t="s">
        <v>251</v>
      </c>
      <c r="G1084" s="239"/>
      <c r="H1084" s="242">
        <v>19.68</v>
      </c>
      <c r="I1084" s="243"/>
      <c r="J1084" s="239"/>
      <c r="K1084" s="239"/>
      <c r="L1084" s="244"/>
      <c r="M1084" s="245"/>
      <c r="N1084" s="246"/>
      <c r="O1084" s="246"/>
      <c r="P1084" s="246"/>
      <c r="Q1084" s="246"/>
      <c r="R1084" s="246"/>
      <c r="S1084" s="246"/>
      <c r="T1084" s="24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8" t="s">
        <v>160</v>
      </c>
      <c r="AU1084" s="248" t="s">
        <v>86</v>
      </c>
      <c r="AV1084" s="13" t="s">
        <v>86</v>
      </c>
      <c r="AW1084" s="13" t="s">
        <v>34</v>
      </c>
      <c r="AX1084" s="13" t="s">
        <v>76</v>
      </c>
      <c r="AY1084" s="248" t="s">
        <v>151</v>
      </c>
    </row>
    <row r="1085" s="15" customFormat="1">
      <c r="A1085" s="15"/>
      <c r="B1085" s="260"/>
      <c r="C1085" s="261"/>
      <c r="D1085" s="233" t="s">
        <v>160</v>
      </c>
      <c r="E1085" s="262" t="s">
        <v>1</v>
      </c>
      <c r="F1085" s="263" t="s">
        <v>237</v>
      </c>
      <c r="G1085" s="261"/>
      <c r="H1085" s="262" t="s">
        <v>1</v>
      </c>
      <c r="I1085" s="264"/>
      <c r="J1085" s="261"/>
      <c r="K1085" s="261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9" t="s">
        <v>160</v>
      </c>
      <c r="AU1085" s="269" t="s">
        <v>86</v>
      </c>
      <c r="AV1085" s="15" t="s">
        <v>84</v>
      </c>
      <c r="AW1085" s="15" t="s">
        <v>34</v>
      </c>
      <c r="AX1085" s="15" t="s">
        <v>76</v>
      </c>
      <c r="AY1085" s="269" t="s">
        <v>151</v>
      </c>
    </row>
    <row r="1086" s="13" customFormat="1">
      <c r="A1086" s="13"/>
      <c r="B1086" s="238"/>
      <c r="C1086" s="239"/>
      <c r="D1086" s="233" t="s">
        <v>160</v>
      </c>
      <c r="E1086" s="240" t="s">
        <v>1</v>
      </c>
      <c r="F1086" s="241" t="s">
        <v>238</v>
      </c>
      <c r="G1086" s="239"/>
      <c r="H1086" s="242">
        <v>76.680000000000007</v>
      </c>
      <c r="I1086" s="243"/>
      <c r="J1086" s="239"/>
      <c r="K1086" s="239"/>
      <c r="L1086" s="244"/>
      <c r="M1086" s="245"/>
      <c r="N1086" s="246"/>
      <c r="O1086" s="246"/>
      <c r="P1086" s="246"/>
      <c r="Q1086" s="246"/>
      <c r="R1086" s="246"/>
      <c r="S1086" s="246"/>
      <c r="T1086" s="247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8" t="s">
        <v>160</v>
      </c>
      <c r="AU1086" s="248" t="s">
        <v>86</v>
      </c>
      <c r="AV1086" s="13" t="s">
        <v>86</v>
      </c>
      <c r="AW1086" s="13" t="s">
        <v>34</v>
      </c>
      <c r="AX1086" s="13" t="s">
        <v>76</v>
      </c>
      <c r="AY1086" s="248" t="s">
        <v>151</v>
      </c>
    </row>
    <row r="1087" s="15" customFormat="1">
      <c r="A1087" s="15"/>
      <c r="B1087" s="260"/>
      <c r="C1087" s="261"/>
      <c r="D1087" s="233" t="s">
        <v>160</v>
      </c>
      <c r="E1087" s="262" t="s">
        <v>1</v>
      </c>
      <c r="F1087" s="263" t="s">
        <v>1120</v>
      </c>
      <c r="G1087" s="261"/>
      <c r="H1087" s="262" t="s">
        <v>1</v>
      </c>
      <c r="I1087" s="264"/>
      <c r="J1087" s="261"/>
      <c r="K1087" s="261"/>
      <c r="L1087" s="265"/>
      <c r="M1087" s="266"/>
      <c r="N1087" s="267"/>
      <c r="O1087" s="267"/>
      <c r="P1087" s="267"/>
      <c r="Q1087" s="267"/>
      <c r="R1087" s="267"/>
      <c r="S1087" s="267"/>
      <c r="T1087" s="268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9" t="s">
        <v>160</v>
      </c>
      <c r="AU1087" s="269" t="s">
        <v>86</v>
      </c>
      <c r="AV1087" s="15" t="s">
        <v>84</v>
      </c>
      <c r="AW1087" s="15" t="s">
        <v>34</v>
      </c>
      <c r="AX1087" s="15" t="s">
        <v>76</v>
      </c>
      <c r="AY1087" s="269" t="s">
        <v>151</v>
      </c>
    </row>
    <row r="1088" s="13" customFormat="1">
      <c r="A1088" s="13"/>
      <c r="B1088" s="238"/>
      <c r="C1088" s="239"/>
      <c r="D1088" s="233" t="s">
        <v>160</v>
      </c>
      <c r="E1088" s="240" t="s">
        <v>1</v>
      </c>
      <c r="F1088" s="241" t="s">
        <v>244</v>
      </c>
      <c r="G1088" s="239"/>
      <c r="H1088" s="242">
        <v>257.10000000000002</v>
      </c>
      <c r="I1088" s="243"/>
      <c r="J1088" s="239"/>
      <c r="K1088" s="239"/>
      <c r="L1088" s="244"/>
      <c r="M1088" s="245"/>
      <c r="N1088" s="246"/>
      <c r="O1088" s="246"/>
      <c r="P1088" s="246"/>
      <c r="Q1088" s="246"/>
      <c r="R1088" s="246"/>
      <c r="S1088" s="246"/>
      <c r="T1088" s="24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8" t="s">
        <v>160</v>
      </c>
      <c r="AU1088" s="248" t="s">
        <v>86</v>
      </c>
      <c r="AV1088" s="13" t="s">
        <v>86</v>
      </c>
      <c r="AW1088" s="13" t="s">
        <v>34</v>
      </c>
      <c r="AX1088" s="13" t="s">
        <v>76</v>
      </c>
      <c r="AY1088" s="248" t="s">
        <v>151</v>
      </c>
    </row>
    <row r="1089" s="13" customFormat="1">
      <c r="A1089" s="13"/>
      <c r="B1089" s="238"/>
      <c r="C1089" s="239"/>
      <c r="D1089" s="233" t="s">
        <v>160</v>
      </c>
      <c r="E1089" s="240" t="s">
        <v>1</v>
      </c>
      <c r="F1089" s="241" t="s">
        <v>243</v>
      </c>
      <c r="G1089" s="239"/>
      <c r="H1089" s="242">
        <v>43.950000000000003</v>
      </c>
      <c r="I1089" s="243"/>
      <c r="J1089" s="239"/>
      <c r="K1089" s="239"/>
      <c r="L1089" s="244"/>
      <c r="M1089" s="245"/>
      <c r="N1089" s="246"/>
      <c r="O1089" s="246"/>
      <c r="P1089" s="246"/>
      <c r="Q1089" s="246"/>
      <c r="R1089" s="246"/>
      <c r="S1089" s="246"/>
      <c r="T1089" s="247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8" t="s">
        <v>160</v>
      </c>
      <c r="AU1089" s="248" t="s">
        <v>86</v>
      </c>
      <c r="AV1089" s="13" t="s">
        <v>86</v>
      </c>
      <c r="AW1089" s="13" t="s">
        <v>34</v>
      </c>
      <c r="AX1089" s="13" t="s">
        <v>76</v>
      </c>
      <c r="AY1089" s="248" t="s">
        <v>151</v>
      </c>
    </row>
    <row r="1090" s="15" customFormat="1">
      <c r="A1090" s="15"/>
      <c r="B1090" s="260"/>
      <c r="C1090" s="261"/>
      <c r="D1090" s="233" t="s">
        <v>160</v>
      </c>
      <c r="E1090" s="262" t="s">
        <v>1</v>
      </c>
      <c r="F1090" s="263" t="s">
        <v>1121</v>
      </c>
      <c r="G1090" s="261"/>
      <c r="H1090" s="262" t="s">
        <v>1</v>
      </c>
      <c r="I1090" s="264"/>
      <c r="J1090" s="261"/>
      <c r="K1090" s="261"/>
      <c r="L1090" s="265"/>
      <c r="M1090" s="266"/>
      <c r="N1090" s="267"/>
      <c r="O1090" s="267"/>
      <c r="P1090" s="267"/>
      <c r="Q1090" s="267"/>
      <c r="R1090" s="267"/>
      <c r="S1090" s="267"/>
      <c r="T1090" s="268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9" t="s">
        <v>160</v>
      </c>
      <c r="AU1090" s="269" t="s">
        <v>86</v>
      </c>
      <c r="AV1090" s="15" t="s">
        <v>84</v>
      </c>
      <c r="AW1090" s="15" t="s">
        <v>34</v>
      </c>
      <c r="AX1090" s="15" t="s">
        <v>76</v>
      </c>
      <c r="AY1090" s="269" t="s">
        <v>151</v>
      </c>
    </row>
    <row r="1091" s="13" customFormat="1">
      <c r="A1091" s="13"/>
      <c r="B1091" s="238"/>
      <c r="C1091" s="239"/>
      <c r="D1091" s="233" t="s">
        <v>160</v>
      </c>
      <c r="E1091" s="240" t="s">
        <v>1</v>
      </c>
      <c r="F1091" s="241" t="s">
        <v>1122</v>
      </c>
      <c r="G1091" s="239"/>
      <c r="H1091" s="242">
        <v>-243.63999999999999</v>
      </c>
      <c r="I1091" s="243"/>
      <c r="J1091" s="239"/>
      <c r="K1091" s="239"/>
      <c r="L1091" s="244"/>
      <c r="M1091" s="245"/>
      <c r="N1091" s="246"/>
      <c r="O1091" s="246"/>
      <c r="P1091" s="246"/>
      <c r="Q1091" s="246"/>
      <c r="R1091" s="246"/>
      <c r="S1091" s="246"/>
      <c r="T1091" s="247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8" t="s">
        <v>160</v>
      </c>
      <c r="AU1091" s="248" t="s">
        <v>86</v>
      </c>
      <c r="AV1091" s="13" t="s">
        <v>86</v>
      </c>
      <c r="AW1091" s="13" t="s">
        <v>34</v>
      </c>
      <c r="AX1091" s="13" t="s">
        <v>76</v>
      </c>
      <c r="AY1091" s="248" t="s">
        <v>151</v>
      </c>
    </row>
    <row r="1092" s="14" customFormat="1">
      <c r="A1092" s="14"/>
      <c r="B1092" s="249"/>
      <c r="C1092" s="250"/>
      <c r="D1092" s="233" t="s">
        <v>160</v>
      </c>
      <c r="E1092" s="251" t="s">
        <v>1</v>
      </c>
      <c r="F1092" s="252" t="s">
        <v>162</v>
      </c>
      <c r="G1092" s="250"/>
      <c r="H1092" s="253">
        <v>249.77000000000001</v>
      </c>
      <c r="I1092" s="254"/>
      <c r="J1092" s="250"/>
      <c r="K1092" s="250"/>
      <c r="L1092" s="255"/>
      <c r="M1092" s="256"/>
      <c r="N1092" s="257"/>
      <c r="O1092" s="257"/>
      <c r="P1092" s="257"/>
      <c r="Q1092" s="257"/>
      <c r="R1092" s="257"/>
      <c r="S1092" s="257"/>
      <c r="T1092" s="258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9" t="s">
        <v>160</v>
      </c>
      <c r="AU1092" s="259" t="s">
        <v>86</v>
      </c>
      <c r="AV1092" s="14" t="s">
        <v>157</v>
      </c>
      <c r="AW1092" s="14" t="s">
        <v>34</v>
      </c>
      <c r="AX1092" s="14" t="s">
        <v>84</v>
      </c>
      <c r="AY1092" s="259" t="s">
        <v>151</v>
      </c>
    </row>
    <row r="1093" s="2" customFormat="1" ht="24.15" customHeight="1">
      <c r="A1093" s="38"/>
      <c r="B1093" s="39"/>
      <c r="C1093" s="219" t="s">
        <v>1135</v>
      </c>
      <c r="D1093" s="219" t="s">
        <v>153</v>
      </c>
      <c r="E1093" s="220" t="s">
        <v>1136</v>
      </c>
      <c r="F1093" s="221" t="s">
        <v>1137</v>
      </c>
      <c r="G1093" s="222" t="s">
        <v>156</v>
      </c>
      <c r="H1093" s="223">
        <v>249.77000000000001</v>
      </c>
      <c r="I1093" s="224"/>
      <c r="J1093" s="225">
        <f>ROUND(I1093*H1093,2)</f>
        <v>0</v>
      </c>
      <c r="K1093" s="226"/>
      <c r="L1093" s="44"/>
      <c r="M1093" s="227" t="s">
        <v>1</v>
      </c>
      <c r="N1093" s="228" t="s">
        <v>41</v>
      </c>
      <c r="O1093" s="91"/>
      <c r="P1093" s="229">
        <f>O1093*H1093</f>
        <v>0</v>
      </c>
      <c r="Q1093" s="229">
        <v>0</v>
      </c>
      <c r="R1093" s="229">
        <f>Q1093*H1093</f>
        <v>0</v>
      </c>
      <c r="S1093" s="229">
        <v>0</v>
      </c>
      <c r="T1093" s="230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31" t="s">
        <v>239</v>
      </c>
      <c r="AT1093" s="231" t="s">
        <v>153</v>
      </c>
      <c r="AU1093" s="231" t="s">
        <v>86</v>
      </c>
      <c r="AY1093" s="17" t="s">
        <v>151</v>
      </c>
      <c r="BE1093" s="232">
        <f>IF(N1093="základní",J1093,0)</f>
        <v>0</v>
      </c>
      <c r="BF1093" s="232">
        <f>IF(N1093="snížená",J1093,0)</f>
        <v>0</v>
      </c>
      <c r="BG1093" s="232">
        <f>IF(N1093="zákl. přenesená",J1093,0)</f>
        <v>0</v>
      </c>
      <c r="BH1093" s="232">
        <f>IF(N1093="sníž. přenesená",J1093,0)</f>
        <v>0</v>
      </c>
      <c r="BI1093" s="232">
        <f>IF(N1093="nulová",J1093,0)</f>
        <v>0</v>
      </c>
      <c r="BJ1093" s="17" t="s">
        <v>84</v>
      </c>
      <c r="BK1093" s="232">
        <f>ROUND(I1093*H1093,2)</f>
        <v>0</v>
      </c>
      <c r="BL1093" s="17" t="s">
        <v>239</v>
      </c>
      <c r="BM1093" s="231" t="s">
        <v>1138</v>
      </c>
    </row>
    <row r="1094" s="2" customFormat="1">
      <c r="A1094" s="38"/>
      <c r="B1094" s="39"/>
      <c r="C1094" s="40"/>
      <c r="D1094" s="233" t="s">
        <v>159</v>
      </c>
      <c r="E1094" s="40"/>
      <c r="F1094" s="234" t="s">
        <v>1137</v>
      </c>
      <c r="G1094" s="40"/>
      <c r="H1094" s="40"/>
      <c r="I1094" s="235"/>
      <c r="J1094" s="40"/>
      <c r="K1094" s="40"/>
      <c r="L1094" s="44"/>
      <c r="M1094" s="236"/>
      <c r="N1094" s="237"/>
      <c r="O1094" s="91"/>
      <c r="P1094" s="91"/>
      <c r="Q1094" s="91"/>
      <c r="R1094" s="91"/>
      <c r="S1094" s="91"/>
      <c r="T1094" s="92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T1094" s="17" t="s">
        <v>159</v>
      </c>
      <c r="AU1094" s="17" t="s">
        <v>86</v>
      </c>
    </row>
    <row r="1095" s="13" customFormat="1">
      <c r="A1095" s="13"/>
      <c r="B1095" s="238"/>
      <c r="C1095" s="239"/>
      <c r="D1095" s="233" t="s">
        <v>160</v>
      </c>
      <c r="E1095" s="240" t="s">
        <v>1</v>
      </c>
      <c r="F1095" s="241" t="s">
        <v>250</v>
      </c>
      <c r="G1095" s="239"/>
      <c r="H1095" s="242">
        <v>48</v>
      </c>
      <c r="I1095" s="243"/>
      <c r="J1095" s="239"/>
      <c r="K1095" s="239"/>
      <c r="L1095" s="244"/>
      <c r="M1095" s="245"/>
      <c r="N1095" s="246"/>
      <c r="O1095" s="246"/>
      <c r="P1095" s="246"/>
      <c r="Q1095" s="246"/>
      <c r="R1095" s="246"/>
      <c r="S1095" s="246"/>
      <c r="T1095" s="247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8" t="s">
        <v>160</v>
      </c>
      <c r="AU1095" s="248" t="s">
        <v>86</v>
      </c>
      <c r="AV1095" s="13" t="s">
        <v>86</v>
      </c>
      <c r="AW1095" s="13" t="s">
        <v>34</v>
      </c>
      <c r="AX1095" s="13" t="s">
        <v>76</v>
      </c>
      <c r="AY1095" s="248" t="s">
        <v>151</v>
      </c>
    </row>
    <row r="1096" s="13" customFormat="1">
      <c r="A1096" s="13"/>
      <c r="B1096" s="238"/>
      <c r="C1096" s="239"/>
      <c r="D1096" s="233" t="s">
        <v>160</v>
      </c>
      <c r="E1096" s="240" t="s">
        <v>1</v>
      </c>
      <c r="F1096" s="241" t="s">
        <v>250</v>
      </c>
      <c r="G1096" s="239"/>
      <c r="H1096" s="242">
        <v>48</v>
      </c>
      <c r="I1096" s="243"/>
      <c r="J1096" s="239"/>
      <c r="K1096" s="239"/>
      <c r="L1096" s="244"/>
      <c r="M1096" s="245"/>
      <c r="N1096" s="246"/>
      <c r="O1096" s="246"/>
      <c r="P1096" s="246"/>
      <c r="Q1096" s="246"/>
      <c r="R1096" s="246"/>
      <c r="S1096" s="246"/>
      <c r="T1096" s="24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8" t="s">
        <v>160</v>
      </c>
      <c r="AU1096" s="248" t="s">
        <v>86</v>
      </c>
      <c r="AV1096" s="13" t="s">
        <v>86</v>
      </c>
      <c r="AW1096" s="13" t="s">
        <v>34</v>
      </c>
      <c r="AX1096" s="13" t="s">
        <v>76</v>
      </c>
      <c r="AY1096" s="248" t="s">
        <v>151</v>
      </c>
    </row>
    <row r="1097" s="13" customFormat="1">
      <c r="A1097" s="13"/>
      <c r="B1097" s="238"/>
      <c r="C1097" s="239"/>
      <c r="D1097" s="233" t="s">
        <v>160</v>
      </c>
      <c r="E1097" s="240" t="s">
        <v>1</v>
      </c>
      <c r="F1097" s="241" t="s">
        <v>251</v>
      </c>
      <c r="G1097" s="239"/>
      <c r="H1097" s="242">
        <v>19.68</v>
      </c>
      <c r="I1097" s="243"/>
      <c r="J1097" s="239"/>
      <c r="K1097" s="239"/>
      <c r="L1097" s="244"/>
      <c r="M1097" s="245"/>
      <c r="N1097" s="246"/>
      <c r="O1097" s="246"/>
      <c r="P1097" s="246"/>
      <c r="Q1097" s="246"/>
      <c r="R1097" s="246"/>
      <c r="S1097" s="246"/>
      <c r="T1097" s="247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8" t="s">
        <v>160</v>
      </c>
      <c r="AU1097" s="248" t="s">
        <v>86</v>
      </c>
      <c r="AV1097" s="13" t="s">
        <v>86</v>
      </c>
      <c r="AW1097" s="13" t="s">
        <v>34</v>
      </c>
      <c r="AX1097" s="13" t="s">
        <v>76</v>
      </c>
      <c r="AY1097" s="248" t="s">
        <v>151</v>
      </c>
    </row>
    <row r="1098" s="15" customFormat="1">
      <c r="A1098" s="15"/>
      <c r="B1098" s="260"/>
      <c r="C1098" s="261"/>
      <c r="D1098" s="233" t="s">
        <v>160</v>
      </c>
      <c r="E1098" s="262" t="s">
        <v>1</v>
      </c>
      <c r="F1098" s="263" t="s">
        <v>237</v>
      </c>
      <c r="G1098" s="261"/>
      <c r="H1098" s="262" t="s">
        <v>1</v>
      </c>
      <c r="I1098" s="264"/>
      <c r="J1098" s="261"/>
      <c r="K1098" s="261"/>
      <c r="L1098" s="265"/>
      <c r="M1098" s="266"/>
      <c r="N1098" s="267"/>
      <c r="O1098" s="267"/>
      <c r="P1098" s="267"/>
      <c r="Q1098" s="267"/>
      <c r="R1098" s="267"/>
      <c r="S1098" s="267"/>
      <c r="T1098" s="268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9" t="s">
        <v>160</v>
      </c>
      <c r="AU1098" s="269" t="s">
        <v>86</v>
      </c>
      <c r="AV1098" s="15" t="s">
        <v>84</v>
      </c>
      <c r="AW1098" s="15" t="s">
        <v>34</v>
      </c>
      <c r="AX1098" s="15" t="s">
        <v>76</v>
      </c>
      <c r="AY1098" s="269" t="s">
        <v>151</v>
      </c>
    </row>
    <row r="1099" s="13" customFormat="1">
      <c r="A1099" s="13"/>
      <c r="B1099" s="238"/>
      <c r="C1099" s="239"/>
      <c r="D1099" s="233" t="s">
        <v>160</v>
      </c>
      <c r="E1099" s="240" t="s">
        <v>1</v>
      </c>
      <c r="F1099" s="241" t="s">
        <v>238</v>
      </c>
      <c r="G1099" s="239"/>
      <c r="H1099" s="242">
        <v>76.680000000000007</v>
      </c>
      <c r="I1099" s="243"/>
      <c r="J1099" s="239"/>
      <c r="K1099" s="239"/>
      <c r="L1099" s="244"/>
      <c r="M1099" s="245"/>
      <c r="N1099" s="246"/>
      <c r="O1099" s="246"/>
      <c r="P1099" s="246"/>
      <c r="Q1099" s="246"/>
      <c r="R1099" s="246"/>
      <c r="S1099" s="246"/>
      <c r="T1099" s="247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8" t="s">
        <v>160</v>
      </c>
      <c r="AU1099" s="248" t="s">
        <v>86</v>
      </c>
      <c r="AV1099" s="13" t="s">
        <v>86</v>
      </c>
      <c r="AW1099" s="13" t="s">
        <v>34</v>
      </c>
      <c r="AX1099" s="13" t="s">
        <v>76</v>
      </c>
      <c r="AY1099" s="248" t="s">
        <v>151</v>
      </c>
    </row>
    <row r="1100" s="15" customFormat="1">
      <c r="A1100" s="15"/>
      <c r="B1100" s="260"/>
      <c r="C1100" s="261"/>
      <c r="D1100" s="233" t="s">
        <v>160</v>
      </c>
      <c r="E1100" s="262" t="s">
        <v>1</v>
      </c>
      <c r="F1100" s="263" t="s">
        <v>1120</v>
      </c>
      <c r="G1100" s="261"/>
      <c r="H1100" s="262" t="s">
        <v>1</v>
      </c>
      <c r="I1100" s="264"/>
      <c r="J1100" s="261"/>
      <c r="K1100" s="261"/>
      <c r="L1100" s="265"/>
      <c r="M1100" s="266"/>
      <c r="N1100" s="267"/>
      <c r="O1100" s="267"/>
      <c r="P1100" s="267"/>
      <c r="Q1100" s="267"/>
      <c r="R1100" s="267"/>
      <c r="S1100" s="267"/>
      <c r="T1100" s="268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69" t="s">
        <v>160</v>
      </c>
      <c r="AU1100" s="269" t="s">
        <v>86</v>
      </c>
      <c r="AV1100" s="15" t="s">
        <v>84</v>
      </c>
      <c r="AW1100" s="15" t="s">
        <v>34</v>
      </c>
      <c r="AX1100" s="15" t="s">
        <v>76</v>
      </c>
      <c r="AY1100" s="269" t="s">
        <v>151</v>
      </c>
    </row>
    <row r="1101" s="13" customFormat="1">
      <c r="A1101" s="13"/>
      <c r="B1101" s="238"/>
      <c r="C1101" s="239"/>
      <c r="D1101" s="233" t="s">
        <v>160</v>
      </c>
      <c r="E1101" s="240" t="s">
        <v>1</v>
      </c>
      <c r="F1101" s="241" t="s">
        <v>244</v>
      </c>
      <c r="G1101" s="239"/>
      <c r="H1101" s="242">
        <v>257.10000000000002</v>
      </c>
      <c r="I1101" s="243"/>
      <c r="J1101" s="239"/>
      <c r="K1101" s="239"/>
      <c r="L1101" s="244"/>
      <c r="M1101" s="245"/>
      <c r="N1101" s="246"/>
      <c r="O1101" s="246"/>
      <c r="P1101" s="246"/>
      <c r="Q1101" s="246"/>
      <c r="R1101" s="246"/>
      <c r="S1101" s="246"/>
      <c r="T1101" s="247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8" t="s">
        <v>160</v>
      </c>
      <c r="AU1101" s="248" t="s">
        <v>86</v>
      </c>
      <c r="AV1101" s="13" t="s">
        <v>86</v>
      </c>
      <c r="AW1101" s="13" t="s">
        <v>34</v>
      </c>
      <c r="AX1101" s="13" t="s">
        <v>76</v>
      </c>
      <c r="AY1101" s="248" t="s">
        <v>151</v>
      </c>
    </row>
    <row r="1102" s="13" customFormat="1">
      <c r="A1102" s="13"/>
      <c r="B1102" s="238"/>
      <c r="C1102" s="239"/>
      <c r="D1102" s="233" t="s">
        <v>160</v>
      </c>
      <c r="E1102" s="240" t="s">
        <v>1</v>
      </c>
      <c r="F1102" s="241" t="s">
        <v>243</v>
      </c>
      <c r="G1102" s="239"/>
      <c r="H1102" s="242">
        <v>43.950000000000003</v>
      </c>
      <c r="I1102" s="243"/>
      <c r="J1102" s="239"/>
      <c r="K1102" s="239"/>
      <c r="L1102" s="244"/>
      <c r="M1102" s="245"/>
      <c r="N1102" s="246"/>
      <c r="O1102" s="246"/>
      <c r="P1102" s="246"/>
      <c r="Q1102" s="246"/>
      <c r="R1102" s="246"/>
      <c r="S1102" s="246"/>
      <c r="T1102" s="24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8" t="s">
        <v>160</v>
      </c>
      <c r="AU1102" s="248" t="s">
        <v>86</v>
      </c>
      <c r="AV1102" s="13" t="s">
        <v>86</v>
      </c>
      <c r="AW1102" s="13" t="s">
        <v>34</v>
      </c>
      <c r="AX1102" s="13" t="s">
        <v>76</v>
      </c>
      <c r="AY1102" s="248" t="s">
        <v>151</v>
      </c>
    </row>
    <row r="1103" s="15" customFormat="1">
      <c r="A1103" s="15"/>
      <c r="B1103" s="260"/>
      <c r="C1103" s="261"/>
      <c r="D1103" s="233" t="s">
        <v>160</v>
      </c>
      <c r="E1103" s="262" t="s">
        <v>1</v>
      </c>
      <c r="F1103" s="263" t="s">
        <v>1121</v>
      </c>
      <c r="G1103" s="261"/>
      <c r="H1103" s="262" t="s">
        <v>1</v>
      </c>
      <c r="I1103" s="264"/>
      <c r="J1103" s="261"/>
      <c r="K1103" s="261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9" t="s">
        <v>160</v>
      </c>
      <c r="AU1103" s="269" t="s">
        <v>86</v>
      </c>
      <c r="AV1103" s="15" t="s">
        <v>84</v>
      </c>
      <c r="AW1103" s="15" t="s">
        <v>34</v>
      </c>
      <c r="AX1103" s="15" t="s">
        <v>76</v>
      </c>
      <c r="AY1103" s="269" t="s">
        <v>151</v>
      </c>
    </row>
    <row r="1104" s="13" customFormat="1">
      <c r="A1104" s="13"/>
      <c r="B1104" s="238"/>
      <c r="C1104" s="239"/>
      <c r="D1104" s="233" t="s">
        <v>160</v>
      </c>
      <c r="E1104" s="240" t="s">
        <v>1</v>
      </c>
      <c r="F1104" s="241" t="s">
        <v>1122</v>
      </c>
      <c r="G1104" s="239"/>
      <c r="H1104" s="242">
        <v>-243.63999999999999</v>
      </c>
      <c r="I1104" s="243"/>
      <c r="J1104" s="239"/>
      <c r="K1104" s="239"/>
      <c r="L1104" s="244"/>
      <c r="M1104" s="245"/>
      <c r="N1104" s="246"/>
      <c r="O1104" s="246"/>
      <c r="P1104" s="246"/>
      <c r="Q1104" s="246"/>
      <c r="R1104" s="246"/>
      <c r="S1104" s="246"/>
      <c r="T1104" s="24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8" t="s">
        <v>160</v>
      </c>
      <c r="AU1104" s="248" t="s">
        <v>86</v>
      </c>
      <c r="AV1104" s="13" t="s">
        <v>86</v>
      </c>
      <c r="AW1104" s="13" t="s">
        <v>34</v>
      </c>
      <c r="AX1104" s="13" t="s">
        <v>76</v>
      </c>
      <c r="AY1104" s="248" t="s">
        <v>151</v>
      </c>
    </row>
    <row r="1105" s="14" customFormat="1">
      <c r="A1105" s="14"/>
      <c r="B1105" s="249"/>
      <c r="C1105" s="250"/>
      <c r="D1105" s="233" t="s">
        <v>160</v>
      </c>
      <c r="E1105" s="251" t="s">
        <v>1</v>
      </c>
      <c r="F1105" s="252" t="s">
        <v>162</v>
      </c>
      <c r="G1105" s="250"/>
      <c r="H1105" s="253">
        <v>249.77000000000001</v>
      </c>
      <c r="I1105" s="254"/>
      <c r="J1105" s="250"/>
      <c r="K1105" s="250"/>
      <c r="L1105" s="255"/>
      <c r="M1105" s="256"/>
      <c r="N1105" s="257"/>
      <c r="O1105" s="257"/>
      <c r="P1105" s="257"/>
      <c r="Q1105" s="257"/>
      <c r="R1105" s="257"/>
      <c r="S1105" s="257"/>
      <c r="T1105" s="258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9" t="s">
        <v>160</v>
      </c>
      <c r="AU1105" s="259" t="s">
        <v>86</v>
      </c>
      <c r="AV1105" s="14" t="s">
        <v>157</v>
      </c>
      <c r="AW1105" s="14" t="s">
        <v>34</v>
      </c>
      <c r="AX1105" s="14" t="s">
        <v>84</v>
      </c>
      <c r="AY1105" s="259" t="s">
        <v>151</v>
      </c>
    </row>
    <row r="1106" s="12" customFormat="1" ht="25.92" customHeight="1">
      <c r="A1106" s="12"/>
      <c r="B1106" s="203"/>
      <c r="C1106" s="204"/>
      <c r="D1106" s="205" t="s">
        <v>75</v>
      </c>
      <c r="E1106" s="206" t="s">
        <v>1139</v>
      </c>
      <c r="F1106" s="206" t="s">
        <v>1139</v>
      </c>
      <c r="G1106" s="204"/>
      <c r="H1106" s="204"/>
      <c r="I1106" s="207"/>
      <c r="J1106" s="208">
        <f>BK1106</f>
        <v>0</v>
      </c>
      <c r="K1106" s="204"/>
      <c r="L1106" s="209"/>
      <c r="M1106" s="210"/>
      <c r="N1106" s="211"/>
      <c r="O1106" s="211"/>
      <c r="P1106" s="212">
        <f>SUM(P1107:P1130)</f>
        <v>0</v>
      </c>
      <c r="Q1106" s="211"/>
      <c r="R1106" s="212">
        <f>SUM(R1107:R1130)</f>
        <v>0</v>
      </c>
      <c r="S1106" s="211"/>
      <c r="T1106" s="213">
        <f>SUM(T1107:T1130)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14" t="s">
        <v>157</v>
      </c>
      <c r="AT1106" s="215" t="s">
        <v>75</v>
      </c>
      <c r="AU1106" s="215" t="s">
        <v>76</v>
      </c>
      <c r="AY1106" s="214" t="s">
        <v>151</v>
      </c>
      <c r="BK1106" s="216">
        <f>SUM(BK1107:BK1130)</f>
        <v>0</v>
      </c>
    </row>
    <row r="1107" s="2" customFormat="1" ht="21.75" customHeight="1">
      <c r="A1107" s="38"/>
      <c r="B1107" s="39"/>
      <c r="C1107" s="219" t="s">
        <v>1140</v>
      </c>
      <c r="D1107" s="219" t="s">
        <v>153</v>
      </c>
      <c r="E1107" s="220" t="s">
        <v>806</v>
      </c>
      <c r="F1107" s="221" t="s">
        <v>1141</v>
      </c>
      <c r="G1107" s="222" t="s">
        <v>1142</v>
      </c>
      <c r="H1107" s="223">
        <v>16</v>
      </c>
      <c r="I1107" s="224"/>
      <c r="J1107" s="225">
        <f>ROUND(I1107*H1107,2)</f>
        <v>0</v>
      </c>
      <c r="K1107" s="226"/>
      <c r="L1107" s="44"/>
      <c r="M1107" s="227" t="s">
        <v>1</v>
      </c>
      <c r="N1107" s="228" t="s">
        <v>41</v>
      </c>
      <c r="O1107" s="91"/>
      <c r="P1107" s="229">
        <f>O1107*H1107</f>
        <v>0</v>
      </c>
      <c r="Q1107" s="229">
        <v>0</v>
      </c>
      <c r="R1107" s="229">
        <f>Q1107*H1107</f>
        <v>0</v>
      </c>
      <c r="S1107" s="229">
        <v>0</v>
      </c>
      <c r="T1107" s="230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31" t="s">
        <v>1143</v>
      </c>
      <c r="AT1107" s="231" t="s">
        <v>153</v>
      </c>
      <c r="AU1107" s="231" t="s">
        <v>84</v>
      </c>
      <c r="AY1107" s="17" t="s">
        <v>151</v>
      </c>
      <c r="BE1107" s="232">
        <f>IF(N1107="základní",J1107,0)</f>
        <v>0</v>
      </c>
      <c r="BF1107" s="232">
        <f>IF(N1107="snížená",J1107,0)</f>
        <v>0</v>
      </c>
      <c r="BG1107" s="232">
        <f>IF(N1107="zákl. přenesená",J1107,0)</f>
        <v>0</v>
      </c>
      <c r="BH1107" s="232">
        <f>IF(N1107="sníž. přenesená",J1107,0)</f>
        <v>0</v>
      </c>
      <c r="BI1107" s="232">
        <f>IF(N1107="nulová",J1107,0)</f>
        <v>0</v>
      </c>
      <c r="BJ1107" s="17" t="s">
        <v>84</v>
      </c>
      <c r="BK1107" s="232">
        <f>ROUND(I1107*H1107,2)</f>
        <v>0</v>
      </c>
      <c r="BL1107" s="17" t="s">
        <v>1143</v>
      </c>
      <c r="BM1107" s="231" t="s">
        <v>1144</v>
      </c>
    </row>
    <row r="1108" s="2" customFormat="1">
      <c r="A1108" s="38"/>
      <c r="B1108" s="39"/>
      <c r="C1108" s="40"/>
      <c r="D1108" s="233" t="s">
        <v>159</v>
      </c>
      <c r="E1108" s="40"/>
      <c r="F1108" s="234" t="s">
        <v>1141</v>
      </c>
      <c r="G1108" s="40"/>
      <c r="H1108" s="40"/>
      <c r="I1108" s="235"/>
      <c r="J1108" s="40"/>
      <c r="K1108" s="40"/>
      <c r="L1108" s="44"/>
      <c r="M1108" s="236"/>
      <c r="N1108" s="237"/>
      <c r="O1108" s="91"/>
      <c r="P1108" s="91"/>
      <c r="Q1108" s="91"/>
      <c r="R1108" s="91"/>
      <c r="S1108" s="91"/>
      <c r="T1108" s="92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T1108" s="17" t="s">
        <v>159</v>
      </c>
      <c r="AU1108" s="17" t="s">
        <v>84</v>
      </c>
    </row>
    <row r="1109" s="2" customFormat="1" ht="16.5" customHeight="1">
      <c r="A1109" s="38"/>
      <c r="B1109" s="39"/>
      <c r="C1109" s="219" t="s">
        <v>1145</v>
      </c>
      <c r="D1109" s="219" t="s">
        <v>153</v>
      </c>
      <c r="E1109" s="220" t="s">
        <v>816</v>
      </c>
      <c r="F1109" s="221" t="s">
        <v>1146</v>
      </c>
      <c r="G1109" s="222" t="s">
        <v>305</v>
      </c>
      <c r="H1109" s="223">
        <v>82</v>
      </c>
      <c r="I1109" s="224"/>
      <c r="J1109" s="225">
        <f>ROUND(I1109*H1109,2)</f>
        <v>0</v>
      </c>
      <c r="K1109" s="226"/>
      <c r="L1109" s="44"/>
      <c r="M1109" s="227" t="s">
        <v>1</v>
      </c>
      <c r="N1109" s="228" t="s">
        <v>41</v>
      </c>
      <c r="O1109" s="91"/>
      <c r="P1109" s="229">
        <f>O1109*H1109</f>
        <v>0</v>
      </c>
      <c r="Q1109" s="229">
        <v>0</v>
      </c>
      <c r="R1109" s="229">
        <f>Q1109*H1109</f>
        <v>0</v>
      </c>
      <c r="S1109" s="229">
        <v>0</v>
      </c>
      <c r="T1109" s="230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31" t="s">
        <v>1143</v>
      </c>
      <c r="AT1109" s="231" t="s">
        <v>153</v>
      </c>
      <c r="AU1109" s="231" t="s">
        <v>84</v>
      </c>
      <c r="AY1109" s="17" t="s">
        <v>151</v>
      </c>
      <c r="BE1109" s="232">
        <f>IF(N1109="základní",J1109,0)</f>
        <v>0</v>
      </c>
      <c r="BF1109" s="232">
        <f>IF(N1109="snížená",J1109,0)</f>
        <v>0</v>
      </c>
      <c r="BG1109" s="232">
        <f>IF(N1109="zákl. přenesená",J1109,0)</f>
        <v>0</v>
      </c>
      <c r="BH1109" s="232">
        <f>IF(N1109="sníž. přenesená",J1109,0)</f>
        <v>0</v>
      </c>
      <c r="BI1109" s="232">
        <f>IF(N1109="nulová",J1109,0)</f>
        <v>0</v>
      </c>
      <c r="BJ1109" s="17" t="s">
        <v>84</v>
      </c>
      <c r="BK1109" s="232">
        <f>ROUND(I1109*H1109,2)</f>
        <v>0</v>
      </c>
      <c r="BL1109" s="17" t="s">
        <v>1143</v>
      </c>
      <c r="BM1109" s="231" t="s">
        <v>1147</v>
      </c>
    </row>
    <row r="1110" s="2" customFormat="1">
      <c r="A1110" s="38"/>
      <c r="B1110" s="39"/>
      <c r="C1110" s="40"/>
      <c r="D1110" s="233" t="s">
        <v>159</v>
      </c>
      <c r="E1110" s="40"/>
      <c r="F1110" s="234" t="s">
        <v>1146</v>
      </c>
      <c r="G1110" s="40"/>
      <c r="H1110" s="40"/>
      <c r="I1110" s="235"/>
      <c r="J1110" s="40"/>
      <c r="K1110" s="40"/>
      <c r="L1110" s="44"/>
      <c r="M1110" s="236"/>
      <c r="N1110" s="237"/>
      <c r="O1110" s="91"/>
      <c r="P1110" s="91"/>
      <c r="Q1110" s="91"/>
      <c r="R1110" s="91"/>
      <c r="S1110" s="91"/>
      <c r="T1110" s="92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T1110" s="17" t="s">
        <v>159</v>
      </c>
      <c r="AU1110" s="17" t="s">
        <v>84</v>
      </c>
    </row>
    <row r="1111" s="2" customFormat="1" ht="16.5" customHeight="1">
      <c r="A1111" s="38"/>
      <c r="B1111" s="39"/>
      <c r="C1111" s="219" t="s">
        <v>1148</v>
      </c>
      <c r="D1111" s="219" t="s">
        <v>153</v>
      </c>
      <c r="E1111" s="220" t="s">
        <v>838</v>
      </c>
      <c r="F1111" s="221" t="s">
        <v>1149</v>
      </c>
      <c r="G1111" s="222" t="s">
        <v>305</v>
      </c>
      <c r="H1111" s="223">
        <v>15</v>
      </c>
      <c r="I1111" s="224"/>
      <c r="J1111" s="225">
        <f>ROUND(I1111*H1111,2)</f>
        <v>0</v>
      </c>
      <c r="K1111" s="226"/>
      <c r="L1111" s="44"/>
      <c r="M1111" s="227" t="s">
        <v>1</v>
      </c>
      <c r="N1111" s="228" t="s">
        <v>41</v>
      </c>
      <c r="O1111" s="91"/>
      <c r="P1111" s="229">
        <f>O1111*H1111</f>
        <v>0</v>
      </c>
      <c r="Q1111" s="229">
        <v>0</v>
      </c>
      <c r="R1111" s="229">
        <f>Q1111*H1111</f>
        <v>0</v>
      </c>
      <c r="S1111" s="229">
        <v>0</v>
      </c>
      <c r="T1111" s="230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31" t="s">
        <v>1143</v>
      </c>
      <c r="AT1111" s="231" t="s">
        <v>153</v>
      </c>
      <c r="AU1111" s="231" t="s">
        <v>84</v>
      </c>
      <c r="AY1111" s="17" t="s">
        <v>151</v>
      </c>
      <c r="BE1111" s="232">
        <f>IF(N1111="základní",J1111,0)</f>
        <v>0</v>
      </c>
      <c r="BF1111" s="232">
        <f>IF(N1111="snížená",J1111,0)</f>
        <v>0</v>
      </c>
      <c r="BG1111" s="232">
        <f>IF(N1111="zákl. přenesená",J1111,0)</f>
        <v>0</v>
      </c>
      <c r="BH1111" s="232">
        <f>IF(N1111="sníž. přenesená",J1111,0)</f>
        <v>0</v>
      </c>
      <c r="BI1111" s="232">
        <f>IF(N1111="nulová",J1111,0)</f>
        <v>0</v>
      </c>
      <c r="BJ1111" s="17" t="s">
        <v>84</v>
      </c>
      <c r="BK1111" s="232">
        <f>ROUND(I1111*H1111,2)</f>
        <v>0</v>
      </c>
      <c r="BL1111" s="17" t="s">
        <v>1143</v>
      </c>
      <c r="BM1111" s="231" t="s">
        <v>1150</v>
      </c>
    </row>
    <row r="1112" s="2" customFormat="1">
      <c r="A1112" s="38"/>
      <c r="B1112" s="39"/>
      <c r="C1112" s="40"/>
      <c r="D1112" s="233" t="s">
        <v>159</v>
      </c>
      <c r="E1112" s="40"/>
      <c r="F1112" s="234" t="s">
        <v>1149</v>
      </c>
      <c r="G1112" s="40"/>
      <c r="H1112" s="40"/>
      <c r="I1112" s="235"/>
      <c r="J1112" s="40"/>
      <c r="K1112" s="40"/>
      <c r="L1112" s="44"/>
      <c r="M1112" s="236"/>
      <c r="N1112" s="237"/>
      <c r="O1112" s="91"/>
      <c r="P1112" s="91"/>
      <c r="Q1112" s="91"/>
      <c r="R1112" s="91"/>
      <c r="S1112" s="91"/>
      <c r="T1112" s="92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T1112" s="17" t="s">
        <v>159</v>
      </c>
      <c r="AU1112" s="17" t="s">
        <v>84</v>
      </c>
    </row>
    <row r="1113" s="2" customFormat="1" ht="24.15" customHeight="1">
      <c r="A1113" s="38"/>
      <c r="B1113" s="39"/>
      <c r="C1113" s="219" t="s">
        <v>1151</v>
      </c>
      <c r="D1113" s="219" t="s">
        <v>153</v>
      </c>
      <c r="E1113" s="220" t="s">
        <v>851</v>
      </c>
      <c r="F1113" s="221" t="s">
        <v>1152</v>
      </c>
      <c r="G1113" s="222" t="s">
        <v>1153</v>
      </c>
      <c r="H1113" s="223">
        <v>1</v>
      </c>
      <c r="I1113" s="224"/>
      <c r="J1113" s="225">
        <f>ROUND(I1113*H1113,2)</f>
        <v>0</v>
      </c>
      <c r="K1113" s="226"/>
      <c r="L1113" s="44"/>
      <c r="M1113" s="227" t="s">
        <v>1</v>
      </c>
      <c r="N1113" s="228" t="s">
        <v>41</v>
      </c>
      <c r="O1113" s="91"/>
      <c r="P1113" s="229">
        <f>O1113*H1113</f>
        <v>0</v>
      </c>
      <c r="Q1113" s="229">
        <v>0</v>
      </c>
      <c r="R1113" s="229">
        <f>Q1113*H1113</f>
        <v>0</v>
      </c>
      <c r="S1113" s="229">
        <v>0</v>
      </c>
      <c r="T1113" s="230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31" t="s">
        <v>1143</v>
      </c>
      <c r="AT1113" s="231" t="s">
        <v>153</v>
      </c>
      <c r="AU1113" s="231" t="s">
        <v>84</v>
      </c>
      <c r="AY1113" s="17" t="s">
        <v>151</v>
      </c>
      <c r="BE1113" s="232">
        <f>IF(N1113="základní",J1113,0)</f>
        <v>0</v>
      </c>
      <c r="BF1113" s="232">
        <f>IF(N1113="snížená",J1113,0)</f>
        <v>0</v>
      </c>
      <c r="BG1113" s="232">
        <f>IF(N1113="zákl. přenesená",J1113,0)</f>
        <v>0</v>
      </c>
      <c r="BH1113" s="232">
        <f>IF(N1113="sníž. přenesená",J1113,0)</f>
        <v>0</v>
      </c>
      <c r="BI1113" s="232">
        <f>IF(N1113="nulová",J1113,0)</f>
        <v>0</v>
      </c>
      <c r="BJ1113" s="17" t="s">
        <v>84</v>
      </c>
      <c r="BK1113" s="232">
        <f>ROUND(I1113*H1113,2)</f>
        <v>0</v>
      </c>
      <c r="BL1113" s="17" t="s">
        <v>1143</v>
      </c>
      <c r="BM1113" s="231" t="s">
        <v>1154</v>
      </c>
    </row>
    <row r="1114" s="2" customFormat="1">
      <c r="A1114" s="38"/>
      <c r="B1114" s="39"/>
      <c r="C1114" s="40"/>
      <c r="D1114" s="233" t="s">
        <v>159</v>
      </c>
      <c r="E1114" s="40"/>
      <c r="F1114" s="234" t="s">
        <v>1152</v>
      </c>
      <c r="G1114" s="40"/>
      <c r="H1114" s="40"/>
      <c r="I1114" s="235"/>
      <c r="J1114" s="40"/>
      <c r="K1114" s="40"/>
      <c r="L1114" s="44"/>
      <c r="M1114" s="236"/>
      <c r="N1114" s="237"/>
      <c r="O1114" s="91"/>
      <c r="P1114" s="91"/>
      <c r="Q1114" s="91"/>
      <c r="R1114" s="91"/>
      <c r="S1114" s="91"/>
      <c r="T1114" s="92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T1114" s="17" t="s">
        <v>159</v>
      </c>
      <c r="AU1114" s="17" t="s">
        <v>84</v>
      </c>
    </row>
    <row r="1115" s="2" customFormat="1" ht="24.15" customHeight="1">
      <c r="A1115" s="38"/>
      <c r="B1115" s="39"/>
      <c r="C1115" s="219" t="s">
        <v>1155</v>
      </c>
      <c r="D1115" s="219" t="s">
        <v>153</v>
      </c>
      <c r="E1115" s="220" t="s">
        <v>1156</v>
      </c>
      <c r="F1115" s="221" t="s">
        <v>1157</v>
      </c>
      <c r="G1115" s="222" t="s">
        <v>887</v>
      </c>
      <c r="H1115" s="223">
        <v>2</v>
      </c>
      <c r="I1115" s="224"/>
      <c r="J1115" s="225">
        <f>ROUND(I1115*H1115,2)</f>
        <v>0</v>
      </c>
      <c r="K1115" s="226"/>
      <c r="L1115" s="44"/>
      <c r="M1115" s="227" t="s">
        <v>1</v>
      </c>
      <c r="N1115" s="228" t="s">
        <v>41</v>
      </c>
      <c r="O1115" s="91"/>
      <c r="P1115" s="229">
        <f>O1115*H1115</f>
        <v>0</v>
      </c>
      <c r="Q1115" s="229">
        <v>0</v>
      </c>
      <c r="R1115" s="229">
        <f>Q1115*H1115</f>
        <v>0</v>
      </c>
      <c r="S1115" s="229">
        <v>0</v>
      </c>
      <c r="T1115" s="230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31" t="s">
        <v>1143</v>
      </c>
      <c r="AT1115" s="231" t="s">
        <v>153</v>
      </c>
      <c r="AU1115" s="231" t="s">
        <v>84</v>
      </c>
      <c r="AY1115" s="17" t="s">
        <v>151</v>
      </c>
      <c r="BE1115" s="232">
        <f>IF(N1115="základní",J1115,0)</f>
        <v>0</v>
      </c>
      <c r="BF1115" s="232">
        <f>IF(N1115="snížená",J1115,0)</f>
        <v>0</v>
      </c>
      <c r="BG1115" s="232">
        <f>IF(N1115="zákl. přenesená",J1115,0)</f>
        <v>0</v>
      </c>
      <c r="BH1115" s="232">
        <f>IF(N1115="sníž. přenesená",J1115,0)</f>
        <v>0</v>
      </c>
      <c r="BI1115" s="232">
        <f>IF(N1115="nulová",J1115,0)</f>
        <v>0</v>
      </c>
      <c r="BJ1115" s="17" t="s">
        <v>84</v>
      </c>
      <c r="BK1115" s="232">
        <f>ROUND(I1115*H1115,2)</f>
        <v>0</v>
      </c>
      <c r="BL1115" s="17" t="s">
        <v>1143</v>
      </c>
      <c r="BM1115" s="231" t="s">
        <v>1158</v>
      </c>
    </row>
    <row r="1116" s="2" customFormat="1">
      <c r="A1116" s="38"/>
      <c r="B1116" s="39"/>
      <c r="C1116" s="40"/>
      <c r="D1116" s="233" t="s">
        <v>159</v>
      </c>
      <c r="E1116" s="40"/>
      <c r="F1116" s="234" t="s">
        <v>1157</v>
      </c>
      <c r="G1116" s="40"/>
      <c r="H1116" s="40"/>
      <c r="I1116" s="235"/>
      <c r="J1116" s="40"/>
      <c r="K1116" s="40"/>
      <c r="L1116" s="44"/>
      <c r="M1116" s="236"/>
      <c r="N1116" s="237"/>
      <c r="O1116" s="91"/>
      <c r="P1116" s="91"/>
      <c r="Q1116" s="91"/>
      <c r="R1116" s="91"/>
      <c r="S1116" s="91"/>
      <c r="T1116" s="92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T1116" s="17" t="s">
        <v>159</v>
      </c>
      <c r="AU1116" s="17" t="s">
        <v>84</v>
      </c>
    </row>
    <row r="1117" s="2" customFormat="1" ht="24.15" customHeight="1">
      <c r="A1117" s="38"/>
      <c r="B1117" s="39"/>
      <c r="C1117" s="219" t="s">
        <v>1159</v>
      </c>
      <c r="D1117" s="219" t="s">
        <v>153</v>
      </c>
      <c r="E1117" s="220" t="s">
        <v>1160</v>
      </c>
      <c r="F1117" s="221" t="s">
        <v>1161</v>
      </c>
      <c r="G1117" s="222" t="s">
        <v>887</v>
      </c>
      <c r="H1117" s="223">
        <v>21</v>
      </c>
      <c r="I1117" s="224"/>
      <c r="J1117" s="225">
        <f>ROUND(I1117*H1117,2)</f>
        <v>0</v>
      </c>
      <c r="K1117" s="226"/>
      <c r="L1117" s="44"/>
      <c r="M1117" s="227" t="s">
        <v>1</v>
      </c>
      <c r="N1117" s="228" t="s">
        <v>41</v>
      </c>
      <c r="O1117" s="91"/>
      <c r="P1117" s="229">
        <f>O1117*H1117</f>
        <v>0</v>
      </c>
      <c r="Q1117" s="229">
        <v>0</v>
      </c>
      <c r="R1117" s="229">
        <f>Q1117*H1117</f>
        <v>0</v>
      </c>
      <c r="S1117" s="229">
        <v>0</v>
      </c>
      <c r="T1117" s="230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31" t="s">
        <v>1143</v>
      </c>
      <c r="AT1117" s="231" t="s">
        <v>153</v>
      </c>
      <c r="AU1117" s="231" t="s">
        <v>84</v>
      </c>
      <c r="AY1117" s="17" t="s">
        <v>151</v>
      </c>
      <c r="BE1117" s="232">
        <f>IF(N1117="základní",J1117,0)</f>
        <v>0</v>
      </c>
      <c r="BF1117" s="232">
        <f>IF(N1117="snížená",J1117,0)</f>
        <v>0</v>
      </c>
      <c r="BG1117" s="232">
        <f>IF(N1117="zákl. přenesená",J1117,0)</f>
        <v>0</v>
      </c>
      <c r="BH1117" s="232">
        <f>IF(N1117="sníž. přenesená",J1117,0)</f>
        <v>0</v>
      </c>
      <c r="BI1117" s="232">
        <f>IF(N1117="nulová",J1117,0)</f>
        <v>0</v>
      </c>
      <c r="BJ1117" s="17" t="s">
        <v>84</v>
      </c>
      <c r="BK1117" s="232">
        <f>ROUND(I1117*H1117,2)</f>
        <v>0</v>
      </c>
      <c r="BL1117" s="17" t="s">
        <v>1143</v>
      </c>
      <c r="BM1117" s="231" t="s">
        <v>1162</v>
      </c>
    </row>
    <row r="1118" s="2" customFormat="1">
      <c r="A1118" s="38"/>
      <c r="B1118" s="39"/>
      <c r="C1118" s="40"/>
      <c r="D1118" s="233" t="s">
        <v>159</v>
      </c>
      <c r="E1118" s="40"/>
      <c r="F1118" s="234" t="s">
        <v>1161</v>
      </c>
      <c r="G1118" s="40"/>
      <c r="H1118" s="40"/>
      <c r="I1118" s="235"/>
      <c r="J1118" s="40"/>
      <c r="K1118" s="40"/>
      <c r="L1118" s="44"/>
      <c r="M1118" s="236"/>
      <c r="N1118" s="237"/>
      <c r="O1118" s="91"/>
      <c r="P1118" s="91"/>
      <c r="Q1118" s="91"/>
      <c r="R1118" s="91"/>
      <c r="S1118" s="91"/>
      <c r="T1118" s="92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T1118" s="17" t="s">
        <v>159</v>
      </c>
      <c r="AU1118" s="17" t="s">
        <v>84</v>
      </c>
    </row>
    <row r="1119" s="2" customFormat="1" ht="24.15" customHeight="1">
      <c r="A1119" s="38"/>
      <c r="B1119" s="39"/>
      <c r="C1119" s="219" t="s">
        <v>1163</v>
      </c>
      <c r="D1119" s="219" t="s">
        <v>153</v>
      </c>
      <c r="E1119" s="220" t="s">
        <v>1164</v>
      </c>
      <c r="F1119" s="221" t="s">
        <v>1165</v>
      </c>
      <c r="G1119" s="222" t="s">
        <v>887</v>
      </c>
      <c r="H1119" s="223">
        <v>1</v>
      </c>
      <c r="I1119" s="224"/>
      <c r="J1119" s="225">
        <f>ROUND(I1119*H1119,2)</f>
        <v>0</v>
      </c>
      <c r="K1119" s="226"/>
      <c r="L1119" s="44"/>
      <c r="M1119" s="227" t="s">
        <v>1</v>
      </c>
      <c r="N1119" s="228" t="s">
        <v>41</v>
      </c>
      <c r="O1119" s="91"/>
      <c r="P1119" s="229">
        <f>O1119*H1119</f>
        <v>0</v>
      </c>
      <c r="Q1119" s="229">
        <v>0</v>
      </c>
      <c r="R1119" s="229">
        <f>Q1119*H1119</f>
        <v>0</v>
      </c>
      <c r="S1119" s="229">
        <v>0</v>
      </c>
      <c r="T1119" s="230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31" t="s">
        <v>1143</v>
      </c>
      <c r="AT1119" s="231" t="s">
        <v>153</v>
      </c>
      <c r="AU1119" s="231" t="s">
        <v>84</v>
      </c>
      <c r="AY1119" s="17" t="s">
        <v>151</v>
      </c>
      <c r="BE1119" s="232">
        <f>IF(N1119="základní",J1119,0)</f>
        <v>0</v>
      </c>
      <c r="BF1119" s="232">
        <f>IF(N1119="snížená",J1119,0)</f>
        <v>0</v>
      </c>
      <c r="BG1119" s="232">
        <f>IF(N1119="zákl. přenesená",J1119,0)</f>
        <v>0</v>
      </c>
      <c r="BH1119" s="232">
        <f>IF(N1119="sníž. přenesená",J1119,0)</f>
        <v>0</v>
      </c>
      <c r="BI1119" s="232">
        <f>IF(N1119="nulová",J1119,0)</f>
        <v>0</v>
      </c>
      <c r="BJ1119" s="17" t="s">
        <v>84</v>
      </c>
      <c r="BK1119" s="232">
        <f>ROUND(I1119*H1119,2)</f>
        <v>0</v>
      </c>
      <c r="BL1119" s="17" t="s">
        <v>1143</v>
      </c>
      <c r="BM1119" s="231" t="s">
        <v>1166</v>
      </c>
    </row>
    <row r="1120" s="2" customFormat="1">
      <c r="A1120" s="38"/>
      <c r="B1120" s="39"/>
      <c r="C1120" s="40"/>
      <c r="D1120" s="233" t="s">
        <v>159</v>
      </c>
      <c r="E1120" s="40"/>
      <c r="F1120" s="234" t="s">
        <v>1165</v>
      </c>
      <c r="G1120" s="40"/>
      <c r="H1120" s="40"/>
      <c r="I1120" s="235"/>
      <c r="J1120" s="40"/>
      <c r="K1120" s="40"/>
      <c r="L1120" s="44"/>
      <c r="M1120" s="236"/>
      <c r="N1120" s="237"/>
      <c r="O1120" s="91"/>
      <c r="P1120" s="91"/>
      <c r="Q1120" s="91"/>
      <c r="R1120" s="91"/>
      <c r="S1120" s="91"/>
      <c r="T1120" s="92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T1120" s="17" t="s">
        <v>159</v>
      </c>
      <c r="AU1120" s="17" t="s">
        <v>84</v>
      </c>
    </row>
    <row r="1121" s="2" customFormat="1" ht="24.15" customHeight="1">
      <c r="A1121" s="38"/>
      <c r="B1121" s="39"/>
      <c r="C1121" s="219" t="s">
        <v>1167</v>
      </c>
      <c r="D1121" s="219" t="s">
        <v>153</v>
      </c>
      <c r="E1121" s="220" t="s">
        <v>1168</v>
      </c>
      <c r="F1121" s="221" t="s">
        <v>1169</v>
      </c>
      <c r="G1121" s="222" t="s">
        <v>887</v>
      </c>
      <c r="H1121" s="223">
        <v>5</v>
      </c>
      <c r="I1121" s="224"/>
      <c r="J1121" s="225">
        <f>ROUND(I1121*H1121,2)</f>
        <v>0</v>
      </c>
      <c r="K1121" s="226"/>
      <c r="L1121" s="44"/>
      <c r="M1121" s="227" t="s">
        <v>1</v>
      </c>
      <c r="N1121" s="228" t="s">
        <v>41</v>
      </c>
      <c r="O1121" s="91"/>
      <c r="P1121" s="229">
        <f>O1121*H1121</f>
        <v>0</v>
      </c>
      <c r="Q1121" s="229">
        <v>0</v>
      </c>
      <c r="R1121" s="229">
        <f>Q1121*H1121</f>
        <v>0</v>
      </c>
      <c r="S1121" s="229">
        <v>0</v>
      </c>
      <c r="T1121" s="230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31" t="s">
        <v>1143</v>
      </c>
      <c r="AT1121" s="231" t="s">
        <v>153</v>
      </c>
      <c r="AU1121" s="231" t="s">
        <v>84</v>
      </c>
      <c r="AY1121" s="17" t="s">
        <v>151</v>
      </c>
      <c r="BE1121" s="232">
        <f>IF(N1121="základní",J1121,0)</f>
        <v>0</v>
      </c>
      <c r="BF1121" s="232">
        <f>IF(N1121="snížená",J1121,0)</f>
        <v>0</v>
      </c>
      <c r="BG1121" s="232">
        <f>IF(N1121="zákl. přenesená",J1121,0)</f>
        <v>0</v>
      </c>
      <c r="BH1121" s="232">
        <f>IF(N1121="sníž. přenesená",J1121,0)</f>
        <v>0</v>
      </c>
      <c r="BI1121" s="232">
        <f>IF(N1121="nulová",J1121,0)</f>
        <v>0</v>
      </c>
      <c r="BJ1121" s="17" t="s">
        <v>84</v>
      </c>
      <c r="BK1121" s="232">
        <f>ROUND(I1121*H1121,2)</f>
        <v>0</v>
      </c>
      <c r="BL1121" s="17" t="s">
        <v>1143</v>
      </c>
      <c r="BM1121" s="231" t="s">
        <v>1170</v>
      </c>
    </row>
    <row r="1122" s="2" customFormat="1">
      <c r="A1122" s="38"/>
      <c r="B1122" s="39"/>
      <c r="C1122" s="40"/>
      <c r="D1122" s="233" t="s">
        <v>159</v>
      </c>
      <c r="E1122" s="40"/>
      <c r="F1122" s="234" t="s">
        <v>1169</v>
      </c>
      <c r="G1122" s="40"/>
      <c r="H1122" s="40"/>
      <c r="I1122" s="235"/>
      <c r="J1122" s="40"/>
      <c r="K1122" s="40"/>
      <c r="L1122" s="44"/>
      <c r="M1122" s="236"/>
      <c r="N1122" s="237"/>
      <c r="O1122" s="91"/>
      <c r="P1122" s="91"/>
      <c r="Q1122" s="91"/>
      <c r="R1122" s="91"/>
      <c r="S1122" s="91"/>
      <c r="T1122" s="92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T1122" s="17" t="s">
        <v>159</v>
      </c>
      <c r="AU1122" s="17" t="s">
        <v>84</v>
      </c>
    </row>
    <row r="1123" s="2" customFormat="1" ht="24.15" customHeight="1">
      <c r="A1123" s="38"/>
      <c r="B1123" s="39"/>
      <c r="C1123" s="219" t="s">
        <v>1171</v>
      </c>
      <c r="D1123" s="219" t="s">
        <v>153</v>
      </c>
      <c r="E1123" s="220" t="s">
        <v>1172</v>
      </c>
      <c r="F1123" s="221" t="s">
        <v>1173</v>
      </c>
      <c r="G1123" s="222" t="s">
        <v>1</v>
      </c>
      <c r="H1123" s="223">
        <v>1</v>
      </c>
      <c r="I1123" s="224"/>
      <c r="J1123" s="225">
        <f>ROUND(I1123*H1123,2)</f>
        <v>0</v>
      </c>
      <c r="K1123" s="226"/>
      <c r="L1123" s="44"/>
      <c r="M1123" s="227" t="s">
        <v>1</v>
      </c>
      <c r="N1123" s="228" t="s">
        <v>41</v>
      </c>
      <c r="O1123" s="91"/>
      <c r="P1123" s="229">
        <f>O1123*H1123</f>
        <v>0</v>
      </c>
      <c r="Q1123" s="229">
        <v>0</v>
      </c>
      <c r="R1123" s="229">
        <f>Q1123*H1123</f>
        <v>0</v>
      </c>
      <c r="S1123" s="229">
        <v>0</v>
      </c>
      <c r="T1123" s="230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231" t="s">
        <v>1143</v>
      </c>
      <c r="AT1123" s="231" t="s">
        <v>153</v>
      </c>
      <c r="AU1123" s="231" t="s">
        <v>84</v>
      </c>
      <c r="AY1123" s="17" t="s">
        <v>151</v>
      </c>
      <c r="BE1123" s="232">
        <f>IF(N1123="základní",J1123,0)</f>
        <v>0</v>
      </c>
      <c r="BF1123" s="232">
        <f>IF(N1123="snížená",J1123,0)</f>
        <v>0</v>
      </c>
      <c r="BG1123" s="232">
        <f>IF(N1123="zákl. přenesená",J1123,0)</f>
        <v>0</v>
      </c>
      <c r="BH1123" s="232">
        <f>IF(N1123="sníž. přenesená",J1123,0)</f>
        <v>0</v>
      </c>
      <c r="BI1123" s="232">
        <f>IF(N1123="nulová",J1123,0)</f>
        <v>0</v>
      </c>
      <c r="BJ1123" s="17" t="s">
        <v>84</v>
      </c>
      <c r="BK1123" s="232">
        <f>ROUND(I1123*H1123,2)</f>
        <v>0</v>
      </c>
      <c r="BL1123" s="17" t="s">
        <v>1143</v>
      </c>
      <c r="BM1123" s="231" t="s">
        <v>1174</v>
      </c>
    </row>
    <row r="1124" s="2" customFormat="1">
      <c r="A1124" s="38"/>
      <c r="B1124" s="39"/>
      <c r="C1124" s="40"/>
      <c r="D1124" s="233" t="s">
        <v>159</v>
      </c>
      <c r="E1124" s="40"/>
      <c r="F1124" s="234" t="s">
        <v>1173</v>
      </c>
      <c r="G1124" s="40"/>
      <c r="H1124" s="40"/>
      <c r="I1124" s="235"/>
      <c r="J1124" s="40"/>
      <c r="K1124" s="40"/>
      <c r="L1124" s="44"/>
      <c r="M1124" s="236"/>
      <c r="N1124" s="237"/>
      <c r="O1124" s="91"/>
      <c r="P1124" s="91"/>
      <c r="Q1124" s="91"/>
      <c r="R1124" s="91"/>
      <c r="S1124" s="91"/>
      <c r="T1124" s="92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T1124" s="17" t="s">
        <v>159</v>
      </c>
      <c r="AU1124" s="17" t="s">
        <v>84</v>
      </c>
    </row>
    <row r="1125" s="2" customFormat="1" ht="24.15" customHeight="1">
      <c r="A1125" s="38"/>
      <c r="B1125" s="39"/>
      <c r="C1125" s="219" t="s">
        <v>1175</v>
      </c>
      <c r="D1125" s="219" t="s">
        <v>153</v>
      </c>
      <c r="E1125" s="220" t="s">
        <v>1176</v>
      </c>
      <c r="F1125" s="221" t="s">
        <v>1177</v>
      </c>
      <c r="G1125" s="222" t="s">
        <v>887</v>
      </c>
      <c r="H1125" s="223">
        <v>2</v>
      </c>
      <c r="I1125" s="224"/>
      <c r="J1125" s="225">
        <f>ROUND(I1125*H1125,2)</f>
        <v>0</v>
      </c>
      <c r="K1125" s="226"/>
      <c r="L1125" s="44"/>
      <c r="M1125" s="227" t="s">
        <v>1</v>
      </c>
      <c r="N1125" s="228" t="s">
        <v>41</v>
      </c>
      <c r="O1125" s="91"/>
      <c r="P1125" s="229">
        <f>O1125*H1125</f>
        <v>0</v>
      </c>
      <c r="Q1125" s="229">
        <v>0</v>
      </c>
      <c r="R1125" s="229">
        <f>Q1125*H1125</f>
        <v>0</v>
      </c>
      <c r="S1125" s="229">
        <v>0</v>
      </c>
      <c r="T1125" s="230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31" t="s">
        <v>1143</v>
      </c>
      <c r="AT1125" s="231" t="s">
        <v>153</v>
      </c>
      <c r="AU1125" s="231" t="s">
        <v>84</v>
      </c>
      <c r="AY1125" s="17" t="s">
        <v>151</v>
      </c>
      <c r="BE1125" s="232">
        <f>IF(N1125="základní",J1125,0)</f>
        <v>0</v>
      </c>
      <c r="BF1125" s="232">
        <f>IF(N1125="snížená",J1125,0)</f>
        <v>0</v>
      </c>
      <c r="BG1125" s="232">
        <f>IF(N1125="zákl. přenesená",J1125,0)</f>
        <v>0</v>
      </c>
      <c r="BH1125" s="232">
        <f>IF(N1125="sníž. přenesená",J1125,0)</f>
        <v>0</v>
      </c>
      <c r="BI1125" s="232">
        <f>IF(N1125="nulová",J1125,0)</f>
        <v>0</v>
      </c>
      <c r="BJ1125" s="17" t="s">
        <v>84</v>
      </c>
      <c r="BK1125" s="232">
        <f>ROUND(I1125*H1125,2)</f>
        <v>0</v>
      </c>
      <c r="BL1125" s="17" t="s">
        <v>1143</v>
      </c>
      <c r="BM1125" s="231" t="s">
        <v>1178</v>
      </c>
    </row>
    <row r="1126" s="2" customFormat="1">
      <c r="A1126" s="38"/>
      <c r="B1126" s="39"/>
      <c r="C1126" s="40"/>
      <c r="D1126" s="233" t="s">
        <v>159</v>
      </c>
      <c r="E1126" s="40"/>
      <c r="F1126" s="234" t="s">
        <v>1177</v>
      </c>
      <c r="G1126" s="40"/>
      <c r="H1126" s="40"/>
      <c r="I1126" s="235"/>
      <c r="J1126" s="40"/>
      <c r="K1126" s="40"/>
      <c r="L1126" s="44"/>
      <c r="M1126" s="236"/>
      <c r="N1126" s="237"/>
      <c r="O1126" s="91"/>
      <c r="P1126" s="91"/>
      <c r="Q1126" s="91"/>
      <c r="R1126" s="91"/>
      <c r="S1126" s="91"/>
      <c r="T1126" s="92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159</v>
      </c>
      <c r="AU1126" s="17" t="s">
        <v>84</v>
      </c>
    </row>
    <row r="1127" s="2" customFormat="1" ht="24.15" customHeight="1">
      <c r="A1127" s="38"/>
      <c r="B1127" s="39"/>
      <c r="C1127" s="219" t="s">
        <v>1179</v>
      </c>
      <c r="D1127" s="219" t="s">
        <v>153</v>
      </c>
      <c r="E1127" s="220" t="s">
        <v>1180</v>
      </c>
      <c r="F1127" s="221" t="s">
        <v>1181</v>
      </c>
      <c r="G1127" s="222" t="s">
        <v>887</v>
      </c>
      <c r="H1127" s="223">
        <v>1</v>
      </c>
      <c r="I1127" s="224"/>
      <c r="J1127" s="225">
        <f>ROUND(I1127*H1127,2)</f>
        <v>0</v>
      </c>
      <c r="K1127" s="226"/>
      <c r="L1127" s="44"/>
      <c r="M1127" s="227" t="s">
        <v>1</v>
      </c>
      <c r="N1127" s="228" t="s">
        <v>41</v>
      </c>
      <c r="O1127" s="91"/>
      <c r="P1127" s="229">
        <f>O1127*H1127</f>
        <v>0</v>
      </c>
      <c r="Q1127" s="229">
        <v>0</v>
      </c>
      <c r="R1127" s="229">
        <f>Q1127*H1127</f>
        <v>0</v>
      </c>
      <c r="S1127" s="229">
        <v>0</v>
      </c>
      <c r="T1127" s="230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31" t="s">
        <v>1143</v>
      </c>
      <c r="AT1127" s="231" t="s">
        <v>153</v>
      </c>
      <c r="AU1127" s="231" t="s">
        <v>84</v>
      </c>
      <c r="AY1127" s="17" t="s">
        <v>151</v>
      </c>
      <c r="BE1127" s="232">
        <f>IF(N1127="základní",J1127,0)</f>
        <v>0</v>
      </c>
      <c r="BF1127" s="232">
        <f>IF(N1127="snížená",J1127,0)</f>
        <v>0</v>
      </c>
      <c r="BG1127" s="232">
        <f>IF(N1127="zákl. přenesená",J1127,0)</f>
        <v>0</v>
      </c>
      <c r="BH1127" s="232">
        <f>IF(N1127="sníž. přenesená",J1127,0)</f>
        <v>0</v>
      </c>
      <c r="BI1127" s="232">
        <f>IF(N1127="nulová",J1127,0)</f>
        <v>0</v>
      </c>
      <c r="BJ1127" s="17" t="s">
        <v>84</v>
      </c>
      <c r="BK1127" s="232">
        <f>ROUND(I1127*H1127,2)</f>
        <v>0</v>
      </c>
      <c r="BL1127" s="17" t="s">
        <v>1143</v>
      </c>
      <c r="BM1127" s="231" t="s">
        <v>1182</v>
      </c>
    </row>
    <row r="1128" s="2" customFormat="1">
      <c r="A1128" s="38"/>
      <c r="B1128" s="39"/>
      <c r="C1128" s="40"/>
      <c r="D1128" s="233" t="s">
        <v>159</v>
      </c>
      <c r="E1128" s="40"/>
      <c r="F1128" s="234" t="s">
        <v>1181</v>
      </c>
      <c r="G1128" s="40"/>
      <c r="H1128" s="40"/>
      <c r="I1128" s="235"/>
      <c r="J1128" s="40"/>
      <c r="K1128" s="40"/>
      <c r="L1128" s="44"/>
      <c r="M1128" s="236"/>
      <c r="N1128" s="237"/>
      <c r="O1128" s="91"/>
      <c r="P1128" s="91"/>
      <c r="Q1128" s="91"/>
      <c r="R1128" s="91"/>
      <c r="S1128" s="91"/>
      <c r="T1128" s="92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T1128" s="17" t="s">
        <v>159</v>
      </c>
      <c r="AU1128" s="17" t="s">
        <v>84</v>
      </c>
    </row>
    <row r="1129" s="2" customFormat="1" ht="24.15" customHeight="1">
      <c r="A1129" s="38"/>
      <c r="B1129" s="39"/>
      <c r="C1129" s="219" t="s">
        <v>1183</v>
      </c>
      <c r="D1129" s="219" t="s">
        <v>153</v>
      </c>
      <c r="E1129" s="220" t="s">
        <v>1184</v>
      </c>
      <c r="F1129" s="221" t="s">
        <v>1185</v>
      </c>
      <c r="G1129" s="222" t="s">
        <v>887</v>
      </c>
      <c r="H1129" s="223">
        <v>2</v>
      </c>
      <c r="I1129" s="224"/>
      <c r="J1129" s="225">
        <f>ROUND(I1129*H1129,2)</f>
        <v>0</v>
      </c>
      <c r="K1129" s="226"/>
      <c r="L1129" s="44"/>
      <c r="M1129" s="227" t="s">
        <v>1</v>
      </c>
      <c r="N1129" s="228" t="s">
        <v>41</v>
      </c>
      <c r="O1129" s="91"/>
      <c r="P1129" s="229">
        <f>O1129*H1129</f>
        <v>0</v>
      </c>
      <c r="Q1129" s="229">
        <v>0</v>
      </c>
      <c r="R1129" s="229">
        <f>Q1129*H1129</f>
        <v>0</v>
      </c>
      <c r="S1129" s="229">
        <v>0</v>
      </c>
      <c r="T1129" s="230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31" t="s">
        <v>1143</v>
      </c>
      <c r="AT1129" s="231" t="s">
        <v>153</v>
      </c>
      <c r="AU1129" s="231" t="s">
        <v>84</v>
      </c>
      <c r="AY1129" s="17" t="s">
        <v>151</v>
      </c>
      <c r="BE1129" s="232">
        <f>IF(N1129="základní",J1129,0)</f>
        <v>0</v>
      </c>
      <c r="BF1129" s="232">
        <f>IF(N1129="snížená",J1129,0)</f>
        <v>0</v>
      </c>
      <c r="BG1129" s="232">
        <f>IF(N1129="zákl. přenesená",J1129,0)</f>
        <v>0</v>
      </c>
      <c r="BH1129" s="232">
        <f>IF(N1129="sníž. přenesená",J1129,0)</f>
        <v>0</v>
      </c>
      <c r="BI1129" s="232">
        <f>IF(N1129="nulová",J1129,0)</f>
        <v>0</v>
      </c>
      <c r="BJ1129" s="17" t="s">
        <v>84</v>
      </c>
      <c r="BK1129" s="232">
        <f>ROUND(I1129*H1129,2)</f>
        <v>0</v>
      </c>
      <c r="BL1129" s="17" t="s">
        <v>1143</v>
      </c>
      <c r="BM1129" s="231" t="s">
        <v>1186</v>
      </c>
    </row>
    <row r="1130" s="2" customFormat="1">
      <c r="A1130" s="38"/>
      <c r="B1130" s="39"/>
      <c r="C1130" s="40"/>
      <c r="D1130" s="233" t="s">
        <v>159</v>
      </c>
      <c r="E1130" s="40"/>
      <c r="F1130" s="234" t="s">
        <v>1185</v>
      </c>
      <c r="G1130" s="40"/>
      <c r="H1130" s="40"/>
      <c r="I1130" s="235"/>
      <c r="J1130" s="40"/>
      <c r="K1130" s="40"/>
      <c r="L1130" s="44"/>
      <c r="M1130" s="236"/>
      <c r="N1130" s="237"/>
      <c r="O1130" s="91"/>
      <c r="P1130" s="91"/>
      <c r="Q1130" s="91"/>
      <c r="R1130" s="91"/>
      <c r="S1130" s="91"/>
      <c r="T1130" s="92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T1130" s="17" t="s">
        <v>159</v>
      </c>
      <c r="AU1130" s="17" t="s">
        <v>84</v>
      </c>
    </row>
    <row r="1131" s="12" customFormat="1" ht="25.92" customHeight="1">
      <c r="A1131" s="12"/>
      <c r="B1131" s="203"/>
      <c r="C1131" s="204"/>
      <c r="D1131" s="205" t="s">
        <v>75</v>
      </c>
      <c r="E1131" s="206" t="s">
        <v>1187</v>
      </c>
      <c r="F1131" s="206" t="s">
        <v>1188</v>
      </c>
      <c r="G1131" s="204"/>
      <c r="H1131" s="204"/>
      <c r="I1131" s="207"/>
      <c r="J1131" s="208">
        <f>BK1131</f>
        <v>0</v>
      </c>
      <c r="K1131" s="204"/>
      <c r="L1131" s="209"/>
      <c r="M1131" s="210"/>
      <c r="N1131" s="211"/>
      <c r="O1131" s="211"/>
      <c r="P1131" s="212">
        <f>P1132+P1135+P1138+P1141+P1144</f>
        <v>0</v>
      </c>
      <c r="Q1131" s="211"/>
      <c r="R1131" s="212">
        <f>R1132+R1135+R1138+R1141+R1144</f>
        <v>0</v>
      </c>
      <c r="S1131" s="211"/>
      <c r="T1131" s="213">
        <f>T1132+T1135+T1138+T1141+T1144</f>
        <v>0</v>
      </c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R1131" s="214" t="s">
        <v>179</v>
      </c>
      <c r="AT1131" s="215" t="s">
        <v>75</v>
      </c>
      <c r="AU1131" s="215" t="s">
        <v>76</v>
      </c>
      <c r="AY1131" s="214" t="s">
        <v>151</v>
      </c>
      <c r="BK1131" s="216">
        <f>BK1132+BK1135+BK1138+BK1141+BK1144</f>
        <v>0</v>
      </c>
    </row>
    <row r="1132" s="12" customFormat="1" ht="22.8" customHeight="1">
      <c r="A1132" s="12"/>
      <c r="B1132" s="203"/>
      <c r="C1132" s="204"/>
      <c r="D1132" s="205" t="s">
        <v>75</v>
      </c>
      <c r="E1132" s="217" t="s">
        <v>1189</v>
      </c>
      <c r="F1132" s="217" t="s">
        <v>1190</v>
      </c>
      <c r="G1132" s="204"/>
      <c r="H1132" s="204"/>
      <c r="I1132" s="207"/>
      <c r="J1132" s="218">
        <f>BK1132</f>
        <v>0</v>
      </c>
      <c r="K1132" s="204"/>
      <c r="L1132" s="209"/>
      <c r="M1132" s="210"/>
      <c r="N1132" s="211"/>
      <c r="O1132" s="211"/>
      <c r="P1132" s="212">
        <f>SUM(P1133:P1134)</f>
        <v>0</v>
      </c>
      <c r="Q1132" s="211"/>
      <c r="R1132" s="212">
        <f>SUM(R1133:R1134)</f>
        <v>0</v>
      </c>
      <c r="S1132" s="211"/>
      <c r="T1132" s="213">
        <f>SUM(T1133:T1134)</f>
        <v>0</v>
      </c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R1132" s="214" t="s">
        <v>179</v>
      </c>
      <c r="AT1132" s="215" t="s">
        <v>75</v>
      </c>
      <c r="AU1132" s="215" t="s">
        <v>84</v>
      </c>
      <c r="AY1132" s="214" t="s">
        <v>151</v>
      </c>
      <c r="BK1132" s="216">
        <f>SUM(BK1133:BK1134)</f>
        <v>0</v>
      </c>
    </row>
    <row r="1133" s="2" customFormat="1" ht="16.5" customHeight="1">
      <c r="A1133" s="38"/>
      <c r="B1133" s="39"/>
      <c r="C1133" s="219" t="s">
        <v>1191</v>
      </c>
      <c r="D1133" s="219" t="s">
        <v>153</v>
      </c>
      <c r="E1133" s="220" t="s">
        <v>1192</v>
      </c>
      <c r="F1133" s="221" t="s">
        <v>1193</v>
      </c>
      <c r="G1133" s="222" t="s">
        <v>1153</v>
      </c>
      <c r="H1133" s="223">
        <v>1</v>
      </c>
      <c r="I1133" s="224"/>
      <c r="J1133" s="225">
        <f>ROUND(I1133*H1133,2)</f>
        <v>0</v>
      </c>
      <c r="K1133" s="226"/>
      <c r="L1133" s="44"/>
      <c r="M1133" s="227" t="s">
        <v>1</v>
      </c>
      <c r="N1133" s="228" t="s">
        <v>41</v>
      </c>
      <c r="O1133" s="91"/>
      <c r="P1133" s="229">
        <f>O1133*H1133</f>
        <v>0</v>
      </c>
      <c r="Q1133" s="229">
        <v>0</v>
      </c>
      <c r="R1133" s="229">
        <f>Q1133*H1133</f>
        <v>0</v>
      </c>
      <c r="S1133" s="229">
        <v>0</v>
      </c>
      <c r="T1133" s="230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31" t="s">
        <v>1194</v>
      </c>
      <c r="AT1133" s="231" t="s">
        <v>153</v>
      </c>
      <c r="AU1133" s="231" t="s">
        <v>86</v>
      </c>
      <c r="AY1133" s="17" t="s">
        <v>151</v>
      </c>
      <c r="BE1133" s="232">
        <f>IF(N1133="základní",J1133,0)</f>
        <v>0</v>
      </c>
      <c r="BF1133" s="232">
        <f>IF(N1133="snížená",J1133,0)</f>
        <v>0</v>
      </c>
      <c r="BG1133" s="232">
        <f>IF(N1133="zákl. přenesená",J1133,0)</f>
        <v>0</v>
      </c>
      <c r="BH1133" s="232">
        <f>IF(N1133="sníž. přenesená",J1133,0)</f>
        <v>0</v>
      </c>
      <c r="BI1133" s="232">
        <f>IF(N1133="nulová",J1133,0)</f>
        <v>0</v>
      </c>
      <c r="BJ1133" s="17" t="s">
        <v>84</v>
      </c>
      <c r="BK1133" s="232">
        <f>ROUND(I1133*H1133,2)</f>
        <v>0</v>
      </c>
      <c r="BL1133" s="17" t="s">
        <v>1194</v>
      </c>
      <c r="BM1133" s="231" t="s">
        <v>1195</v>
      </c>
    </row>
    <row r="1134" s="2" customFormat="1">
      <c r="A1134" s="38"/>
      <c r="B1134" s="39"/>
      <c r="C1134" s="40"/>
      <c r="D1134" s="233" t="s">
        <v>159</v>
      </c>
      <c r="E1134" s="40"/>
      <c r="F1134" s="234" t="s">
        <v>1193</v>
      </c>
      <c r="G1134" s="40"/>
      <c r="H1134" s="40"/>
      <c r="I1134" s="235"/>
      <c r="J1134" s="40"/>
      <c r="K1134" s="40"/>
      <c r="L1134" s="44"/>
      <c r="M1134" s="236"/>
      <c r="N1134" s="237"/>
      <c r="O1134" s="91"/>
      <c r="P1134" s="91"/>
      <c r="Q1134" s="91"/>
      <c r="R1134" s="91"/>
      <c r="S1134" s="91"/>
      <c r="T1134" s="92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T1134" s="17" t="s">
        <v>159</v>
      </c>
      <c r="AU1134" s="17" t="s">
        <v>86</v>
      </c>
    </row>
    <row r="1135" s="12" customFormat="1" ht="22.8" customHeight="1">
      <c r="A1135" s="12"/>
      <c r="B1135" s="203"/>
      <c r="C1135" s="204"/>
      <c r="D1135" s="205" t="s">
        <v>75</v>
      </c>
      <c r="E1135" s="217" t="s">
        <v>1196</v>
      </c>
      <c r="F1135" s="217" t="s">
        <v>1197</v>
      </c>
      <c r="G1135" s="204"/>
      <c r="H1135" s="204"/>
      <c r="I1135" s="207"/>
      <c r="J1135" s="218">
        <f>BK1135</f>
        <v>0</v>
      </c>
      <c r="K1135" s="204"/>
      <c r="L1135" s="209"/>
      <c r="M1135" s="210"/>
      <c r="N1135" s="211"/>
      <c r="O1135" s="211"/>
      <c r="P1135" s="212">
        <f>SUM(P1136:P1137)</f>
        <v>0</v>
      </c>
      <c r="Q1135" s="211"/>
      <c r="R1135" s="212">
        <f>SUM(R1136:R1137)</f>
        <v>0</v>
      </c>
      <c r="S1135" s="211"/>
      <c r="T1135" s="213">
        <f>SUM(T1136:T1137)</f>
        <v>0</v>
      </c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R1135" s="214" t="s">
        <v>179</v>
      </c>
      <c r="AT1135" s="215" t="s">
        <v>75</v>
      </c>
      <c r="AU1135" s="215" t="s">
        <v>84</v>
      </c>
      <c r="AY1135" s="214" t="s">
        <v>151</v>
      </c>
      <c r="BK1135" s="216">
        <f>SUM(BK1136:BK1137)</f>
        <v>0</v>
      </c>
    </row>
    <row r="1136" s="2" customFormat="1" ht="16.5" customHeight="1">
      <c r="A1136" s="38"/>
      <c r="B1136" s="39"/>
      <c r="C1136" s="219" t="s">
        <v>1198</v>
      </c>
      <c r="D1136" s="219" t="s">
        <v>153</v>
      </c>
      <c r="E1136" s="220" t="s">
        <v>1199</v>
      </c>
      <c r="F1136" s="221" t="s">
        <v>1197</v>
      </c>
      <c r="G1136" s="222" t="s">
        <v>1200</v>
      </c>
      <c r="H1136" s="223">
        <v>1</v>
      </c>
      <c r="I1136" s="224"/>
      <c r="J1136" s="225">
        <f>ROUND(I1136*H1136,2)</f>
        <v>0</v>
      </c>
      <c r="K1136" s="226"/>
      <c r="L1136" s="44"/>
      <c r="M1136" s="227" t="s">
        <v>1</v>
      </c>
      <c r="N1136" s="228" t="s">
        <v>41</v>
      </c>
      <c r="O1136" s="91"/>
      <c r="P1136" s="229">
        <f>O1136*H1136</f>
        <v>0</v>
      </c>
      <c r="Q1136" s="229">
        <v>0</v>
      </c>
      <c r="R1136" s="229">
        <f>Q1136*H1136</f>
        <v>0</v>
      </c>
      <c r="S1136" s="229">
        <v>0</v>
      </c>
      <c r="T1136" s="230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31" t="s">
        <v>1194</v>
      </c>
      <c r="AT1136" s="231" t="s">
        <v>153</v>
      </c>
      <c r="AU1136" s="231" t="s">
        <v>86</v>
      </c>
      <c r="AY1136" s="17" t="s">
        <v>151</v>
      </c>
      <c r="BE1136" s="232">
        <f>IF(N1136="základní",J1136,0)</f>
        <v>0</v>
      </c>
      <c r="BF1136" s="232">
        <f>IF(N1136="snížená",J1136,0)</f>
        <v>0</v>
      </c>
      <c r="BG1136" s="232">
        <f>IF(N1136="zákl. přenesená",J1136,0)</f>
        <v>0</v>
      </c>
      <c r="BH1136" s="232">
        <f>IF(N1136="sníž. přenesená",J1136,0)</f>
        <v>0</v>
      </c>
      <c r="BI1136" s="232">
        <f>IF(N1136="nulová",J1136,0)</f>
        <v>0</v>
      </c>
      <c r="BJ1136" s="17" t="s">
        <v>84</v>
      </c>
      <c r="BK1136" s="232">
        <f>ROUND(I1136*H1136,2)</f>
        <v>0</v>
      </c>
      <c r="BL1136" s="17" t="s">
        <v>1194</v>
      </c>
      <c r="BM1136" s="231" t="s">
        <v>1201</v>
      </c>
    </row>
    <row r="1137" s="2" customFormat="1">
      <c r="A1137" s="38"/>
      <c r="B1137" s="39"/>
      <c r="C1137" s="40"/>
      <c r="D1137" s="233" t="s">
        <v>159</v>
      </c>
      <c r="E1137" s="40"/>
      <c r="F1137" s="234" t="s">
        <v>1197</v>
      </c>
      <c r="G1137" s="40"/>
      <c r="H1137" s="40"/>
      <c r="I1137" s="235"/>
      <c r="J1137" s="40"/>
      <c r="K1137" s="40"/>
      <c r="L1137" s="44"/>
      <c r="M1137" s="236"/>
      <c r="N1137" s="237"/>
      <c r="O1137" s="91"/>
      <c r="P1137" s="91"/>
      <c r="Q1137" s="91"/>
      <c r="R1137" s="91"/>
      <c r="S1137" s="91"/>
      <c r="T1137" s="92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T1137" s="17" t="s">
        <v>159</v>
      </c>
      <c r="AU1137" s="17" t="s">
        <v>86</v>
      </c>
    </row>
    <row r="1138" s="12" customFormat="1" ht="22.8" customHeight="1">
      <c r="A1138" s="12"/>
      <c r="B1138" s="203"/>
      <c r="C1138" s="204"/>
      <c r="D1138" s="205" t="s">
        <v>75</v>
      </c>
      <c r="E1138" s="217" t="s">
        <v>1202</v>
      </c>
      <c r="F1138" s="217" t="s">
        <v>1203</v>
      </c>
      <c r="G1138" s="204"/>
      <c r="H1138" s="204"/>
      <c r="I1138" s="207"/>
      <c r="J1138" s="218">
        <f>BK1138</f>
        <v>0</v>
      </c>
      <c r="K1138" s="204"/>
      <c r="L1138" s="209"/>
      <c r="M1138" s="210"/>
      <c r="N1138" s="211"/>
      <c r="O1138" s="211"/>
      <c r="P1138" s="212">
        <f>SUM(P1139:P1140)</f>
        <v>0</v>
      </c>
      <c r="Q1138" s="211"/>
      <c r="R1138" s="212">
        <f>SUM(R1139:R1140)</f>
        <v>0</v>
      </c>
      <c r="S1138" s="211"/>
      <c r="T1138" s="213">
        <f>SUM(T1139:T1140)</f>
        <v>0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14" t="s">
        <v>179</v>
      </c>
      <c r="AT1138" s="215" t="s">
        <v>75</v>
      </c>
      <c r="AU1138" s="215" t="s">
        <v>84</v>
      </c>
      <c r="AY1138" s="214" t="s">
        <v>151</v>
      </c>
      <c r="BK1138" s="216">
        <f>SUM(BK1139:BK1140)</f>
        <v>0</v>
      </c>
    </row>
    <row r="1139" s="2" customFormat="1" ht="16.5" customHeight="1">
      <c r="A1139" s="38"/>
      <c r="B1139" s="39"/>
      <c r="C1139" s="219" t="s">
        <v>1204</v>
      </c>
      <c r="D1139" s="219" t="s">
        <v>153</v>
      </c>
      <c r="E1139" s="220" t="s">
        <v>1205</v>
      </c>
      <c r="F1139" s="221" t="s">
        <v>1203</v>
      </c>
      <c r="G1139" s="222" t="s">
        <v>1200</v>
      </c>
      <c r="H1139" s="223">
        <v>1</v>
      </c>
      <c r="I1139" s="224"/>
      <c r="J1139" s="225">
        <f>ROUND(I1139*H1139,2)</f>
        <v>0</v>
      </c>
      <c r="K1139" s="226"/>
      <c r="L1139" s="44"/>
      <c r="M1139" s="227" t="s">
        <v>1</v>
      </c>
      <c r="N1139" s="228" t="s">
        <v>41</v>
      </c>
      <c r="O1139" s="91"/>
      <c r="P1139" s="229">
        <f>O1139*H1139</f>
        <v>0</v>
      </c>
      <c r="Q1139" s="229">
        <v>0</v>
      </c>
      <c r="R1139" s="229">
        <f>Q1139*H1139</f>
        <v>0</v>
      </c>
      <c r="S1139" s="229">
        <v>0</v>
      </c>
      <c r="T1139" s="230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31" t="s">
        <v>1194</v>
      </c>
      <c r="AT1139" s="231" t="s">
        <v>153</v>
      </c>
      <c r="AU1139" s="231" t="s">
        <v>86</v>
      </c>
      <c r="AY1139" s="17" t="s">
        <v>151</v>
      </c>
      <c r="BE1139" s="232">
        <f>IF(N1139="základní",J1139,0)</f>
        <v>0</v>
      </c>
      <c r="BF1139" s="232">
        <f>IF(N1139="snížená",J1139,0)</f>
        <v>0</v>
      </c>
      <c r="BG1139" s="232">
        <f>IF(N1139="zákl. přenesená",J1139,0)</f>
        <v>0</v>
      </c>
      <c r="BH1139" s="232">
        <f>IF(N1139="sníž. přenesená",J1139,0)</f>
        <v>0</v>
      </c>
      <c r="BI1139" s="232">
        <f>IF(N1139="nulová",J1139,0)</f>
        <v>0</v>
      </c>
      <c r="BJ1139" s="17" t="s">
        <v>84</v>
      </c>
      <c r="BK1139" s="232">
        <f>ROUND(I1139*H1139,2)</f>
        <v>0</v>
      </c>
      <c r="BL1139" s="17" t="s">
        <v>1194</v>
      </c>
      <c r="BM1139" s="231" t="s">
        <v>1206</v>
      </c>
    </row>
    <row r="1140" s="2" customFormat="1">
      <c r="A1140" s="38"/>
      <c r="B1140" s="39"/>
      <c r="C1140" s="40"/>
      <c r="D1140" s="233" t="s">
        <v>159</v>
      </c>
      <c r="E1140" s="40"/>
      <c r="F1140" s="234" t="s">
        <v>1203</v>
      </c>
      <c r="G1140" s="40"/>
      <c r="H1140" s="40"/>
      <c r="I1140" s="235"/>
      <c r="J1140" s="40"/>
      <c r="K1140" s="40"/>
      <c r="L1140" s="44"/>
      <c r="M1140" s="236"/>
      <c r="N1140" s="237"/>
      <c r="O1140" s="91"/>
      <c r="P1140" s="91"/>
      <c r="Q1140" s="91"/>
      <c r="R1140" s="91"/>
      <c r="S1140" s="91"/>
      <c r="T1140" s="92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T1140" s="17" t="s">
        <v>159</v>
      </c>
      <c r="AU1140" s="17" t="s">
        <v>86</v>
      </c>
    </row>
    <row r="1141" s="12" customFormat="1" ht="22.8" customHeight="1">
      <c r="A1141" s="12"/>
      <c r="B1141" s="203"/>
      <c r="C1141" s="204"/>
      <c r="D1141" s="205" t="s">
        <v>75</v>
      </c>
      <c r="E1141" s="217" t="s">
        <v>1207</v>
      </c>
      <c r="F1141" s="217" t="s">
        <v>1208</v>
      </c>
      <c r="G1141" s="204"/>
      <c r="H1141" s="204"/>
      <c r="I1141" s="207"/>
      <c r="J1141" s="218">
        <f>BK1141</f>
        <v>0</v>
      </c>
      <c r="K1141" s="204"/>
      <c r="L1141" s="209"/>
      <c r="M1141" s="210"/>
      <c r="N1141" s="211"/>
      <c r="O1141" s="211"/>
      <c r="P1141" s="212">
        <f>SUM(P1142:P1143)</f>
        <v>0</v>
      </c>
      <c r="Q1141" s="211"/>
      <c r="R1141" s="212">
        <f>SUM(R1142:R1143)</f>
        <v>0</v>
      </c>
      <c r="S1141" s="211"/>
      <c r="T1141" s="213">
        <f>SUM(T1142:T1143)</f>
        <v>0</v>
      </c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R1141" s="214" t="s">
        <v>179</v>
      </c>
      <c r="AT1141" s="215" t="s">
        <v>75</v>
      </c>
      <c r="AU1141" s="215" t="s">
        <v>84</v>
      </c>
      <c r="AY1141" s="214" t="s">
        <v>151</v>
      </c>
      <c r="BK1141" s="216">
        <f>SUM(BK1142:BK1143)</f>
        <v>0</v>
      </c>
    </row>
    <row r="1142" s="2" customFormat="1" ht="16.5" customHeight="1">
      <c r="A1142" s="38"/>
      <c r="B1142" s="39"/>
      <c r="C1142" s="219" t="s">
        <v>1209</v>
      </c>
      <c r="D1142" s="219" t="s">
        <v>153</v>
      </c>
      <c r="E1142" s="220" t="s">
        <v>1210</v>
      </c>
      <c r="F1142" s="221" t="s">
        <v>1208</v>
      </c>
      <c r="G1142" s="222" t="s">
        <v>1200</v>
      </c>
      <c r="H1142" s="223">
        <v>1</v>
      </c>
      <c r="I1142" s="224"/>
      <c r="J1142" s="225">
        <f>ROUND(I1142*H1142,2)</f>
        <v>0</v>
      </c>
      <c r="K1142" s="226"/>
      <c r="L1142" s="44"/>
      <c r="M1142" s="227" t="s">
        <v>1</v>
      </c>
      <c r="N1142" s="228" t="s">
        <v>41</v>
      </c>
      <c r="O1142" s="91"/>
      <c r="P1142" s="229">
        <f>O1142*H1142</f>
        <v>0</v>
      </c>
      <c r="Q1142" s="229">
        <v>0</v>
      </c>
      <c r="R1142" s="229">
        <f>Q1142*H1142</f>
        <v>0</v>
      </c>
      <c r="S1142" s="229">
        <v>0</v>
      </c>
      <c r="T1142" s="230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31" t="s">
        <v>1194</v>
      </c>
      <c r="AT1142" s="231" t="s">
        <v>153</v>
      </c>
      <c r="AU1142" s="231" t="s">
        <v>86</v>
      </c>
      <c r="AY1142" s="17" t="s">
        <v>151</v>
      </c>
      <c r="BE1142" s="232">
        <f>IF(N1142="základní",J1142,0)</f>
        <v>0</v>
      </c>
      <c r="BF1142" s="232">
        <f>IF(N1142="snížená",J1142,0)</f>
        <v>0</v>
      </c>
      <c r="BG1142" s="232">
        <f>IF(N1142="zákl. přenesená",J1142,0)</f>
        <v>0</v>
      </c>
      <c r="BH1142" s="232">
        <f>IF(N1142="sníž. přenesená",J1142,0)</f>
        <v>0</v>
      </c>
      <c r="BI1142" s="232">
        <f>IF(N1142="nulová",J1142,0)</f>
        <v>0</v>
      </c>
      <c r="BJ1142" s="17" t="s">
        <v>84</v>
      </c>
      <c r="BK1142" s="232">
        <f>ROUND(I1142*H1142,2)</f>
        <v>0</v>
      </c>
      <c r="BL1142" s="17" t="s">
        <v>1194</v>
      </c>
      <c r="BM1142" s="231" t="s">
        <v>1211</v>
      </c>
    </row>
    <row r="1143" s="2" customFormat="1">
      <c r="A1143" s="38"/>
      <c r="B1143" s="39"/>
      <c r="C1143" s="40"/>
      <c r="D1143" s="233" t="s">
        <v>159</v>
      </c>
      <c r="E1143" s="40"/>
      <c r="F1143" s="234" t="s">
        <v>1208</v>
      </c>
      <c r="G1143" s="40"/>
      <c r="H1143" s="40"/>
      <c r="I1143" s="235"/>
      <c r="J1143" s="40"/>
      <c r="K1143" s="40"/>
      <c r="L1143" s="44"/>
      <c r="M1143" s="236"/>
      <c r="N1143" s="237"/>
      <c r="O1143" s="91"/>
      <c r="P1143" s="91"/>
      <c r="Q1143" s="91"/>
      <c r="R1143" s="91"/>
      <c r="S1143" s="91"/>
      <c r="T1143" s="92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T1143" s="17" t="s">
        <v>159</v>
      </c>
      <c r="AU1143" s="17" t="s">
        <v>86</v>
      </c>
    </row>
    <row r="1144" s="12" customFormat="1" ht="22.8" customHeight="1">
      <c r="A1144" s="12"/>
      <c r="B1144" s="203"/>
      <c r="C1144" s="204"/>
      <c r="D1144" s="205" t="s">
        <v>75</v>
      </c>
      <c r="E1144" s="217" t="s">
        <v>1212</v>
      </c>
      <c r="F1144" s="217" t="s">
        <v>1213</v>
      </c>
      <c r="G1144" s="204"/>
      <c r="H1144" s="204"/>
      <c r="I1144" s="207"/>
      <c r="J1144" s="218">
        <f>BK1144</f>
        <v>0</v>
      </c>
      <c r="K1144" s="204"/>
      <c r="L1144" s="209"/>
      <c r="M1144" s="210"/>
      <c r="N1144" s="211"/>
      <c r="O1144" s="211"/>
      <c r="P1144" s="212">
        <f>SUM(P1145:P1146)</f>
        <v>0</v>
      </c>
      <c r="Q1144" s="211"/>
      <c r="R1144" s="212">
        <f>SUM(R1145:R1146)</f>
        <v>0</v>
      </c>
      <c r="S1144" s="211"/>
      <c r="T1144" s="213">
        <f>SUM(T1145:T1146)</f>
        <v>0</v>
      </c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R1144" s="214" t="s">
        <v>179</v>
      </c>
      <c r="AT1144" s="215" t="s">
        <v>75</v>
      </c>
      <c r="AU1144" s="215" t="s">
        <v>84</v>
      </c>
      <c r="AY1144" s="214" t="s">
        <v>151</v>
      </c>
      <c r="BK1144" s="216">
        <f>SUM(BK1145:BK1146)</f>
        <v>0</v>
      </c>
    </row>
    <row r="1145" s="2" customFormat="1" ht="16.5" customHeight="1">
      <c r="A1145" s="38"/>
      <c r="B1145" s="39"/>
      <c r="C1145" s="219" t="s">
        <v>1214</v>
      </c>
      <c r="D1145" s="219" t="s">
        <v>153</v>
      </c>
      <c r="E1145" s="220" t="s">
        <v>1215</v>
      </c>
      <c r="F1145" s="221" t="s">
        <v>1213</v>
      </c>
      <c r="G1145" s="222" t="s">
        <v>1200</v>
      </c>
      <c r="H1145" s="223">
        <v>1</v>
      </c>
      <c r="I1145" s="224"/>
      <c r="J1145" s="225">
        <f>ROUND(I1145*H1145,2)</f>
        <v>0</v>
      </c>
      <c r="K1145" s="226"/>
      <c r="L1145" s="44"/>
      <c r="M1145" s="227" t="s">
        <v>1</v>
      </c>
      <c r="N1145" s="228" t="s">
        <v>41</v>
      </c>
      <c r="O1145" s="91"/>
      <c r="P1145" s="229">
        <f>O1145*H1145</f>
        <v>0</v>
      </c>
      <c r="Q1145" s="229">
        <v>0</v>
      </c>
      <c r="R1145" s="229">
        <f>Q1145*H1145</f>
        <v>0</v>
      </c>
      <c r="S1145" s="229">
        <v>0</v>
      </c>
      <c r="T1145" s="230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31" t="s">
        <v>1194</v>
      </c>
      <c r="AT1145" s="231" t="s">
        <v>153</v>
      </c>
      <c r="AU1145" s="231" t="s">
        <v>86</v>
      </c>
      <c r="AY1145" s="17" t="s">
        <v>151</v>
      </c>
      <c r="BE1145" s="232">
        <f>IF(N1145="základní",J1145,0)</f>
        <v>0</v>
      </c>
      <c r="BF1145" s="232">
        <f>IF(N1145="snížená",J1145,0)</f>
        <v>0</v>
      </c>
      <c r="BG1145" s="232">
        <f>IF(N1145="zákl. přenesená",J1145,0)</f>
        <v>0</v>
      </c>
      <c r="BH1145" s="232">
        <f>IF(N1145="sníž. přenesená",J1145,0)</f>
        <v>0</v>
      </c>
      <c r="BI1145" s="232">
        <f>IF(N1145="nulová",J1145,0)</f>
        <v>0</v>
      </c>
      <c r="BJ1145" s="17" t="s">
        <v>84</v>
      </c>
      <c r="BK1145" s="232">
        <f>ROUND(I1145*H1145,2)</f>
        <v>0</v>
      </c>
      <c r="BL1145" s="17" t="s">
        <v>1194</v>
      </c>
      <c r="BM1145" s="231" t="s">
        <v>1216</v>
      </c>
    </row>
    <row r="1146" s="2" customFormat="1">
      <c r="A1146" s="38"/>
      <c r="B1146" s="39"/>
      <c r="C1146" s="40"/>
      <c r="D1146" s="233" t="s">
        <v>159</v>
      </c>
      <c r="E1146" s="40"/>
      <c r="F1146" s="234" t="s">
        <v>1213</v>
      </c>
      <c r="G1146" s="40"/>
      <c r="H1146" s="40"/>
      <c r="I1146" s="235"/>
      <c r="J1146" s="40"/>
      <c r="K1146" s="40"/>
      <c r="L1146" s="44"/>
      <c r="M1146" s="281"/>
      <c r="N1146" s="282"/>
      <c r="O1146" s="283"/>
      <c r="P1146" s="283"/>
      <c r="Q1146" s="283"/>
      <c r="R1146" s="283"/>
      <c r="S1146" s="283"/>
      <c r="T1146" s="284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T1146" s="17" t="s">
        <v>159</v>
      </c>
      <c r="AU1146" s="17" t="s">
        <v>86</v>
      </c>
    </row>
    <row r="1147" s="2" customFormat="1" ht="6.96" customHeight="1">
      <c r="A1147" s="38"/>
      <c r="B1147" s="66"/>
      <c r="C1147" s="67"/>
      <c r="D1147" s="67"/>
      <c r="E1147" s="67"/>
      <c r="F1147" s="67"/>
      <c r="G1147" s="67"/>
      <c r="H1147" s="67"/>
      <c r="I1147" s="67"/>
      <c r="J1147" s="67"/>
      <c r="K1147" s="67"/>
      <c r="L1147" s="44"/>
      <c r="M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</row>
  </sheetData>
  <sheetProtection sheet="1" autoFilter="0" formatColumns="0" formatRows="0" objects="1" scenarios="1" spinCount="100000" saltValue="yzUxwF5UPbU2ihPDHb2ljJQ2AqjR5Ge1/L+iFwGIXDfgeJeHgrjxL2yMBipZROPUULShOPsw5z2OvXbG/adyIA==" hashValue="YOXrv39d4W+Oxh8yp/yX+M2JnFclih2qv1sCnMk71eBnfJJD3YzGlmXC7GRCGxirqElIfR5OHldAFD78Y+n19Q==" algorithmName="SHA-512" password="CC35"/>
  <autoFilter ref="C147:K1146"/>
  <mergeCells count="9">
    <mergeCell ref="E7:H7"/>
    <mergeCell ref="E9:H9"/>
    <mergeCell ref="E18:H18"/>
    <mergeCell ref="E27:H27"/>
    <mergeCell ref="E85:H85"/>
    <mergeCell ref="E87:H87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šaten fotbalový klub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26</v>
      </c>
      <c r="G12" s="38"/>
      <c r="H12" s="38"/>
      <c r="I12" s="140" t="s">
        <v>22</v>
      </c>
      <c r="J12" s="144" t="str">
        <f>'Rekapitulace stavby'!AN8</f>
        <v>23. 1. 2023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A3 Detail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Krajovský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ROUND((SUM(BE126:BE564)),  2)</f>
        <v>0</v>
      </c>
      <c r="G33" s="38"/>
      <c r="H33" s="38"/>
      <c r="I33" s="155">
        <v>0.20999999999999999</v>
      </c>
      <c r="J33" s="154">
        <f>ROUND(((SUM(BE126:BE564))*I33),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ROUND((SUM(BF126:BF564)),  2)</f>
        <v>0</v>
      </c>
      <c r="G34" s="38"/>
      <c r="H34" s="38"/>
      <c r="I34" s="155">
        <v>0.12</v>
      </c>
      <c r="J34" s="154">
        <f>ROUND(((SUM(BF126:BF564))*I34),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ROUND((SUM(BG126:BG564)),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ROUND((SUM(BH126:BH564)),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ROUND((SUM(BI126:BI564)),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šaten fotbalový klub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kanalizace a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A3 Detail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Krajovský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1218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1219</v>
      </c>
      <c r="E98" s="182"/>
      <c r="F98" s="182"/>
      <c r="G98" s="182"/>
      <c r="H98" s="182"/>
      <c r="I98" s="182"/>
      <c r="J98" s="183">
        <f>J136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1220</v>
      </c>
      <c r="E99" s="182"/>
      <c r="F99" s="182"/>
      <c r="G99" s="182"/>
      <c r="H99" s="182"/>
      <c r="I99" s="182"/>
      <c r="J99" s="183">
        <f>J169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1221</v>
      </c>
      <c r="E100" s="182"/>
      <c r="F100" s="182"/>
      <c r="G100" s="182"/>
      <c r="H100" s="182"/>
      <c r="I100" s="182"/>
      <c r="J100" s="183">
        <f>J198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1222</v>
      </c>
      <c r="E101" s="182"/>
      <c r="F101" s="182"/>
      <c r="G101" s="182"/>
      <c r="H101" s="182"/>
      <c r="I101" s="182"/>
      <c r="J101" s="183">
        <f>J217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1223</v>
      </c>
      <c r="E102" s="182"/>
      <c r="F102" s="182"/>
      <c r="G102" s="182"/>
      <c r="H102" s="182"/>
      <c r="I102" s="182"/>
      <c r="J102" s="183">
        <f>J254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1224</v>
      </c>
      <c r="E103" s="182"/>
      <c r="F103" s="182"/>
      <c r="G103" s="182"/>
      <c r="H103" s="182"/>
      <c r="I103" s="182"/>
      <c r="J103" s="183">
        <f>J311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1225</v>
      </c>
      <c r="E104" s="182"/>
      <c r="F104" s="182"/>
      <c r="G104" s="182"/>
      <c r="H104" s="182"/>
      <c r="I104" s="182"/>
      <c r="J104" s="183">
        <f>J418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1226</v>
      </c>
      <c r="E105" s="182"/>
      <c r="F105" s="182"/>
      <c r="G105" s="182"/>
      <c r="H105" s="182"/>
      <c r="I105" s="182"/>
      <c r="J105" s="183">
        <f>J427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1227</v>
      </c>
      <c r="E106" s="182"/>
      <c r="F106" s="182"/>
      <c r="G106" s="182"/>
      <c r="H106" s="182"/>
      <c r="I106" s="182"/>
      <c r="J106" s="183">
        <f>J552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136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Rekonstrukce šaten fotbalový klub Litvínov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02 - kanalizace a vodovod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23. 1. 2023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30</v>
      </c>
      <c r="J122" s="36" t="str">
        <f>E21</f>
        <v xml:space="preserve"> A3 Detail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32</v>
      </c>
      <c r="J123" s="36" t="str">
        <f>E24</f>
        <v xml:space="preserve"> Krajovský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137</v>
      </c>
      <c r="D125" s="194" t="s">
        <v>61</v>
      </c>
      <c r="E125" s="194" t="s">
        <v>57</v>
      </c>
      <c r="F125" s="194" t="s">
        <v>58</v>
      </c>
      <c r="G125" s="194" t="s">
        <v>138</v>
      </c>
      <c r="H125" s="194" t="s">
        <v>139</v>
      </c>
      <c r="I125" s="194" t="s">
        <v>140</v>
      </c>
      <c r="J125" s="195" t="s">
        <v>101</v>
      </c>
      <c r="K125" s="196" t="s">
        <v>141</v>
      </c>
      <c r="L125" s="197"/>
      <c r="M125" s="100" t="s">
        <v>1</v>
      </c>
      <c r="N125" s="101" t="s">
        <v>40</v>
      </c>
      <c r="O125" s="101" t="s">
        <v>142</v>
      </c>
      <c r="P125" s="101" t="s">
        <v>143</v>
      </c>
      <c r="Q125" s="101" t="s">
        <v>144</v>
      </c>
      <c r="R125" s="101" t="s">
        <v>145</v>
      </c>
      <c r="S125" s="101" t="s">
        <v>146</v>
      </c>
      <c r="T125" s="102" t="s">
        <v>147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148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P127+P136+P169+P198+P217+P254+P311+P418+P427+P552</f>
        <v>0</v>
      </c>
      <c r="Q126" s="104"/>
      <c r="R126" s="200">
        <f>R127+R136+R169+R198+R217+R254+R311+R418+R427+R552</f>
        <v>0</v>
      </c>
      <c r="S126" s="104"/>
      <c r="T126" s="201">
        <f>T127+T136+T169+T198+T217+T254+T311+T418+T427+T552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103</v>
      </c>
      <c r="BK126" s="202">
        <f>BK127+BK136+BK169+BK198+BK217+BK254+BK311+BK418+BK427+BK552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76</v>
      </c>
      <c r="F127" s="206" t="s">
        <v>1228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0</v>
      </c>
      <c r="S127" s="211"/>
      <c r="T127" s="21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151</v>
      </c>
      <c r="BK127" s="216">
        <f>SUM(BK128:BK135)</f>
        <v>0</v>
      </c>
    </row>
    <row r="128" s="2" customFormat="1" ht="16.5" customHeight="1">
      <c r="A128" s="38"/>
      <c r="B128" s="39"/>
      <c r="C128" s="219" t="s">
        <v>84</v>
      </c>
      <c r="D128" s="219" t="s">
        <v>153</v>
      </c>
      <c r="E128" s="220" t="s">
        <v>1229</v>
      </c>
      <c r="F128" s="221" t="s">
        <v>1230</v>
      </c>
      <c r="G128" s="222" t="s">
        <v>1231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157</v>
      </c>
      <c r="AT128" s="231" t="s">
        <v>153</v>
      </c>
      <c r="AU128" s="231" t="s">
        <v>84</v>
      </c>
      <c r="AY128" s="17" t="s">
        <v>151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157</v>
      </c>
      <c r="BM128" s="231" t="s">
        <v>86</v>
      </c>
    </row>
    <row r="129" s="2" customFormat="1">
      <c r="A129" s="38"/>
      <c r="B129" s="39"/>
      <c r="C129" s="40"/>
      <c r="D129" s="233" t="s">
        <v>159</v>
      </c>
      <c r="E129" s="40"/>
      <c r="F129" s="234" t="s">
        <v>1230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84</v>
      </c>
    </row>
    <row r="130" s="2" customFormat="1" ht="16.5" customHeight="1">
      <c r="A130" s="38"/>
      <c r="B130" s="39"/>
      <c r="C130" s="219" t="s">
        <v>86</v>
      </c>
      <c r="D130" s="219" t="s">
        <v>153</v>
      </c>
      <c r="E130" s="220" t="s">
        <v>1232</v>
      </c>
      <c r="F130" s="221" t="s">
        <v>1233</v>
      </c>
      <c r="G130" s="222" t="s">
        <v>1231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157</v>
      </c>
      <c r="AT130" s="231" t="s">
        <v>153</v>
      </c>
      <c r="AU130" s="231" t="s">
        <v>84</v>
      </c>
      <c r="AY130" s="17" t="s">
        <v>151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157</v>
      </c>
      <c r="BM130" s="231" t="s">
        <v>157</v>
      </c>
    </row>
    <row r="131" s="2" customFormat="1">
      <c r="A131" s="38"/>
      <c r="B131" s="39"/>
      <c r="C131" s="40"/>
      <c r="D131" s="233" t="s">
        <v>159</v>
      </c>
      <c r="E131" s="40"/>
      <c r="F131" s="234" t="s">
        <v>1233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159</v>
      </c>
      <c r="AU131" s="17" t="s">
        <v>84</v>
      </c>
    </row>
    <row r="132" s="2" customFormat="1" ht="37.8" customHeight="1">
      <c r="A132" s="38"/>
      <c r="B132" s="39"/>
      <c r="C132" s="219" t="s">
        <v>168</v>
      </c>
      <c r="D132" s="219" t="s">
        <v>153</v>
      </c>
      <c r="E132" s="220" t="s">
        <v>1234</v>
      </c>
      <c r="F132" s="221" t="s">
        <v>1235</v>
      </c>
      <c r="G132" s="222" t="s">
        <v>1231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157</v>
      </c>
      <c r="AT132" s="231" t="s">
        <v>153</v>
      </c>
      <c r="AU132" s="231" t="s">
        <v>84</v>
      </c>
      <c r="AY132" s="17" t="s">
        <v>151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157</v>
      </c>
      <c r="BM132" s="231" t="s">
        <v>185</v>
      </c>
    </row>
    <row r="133" s="2" customFormat="1">
      <c r="A133" s="38"/>
      <c r="B133" s="39"/>
      <c r="C133" s="40"/>
      <c r="D133" s="233" t="s">
        <v>159</v>
      </c>
      <c r="E133" s="40"/>
      <c r="F133" s="234" t="s">
        <v>1235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2" customFormat="1" ht="16.5" customHeight="1">
      <c r="A134" s="38"/>
      <c r="B134" s="39"/>
      <c r="C134" s="219" t="s">
        <v>157</v>
      </c>
      <c r="D134" s="219" t="s">
        <v>153</v>
      </c>
      <c r="E134" s="220" t="s">
        <v>1236</v>
      </c>
      <c r="F134" s="221" t="s">
        <v>1237</v>
      </c>
      <c r="G134" s="222" t="s">
        <v>1231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157</v>
      </c>
      <c r="AT134" s="231" t="s">
        <v>153</v>
      </c>
      <c r="AU134" s="231" t="s">
        <v>84</v>
      </c>
      <c r="AY134" s="17" t="s">
        <v>151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157</v>
      </c>
      <c r="BM134" s="231" t="s">
        <v>197</v>
      </c>
    </row>
    <row r="135" s="2" customFormat="1">
      <c r="A135" s="38"/>
      <c r="B135" s="39"/>
      <c r="C135" s="40"/>
      <c r="D135" s="233" t="s">
        <v>159</v>
      </c>
      <c r="E135" s="40"/>
      <c r="F135" s="234" t="s">
        <v>1237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84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1238</v>
      </c>
      <c r="F136" s="206" t="s">
        <v>152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SUM(P137:P168)</f>
        <v>0</v>
      </c>
      <c r="Q136" s="211"/>
      <c r="R136" s="212">
        <f>SUM(R137:R168)</f>
        <v>0</v>
      </c>
      <c r="S136" s="211"/>
      <c r="T136" s="213">
        <f>SUM(T137:T168)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151</v>
      </c>
      <c r="BK136" s="216">
        <f>SUM(BK137:BK168)</f>
        <v>0</v>
      </c>
    </row>
    <row r="137" s="2" customFormat="1" ht="24.15" customHeight="1">
      <c r="A137" s="38"/>
      <c r="B137" s="39"/>
      <c r="C137" s="219" t="s">
        <v>179</v>
      </c>
      <c r="D137" s="219" t="s">
        <v>153</v>
      </c>
      <c r="E137" s="220" t="s">
        <v>1239</v>
      </c>
      <c r="F137" s="221" t="s">
        <v>1240</v>
      </c>
      <c r="G137" s="222" t="s">
        <v>165</v>
      </c>
      <c r="H137" s="223">
        <v>7.5999999999999996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157</v>
      </c>
      <c r="AT137" s="231" t="s">
        <v>153</v>
      </c>
      <c r="AU137" s="231" t="s">
        <v>84</v>
      </c>
      <c r="AY137" s="17" t="s">
        <v>151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157</v>
      </c>
      <c r="BM137" s="231" t="s">
        <v>209</v>
      </c>
    </row>
    <row r="138" s="2" customFormat="1">
      <c r="A138" s="38"/>
      <c r="B138" s="39"/>
      <c r="C138" s="40"/>
      <c r="D138" s="233" t="s">
        <v>159</v>
      </c>
      <c r="E138" s="40"/>
      <c r="F138" s="234" t="s">
        <v>1240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84</v>
      </c>
    </row>
    <row r="139" s="2" customFormat="1" ht="76.35" customHeight="1">
      <c r="A139" s="38"/>
      <c r="B139" s="39"/>
      <c r="C139" s="219" t="s">
        <v>185</v>
      </c>
      <c r="D139" s="219" t="s">
        <v>153</v>
      </c>
      <c r="E139" s="220" t="s">
        <v>1241</v>
      </c>
      <c r="F139" s="221" t="s">
        <v>1242</v>
      </c>
      <c r="G139" s="222" t="s">
        <v>165</v>
      </c>
      <c r="H139" s="223">
        <v>35.100000000000001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157</v>
      </c>
      <c r="AT139" s="231" t="s">
        <v>153</v>
      </c>
      <c r="AU139" s="231" t="s">
        <v>84</v>
      </c>
      <c r="AY139" s="17" t="s">
        <v>151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157</v>
      </c>
      <c r="BM139" s="231" t="s">
        <v>8</v>
      </c>
    </row>
    <row r="140" s="2" customFormat="1">
      <c r="A140" s="38"/>
      <c r="B140" s="39"/>
      <c r="C140" s="40"/>
      <c r="D140" s="233" t="s">
        <v>159</v>
      </c>
      <c r="E140" s="40"/>
      <c r="F140" s="234" t="s">
        <v>1243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84</v>
      </c>
    </row>
    <row r="141" s="2" customFormat="1" ht="24.15" customHeight="1">
      <c r="A141" s="38"/>
      <c r="B141" s="39"/>
      <c r="C141" s="219" t="s">
        <v>191</v>
      </c>
      <c r="D141" s="219" t="s">
        <v>153</v>
      </c>
      <c r="E141" s="220" t="s">
        <v>1244</v>
      </c>
      <c r="F141" s="221" t="s">
        <v>1245</v>
      </c>
      <c r="G141" s="222" t="s">
        <v>165</v>
      </c>
      <c r="H141" s="223">
        <v>1.5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157</v>
      </c>
      <c r="AT141" s="231" t="s">
        <v>153</v>
      </c>
      <c r="AU141" s="231" t="s">
        <v>84</v>
      </c>
      <c r="AY141" s="17" t="s">
        <v>151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157</v>
      </c>
      <c r="BM141" s="231" t="s">
        <v>227</v>
      </c>
    </row>
    <row r="142" s="2" customFormat="1">
      <c r="A142" s="38"/>
      <c r="B142" s="39"/>
      <c r="C142" s="40"/>
      <c r="D142" s="233" t="s">
        <v>159</v>
      </c>
      <c r="E142" s="40"/>
      <c r="F142" s="234" t="s">
        <v>1245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84</v>
      </c>
    </row>
    <row r="143" s="2" customFormat="1" ht="37.8" customHeight="1">
      <c r="A143" s="38"/>
      <c r="B143" s="39"/>
      <c r="C143" s="219" t="s">
        <v>197</v>
      </c>
      <c r="D143" s="219" t="s">
        <v>153</v>
      </c>
      <c r="E143" s="220" t="s">
        <v>1246</v>
      </c>
      <c r="F143" s="221" t="s">
        <v>1247</v>
      </c>
      <c r="G143" s="222" t="s">
        <v>165</v>
      </c>
      <c r="H143" s="223">
        <v>35.100000000000001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157</v>
      </c>
      <c r="AT143" s="231" t="s">
        <v>153</v>
      </c>
      <c r="AU143" s="231" t="s">
        <v>84</v>
      </c>
      <c r="AY143" s="17" t="s">
        <v>151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157</v>
      </c>
      <c r="BM143" s="231" t="s">
        <v>239</v>
      </c>
    </row>
    <row r="144" s="2" customFormat="1">
      <c r="A144" s="38"/>
      <c r="B144" s="39"/>
      <c r="C144" s="40"/>
      <c r="D144" s="233" t="s">
        <v>159</v>
      </c>
      <c r="E144" s="40"/>
      <c r="F144" s="234" t="s">
        <v>1247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84</v>
      </c>
    </row>
    <row r="145" s="2" customFormat="1" ht="24.15" customHeight="1">
      <c r="A145" s="38"/>
      <c r="B145" s="39"/>
      <c r="C145" s="219" t="s">
        <v>203</v>
      </c>
      <c r="D145" s="219" t="s">
        <v>153</v>
      </c>
      <c r="E145" s="220" t="s">
        <v>1248</v>
      </c>
      <c r="F145" s="221" t="s">
        <v>1249</v>
      </c>
      <c r="G145" s="222" t="s">
        <v>165</v>
      </c>
      <c r="H145" s="223">
        <v>35.100000000000001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157</v>
      </c>
      <c r="AT145" s="231" t="s">
        <v>153</v>
      </c>
      <c r="AU145" s="231" t="s">
        <v>84</v>
      </c>
      <c r="AY145" s="17" t="s">
        <v>151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157</v>
      </c>
      <c r="BM145" s="231" t="s">
        <v>252</v>
      </c>
    </row>
    <row r="146" s="2" customFormat="1">
      <c r="A146" s="38"/>
      <c r="B146" s="39"/>
      <c r="C146" s="40"/>
      <c r="D146" s="233" t="s">
        <v>159</v>
      </c>
      <c r="E146" s="40"/>
      <c r="F146" s="234" t="s">
        <v>1249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84</v>
      </c>
    </row>
    <row r="147" s="2" customFormat="1" ht="37.8" customHeight="1">
      <c r="A147" s="38"/>
      <c r="B147" s="39"/>
      <c r="C147" s="219" t="s">
        <v>209</v>
      </c>
      <c r="D147" s="219" t="s">
        <v>153</v>
      </c>
      <c r="E147" s="220" t="s">
        <v>1250</v>
      </c>
      <c r="F147" s="221" t="s">
        <v>1251</v>
      </c>
      <c r="G147" s="222" t="s">
        <v>165</v>
      </c>
      <c r="H147" s="223">
        <v>4.2999999999999998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157</v>
      </c>
      <c r="AT147" s="231" t="s">
        <v>153</v>
      </c>
      <c r="AU147" s="231" t="s">
        <v>84</v>
      </c>
      <c r="AY147" s="17" t="s">
        <v>151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157</v>
      </c>
      <c r="BM147" s="231" t="s">
        <v>262</v>
      </c>
    </row>
    <row r="148" s="2" customFormat="1">
      <c r="A148" s="38"/>
      <c r="B148" s="39"/>
      <c r="C148" s="40"/>
      <c r="D148" s="233" t="s">
        <v>159</v>
      </c>
      <c r="E148" s="40"/>
      <c r="F148" s="234" t="s">
        <v>1251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84</v>
      </c>
    </row>
    <row r="149" s="2" customFormat="1" ht="66.75" customHeight="1">
      <c r="A149" s="38"/>
      <c r="B149" s="39"/>
      <c r="C149" s="219" t="s">
        <v>214</v>
      </c>
      <c r="D149" s="219" t="s">
        <v>153</v>
      </c>
      <c r="E149" s="220" t="s">
        <v>1252</v>
      </c>
      <c r="F149" s="221" t="s">
        <v>1253</v>
      </c>
      <c r="G149" s="222" t="s">
        <v>165</v>
      </c>
      <c r="H149" s="223">
        <v>31.699999999999999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157</v>
      </c>
      <c r="AT149" s="231" t="s">
        <v>153</v>
      </c>
      <c r="AU149" s="231" t="s">
        <v>84</v>
      </c>
      <c r="AY149" s="17" t="s">
        <v>151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157</v>
      </c>
      <c r="BM149" s="231" t="s">
        <v>282</v>
      </c>
    </row>
    <row r="150" s="2" customFormat="1">
      <c r="A150" s="38"/>
      <c r="B150" s="39"/>
      <c r="C150" s="40"/>
      <c r="D150" s="233" t="s">
        <v>159</v>
      </c>
      <c r="E150" s="40"/>
      <c r="F150" s="234" t="s">
        <v>1253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84</v>
      </c>
    </row>
    <row r="151" s="2" customFormat="1" ht="24.15" customHeight="1">
      <c r="A151" s="38"/>
      <c r="B151" s="39"/>
      <c r="C151" s="219" t="s">
        <v>8</v>
      </c>
      <c r="D151" s="219" t="s">
        <v>153</v>
      </c>
      <c r="E151" s="220" t="s">
        <v>1254</v>
      </c>
      <c r="F151" s="221" t="s">
        <v>1255</v>
      </c>
      <c r="G151" s="222" t="s">
        <v>188</v>
      </c>
      <c r="H151" s="223">
        <v>27.600000000000001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157</v>
      </c>
      <c r="AT151" s="231" t="s">
        <v>153</v>
      </c>
      <c r="AU151" s="231" t="s">
        <v>84</v>
      </c>
      <c r="AY151" s="17" t="s">
        <v>151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157</v>
      </c>
      <c r="BM151" s="231" t="s">
        <v>293</v>
      </c>
    </row>
    <row r="152" s="2" customFormat="1">
      <c r="A152" s="38"/>
      <c r="B152" s="39"/>
      <c r="C152" s="40"/>
      <c r="D152" s="233" t="s">
        <v>159</v>
      </c>
      <c r="E152" s="40"/>
      <c r="F152" s="234" t="s">
        <v>1255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84</v>
      </c>
    </row>
    <row r="153" s="2" customFormat="1" ht="24.15" customHeight="1">
      <c r="A153" s="38"/>
      <c r="B153" s="39"/>
      <c r="C153" s="219" t="s">
        <v>222</v>
      </c>
      <c r="D153" s="219" t="s">
        <v>153</v>
      </c>
      <c r="E153" s="220" t="s">
        <v>1256</v>
      </c>
      <c r="F153" s="221" t="s">
        <v>1257</v>
      </c>
      <c r="G153" s="222" t="s">
        <v>188</v>
      </c>
      <c r="H153" s="223">
        <v>31.5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157</v>
      </c>
      <c r="AT153" s="231" t="s">
        <v>153</v>
      </c>
      <c r="AU153" s="231" t="s">
        <v>84</v>
      </c>
      <c r="AY153" s="17" t="s">
        <v>151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157</v>
      </c>
      <c r="BM153" s="231" t="s">
        <v>302</v>
      </c>
    </row>
    <row r="154" s="2" customFormat="1">
      <c r="A154" s="38"/>
      <c r="B154" s="39"/>
      <c r="C154" s="40"/>
      <c r="D154" s="233" t="s">
        <v>159</v>
      </c>
      <c r="E154" s="40"/>
      <c r="F154" s="234" t="s">
        <v>1257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84</v>
      </c>
    </row>
    <row r="155" s="2" customFormat="1" ht="37.8" customHeight="1">
      <c r="A155" s="38"/>
      <c r="B155" s="39"/>
      <c r="C155" s="219" t="s">
        <v>227</v>
      </c>
      <c r="D155" s="219" t="s">
        <v>153</v>
      </c>
      <c r="E155" s="220" t="s">
        <v>1258</v>
      </c>
      <c r="F155" s="221" t="s">
        <v>1259</v>
      </c>
      <c r="G155" s="222" t="s">
        <v>165</v>
      </c>
      <c r="H155" s="223">
        <v>35.100000000000001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157</v>
      </c>
      <c r="AT155" s="231" t="s">
        <v>153</v>
      </c>
      <c r="AU155" s="231" t="s">
        <v>84</v>
      </c>
      <c r="AY155" s="17" t="s">
        <v>151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157</v>
      </c>
      <c r="BM155" s="231" t="s">
        <v>320</v>
      </c>
    </row>
    <row r="156" s="2" customFormat="1">
      <c r="A156" s="38"/>
      <c r="B156" s="39"/>
      <c r="C156" s="40"/>
      <c r="D156" s="233" t="s">
        <v>159</v>
      </c>
      <c r="E156" s="40"/>
      <c r="F156" s="234" t="s">
        <v>1259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84</v>
      </c>
    </row>
    <row r="157" s="2" customFormat="1" ht="33" customHeight="1">
      <c r="A157" s="38"/>
      <c r="B157" s="39"/>
      <c r="C157" s="219" t="s">
        <v>233</v>
      </c>
      <c r="D157" s="219" t="s">
        <v>153</v>
      </c>
      <c r="E157" s="220" t="s">
        <v>1260</v>
      </c>
      <c r="F157" s="221" t="s">
        <v>1261</v>
      </c>
      <c r="G157" s="222" t="s">
        <v>165</v>
      </c>
      <c r="H157" s="223">
        <v>35.100000000000001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157</v>
      </c>
      <c r="AT157" s="231" t="s">
        <v>153</v>
      </c>
      <c r="AU157" s="231" t="s">
        <v>84</v>
      </c>
      <c r="AY157" s="17" t="s">
        <v>151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157</v>
      </c>
      <c r="BM157" s="231" t="s">
        <v>329</v>
      </c>
    </row>
    <row r="158" s="2" customFormat="1">
      <c r="A158" s="38"/>
      <c r="B158" s="39"/>
      <c r="C158" s="40"/>
      <c r="D158" s="233" t="s">
        <v>159</v>
      </c>
      <c r="E158" s="40"/>
      <c r="F158" s="234" t="s">
        <v>1261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84</v>
      </c>
    </row>
    <row r="159" s="2" customFormat="1" ht="16.5" customHeight="1">
      <c r="A159" s="38"/>
      <c r="B159" s="39"/>
      <c r="C159" s="219" t="s">
        <v>239</v>
      </c>
      <c r="D159" s="219" t="s">
        <v>153</v>
      </c>
      <c r="E159" s="220" t="s">
        <v>1262</v>
      </c>
      <c r="F159" s="221" t="s">
        <v>1263</v>
      </c>
      <c r="G159" s="222" t="s">
        <v>165</v>
      </c>
      <c r="H159" s="223">
        <v>3.5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157</v>
      </c>
      <c r="AT159" s="231" t="s">
        <v>153</v>
      </c>
      <c r="AU159" s="231" t="s">
        <v>84</v>
      </c>
      <c r="AY159" s="17" t="s">
        <v>151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157</v>
      </c>
      <c r="BM159" s="231" t="s">
        <v>340</v>
      </c>
    </row>
    <row r="160" s="2" customFormat="1">
      <c r="A160" s="38"/>
      <c r="B160" s="39"/>
      <c r="C160" s="40"/>
      <c r="D160" s="233" t="s">
        <v>159</v>
      </c>
      <c r="E160" s="40"/>
      <c r="F160" s="234" t="s">
        <v>1263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159</v>
      </c>
      <c r="AU160" s="17" t="s">
        <v>84</v>
      </c>
    </row>
    <row r="161" s="2" customFormat="1" ht="24.15" customHeight="1">
      <c r="A161" s="38"/>
      <c r="B161" s="39"/>
      <c r="C161" s="219" t="s">
        <v>245</v>
      </c>
      <c r="D161" s="219" t="s">
        <v>153</v>
      </c>
      <c r="E161" s="220" t="s">
        <v>1264</v>
      </c>
      <c r="F161" s="221" t="s">
        <v>1265</v>
      </c>
      <c r="G161" s="222" t="s">
        <v>165</v>
      </c>
      <c r="H161" s="223">
        <v>39.200000000000003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157</v>
      </c>
      <c r="AT161" s="231" t="s">
        <v>153</v>
      </c>
      <c r="AU161" s="231" t="s">
        <v>84</v>
      </c>
      <c r="AY161" s="17" t="s">
        <v>151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157</v>
      </c>
      <c r="BM161" s="231" t="s">
        <v>350</v>
      </c>
    </row>
    <row r="162" s="2" customFormat="1">
      <c r="A162" s="38"/>
      <c r="B162" s="39"/>
      <c r="C162" s="40"/>
      <c r="D162" s="233" t="s">
        <v>159</v>
      </c>
      <c r="E162" s="40"/>
      <c r="F162" s="234" t="s">
        <v>1265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84</v>
      </c>
    </row>
    <row r="163" s="2" customFormat="1" ht="24.15" customHeight="1">
      <c r="A163" s="38"/>
      <c r="B163" s="39"/>
      <c r="C163" s="219" t="s">
        <v>252</v>
      </c>
      <c r="D163" s="219" t="s">
        <v>153</v>
      </c>
      <c r="E163" s="220" t="s">
        <v>1266</v>
      </c>
      <c r="F163" s="221" t="s">
        <v>1267</v>
      </c>
      <c r="G163" s="222" t="s">
        <v>165</v>
      </c>
      <c r="H163" s="223">
        <v>39.200000000000003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157</v>
      </c>
      <c r="AT163" s="231" t="s">
        <v>153</v>
      </c>
      <c r="AU163" s="231" t="s">
        <v>84</v>
      </c>
      <c r="AY163" s="17" t="s">
        <v>151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157</v>
      </c>
      <c r="BM163" s="231" t="s">
        <v>359</v>
      </c>
    </row>
    <row r="164" s="2" customFormat="1">
      <c r="A164" s="38"/>
      <c r="B164" s="39"/>
      <c r="C164" s="40"/>
      <c r="D164" s="233" t="s">
        <v>159</v>
      </c>
      <c r="E164" s="40"/>
      <c r="F164" s="234" t="s">
        <v>1267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84</v>
      </c>
    </row>
    <row r="165" s="2" customFormat="1" ht="24.15" customHeight="1">
      <c r="A165" s="38"/>
      <c r="B165" s="39"/>
      <c r="C165" s="219" t="s">
        <v>256</v>
      </c>
      <c r="D165" s="219" t="s">
        <v>153</v>
      </c>
      <c r="E165" s="220" t="s">
        <v>1268</v>
      </c>
      <c r="F165" s="221" t="s">
        <v>1269</v>
      </c>
      <c r="G165" s="222" t="s">
        <v>165</v>
      </c>
      <c r="H165" s="223">
        <v>274.39999999999998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157</v>
      </c>
      <c r="AT165" s="231" t="s">
        <v>153</v>
      </c>
      <c r="AU165" s="231" t="s">
        <v>84</v>
      </c>
      <c r="AY165" s="17" t="s">
        <v>151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157</v>
      </c>
      <c r="BM165" s="231" t="s">
        <v>373</v>
      </c>
    </row>
    <row r="166" s="2" customFormat="1">
      <c r="A166" s="38"/>
      <c r="B166" s="39"/>
      <c r="C166" s="40"/>
      <c r="D166" s="233" t="s">
        <v>159</v>
      </c>
      <c r="E166" s="40"/>
      <c r="F166" s="234" t="s">
        <v>1269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84</v>
      </c>
    </row>
    <row r="167" s="2" customFormat="1" ht="24.15" customHeight="1">
      <c r="A167" s="38"/>
      <c r="B167" s="39"/>
      <c r="C167" s="219" t="s">
        <v>262</v>
      </c>
      <c r="D167" s="219" t="s">
        <v>153</v>
      </c>
      <c r="E167" s="220" t="s">
        <v>1270</v>
      </c>
      <c r="F167" s="221" t="s">
        <v>1271</v>
      </c>
      <c r="G167" s="222" t="s">
        <v>188</v>
      </c>
      <c r="H167" s="223">
        <v>62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157</v>
      </c>
      <c r="AT167" s="231" t="s">
        <v>153</v>
      </c>
      <c r="AU167" s="231" t="s">
        <v>84</v>
      </c>
      <c r="AY167" s="17" t="s">
        <v>151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157</v>
      </c>
      <c r="BM167" s="231" t="s">
        <v>387</v>
      </c>
    </row>
    <row r="168" s="2" customFormat="1">
      <c r="A168" s="38"/>
      <c r="B168" s="39"/>
      <c r="C168" s="40"/>
      <c r="D168" s="233" t="s">
        <v>159</v>
      </c>
      <c r="E168" s="40"/>
      <c r="F168" s="234" t="s">
        <v>1271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84</v>
      </c>
    </row>
    <row r="169" s="12" customFormat="1" ht="25.92" customHeight="1">
      <c r="A169" s="12"/>
      <c r="B169" s="203"/>
      <c r="C169" s="204"/>
      <c r="D169" s="205" t="s">
        <v>75</v>
      </c>
      <c r="E169" s="206" t="s">
        <v>1272</v>
      </c>
      <c r="F169" s="206" t="s">
        <v>1273</v>
      </c>
      <c r="G169" s="204"/>
      <c r="H169" s="204"/>
      <c r="I169" s="207"/>
      <c r="J169" s="208">
        <f>BK169</f>
        <v>0</v>
      </c>
      <c r="K169" s="204"/>
      <c r="L169" s="209"/>
      <c r="M169" s="210"/>
      <c r="N169" s="211"/>
      <c r="O169" s="211"/>
      <c r="P169" s="212">
        <f>SUM(P170:P197)</f>
        <v>0</v>
      </c>
      <c r="Q169" s="211"/>
      <c r="R169" s="212">
        <f>SUM(R170:R197)</f>
        <v>0</v>
      </c>
      <c r="S169" s="211"/>
      <c r="T169" s="213">
        <f>SUM(T170:T197)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84</v>
      </c>
      <c r="AT169" s="215" t="s">
        <v>75</v>
      </c>
      <c r="AU169" s="215" t="s">
        <v>76</v>
      </c>
      <c r="AY169" s="214" t="s">
        <v>151</v>
      </c>
      <c r="BK169" s="216">
        <f>SUM(BK170:BK197)</f>
        <v>0</v>
      </c>
    </row>
    <row r="170" s="2" customFormat="1" ht="21.75" customHeight="1">
      <c r="A170" s="38"/>
      <c r="B170" s="39"/>
      <c r="C170" s="219" t="s">
        <v>7</v>
      </c>
      <c r="D170" s="219" t="s">
        <v>153</v>
      </c>
      <c r="E170" s="220" t="s">
        <v>1274</v>
      </c>
      <c r="F170" s="221" t="s">
        <v>1275</v>
      </c>
      <c r="G170" s="222" t="s">
        <v>305</v>
      </c>
      <c r="H170" s="223">
        <v>16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157</v>
      </c>
      <c r="AT170" s="231" t="s">
        <v>153</v>
      </c>
      <c r="AU170" s="231" t="s">
        <v>84</v>
      </c>
      <c r="AY170" s="17" t="s">
        <v>151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157</v>
      </c>
      <c r="BM170" s="231" t="s">
        <v>397</v>
      </c>
    </row>
    <row r="171" s="2" customFormat="1">
      <c r="A171" s="38"/>
      <c r="B171" s="39"/>
      <c r="C171" s="40"/>
      <c r="D171" s="233" t="s">
        <v>159</v>
      </c>
      <c r="E171" s="40"/>
      <c r="F171" s="234" t="s">
        <v>1275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84</v>
      </c>
    </row>
    <row r="172" s="2" customFormat="1" ht="21.75" customHeight="1">
      <c r="A172" s="38"/>
      <c r="B172" s="39"/>
      <c r="C172" s="219" t="s">
        <v>282</v>
      </c>
      <c r="D172" s="219" t="s">
        <v>153</v>
      </c>
      <c r="E172" s="220" t="s">
        <v>1276</v>
      </c>
      <c r="F172" s="221" t="s">
        <v>1277</v>
      </c>
      <c r="G172" s="222" t="s">
        <v>305</v>
      </c>
      <c r="H172" s="223">
        <v>3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157</v>
      </c>
      <c r="AT172" s="231" t="s">
        <v>153</v>
      </c>
      <c r="AU172" s="231" t="s">
        <v>84</v>
      </c>
      <c r="AY172" s="17" t="s">
        <v>151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157</v>
      </c>
      <c r="BM172" s="231" t="s">
        <v>405</v>
      </c>
    </row>
    <row r="173" s="2" customFormat="1">
      <c r="A173" s="38"/>
      <c r="B173" s="39"/>
      <c r="C173" s="40"/>
      <c r="D173" s="233" t="s">
        <v>159</v>
      </c>
      <c r="E173" s="40"/>
      <c r="F173" s="234" t="s">
        <v>1277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84</v>
      </c>
    </row>
    <row r="174" s="2" customFormat="1" ht="21.75" customHeight="1">
      <c r="A174" s="38"/>
      <c r="B174" s="39"/>
      <c r="C174" s="219" t="s">
        <v>288</v>
      </c>
      <c r="D174" s="219" t="s">
        <v>153</v>
      </c>
      <c r="E174" s="220" t="s">
        <v>1278</v>
      </c>
      <c r="F174" s="221" t="s">
        <v>1279</v>
      </c>
      <c r="G174" s="222" t="s">
        <v>305</v>
      </c>
      <c r="H174" s="223">
        <v>48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157</v>
      </c>
      <c r="AT174" s="231" t="s">
        <v>153</v>
      </c>
      <c r="AU174" s="231" t="s">
        <v>84</v>
      </c>
      <c r="AY174" s="17" t="s">
        <v>151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157</v>
      </c>
      <c r="BM174" s="231" t="s">
        <v>418</v>
      </c>
    </row>
    <row r="175" s="2" customFormat="1">
      <c r="A175" s="38"/>
      <c r="B175" s="39"/>
      <c r="C175" s="40"/>
      <c r="D175" s="233" t="s">
        <v>159</v>
      </c>
      <c r="E175" s="40"/>
      <c r="F175" s="234" t="s">
        <v>1279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84</v>
      </c>
    </row>
    <row r="176" s="2" customFormat="1" ht="24.15" customHeight="1">
      <c r="A176" s="38"/>
      <c r="B176" s="39"/>
      <c r="C176" s="219" t="s">
        <v>293</v>
      </c>
      <c r="D176" s="219" t="s">
        <v>153</v>
      </c>
      <c r="E176" s="220" t="s">
        <v>1280</v>
      </c>
      <c r="F176" s="221" t="s">
        <v>1281</v>
      </c>
      <c r="G176" s="222" t="s">
        <v>305</v>
      </c>
      <c r="H176" s="223">
        <v>1.5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157</v>
      </c>
      <c r="AT176" s="231" t="s">
        <v>153</v>
      </c>
      <c r="AU176" s="231" t="s">
        <v>84</v>
      </c>
      <c r="AY176" s="17" t="s">
        <v>151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157</v>
      </c>
      <c r="BM176" s="231" t="s">
        <v>432</v>
      </c>
    </row>
    <row r="177" s="2" customFormat="1">
      <c r="A177" s="38"/>
      <c r="B177" s="39"/>
      <c r="C177" s="40"/>
      <c r="D177" s="233" t="s">
        <v>159</v>
      </c>
      <c r="E177" s="40"/>
      <c r="F177" s="234" t="s">
        <v>1281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84</v>
      </c>
    </row>
    <row r="178" s="2" customFormat="1" ht="24.15" customHeight="1">
      <c r="A178" s="38"/>
      <c r="B178" s="39"/>
      <c r="C178" s="219" t="s">
        <v>297</v>
      </c>
      <c r="D178" s="219" t="s">
        <v>153</v>
      </c>
      <c r="E178" s="220" t="s">
        <v>1282</v>
      </c>
      <c r="F178" s="221" t="s">
        <v>1283</v>
      </c>
      <c r="G178" s="222" t="s">
        <v>194</v>
      </c>
      <c r="H178" s="223">
        <v>3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157</v>
      </c>
      <c r="AT178" s="231" t="s">
        <v>153</v>
      </c>
      <c r="AU178" s="231" t="s">
        <v>84</v>
      </c>
      <c r="AY178" s="17" t="s">
        <v>151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157</v>
      </c>
      <c r="BM178" s="231" t="s">
        <v>455</v>
      </c>
    </row>
    <row r="179" s="2" customFormat="1">
      <c r="A179" s="38"/>
      <c r="B179" s="39"/>
      <c r="C179" s="40"/>
      <c r="D179" s="233" t="s">
        <v>159</v>
      </c>
      <c r="E179" s="40"/>
      <c r="F179" s="234" t="s">
        <v>1283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84</v>
      </c>
    </row>
    <row r="180" s="2" customFormat="1" ht="21.75" customHeight="1">
      <c r="A180" s="38"/>
      <c r="B180" s="39"/>
      <c r="C180" s="219" t="s">
        <v>302</v>
      </c>
      <c r="D180" s="219" t="s">
        <v>153</v>
      </c>
      <c r="E180" s="220" t="s">
        <v>1284</v>
      </c>
      <c r="F180" s="221" t="s">
        <v>1285</v>
      </c>
      <c r="G180" s="222" t="s">
        <v>194</v>
      </c>
      <c r="H180" s="223">
        <v>3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157</v>
      </c>
      <c r="AT180" s="231" t="s">
        <v>153</v>
      </c>
      <c r="AU180" s="231" t="s">
        <v>84</v>
      </c>
      <c r="AY180" s="17" t="s">
        <v>151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157</v>
      </c>
      <c r="BM180" s="231" t="s">
        <v>466</v>
      </c>
    </row>
    <row r="181" s="2" customFormat="1">
      <c r="A181" s="38"/>
      <c r="B181" s="39"/>
      <c r="C181" s="40"/>
      <c r="D181" s="233" t="s">
        <v>159</v>
      </c>
      <c r="E181" s="40"/>
      <c r="F181" s="234" t="s">
        <v>1285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84</v>
      </c>
    </row>
    <row r="182" s="2" customFormat="1" ht="24.15" customHeight="1">
      <c r="A182" s="38"/>
      <c r="B182" s="39"/>
      <c r="C182" s="219" t="s">
        <v>314</v>
      </c>
      <c r="D182" s="219" t="s">
        <v>153</v>
      </c>
      <c r="E182" s="220" t="s">
        <v>1286</v>
      </c>
      <c r="F182" s="221" t="s">
        <v>1287</v>
      </c>
      <c r="G182" s="222" t="s">
        <v>194</v>
      </c>
      <c r="H182" s="223">
        <v>8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157</v>
      </c>
      <c r="AT182" s="231" t="s">
        <v>153</v>
      </c>
      <c r="AU182" s="231" t="s">
        <v>84</v>
      </c>
      <c r="AY182" s="17" t="s">
        <v>151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157</v>
      </c>
      <c r="BM182" s="231" t="s">
        <v>474</v>
      </c>
    </row>
    <row r="183" s="2" customFormat="1">
      <c r="A183" s="38"/>
      <c r="B183" s="39"/>
      <c r="C183" s="40"/>
      <c r="D183" s="233" t="s">
        <v>159</v>
      </c>
      <c r="E183" s="40"/>
      <c r="F183" s="234" t="s">
        <v>1287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84</v>
      </c>
    </row>
    <row r="184" s="2" customFormat="1" ht="24.15" customHeight="1">
      <c r="A184" s="38"/>
      <c r="B184" s="39"/>
      <c r="C184" s="219" t="s">
        <v>320</v>
      </c>
      <c r="D184" s="219" t="s">
        <v>153</v>
      </c>
      <c r="E184" s="220" t="s">
        <v>1288</v>
      </c>
      <c r="F184" s="221" t="s">
        <v>1289</v>
      </c>
      <c r="G184" s="222" t="s">
        <v>194</v>
      </c>
      <c r="H184" s="223">
        <v>4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157</v>
      </c>
      <c r="AT184" s="231" t="s">
        <v>153</v>
      </c>
      <c r="AU184" s="231" t="s">
        <v>84</v>
      </c>
      <c r="AY184" s="17" t="s">
        <v>151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157</v>
      </c>
      <c r="BM184" s="231" t="s">
        <v>487</v>
      </c>
    </row>
    <row r="185" s="2" customFormat="1">
      <c r="A185" s="38"/>
      <c r="B185" s="39"/>
      <c r="C185" s="40"/>
      <c r="D185" s="233" t="s">
        <v>159</v>
      </c>
      <c r="E185" s="40"/>
      <c r="F185" s="234" t="s">
        <v>1289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84</v>
      </c>
    </row>
    <row r="186" s="2" customFormat="1" ht="21.75" customHeight="1">
      <c r="A186" s="38"/>
      <c r="B186" s="39"/>
      <c r="C186" s="219" t="s">
        <v>324</v>
      </c>
      <c r="D186" s="219" t="s">
        <v>153</v>
      </c>
      <c r="E186" s="220" t="s">
        <v>1290</v>
      </c>
      <c r="F186" s="221" t="s">
        <v>1291</v>
      </c>
      <c r="G186" s="222" t="s">
        <v>188</v>
      </c>
      <c r="H186" s="223">
        <v>1.3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157</v>
      </c>
      <c r="AT186" s="231" t="s">
        <v>153</v>
      </c>
      <c r="AU186" s="231" t="s">
        <v>84</v>
      </c>
      <c r="AY186" s="17" t="s">
        <v>151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157</v>
      </c>
      <c r="BM186" s="231" t="s">
        <v>495</v>
      </c>
    </row>
    <row r="187" s="2" customFormat="1">
      <c r="A187" s="38"/>
      <c r="B187" s="39"/>
      <c r="C187" s="40"/>
      <c r="D187" s="233" t="s">
        <v>159</v>
      </c>
      <c r="E187" s="40"/>
      <c r="F187" s="234" t="s">
        <v>1291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84</v>
      </c>
    </row>
    <row r="188" s="2" customFormat="1" ht="24.15" customHeight="1">
      <c r="A188" s="38"/>
      <c r="B188" s="39"/>
      <c r="C188" s="219" t="s">
        <v>329</v>
      </c>
      <c r="D188" s="219" t="s">
        <v>153</v>
      </c>
      <c r="E188" s="220" t="s">
        <v>1292</v>
      </c>
      <c r="F188" s="221" t="s">
        <v>1293</v>
      </c>
      <c r="G188" s="222" t="s">
        <v>188</v>
      </c>
      <c r="H188" s="223">
        <v>2.6000000000000001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157</v>
      </c>
      <c r="AT188" s="231" t="s">
        <v>153</v>
      </c>
      <c r="AU188" s="231" t="s">
        <v>84</v>
      </c>
      <c r="AY188" s="17" t="s">
        <v>151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157</v>
      </c>
      <c r="BM188" s="231" t="s">
        <v>508</v>
      </c>
    </row>
    <row r="189" s="2" customFormat="1">
      <c r="A189" s="38"/>
      <c r="B189" s="39"/>
      <c r="C189" s="40"/>
      <c r="D189" s="233" t="s">
        <v>159</v>
      </c>
      <c r="E189" s="40"/>
      <c r="F189" s="234" t="s">
        <v>1293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84</v>
      </c>
    </row>
    <row r="190" s="2" customFormat="1" ht="16.5" customHeight="1">
      <c r="A190" s="38"/>
      <c r="B190" s="39"/>
      <c r="C190" s="219" t="s">
        <v>334</v>
      </c>
      <c r="D190" s="219" t="s">
        <v>153</v>
      </c>
      <c r="E190" s="220" t="s">
        <v>1294</v>
      </c>
      <c r="F190" s="221" t="s">
        <v>1295</v>
      </c>
      <c r="G190" s="222" t="s">
        <v>1296</v>
      </c>
      <c r="H190" s="223">
        <v>30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157</v>
      </c>
      <c r="AT190" s="231" t="s">
        <v>153</v>
      </c>
      <c r="AU190" s="231" t="s">
        <v>84</v>
      </c>
      <c r="AY190" s="17" t="s">
        <v>151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157</v>
      </c>
      <c r="BM190" s="231" t="s">
        <v>517</v>
      </c>
    </row>
    <row r="191" s="2" customFormat="1">
      <c r="A191" s="38"/>
      <c r="B191" s="39"/>
      <c r="C191" s="40"/>
      <c r="D191" s="233" t="s">
        <v>159</v>
      </c>
      <c r="E191" s="40"/>
      <c r="F191" s="234" t="s">
        <v>1295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84</v>
      </c>
    </row>
    <row r="192" s="2" customFormat="1" ht="24.15" customHeight="1">
      <c r="A192" s="38"/>
      <c r="B192" s="39"/>
      <c r="C192" s="219" t="s">
        <v>340</v>
      </c>
      <c r="D192" s="219" t="s">
        <v>153</v>
      </c>
      <c r="E192" s="220" t="s">
        <v>1297</v>
      </c>
      <c r="F192" s="221" t="s">
        <v>1298</v>
      </c>
      <c r="G192" s="222" t="s">
        <v>188</v>
      </c>
      <c r="H192" s="223">
        <v>1.3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157</v>
      </c>
      <c r="AT192" s="231" t="s">
        <v>153</v>
      </c>
      <c r="AU192" s="231" t="s">
        <v>84</v>
      </c>
      <c r="AY192" s="17" t="s">
        <v>151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157</v>
      </c>
      <c r="BM192" s="231" t="s">
        <v>531</v>
      </c>
    </row>
    <row r="193" s="2" customFormat="1">
      <c r="A193" s="38"/>
      <c r="B193" s="39"/>
      <c r="C193" s="40"/>
      <c r="D193" s="233" t="s">
        <v>159</v>
      </c>
      <c r="E193" s="40"/>
      <c r="F193" s="234" t="s">
        <v>1298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84</v>
      </c>
    </row>
    <row r="194" s="2" customFormat="1" ht="24.15" customHeight="1">
      <c r="A194" s="38"/>
      <c r="B194" s="39"/>
      <c r="C194" s="219" t="s">
        <v>345</v>
      </c>
      <c r="D194" s="219" t="s">
        <v>153</v>
      </c>
      <c r="E194" s="220" t="s">
        <v>1299</v>
      </c>
      <c r="F194" s="221" t="s">
        <v>1300</v>
      </c>
      <c r="G194" s="222" t="s">
        <v>188</v>
      </c>
      <c r="H194" s="223">
        <v>20.800000000000001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157</v>
      </c>
      <c r="AT194" s="231" t="s">
        <v>153</v>
      </c>
      <c r="AU194" s="231" t="s">
        <v>84</v>
      </c>
      <c r="AY194" s="17" t="s">
        <v>151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157</v>
      </c>
      <c r="BM194" s="231" t="s">
        <v>540</v>
      </c>
    </row>
    <row r="195" s="2" customFormat="1">
      <c r="A195" s="38"/>
      <c r="B195" s="39"/>
      <c r="C195" s="40"/>
      <c r="D195" s="233" t="s">
        <v>159</v>
      </c>
      <c r="E195" s="40"/>
      <c r="F195" s="234" t="s">
        <v>1300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84</v>
      </c>
    </row>
    <row r="196" s="2" customFormat="1" ht="24.15" customHeight="1">
      <c r="A196" s="38"/>
      <c r="B196" s="39"/>
      <c r="C196" s="219" t="s">
        <v>350</v>
      </c>
      <c r="D196" s="219" t="s">
        <v>153</v>
      </c>
      <c r="E196" s="220" t="s">
        <v>1301</v>
      </c>
      <c r="F196" s="221" t="s">
        <v>1302</v>
      </c>
      <c r="G196" s="222" t="s">
        <v>188</v>
      </c>
      <c r="H196" s="223">
        <v>1.3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157</v>
      </c>
      <c r="AT196" s="231" t="s">
        <v>153</v>
      </c>
      <c r="AU196" s="231" t="s">
        <v>84</v>
      </c>
      <c r="AY196" s="17" t="s">
        <v>151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157</v>
      </c>
      <c r="BM196" s="231" t="s">
        <v>552</v>
      </c>
    </row>
    <row r="197" s="2" customFormat="1">
      <c r="A197" s="38"/>
      <c r="B197" s="39"/>
      <c r="C197" s="40"/>
      <c r="D197" s="233" t="s">
        <v>159</v>
      </c>
      <c r="E197" s="40"/>
      <c r="F197" s="234" t="s">
        <v>1302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84</v>
      </c>
    </row>
    <row r="198" s="12" customFormat="1" ht="25.92" customHeight="1">
      <c r="A198" s="12"/>
      <c r="B198" s="203"/>
      <c r="C198" s="204"/>
      <c r="D198" s="205" t="s">
        <v>75</v>
      </c>
      <c r="E198" s="206" t="s">
        <v>1303</v>
      </c>
      <c r="F198" s="206" t="s">
        <v>1304</v>
      </c>
      <c r="G198" s="204"/>
      <c r="H198" s="204"/>
      <c r="I198" s="207"/>
      <c r="J198" s="208">
        <f>BK198</f>
        <v>0</v>
      </c>
      <c r="K198" s="204"/>
      <c r="L198" s="209"/>
      <c r="M198" s="210"/>
      <c r="N198" s="211"/>
      <c r="O198" s="211"/>
      <c r="P198" s="212">
        <f>SUM(P199:P216)</f>
        <v>0</v>
      </c>
      <c r="Q198" s="211"/>
      <c r="R198" s="212">
        <f>SUM(R199:R216)</f>
        <v>0</v>
      </c>
      <c r="S198" s="211"/>
      <c r="T198" s="213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84</v>
      </c>
      <c r="AT198" s="215" t="s">
        <v>75</v>
      </c>
      <c r="AU198" s="215" t="s">
        <v>76</v>
      </c>
      <c r="AY198" s="214" t="s">
        <v>151</v>
      </c>
      <c r="BK198" s="216">
        <f>SUM(BK199:BK216)</f>
        <v>0</v>
      </c>
    </row>
    <row r="199" s="2" customFormat="1" ht="24.15" customHeight="1">
      <c r="A199" s="38"/>
      <c r="B199" s="39"/>
      <c r="C199" s="219" t="s">
        <v>355</v>
      </c>
      <c r="D199" s="219" t="s">
        <v>153</v>
      </c>
      <c r="E199" s="220" t="s">
        <v>1305</v>
      </c>
      <c r="F199" s="221" t="s">
        <v>1306</v>
      </c>
      <c r="G199" s="222" t="s">
        <v>305</v>
      </c>
      <c r="H199" s="223">
        <v>16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157</v>
      </c>
      <c r="AT199" s="231" t="s">
        <v>153</v>
      </c>
      <c r="AU199" s="231" t="s">
        <v>84</v>
      </c>
      <c r="AY199" s="17" t="s">
        <v>151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157</v>
      </c>
      <c r="BM199" s="231" t="s">
        <v>561</v>
      </c>
    </row>
    <row r="200" s="2" customFormat="1">
      <c r="A200" s="38"/>
      <c r="B200" s="39"/>
      <c r="C200" s="40"/>
      <c r="D200" s="233" t="s">
        <v>159</v>
      </c>
      <c r="E200" s="40"/>
      <c r="F200" s="234" t="s">
        <v>1306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84</v>
      </c>
    </row>
    <row r="201" s="2" customFormat="1" ht="24.15" customHeight="1">
      <c r="A201" s="38"/>
      <c r="B201" s="39"/>
      <c r="C201" s="219" t="s">
        <v>359</v>
      </c>
      <c r="D201" s="219" t="s">
        <v>153</v>
      </c>
      <c r="E201" s="220" t="s">
        <v>1307</v>
      </c>
      <c r="F201" s="221" t="s">
        <v>1308</v>
      </c>
      <c r="G201" s="222" t="s">
        <v>305</v>
      </c>
      <c r="H201" s="223">
        <v>3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157</v>
      </c>
      <c r="AT201" s="231" t="s">
        <v>153</v>
      </c>
      <c r="AU201" s="231" t="s">
        <v>84</v>
      </c>
      <c r="AY201" s="17" t="s">
        <v>151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157</v>
      </c>
      <c r="BM201" s="231" t="s">
        <v>569</v>
      </c>
    </row>
    <row r="202" s="2" customFormat="1">
      <c r="A202" s="38"/>
      <c r="B202" s="39"/>
      <c r="C202" s="40"/>
      <c r="D202" s="233" t="s">
        <v>159</v>
      </c>
      <c r="E202" s="40"/>
      <c r="F202" s="234" t="s">
        <v>1308</v>
      </c>
      <c r="G202" s="40"/>
      <c r="H202" s="40"/>
      <c r="I202" s="235"/>
      <c r="J202" s="40"/>
      <c r="K202" s="40"/>
      <c r="L202" s="44"/>
      <c r="M202" s="236"/>
      <c r="N202" s="237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159</v>
      </c>
      <c r="AU202" s="17" t="s">
        <v>84</v>
      </c>
    </row>
    <row r="203" s="2" customFormat="1" ht="24.15" customHeight="1">
      <c r="A203" s="38"/>
      <c r="B203" s="39"/>
      <c r="C203" s="219" t="s">
        <v>363</v>
      </c>
      <c r="D203" s="219" t="s">
        <v>153</v>
      </c>
      <c r="E203" s="220" t="s">
        <v>1309</v>
      </c>
      <c r="F203" s="221" t="s">
        <v>1310</v>
      </c>
      <c r="G203" s="222" t="s">
        <v>305</v>
      </c>
      <c r="H203" s="223">
        <v>48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157</v>
      </c>
      <c r="AT203" s="231" t="s">
        <v>153</v>
      </c>
      <c r="AU203" s="231" t="s">
        <v>84</v>
      </c>
      <c r="AY203" s="17" t="s">
        <v>151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157</v>
      </c>
      <c r="BM203" s="231" t="s">
        <v>579</v>
      </c>
    </row>
    <row r="204" s="2" customFormat="1">
      <c r="A204" s="38"/>
      <c r="B204" s="39"/>
      <c r="C204" s="40"/>
      <c r="D204" s="233" t="s">
        <v>159</v>
      </c>
      <c r="E204" s="40"/>
      <c r="F204" s="234" t="s">
        <v>1310</v>
      </c>
      <c r="G204" s="40"/>
      <c r="H204" s="40"/>
      <c r="I204" s="235"/>
      <c r="J204" s="40"/>
      <c r="K204" s="40"/>
      <c r="L204" s="44"/>
      <c r="M204" s="236"/>
      <c r="N204" s="23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84</v>
      </c>
    </row>
    <row r="205" s="2" customFormat="1" ht="33" customHeight="1">
      <c r="A205" s="38"/>
      <c r="B205" s="39"/>
      <c r="C205" s="219" t="s">
        <v>373</v>
      </c>
      <c r="D205" s="219" t="s">
        <v>153</v>
      </c>
      <c r="E205" s="220" t="s">
        <v>1311</v>
      </c>
      <c r="F205" s="221" t="s">
        <v>1312</v>
      </c>
      <c r="G205" s="222" t="s">
        <v>194</v>
      </c>
      <c r="H205" s="223">
        <v>8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157</v>
      </c>
      <c r="AT205" s="231" t="s">
        <v>153</v>
      </c>
      <c r="AU205" s="231" t="s">
        <v>84</v>
      </c>
      <c r="AY205" s="17" t="s">
        <v>151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157</v>
      </c>
      <c r="BM205" s="231" t="s">
        <v>595</v>
      </c>
    </row>
    <row r="206" s="2" customFormat="1">
      <c r="A206" s="38"/>
      <c r="B206" s="39"/>
      <c r="C206" s="40"/>
      <c r="D206" s="233" t="s">
        <v>159</v>
      </c>
      <c r="E206" s="40"/>
      <c r="F206" s="234" t="s">
        <v>1312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84</v>
      </c>
    </row>
    <row r="207" s="2" customFormat="1" ht="24.15" customHeight="1">
      <c r="A207" s="38"/>
      <c r="B207" s="39"/>
      <c r="C207" s="219" t="s">
        <v>379</v>
      </c>
      <c r="D207" s="219" t="s">
        <v>153</v>
      </c>
      <c r="E207" s="220" t="s">
        <v>1313</v>
      </c>
      <c r="F207" s="221" t="s">
        <v>1314</v>
      </c>
      <c r="G207" s="222" t="s">
        <v>194</v>
      </c>
      <c r="H207" s="223">
        <v>3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157</v>
      </c>
      <c r="AT207" s="231" t="s">
        <v>153</v>
      </c>
      <c r="AU207" s="231" t="s">
        <v>84</v>
      </c>
      <c r="AY207" s="17" t="s">
        <v>151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157</v>
      </c>
      <c r="BM207" s="231" t="s">
        <v>606</v>
      </c>
    </row>
    <row r="208" s="2" customFormat="1">
      <c r="A208" s="38"/>
      <c r="B208" s="39"/>
      <c r="C208" s="40"/>
      <c r="D208" s="233" t="s">
        <v>159</v>
      </c>
      <c r="E208" s="40"/>
      <c r="F208" s="234" t="s">
        <v>1314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84</v>
      </c>
    </row>
    <row r="209" s="2" customFormat="1" ht="33" customHeight="1">
      <c r="A209" s="38"/>
      <c r="B209" s="39"/>
      <c r="C209" s="219" t="s">
        <v>387</v>
      </c>
      <c r="D209" s="219" t="s">
        <v>153</v>
      </c>
      <c r="E209" s="220" t="s">
        <v>1315</v>
      </c>
      <c r="F209" s="221" t="s">
        <v>1316</v>
      </c>
      <c r="G209" s="222" t="s">
        <v>156</v>
      </c>
      <c r="H209" s="223">
        <v>4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157</v>
      </c>
      <c r="AT209" s="231" t="s">
        <v>153</v>
      </c>
      <c r="AU209" s="231" t="s">
        <v>84</v>
      </c>
      <c r="AY209" s="17" t="s">
        <v>151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157</v>
      </c>
      <c r="BM209" s="231" t="s">
        <v>618</v>
      </c>
    </row>
    <row r="210" s="2" customFormat="1">
      <c r="A210" s="38"/>
      <c r="B210" s="39"/>
      <c r="C210" s="40"/>
      <c r="D210" s="233" t="s">
        <v>159</v>
      </c>
      <c r="E210" s="40"/>
      <c r="F210" s="234" t="s">
        <v>1316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84</v>
      </c>
    </row>
    <row r="211" s="2" customFormat="1" ht="24.15" customHeight="1">
      <c r="A211" s="38"/>
      <c r="B211" s="39"/>
      <c r="C211" s="219" t="s">
        <v>392</v>
      </c>
      <c r="D211" s="219" t="s">
        <v>153</v>
      </c>
      <c r="E211" s="220" t="s">
        <v>1317</v>
      </c>
      <c r="F211" s="221" t="s">
        <v>1318</v>
      </c>
      <c r="G211" s="222" t="s">
        <v>165</v>
      </c>
      <c r="H211" s="223">
        <v>0.014999999999999999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157</v>
      </c>
      <c r="AT211" s="231" t="s">
        <v>153</v>
      </c>
      <c r="AU211" s="231" t="s">
        <v>84</v>
      </c>
      <c r="AY211" s="17" t="s">
        <v>151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157</v>
      </c>
      <c r="BM211" s="231" t="s">
        <v>627</v>
      </c>
    </row>
    <row r="212" s="2" customFormat="1">
      <c r="A212" s="38"/>
      <c r="B212" s="39"/>
      <c r="C212" s="40"/>
      <c r="D212" s="233" t="s">
        <v>159</v>
      </c>
      <c r="E212" s="40"/>
      <c r="F212" s="234" t="s">
        <v>1318</v>
      </c>
      <c r="G212" s="40"/>
      <c r="H212" s="40"/>
      <c r="I212" s="235"/>
      <c r="J212" s="40"/>
      <c r="K212" s="40"/>
      <c r="L212" s="44"/>
      <c r="M212" s="236"/>
      <c r="N212" s="23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84</v>
      </c>
    </row>
    <row r="213" s="2" customFormat="1" ht="24.15" customHeight="1">
      <c r="A213" s="38"/>
      <c r="B213" s="39"/>
      <c r="C213" s="219" t="s">
        <v>397</v>
      </c>
      <c r="D213" s="219" t="s">
        <v>153</v>
      </c>
      <c r="E213" s="220" t="s">
        <v>1319</v>
      </c>
      <c r="F213" s="221" t="s">
        <v>1320</v>
      </c>
      <c r="G213" s="222" t="s">
        <v>165</v>
      </c>
      <c r="H213" s="223">
        <v>0.10000000000000001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157</v>
      </c>
      <c r="AT213" s="231" t="s">
        <v>153</v>
      </c>
      <c r="AU213" s="231" t="s">
        <v>84</v>
      </c>
      <c r="AY213" s="17" t="s">
        <v>151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157</v>
      </c>
      <c r="BM213" s="231" t="s">
        <v>636</v>
      </c>
    </row>
    <row r="214" s="2" customFormat="1">
      <c r="A214" s="38"/>
      <c r="B214" s="39"/>
      <c r="C214" s="40"/>
      <c r="D214" s="233" t="s">
        <v>159</v>
      </c>
      <c r="E214" s="40"/>
      <c r="F214" s="234" t="s">
        <v>1320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84</v>
      </c>
    </row>
    <row r="215" s="2" customFormat="1" ht="16.5" customHeight="1">
      <c r="A215" s="38"/>
      <c r="B215" s="39"/>
      <c r="C215" s="219" t="s">
        <v>401</v>
      </c>
      <c r="D215" s="219" t="s">
        <v>153</v>
      </c>
      <c r="E215" s="220" t="s">
        <v>1321</v>
      </c>
      <c r="F215" s="221" t="s">
        <v>1322</v>
      </c>
      <c r="G215" s="222" t="s">
        <v>188</v>
      </c>
      <c r="H215" s="223">
        <v>1.5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157</v>
      </c>
      <c r="AT215" s="231" t="s">
        <v>153</v>
      </c>
      <c r="AU215" s="231" t="s">
        <v>84</v>
      </c>
      <c r="AY215" s="17" t="s">
        <v>151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157</v>
      </c>
      <c r="BM215" s="231" t="s">
        <v>646</v>
      </c>
    </row>
    <row r="216" s="2" customFormat="1">
      <c r="A216" s="38"/>
      <c r="B216" s="39"/>
      <c r="C216" s="40"/>
      <c r="D216" s="233" t="s">
        <v>159</v>
      </c>
      <c r="E216" s="40"/>
      <c r="F216" s="234" t="s">
        <v>1322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84</v>
      </c>
    </row>
    <row r="217" s="12" customFormat="1" ht="25.92" customHeight="1">
      <c r="A217" s="12"/>
      <c r="B217" s="203"/>
      <c r="C217" s="204"/>
      <c r="D217" s="205" t="s">
        <v>75</v>
      </c>
      <c r="E217" s="206" t="s">
        <v>1323</v>
      </c>
      <c r="F217" s="206" t="s">
        <v>1324</v>
      </c>
      <c r="G217" s="204"/>
      <c r="H217" s="204"/>
      <c r="I217" s="207"/>
      <c r="J217" s="208">
        <f>BK217</f>
        <v>0</v>
      </c>
      <c r="K217" s="204"/>
      <c r="L217" s="209"/>
      <c r="M217" s="210"/>
      <c r="N217" s="211"/>
      <c r="O217" s="211"/>
      <c r="P217" s="212">
        <f>SUM(P218:P253)</f>
        <v>0</v>
      </c>
      <c r="Q217" s="211"/>
      <c r="R217" s="212">
        <f>SUM(R218:R253)</f>
        <v>0</v>
      </c>
      <c r="S217" s="211"/>
      <c r="T217" s="213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84</v>
      </c>
      <c r="AT217" s="215" t="s">
        <v>75</v>
      </c>
      <c r="AU217" s="215" t="s">
        <v>76</v>
      </c>
      <c r="AY217" s="214" t="s">
        <v>151</v>
      </c>
      <c r="BK217" s="216">
        <f>SUM(BK218:BK253)</f>
        <v>0</v>
      </c>
    </row>
    <row r="218" s="2" customFormat="1" ht="24.15" customHeight="1">
      <c r="A218" s="38"/>
      <c r="B218" s="39"/>
      <c r="C218" s="219" t="s">
        <v>405</v>
      </c>
      <c r="D218" s="219" t="s">
        <v>153</v>
      </c>
      <c r="E218" s="220" t="s">
        <v>1325</v>
      </c>
      <c r="F218" s="221" t="s">
        <v>1326</v>
      </c>
      <c r="G218" s="222" t="s">
        <v>305</v>
      </c>
      <c r="H218" s="223">
        <v>6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157</v>
      </c>
      <c r="AT218" s="231" t="s">
        <v>153</v>
      </c>
      <c r="AU218" s="231" t="s">
        <v>84</v>
      </c>
      <c r="AY218" s="17" t="s">
        <v>151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157</v>
      </c>
      <c r="BM218" s="231" t="s">
        <v>656</v>
      </c>
    </row>
    <row r="219" s="2" customFormat="1">
      <c r="A219" s="38"/>
      <c r="B219" s="39"/>
      <c r="C219" s="40"/>
      <c r="D219" s="233" t="s">
        <v>159</v>
      </c>
      <c r="E219" s="40"/>
      <c r="F219" s="234" t="s">
        <v>1326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84</v>
      </c>
    </row>
    <row r="220" s="2" customFormat="1" ht="33" customHeight="1">
      <c r="A220" s="38"/>
      <c r="B220" s="39"/>
      <c r="C220" s="219" t="s">
        <v>410</v>
      </c>
      <c r="D220" s="219" t="s">
        <v>153</v>
      </c>
      <c r="E220" s="220" t="s">
        <v>1327</v>
      </c>
      <c r="F220" s="221" t="s">
        <v>1328</v>
      </c>
      <c r="G220" s="222" t="s">
        <v>305</v>
      </c>
      <c r="H220" s="223">
        <v>3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157</v>
      </c>
      <c r="AT220" s="231" t="s">
        <v>153</v>
      </c>
      <c r="AU220" s="231" t="s">
        <v>84</v>
      </c>
      <c r="AY220" s="17" t="s">
        <v>151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157</v>
      </c>
      <c r="BM220" s="231" t="s">
        <v>667</v>
      </c>
    </row>
    <row r="221" s="2" customFormat="1">
      <c r="A221" s="38"/>
      <c r="B221" s="39"/>
      <c r="C221" s="40"/>
      <c r="D221" s="233" t="s">
        <v>159</v>
      </c>
      <c r="E221" s="40"/>
      <c r="F221" s="234" t="s">
        <v>1328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84</v>
      </c>
    </row>
    <row r="222" s="2" customFormat="1" ht="21.75" customHeight="1">
      <c r="A222" s="38"/>
      <c r="B222" s="39"/>
      <c r="C222" s="219" t="s">
        <v>418</v>
      </c>
      <c r="D222" s="219" t="s">
        <v>153</v>
      </c>
      <c r="E222" s="220" t="s">
        <v>1329</v>
      </c>
      <c r="F222" s="221" t="s">
        <v>1330</v>
      </c>
      <c r="G222" s="222" t="s">
        <v>305</v>
      </c>
      <c r="H222" s="223">
        <v>7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157</v>
      </c>
      <c r="AT222" s="231" t="s">
        <v>153</v>
      </c>
      <c r="AU222" s="231" t="s">
        <v>84</v>
      </c>
      <c r="AY222" s="17" t="s">
        <v>151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157</v>
      </c>
      <c r="BM222" s="231" t="s">
        <v>676</v>
      </c>
    </row>
    <row r="223" s="2" customFormat="1">
      <c r="A223" s="38"/>
      <c r="B223" s="39"/>
      <c r="C223" s="40"/>
      <c r="D223" s="233" t="s">
        <v>159</v>
      </c>
      <c r="E223" s="40"/>
      <c r="F223" s="234" t="s">
        <v>1330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84</v>
      </c>
    </row>
    <row r="224" s="2" customFormat="1" ht="21.75" customHeight="1">
      <c r="A224" s="38"/>
      <c r="B224" s="39"/>
      <c r="C224" s="219" t="s">
        <v>426</v>
      </c>
      <c r="D224" s="219" t="s">
        <v>153</v>
      </c>
      <c r="E224" s="220" t="s">
        <v>1331</v>
      </c>
      <c r="F224" s="221" t="s">
        <v>1332</v>
      </c>
      <c r="G224" s="222" t="s">
        <v>305</v>
      </c>
      <c r="H224" s="223">
        <v>7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157</v>
      </c>
      <c r="AT224" s="231" t="s">
        <v>153</v>
      </c>
      <c r="AU224" s="231" t="s">
        <v>84</v>
      </c>
      <c r="AY224" s="17" t="s">
        <v>151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157</v>
      </c>
      <c r="BM224" s="231" t="s">
        <v>691</v>
      </c>
    </row>
    <row r="225" s="2" customFormat="1">
      <c r="A225" s="38"/>
      <c r="B225" s="39"/>
      <c r="C225" s="40"/>
      <c r="D225" s="233" t="s">
        <v>159</v>
      </c>
      <c r="E225" s="40"/>
      <c r="F225" s="234" t="s">
        <v>1332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84</v>
      </c>
    </row>
    <row r="226" s="2" customFormat="1" ht="21.75" customHeight="1">
      <c r="A226" s="38"/>
      <c r="B226" s="39"/>
      <c r="C226" s="219" t="s">
        <v>432</v>
      </c>
      <c r="D226" s="219" t="s">
        <v>153</v>
      </c>
      <c r="E226" s="220" t="s">
        <v>1333</v>
      </c>
      <c r="F226" s="221" t="s">
        <v>1334</v>
      </c>
      <c r="G226" s="222" t="s">
        <v>194</v>
      </c>
      <c r="H226" s="223">
        <v>6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157</v>
      </c>
      <c r="AT226" s="231" t="s">
        <v>153</v>
      </c>
      <c r="AU226" s="231" t="s">
        <v>84</v>
      </c>
      <c r="AY226" s="17" t="s">
        <v>151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157</v>
      </c>
      <c r="BM226" s="231" t="s">
        <v>710</v>
      </c>
    </row>
    <row r="227" s="2" customFormat="1">
      <c r="A227" s="38"/>
      <c r="B227" s="39"/>
      <c r="C227" s="40"/>
      <c r="D227" s="233" t="s">
        <v>159</v>
      </c>
      <c r="E227" s="40"/>
      <c r="F227" s="234" t="s">
        <v>1334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84</v>
      </c>
    </row>
    <row r="228" s="2" customFormat="1" ht="16.5" customHeight="1">
      <c r="A228" s="38"/>
      <c r="B228" s="39"/>
      <c r="C228" s="219" t="s">
        <v>438</v>
      </c>
      <c r="D228" s="219" t="s">
        <v>153</v>
      </c>
      <c r="E228" s="220" t="s">
        <v>1335</v>
      </c>
      <c r="F228" s="221" t="s">
        <v>1336</v>
      </c>
      <c r="G228" s="222" t="s">
        <v>194</v>
      </c>
      <c r="H228" s="223">
        <v>2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157</v>
      </c>
      <c r="AT228" s="231" t="s">
        <v>153</v>
      </c>
      <c r="AU228" s="231" t="s">
        <v>84</v>
      </c>
      <c r="AY228" s="17" t="s">
        <v>151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157</v>
      </c>
      <c r="BM228" s="231" t="s">
        <v>722</v>
      </c>
    </row>
    <row r="229" s="2" customFormat="1">
      <c r="A229" s="38"/>
      <c r="B229" s="39"/>
      <c r="C229" s="40"/>
      <c r="D229" s="233" t="s">
        <v>159</v>
      </c>
      <c r="E229" s="40"/>
      <c r="F229" s="234" t="s">
        <v>1336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84</v>
      </c>
    </row>
    <row r="230" s="2" customFormat="1" ht="16.5" customHeight="1">
      <c r="A230" s="38"/>
      <c r="B230" s="39"/>
      <c r="C230" s="219" t="s">
        <v>455</v>
      </c>
      <c r="D230" s="219" t="s">
        <v>153</v>
      </c>
      <c r="E230" s="220" t="s">
        <v>1337</v>
      </c>
      <c r="F230" s="221" t="s">
        <v>1338</v>
      </c>
      <c r="G230" s="222" t="s">
        <v>194</v>
      </c>
      <c r="H230" s="223">
        <v>4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157</v>
      </c>
      <c r="AT230" s="231" t="s">
        <v>153</v>
      </c>
      <c r="AU230" s="231" t="s">
        <v>84</v>
      </c>
      <c r="AY230" s="17" t="s">
        <v>151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157</v>
      </c>
      <c r="BM230" s="231" t="s">
        <v>733</v>
      </c>
    </row>
    <row r="231" s="2" customFormat="1">
      <c r="A231" s="38"/>
      <c r="B231" s="39"/>
      <c r="C231" s="40"/>
      <c r="D231" s="233" t="s">
        <v>159</v>
      </c>
      <c r="E231" s="40"/>
      <c r="F231" s="234" t="s">
        <v>1338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84</v>
      </c>
    </row>
    <row r="232" s="2" customFormat="1" ht="16.5" customHeight="1">
      <c r="A232" s="38"/>
      <c r="B232" s="39"/>
      <c r="C232" s="219" t="s">
        <v>462</v>
      </c>
      <c r="D232" s="219" t="s">
        <v>153</v>
      </c>
      <c r="E232" s="220" t="s">
        <v>1339</v>
      </c>
      <c r="F232" s="221" t="s">
        <v>1340</v>
      </c>
      <c r="G232" s="222" t="s">
        <v>194</v>
      </c>
      <c r="H232" s="223">
        <v>4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157</v>
      </c>
      <c r="AT232" s="231" t="s">
        <v>153</v>
      </c>
      <c r="AU232" s="231" t="s">
        <v>84</v>
      </c>
      <c r="AY232" s="17" t="s">
        <v>151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157</v>
      </c>
      <c r="BM232" s="231" t="s">
        <v>743</v>
      </c>
    </row>
    <row r="233" s="2" customFormat="1">
      <c r="A233" s="38"/>
      <c r="B233" s="39"/>
      <c r="C233" s="40"/>
      <c r="D233" s="233" t="s">
        <v>159</v>
      </c>
      <c r="E233" s="40"/>
      <c r="F233" s="234" t="s">
        <v>1340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84</v>
      </c>
    </row>
    <row r="234" s="2" customFormat="1" ht="16.5" customHeight="1">
      <c r="A234" s="38"/>
      <c r="B234" s="39"/>
      <c r="C234" s="219" t="s">
        <v>466</v>
      </c>
      <c r="D234" s="219" t="s">
        <v>153</v>
      </c>
      <c r="E234" s="220" t="s">
        <v>1341</v>
      </c>
      <c r="F234" s="221" t="s">
        <v>1342</v>
      </c>
      <c r="G234" s="222" t="s">
        <v>194</v>
      </c>
      <c r="H234" s="223">
        <v>1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157</v>
      </c>
      <c r="AT234" s="231" t="s">
        <v>153</v>
      </c>
      <c r="AU234" s="231" t="s">
        <v>84</v>
      </c>
      <c r="AY234" s="17" t="s">
        <v>151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157</v>
      </c>
      <c r="BM234" s="231" t="s">
        <v>753</v>
      </c>
    </row>
    <row r="235" s="2" customFormat="1">
      <c r="A235" s="38"/>
      <c r="B235" s="39"/>
      <c r="C235" s="40"/>
      <c r="D235" s="233" t="s">
        <v>159</v>
      </c>
      <c r="E235" s="40"/>
      <c r="F235" s="234" t="s">
        <v>1342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84</v>
      </c>
    </row>
    <row r="236" s="2" customFormat="1" ht="16.5" customHeight="1">
      <c r="A236" s="38"/>
      <c r="B236" s="39"/>
      <c r="C236" s="219" t="s">
        <v>470</v>
      </c>
      <c r="D236" s="219" t="s">
        <v>153</v>
      </c>
      <c r="E236" s="220" t="s">
        <v>1343</v>
      </c>
      <c r="F236" s="221" t="s">
        <v>1344</v>
      </c>
      <c r="G236" s="222" t="s">
        <v>194</v>
      </c>
      <c r="H236" s="223">
        <v>1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157</v>
      </c>
      <c r="AT236" s="231" t="s">
        <v>153</v>
      </c>
      <c r="AU236" s="231" t="s">
        <v>84</v>
      </c>
      <c r="AY236" s="17" t="s">
        <v>151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157</v>
      </c>
      <c r="BM236" s="231" t="s">
        <v>768</v>
      </c>
    </row>
    <row r="237" s="2" customFormat="1">
      <c r="A237" s="38"/>
      <c r="B237" s="39"/>
      <c r="C237" s="40"/>
      <c r="D237" s="233" t="s">
        <v>159</v>
      </c>
      <c r="E237" s="40"/>
      <c r="F237" s="234" t="s">
        <v>1344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159</v>
      </c>
      <c r="AU237" s="17" t="s">
        <v>84</v>
      </c>
    </row>
    <row r="238" s="2" customFormat="1" ht="16.5" customHeight="1">
      <c r="A238" s="38"/>
      <c r="B238" s="39"/>
      <c r="C238" s="219" t="s">
        <v>474</v>
      </c>
      <c r="D238" s="219" t="s">
        <v>153</v>
      </c>
      <c r="E238" s="220" t="s">
        <v>1345</v>
      </c>
      <c r="F238" s="221" t="s">
        <v>1346</v>
      </c>
      <c r="G238" s="222" t="s">
        <v>194</v>
      </c>
      <c r="H238" s="223">
        <v>2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157</v>
      </c>
      <c r="AT238" s="231" t="s">
        <v>153</v>
      </c>
      <c r="AU238" s="231" t="s">
        <v>84</v>
      </c>
      <c r="AY238" s="17" t="s">
        <v>151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157</v>
      </c>
      <c r="BM238" s="231" t="s">
        <v>778</v>
      </c>
    </row>
    <row r="239" s="2" customFormat="1">
      <c r="A239" s="38"/>
      <c r="B239" s="39"/>
      <c r="C239" s="40"/>
      <c r="D239" s="233" t="s">
        <v>159</v>
      </c>
      <c r="E239" s="40"/>
      <c r="F239" s="234" t="s">
        <v>1346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84</v>
      </c>
    </row>
    <row r="240" s="2" customFormat="1" ht="16.5" customHeight="1">
      <c r="A240" s="38"/>
      <c r="B240" s="39"/>
      <c r="C240" s="219" t="s">
        <v>479</v>
      </c>
      <c r="D240" s="219" t="s">
        <v>153</v>
      </c>
      <c r="E240" s="220" t="s">
        <v>1347</v>
      </c>
      <c r="F240" s="221" t="s">
        <v>1348</v>
      </c>
      <c r="G240" s="222" t="s">
        <v>194</v>
      </c>
      <c r="H240" s="223">
        <v>3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157</v>
      </c>
      <c r="AT240" s="231" t="s">
        <v>153</v>
      </c>
      <c r="AU240" s="231" t="s">
        <v>84</v>
      </c>
      <c r="AY240" s="17" t="s">
        <v>151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157</v>
      </c>
      <c r="BM240" s="231" t="s">
        <v>788</v>
      </c>
    </row>
    <row r="241" s="2" customFormat="1">
      <c r="A241" s="38"/>
      <c r="B241" s="39"/>
      <c r="C241" s="40"/>
      <c r="D241" s="233" t="s">
        <v>159</v>
      </c>
      <c r="E241" s="40"/>
      <c r="F241" s="234" t="s">
        <v>1348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84</v>
      </c>
    </row>
    <row r="242" s="2" customFormat="1" ht="16.5" customHeight="1">
      <c r="A242" s="38"/>
      <c r="B242" s="39"/>
      <c r="C242" s="219" t="s">
        <v>487</v>
      </c>
      <c r="D242" s="219" t="s">
        <v>153</v>
      </c>
      <c r="E242" s="220" t="s">
        <v>1349</v>
      </c>
      <c r="F242" s="221" t="s">
        <v>1350</v>
      </c>
      <c r="G242" s="222" t="s">
        <v>194</v>
      </c>
      <c r="H242" s="223">
        <v>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157</v>
      </c>
      <c r="AT242" s="231" t="s">
        <v>153</v>
      </c>
      <c r="AU242" s="231" t="s">
        <v>84</v>
      </c>
      <c r="AY242" s="17" t="s">
        <v>151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157</v>
      </c>
      <c r="BM242" s="231" t="s">
        <v>800</v>
      </c>
    </row>
    <row r="243" s="2" customFormat="1">
      <c r="A243" s="38"/>
      <c r="B243" s="39"/>
      <c r="C243" s="40"/>
      <c r="D243" s="233" t="s">
        <v>159</v>
      </c>
      <c r="E243" s="40"/>
      <c r="F243" s="234" t="s">
        <v>1350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159</v>
      </c>
      <c r="AU243" s="17" t="s">
        <v>84</v>
      </c>
    </row>
    <row r="244" s="2" customFormat="1" ht="16.5" customHeight="1">
      <c r="A244" s="38"/>
      <c r="B244" s="39"/>
      <c r="C244" s="219" t="s">
        <v>491</v>
      </c>
      <c r="D244" s="219" t="s">
        <v>153</v>
      </c>
      <c r="E244" s="220" t="s">
        <v>1351</v>
      </c>
      <c r="F244" s="221" t="s">
        <v>1352</v>
      </c>
      <c r="G244" s="222" t="s">
        <v>194</v>
      </c>
      <c r="H244" s="223">
        <v>1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157</v>
      </c>
      <c r="AT244" s="231" t="s">
        <v>153</v>
      </c>
      <c r="AU244" s="231" t="s">
        <v>84</v>
      </c>
      <c r="AY244" s="17" t="s">
        <v>151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157</v>
      </c>
      <c r="BM244" s="231" t="s">
        <v>816</v>
      </c>
    </row>
    <row r="245" s="2" customFormat="1">
      <c r="A245" s="38"/>
      <c r="B245" s="39"/>
      <c r="C245" s="40"/>
      <c r="D245" s="233" t="s">
        <v>159</v>
      </c>
      <c r="E245" s="40"/>
      <c r="F245" s="234" t="s">
        <v>1352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84</v>
      </c>
    </row>
    <row r="246" s="2" customFormat="1" ht="16.5" customHeight="1">
      <c r="A246" s="38"/>
      <c r="B246" s="39"/>
      <c r="C246" s="219" t="s">
        <v>495</v>
      </c>
      <c r="D246" s="219" t="s">
        <v>153</v>
      </c>
      <c r="E246" s="220" t="s">
        <v>1353</v>
      </c>
      <c r="F246" s="221" t="s">
        <v>1354</v>
      </c>
      <c r="G246" s="222" t="s">
        <v>194</v>
      </c>
      <c r="H246" s="223">
        <v>2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157</v>
      </c>
      <c r="AT246" s="231" t="s">
        <v>153</v>
      </c>
      <c r="AU246" s="231" t="s">
        <v>84</v>
      </c>
      <c r="AY246" s="17" t="s">
        <v>151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157</v>
      </c>
      <c r="BM246" s="231" t="s">
        <v>827</v>
      </c>
    </row>
    <row r="247" s="2" customFormat="1">
      <c r="A247" s="38"/>
      <c r="B247" s="39"/>
      <c r="C247" s="40"/>
      <c r="D247" s="233" t="s">
        <v>159</v>
      </c>
      <c r="E247" s="40"/>
      <c r="F247" s="234" t="s">
        <v>1354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84</v>
      </c>
    </row>
    <row r="248" s="2" customFormat="1" ht="16.5" customHeight="1">
      <c r="A248" s="38"/>
      <c r="B248" s="39"/>
      <c r="C248" s="219" t="s">
        <v>503</v>
      </c>
      <c r="D248" s="219" t="s">
        <v>153</v>
      </c>
      <c r="E248" s="220" t="s">
        <v>1355</v>
      </c>
      <c r="F248" s="221" t="s">
        <v>1356</v>
      </c>
      <c r="G248" s="222" t="s">
        <v>194</v>
      </c>
      <c r="H248" s="223">
        <v>2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157</v>
      </c>
      <c r="AT248" s="231" t="s">
        <v>153</v>
      </c>
      <c r="AU248" s="231" t="s">
        <v>84</v>
      </c>
      <c r="AY248" s="17" t="s">
        <v>151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157</v>
      </c>
      <c r="BM248" s="231" t="s">
        <v>838</v>
      </c>
    </row>
    <row r="249" s="2" customFormat="1">
      <c r="A249" s="38"/>
      <c r="B249" s="39"/>
      <c r="C249" s="40"/>
      <c r="D249" s="233" t="s">
        <v>159</v>
      </c>
      <c r="E249" s="40"/>
      <c r="F249" s="234" t="s">
        <v>1356</v>
      </c>
      <c r="G249" s="40"/>
      <c r="H249" s="40"/>
      <c r="I249" s="235"/>
      <c r="J249" s="40"/>
      <c r="K249" s="40"/>
      <c r="L249" s="44"/>
      <c r="M249" s="236"/>
      <c r="N249" s="237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84</v>
      </c>
    </row>
    <row r="250" s="2" customFormat="1" ht="24.15" customHeight="1">
      <c r="A250" s="38"/>
      <c r="B250" s="39"/>
      <c r="C250" s="219" t="s">
        <v>508</v>
      </c>
      <c r="D250" s="219" t="s">
        <v>153</v>
      </c>
      <c r="E250" s="220" t="s">
        <v>1357</v>
      </c>
      <c r="F250" s="221" t="s">
        <v>1358</v>
      </c>
      <c r="G250" s="222" t="s">
        <v>305</v>
      </c>
      <c r="H250" s="223">
        <v>6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157</v>
      </c>
      <c r="AT250" s="231" t="s">
        <v>153</v>
      </c>
      <c r="AU250" s="231" t="s">
        <v>84</v>
      </c>
      <c r="AY250" s="17" t="s">
        <v>151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157</v>
      </c>
      <c r="BM250" s="231" t="s">
        <v>846</v>
      </c>
    </row>
    <row r="251" s="2" customFormat="1">
      <c r="A251" s="38"/>
      <c r="B251" s="39"/>
      <c r="C251" s="40"/>
      <c r="D251" s="233" t="s">
        <v>159</v>
      </c>
      <c r="E251" s="40"/>
      <c r="F251" s="234" t="s">
        <v>1358</v>
      </c>
      <c r="G251" s="40"/>
      <c r="H251" s="40"/>
      <c r="I251" s="235"/>
      <c r="J251" s="40"/>
      <c r="K251" s="40"/>
      <c r="L251" s="44"/>
      <c r="M251" s="236"/>
      <c r="N251" s="23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84</v>
      </c>
    </row>
    <row r="252" s="2" customFormat="1" ht="24.15" customHeight="1">
      <c r="A252" s="38"/>
      <c r="B252" s="39"/>
      <c r="C252" s="219" t="s">
        <v>513</v>
      </c>
      <c r="D252" s="219" t="s">
        <v>153</v>
      </c>
      <c r="E252" s="220" t="s">
        <v>1359</v>
      </c>
      <c r="F252" s="221" t="s">
        <v>1360</v>
      </c>
      <c r="G252" s="222" t="s">
        <v>188</v>
      </c>
      <c r="H252" s="223">
        <v>0.40000000000000002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157</v>
      </c>
      <c r="AT252" s="231" t="s">
        <v>153</v>
      </c>
      <c r="AU252" s="231" t="s">
        <v>84</v>
      </c>
      <c r="AY252" s="17" t="s">
        <v>151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157</v>
      </c>
      <c r="BM252" s="231" t="s">
        <v>855</v>
      </c>
    </row>
    <row r="253" s="2" customFormat="1">
      <c r="A253" s="38"/>
      <c r="B253" s="39"/>
      <c r="C253" s="40"/>
      <c r="D253" s="233" t="s">
        <v>159</v>
      </c>
      <c r="E253" s="40"/>
      <c r="F253" s="234" t="s">
        <v>1360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159</v>
      </c>
      <c r="AU253" s="17" t="s">
        <v>84</v>
      </c>
    </row>
    <row r="254" s="12" customFormat="1" ht="25.92" customHeight="1">
      <c r="A254" s="12"/>
      <c r="B254" s="203"/>
      <c r="C254" s="204"/>
      <c r="D254" s="205" t="s">
        <v>75</v>
      </c>
      <c r="E254" s="206" t="s">
        <v>1361</v>
      </c>
      <c r="F254" s="206" t="s">
        <v>1362</v>
      </c>
      <c r="G254" s="204"/>
      <c r="H254" s="204"/>
      <c r="I254" s="207"/>
      <c r="J254" s="208">
        <f>BK254</f>
        <v>0</v>
      </c>
      <c r="K254" s="204"/>
      <c r="L254" s="209"/>
      <c r="M254" s="210"/>
      <c r="N254" s="211"/>
      <c r="O254" s="211"/>
      <c r="P254" s="212">
        <f>SUM(P255:P310)</f>
        <v>0</v>
      </c>
      <c r="Q254" s="211"/>
      <c r="R254" s="212">
        <f>SUM(R255:R310)</f>
        <v>0</v>
      </c>
      <c r="S254" s="211"/>
      <c r="T254" s="213">
        <f>SUM(T255:T310)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84</v>
      </c>
      <c r="AT254" s="215" t="s">
        <v>75</v>
      </c>
      <c r="AU254" s="215" t="s">
        <v>76</v>
      </c>
      <c r="AY254" s="214" t="s">
        <v>151</v>
      </c>
      <c r="BK254" s="216">
        <f>SUM(BK255:BK310)</f>
        <v>0</v>
      </c>
    </row>
    <row r="255" s="2" customFormat="1" ht="16.5" customHeight="1">
      <c r="A255" s="38"/>
      <c r="B255" s="39"/>
      <c r="C255" s="219" t="s">
        <v>517</v>
      </c>
      <c r="D255" s="219" t="s">
        <v>153</v>
      </c>
      <c r="E255" s="220" t="s">
        <v>1363</v>
      </c>
      <c r="F255" s="221" t="s">
        <v>1364</v>
      </c>
      <c r="G255" s="222" t="s">
        <v>305</v>
      </c>
      <c r="H255" s="223">
        <v>20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157</v>
      </c>
      <c r="AT255" s="231" t="s">
        <v>153</v>
      </c>
      <c r="AU255" s="231" t="s">
        <v>84</v>
      </c>
      <c r="AY255" s="17" t="s">
        <v>151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157</v>
      </c>
      <c r="BM255" s="231" t="s">
        <v>863</v>
      </c>
    </row>
    <row r="256" s="2" customFormat="1">
      <c r="A256" s="38"/>
      <c r="B256" s="39"/>
      <c r="C256" s="40"/>
      <c r="D256" s="233" t="s">
        <v>159</v>
      </c>
      <c r="E256" s="40"/>
      <c r="F256" s="234" t="s">
        <v>1364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84</v>
      </c>
    </row>
    <row r="257" s="2" customFormat="1" ht="16.5" customHeight="1">
      <c r="A257" s="38"/>
      <c r="B257" s="39"/>
      <c r="C257" s="219" t="s">
        <v>524</v>
      </c>
      <c r="D257" s="219" t="s">
        <v>153</v>
      </c>
      <c r="E257" s="220" t="s">
        <v>1365</v>
      </c>
      <c r="F257" s="221" t="s">
        <v>1366</v>
      </c>
      <c r="G257" s="222" t="s">
        <v>305</v>
      </c>
      <c r="H257" s="223">
        <v>3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157</v>
      </c>
      <c r="AT257" s="231" t="s">
        <v>153</v>
      </c>
      <c r="AU257" s="231" t="s">
        <v>84</v>
      </c>
      <c r="AY257" s="17" t="s">
        <v>151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157</v>
      </c>
      <c r="BM257" s="231" t="s">
        <v>875</v>
      </c>
    </row>
    <row r="258" s="2" customFormat="1">
      <c r="A258" s="38"/>
      <c r="B258" s="39"/>
      <c r="C258" s="40"/>
      <c r="D258" s="233" t="s">
        <v>159</v>
      </c>
      <c r="E258" s="40"/>
      <c r="F258" s="234" t="s">
        <v>1366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84</v>
      </c>
    </row>
    <row r="259" s="2" customFormat="1" ht="16.5" customHeight="1">
      <c r="A259" s="38"/>
      <c r="B259" s="39"/>
      <c r="C259" s="219" t="s">
        <v>531</v>
      </c>
      <c r="D259" s="219" t="s">
        <v>153</v>
      </c>
      <c r="E259" s="220" t="s">
        <v>1367</v>
      </c>
      <c r="F259" s="221" t="s">
        <v>1368</v>
      </c>
      <c r="G259" s="222" t="s">
        <v>305</v>
      </c>
      <c r="H259" s="223">
        <v>10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157</v>
      </c>
      <c r="AT259" s="231" t="s">
        <v>153</v>
      </c>
      <c r="AU259" s="231" t="s">
        <v>84</v>
      </c>
      <c r="AY259" s="17" t="s">
        <v>151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157</v>
      </c>
      <c r="BM259" s="231" t="s">
        <v>884</v>
      </c>
    </row>
    <row r="260" s="2" customFormat="1">
      <c r="A260" s="38"/>
      <c r="B260" s="39"/>
      <c r="C260" s="40"/>
      <c r="D260" s="233" t="s">
        <v>159</v>
      </c>
      <c r="E260" s="40"/>
      <c r="F260" s="234" t="s">
        <v>1368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84</v>
      </c>
    </row>
    <row r="261" s="2" customFormat="1" ht="16.5" customHeight="1">
      <c r="A261" s="38"/>
      <c r="B261" s="39"/>
      <c r="C261" s="219" t="s">
        <v>536</v>
      </c>
      <c r="D261" s="219" t="s">
        <v>153</v>
      </c>
      <c r="E261" s="220" t="s">
        <v>1369</v>
      </c>
      <c r="F261" s="221" t="s">
        <v>1370</v>
      </c>
      <c r="G261" s="222" t="s">
        <v>194</v>
      </c>
      <c r="H261" s="223">
        <v>7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157</v>
      </c>
      <c r="AT261" s="231" t="s">
        <v>153</v>
      </c>
      <c r="AU261" s="231" t="s">
        <v>84</v>
      </c>
      <c r="AY261" s="17" t="s">
        <v>151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157</v>
      </c>
      <c r="BM261" s="231" t="s">
        <v>895</v>
      </c>
    </row>
    <row r="262" s="2" customFormat="1">
      <c r="A262" s="38"/>
      <c r="B262" s="39"/>
      <c r="C262" s="40"/>
      <c r="D262" s="233" t="s">
        <v>159</v>
      </c>
      <c r="E262" s="40"/>
      <c r="F262" s="234" t="s">
        <v>1370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84</v>
      </c>
    </row>
    <row r="263" s="2" customFormat="1" ht="24.15" customHeight="1">
      <c r="A263" s="38"/>
      <c r="B263" s="39"/>
      <c r="C263" s="219" t="s">
        <v>540</v>
      </c>
      <c r="D263" s="219" t="s">
        <v>153</v>
      </c>
      <c r="E263" s="220" t="s">
        <v>1371</v>
      </c>
      <c r="F263" s="221" t="s">
        <v>1372</v>
      </c>
      <c r="G263" s="222" t="s">
        <v>194</v>
      </c>
      <c r="H263" s="223">
        <v>3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41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157</v>
      </c>
      <c r="AT263" s="231" t="s">
        <v>153</v>
      </c>
      <c r="AU263" s="231" t="s">
        <v>84</v>
      </c>
      <c r="AY263" s="17" t="s">
        <v>151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157</v>
      </c>
      <c r="BM263" s="231" t="s">
        <v>903</v>
      </c>
    </row>
    <row r="264" s="2" customFormat="1">
      <c r="A264" s="38"/>
      <c r="B264" s="39"/>
      <c r="C264" s="40"/>
      <c r="D264" s="233" t="s">
        <v>159</v>
      </c>
      <c r="E264" s="40"/>
      <c r="F264" s="234" t="s">
        <v>1372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84</v>
      </c>
    </row>
    <row r="265" s="2" customFormat="1" ht="16.5" customHeight="1">
      <c r="A265" s="38"/>
      <c r="B265" s="39"/>
      <c r="C265" s="219" t="s">
        <v>548</v>
      </c>
      <c r="D265" s="219" t="s">
        <v>153</v>
      </c>
      <c r="E265" s="220" t="s">
        <v>1373</v>
      </c>
      <c r="F265" s="221" t="s">
        <v>1374</v>
      </c>
      <c r="G265" s="222" t="s">
        <v>305</v>
      </c>
      <c r="H265" s="223">
        <v>42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41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157</v>
      </c>
      <c r="AT265" s="231" t="s">
        <v>153</v>
      </c>
      <c r="AU265" s="231" t="s">
        <v>84</v>
      </c>
      <c r="AY265" s="17" t="s">
        <v>151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157</v>
      </c>
      <c r="BM265" s="231" t="s">
        <v>916</v>
      </c>
    </row>
    <row r="266" s="2" customFormat="1">
      <c r="A266" s="38"/>
      <c r="B266" s="39"/>
      <c r="C266" s="40"/>
      <c r="D266" s="233" t="s">
        <v>159</v>
      </c>
      <c r="E266" s="40"/>
      <c r="F266" s="234" t="s">
        <v>1374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84</v>
      </c>
    </row>
    <row r="267" s="2" customFormat="1" ht="16.5" customHeight="1">
      <c r="A267" s="38"/>
      <c r="B267" s="39"/>
      <c r="C267" s="219" t="s">
        <v>552</v>
      </c>
      <c r="D267" s="219" t="s">
        <v>153</v>
      </c>
      <c r="E267" s="220" t="s">
        <v>1375</v>
      </c>
      <c r="F267" s="221" t="s">
        <v>1376</v>
      </c>
      <c r="G267" s="222" t="s">
        <v>305</v>
      </c>
      <c r="H267" s="223">
        <v>32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157</v>
      </c>
      <c r="AT267" s="231" t="s">
        <v>153</v>
      </c>
      <c r="AU267" s="231" t="s">
        <v>84</v>
      </c>
      <c r="AY267" s="17" t="s">
        <v>151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157</v>
      </c>
      <c r="BM267" s="231" t="s">
        <v>924</v>
      </c>
    </row>
    <row r="268" s="2" customFormat="1">
      <c r="A268" s="38"/>
      <c r="B268" s="39"/>
      <c r="C268" s="40"/>
      <c r="D268" s="233" t="s">
        <v>159</v>
      </c>
      <c r="E268" s="40"/>
      <c r="F268" s="234" t="s">
        <v>1376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84</v>
      </c>
    </row>
    <row r="269" s="2" customFormat="1" ht="16.5" customHeight="1">
      <c r="A269" s="38"/>
      <c r="B269" s="39"/>
      <c r="C269" s="219" t="s">
        <v>556</v>
      </c>
      <c r="D269" s="219" t="s">
        <v>153</v>
      </c>
      <c r="E269" s="220" t="s">
        <v>1377</v>
      </c>
      <c r="F269" s="221" t="s">
        <v>1378</v>
      </c>
      <c r="G269" s="222" t="s">
        <v>305</v>
      </c>
      <c r="H269" s="223">
        <v>3.7999999999999998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157</v>
      </c>
      <c r="AT269" s="231" t="s">
        <v>153</v>
      </c>
      <c r="AU269" s="231" t="s">
        <v>84</v>
      </c>
      <c r="AY269" s="17" t="s">
        <v>151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157</v>
      </c>
      <c r="BM269" s="231" t="s">
        <v>932</v>
      </c>
    </row>
    <row r="270" s="2" customFormat="1">
      <c r="A270" s="38"/>
      <c r="B270" s="39"/>
      <c r="C270" s="40"/>
      <c r="D270" s="233" t="s">
        <v>159</v>
      </c>
      <c r="E270" s="40"/>
      <c r="F270" s="234" t="s">
        <v>1378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84</v>
      </c>
    </row>
    <row r="271" s="2" customFormat="1" ht="16.5" customHeight="1">
      <c r="A271" s="38"/>
      <c r="B271" s="39"/>
      <c r="C271" s="219" t="s">
        <v>561</v>
      </c>
      <c r="D271" s="219" t="s">
        <v>153</v>
      </c>
      <c r="E271" s="220" t="s">
        <v>1379</v>
      </c>
      <c r="F271" s="221" t="s">
        <v>1380</v>
      </c>
      <c r="G271" s="222" t="s">
        <v>305</v>
      </c>
      <c r="H271" s="223">
        <v>7.5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157</v>
      </c>
      <c r="AT271" s="231" t="s">
        <v>153</v>
      </c>
      <c r="AU271" s="231" t="s">
        <v>84</v>
      </c>
      <c r="AY271" s="17" t="s">
        <v>151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157</v>
      </c>
      <c r="BM271" s="231" t="s">
        <v>944</v>
      </c>
    </row>
    <row r="272" s="2" customFormat="1">
      <c r="A272" s="38"/>
      <c r="B272" s="39"/>
      <c r="C272" s="40"/>
      <c r="D272" s="233" t="s">
        <v>159</v>
      </c>
      <c r="E272" s="40"/>
      <c r="F272" s="234" t="s">
        <v>1380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84</v>
      </c>
    </row>
    <row r="273" s="2" customFormat="1" ht="16.5" customHeight="1">
      <c r="A273" s="38"/>
      <c r="B273" s="39"/>
      <c r="C273" s="219" t="s">
        <v>485</v>
      </c>
      <c r="D273" s="219" t="s">
        <v>153</v>
      </c>
      <c r="E273" s="220" t="s">
        <v>1381</v>
      </c>
      <c r="F273" s="221" t="s">
        <v>1382</v>
      </c>
      <c r="G273" s="222" t="s">
        <v>305</v>
      </c>
      <c r="H273" s="223">
        <v>10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157</v>
      </c>
      <c r="AT273" s="231" t="s">
        <v>153</v>
      </c>
      <c r="AU273" s="231" t="s">
        <v>84</v>
      </c>
      <c r="AY273" s="17" t="s">
        <v>151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157</v>
      </c>
      <c r="BM273" s="231" t="s">
        <v>952</v>
      </c>
    </row>
    <row r="274" s="2" customFormat="1">
      <c r="A274" s="38"/>
      <c r="B274" s="39"/>
      <c r="C274" s="40"/>
      <c r="D274" s="233" t="s">
        <v>159</v>
      </c>
      <c r="E274" s="40"/>
      <c r="F274" s="234" t="s">
        <v>1382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84</v>
      </c>
    </row>
    <row r="275" s="2" customFormat="1" ht="16.5" customHeight="1">
      <c r="A275" s="38"/>
      <c r="B275" s="39"/>
      <c r="C275" s="219" t="s">
        <v>569</v>
      </c>
      <c r="D275" s="219" t="s">
        <v>153</v>
      </c>
      <c r="E275" s="220" t="s">
        <v>1383</v>
      </c>
      <c r="F275" s="221" t="s">
        <v>1384</v>
      </c>
      <c r="G275" s="222" t="s">
        <v>305</v>
      </c>
      <c r="H275" s="223">
        <v>12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157</v>
      </c>
      <c r="AT275" s="231" t="s">
        <v>153</v>
      </c>
      <c r="AU275" s="231" t="s">
        <v>84</v>
      </c>
      <c r="AY275" s="17" t="s">
        <v>151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157</v>
      </c>
      <c r="BM275" s="231" t="s">
        <v>967</v>
      </c>
    </row>
    <row r="276" s="2" customFormat="1">
      <c r="A276" s="38"/>
      <c r="B276" s="39"/>
      <c r="C276" s="40"/>
      <c r="D276" s="233" t="s">
        <v>159</v>
      </c>
      <c r="E276" s="40"/>
      <c r="F276" s="234" t="s">
        <v>1384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159</v>
      </c>
      <c r="AU276" s="17" t="s">
        <v>84</v>
      </c>
    </row>
    <row r="277" s="2" customFormat="1" ht="16.5" customHeight="1">
      <c r="A277" s="38"/>
      <c r="B277" s="39"/>
      <c r="C277" s="219" t="s">
        <v>573</v>
      </c>
      <c r="D277" s="219" t="s">
        <v>153</v>
      </c>
      <c r="E277" s="220" t="s">
        <v>1385</v>
      </c>
      <c r="F277" s="221" t="s">
        <v>1386</v>
      </c>
      <c r="G277" s="222" t="s">
        <v>305</v>
      </c>
      <c r="H277" s="223">
        <v>3.5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157</v>
      </c>
      <c r="AT277" s="231" t="s">
        <v>153</v>
      </c>
      <c r="AU277" s="231" t="s">
        <v>84</v>
      </c>
      <c r="AY277" s="17" t="s">
        <v>151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157</v>
      </c>
      <c r="BM277" s="231" t="s">
        <v>978</v>
      </c>
    </row>
    <row r="278" s="2" customFormat="1">
      <c r="A278" s="38"/>
      <c r="B278" s="39"/>
      <c r="C278" s="40"/>
      <c r="D278" s="233" t="s">
        <v>159</v>
      </c>
      <c r="E278" s="40"/>
      <c r="F278" s="234" t="s">
        <v>1386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84</v>
      </c>
    </row>
    <row r="279" s="2" customFormat="1" ht="24.15" customHeight="1">
      <c r="A279" s="38"/>
      <c r="B279" s="39"/>
      <c r="C279" s="219" t="s">
        <v>579</v>
      </c>
      <c r="D279" s="219" t="s">
        <v>153</v>
      </c>
      <c r="E279" s="220" t="s">
        <v>1387</v>
      </c>
      <c r="F279" s="221" t="s">
        <v>1388</v>
      </c>
      <c r="G279" s="222" t="s">
        <v>194</v>
      </c>
      <c r="H279" s="223">
        <v>3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41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157</v>
      </c>
      <c r="AT279" s="231" t="s">
        <v>153</v>
      </c>
      <c r="AU279" s="231" t="s">
        <v>84</v>
      </c>
      <c r="AY279" s="17" t="s">
        <v>151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157</v>
      </c>
      <c r="BM279" s="231" t="s">
        <v>990</v>
      </c>
    </row>
    <row r="280" s="2" customFormat="1">
      <c r="A280" s="38"/>
      <c r="B280" s="39"/>
      <c r="C280" s="40"/>
      <c r="D280" s="233" t="s">
        <v>159</v>
      </c>
      <c r="E280" s="40"/>
      <c r="F280" s="234" t="s">
        <v>1388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84</v>
      </c>
    </row>
    <row r="281" s="2" customFormat="1" ht="21.75" customHeight="1">
      <c r="A281" s="38"/>
      <c r="B281" s="39"/>
      <c r="C281" s="219" t="s">
        <v>588</v>
      </c>
      <c r="D281" s="219" t="s">
        <v>153</v>
      </c>
      <c r="E281" s="220" t="s">
        <v>1389</v>
      </c>
      <c r="F281" s="221" t="s">
        <v>1390</v>
      </c>
      <c r="G281" s="222" t="s">
        <v>194</v>
      </c>
      <c r="H281" s="223">
        <v>3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157</v>
      </c>
      <c r="AT281" s="231" t="s">
        <v>153</v>
      </c>
      <c r="AU281" s="231" t="s">
        <v>84</v>
      </c>
      <c r="AY281" s="17" t="s">
        <v>151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157</v>
      </c>
      <c r="BM281" s="231" t="s">
        <v>998</v>
      </c>
    </row>
    <row r="282" s="2" customFormat="1">
      <c r="A282" s="38"/>
      <c r="B282" s="39"/>
      <c r="C282" s="40"/>
      <c r="D282" s="233" t="s">
        <v>159</v>
      </c>
      <c r="E282" s="40"/>
      <c r="F282" s="234" t="s">
        <v>1390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84</v>
      </c>
    </row>
    <row r="283" s="2" customFormat="1" ht="16.5" customHeight="1">
      <c r="A283" s="38"/>
      <c r="B283" s="39"/>
      <c r="C283" s="219" t="s">
        <v>595</v>
      </c>
      <c r="D283" s="219" t="s">
        <v>153</v>
      </c>
      <c r="E283" s="220" t="s">
        <v>1391</v>
      </c>
      <c r="F283" s="221" t="s">
        <v>1392</v>
      </c>
      <c r="G283" s="222" t="s">
        <v>194</v>
      </c>
      <c r="H283" s="223">
        <v>10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157</v>
      </c>
      <c r="AT283" s="231" t="s">
        <v>153</v>
      </c>
      <c r="AU283" s="231" t="s">
        <v>84</v>
      </c>
      <c r="AY283" s="17" t="s">
        <v>151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157</v>
      </c>
      <c r="BM283" s="231" t="s">
        <v>1011</v>
      </c>
    </row>
    <row r="284" s="2" customFormat="1">
      <c r="A284" s="38"/>
      <c r="B284" s="39"/>
      <c r="C284" s="40"/>
      <c r="D284" s="233" t="s">
        <v>159</v>
      </c>
      <c r="E284" s="40"/>
      <c r="F284" s="234" t="s">
        <v>1392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84</v>
      </c>
    </row>
    <row r="285" s="2" customFormat="1" ht="16.5" customHeight="1">
      <c r="A285" s="38"/>
      <c r="B285" s="39"/>
      <c r="C285" s="219" t="s">
        <v>600</v>
      </c>
      <c r="D285" s="219" t="s">
        <v>153</v>
      </c>
      <c r="E285" s="220" t="s">
        <v>1393</v>
      </c>
      <c r="F285" s="221" t="s">
        <v>1394</v>
      </c>
      <c r="G285" s="222" t="s">
        <v>194</v>
      </c>
      <c r="H285" s="223">
        <v>15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157</v>
      </c>
      <c r="AT285" s="231" t="s">
        <v>153</v>
      </c>
      <c r="AU285" s="231" t="s">
        <v>84</v>
      </c>
      <c r="AY285" s="17" t="s">
        <v>151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157</v>
      </c>
      <c r="BM285" s="231" t="s">
        <v>1020</v>
      </c>
    </row>
    <row r="286" s="2" customFormat="1">
      <c r="A286" s="38"/>
      <c r="B286" s="39"/>
      <c r="C286" s="40"/>
      <c r="D286" s="233" t="s">
        <v>159</v>
      </c>
      <c r="E286" s="40"/>
      <c r="F286" s="234" t="s">
        <v>1394</v>
      </c>
      <c r="G286" s="40"/>
      <c r="H286" s="40"/>
      <c r="I286" s="235"/>
      <c r="J286" s="40"/>
      <c r="K286" s="40"/>
      <c r="L286" s="44"/>
      <c r="M286" s="236"/>
      <c r="N286" s="23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84</v>
      </c>
    </row>
    <row r="287" s="2" customFormat="1" ht="16.5" customHeight="1">
      <c r="A287" s="38"/>
      <c r="B287" s="39"/>
      <c r="C287" s="219" t="s">
        <v>606</v>
      </c>
      <c r="D287" s="219" t="s">
        <v>153</v>
      </c>
      <c r="E287" s="220" t="s">
        <v>1395</v>
      </c>
      <c r="F287" s="221" t="s">
        <v>1396</v>
      </c>
      <c r="G287" s="222" t="s">
        <v>194</v>
      </c>
      <c r="H287" s="223">
        <v>10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41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157</v>
      </c>
      <c r="AT287" s="231" t="s">
        <v>153</v>
      </c>
      <c r="AU287" s="231" t="s">
        <v>84</v>
      </c>
      <c r="AY287" s="17" t="s">
        <v>151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157</v>
      </c>
      <c r="BM287" s="231" t="s">
        <v>1029</v>
      </c>
    </row>
    <row r="288" s="2" customFormat="1">
      <c r="A288" s="38"/>
      <c r="B288" s="39"/>
      <c r="C288" s="40"/>
      <c r="D288" s="233" t="s">
        <v>159</v>
      </c>
      <c r="E288" s="40"/>
      <c r="F288" s="234" t="s">
        <v>1396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84</v>
      </c>
    </row>
    <row r="289" s="2" customFormat="1" ht="24.15" customHeight="1">
      <c r="A289" s="38"/>
      <c r="B289" s="39"/>
      <c r="C289" s="219" t="s">
        <v>612</v>
      </c>
      <c r="D289" s="219" t="s">
        <v>153</v>
      </c>
      <c r="E289" s="220" t="s">
        <v>1397</v>
      </c>
      <c r="F289" s="221" t="s">
        <v>1398</v>
      </c>
      <c r="G289" s="222" t="s">
        <v>194</v>
      </c>
      <c r="H289" s="223">
        <v>24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157</v>
      </c>
      <c r="AT289" s="231" t="s">
        <v>153</v>
      </c>
      <c r="AU289" s="231" t="s">
        <v>84</v>
      </c>
      <c r="AY289" s="17" t="s">
        <v>151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157</v>
      </c>
      <c r="BM289" s="231" t="s">
        <v>1044</v>
      </c>
    </row>
    <row r="290" s="2" customFormat="1">
      <c r="A290" s="38"/>
      <c r="B290" s="39"/>
      <c r="C290" s="40"/>
      <c r="D290" s="233" t="s">
        <v>159</v>
      </c>
      <c r="E290" s="40"/>
      <c r="F290" s="234" t="s">
        <v>1398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84</v>
      </c>
    </row>
    <row r="291" s="2" customFormat="1" ht="16.5" customHeight="1">
      <c r="A291" s="38"/>
      <c r="B291" s="39"/>
      <c r="C291" s="219" t="s">
        <v>618</v>
      </c>
      <c r="D291" s="219" t="s">
        <v>153</v>
      </c>
      <c r="E291" s="220" t="s">
        <v>1399</v>
      </c>
      <c r="F291" s="221" t="s">
        <v>1400</v>
      </c>
      <c r="G291" s="222" t="s">
        <v>305</v>
      </c>
      <c r="H291" s="223">
        <v>25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157</v>
      </c>
      <c r="AT291" s="231" t="s">
        <v>153</v>
      </c>
      <c r="AU291" s="231" t="s">
        <v>84</v>
      </c>
      <c r="AY291" s="17" t="s">
        <v>151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157</v>
      </c>
      <c r="BM291" s="231" t="s">
        <v>1052</v>
      </c>
    </row>
    <row r="292" s="2" customFormat="1">
      <c r="A292" s="38"/>
      <c r="B292" s="39"/>
      <c r="C292" s="40"/>
      <c r="D292" s="233" t="s">
        <v>159</v>
      </c>
      <c r="E292" s="40"/>
      <c r="F292" s="234" t="s">
        <v>1400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159</v>
      </c>
      <c r="AU292" s="17" t="s">
        <v>84</v>
      </c>
    </row>
    <row r="293" s="2" customFormat="1" ht="24.15" customHeight="1">
      <c r="A293" s="38"/>
      <c r="B293" s="39"/>
      <c r="C293" s="219" t="s">
        <v>623</v>
      </c>
      <c r="D293" s="219" t="s">
        <v>153</v>
      </c>
      <c r="E293" s="220" t="s">
        <v>1401</v>
      </c>
      <c r="F293" s="221" t="s">
        <v>1402</v>
      </c>
      <c r="G293" s="222" t="s">
        <v>305</v>
      </c>
      <c r="H293" s="223">
        <v>25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157</v>
      </c>
      <c r="AT293" s="231" t="s">
        <v>153</v>
      </c>
      <c r="AU293" s="231" t="s">
        <v>84</v>
      </c>
      <c r="AY293" s="17" t="s">
        <v>151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157</v>
      </c>
      <c r="BM293" s="231" t="s">
        <v>1064</v>
      </c>
    </row>
    <row r="294" s="2" customFormat="1">
      <c r="A294" s="38"/>
      <c r="B294" s="39"/>
      <c r="C294" s="40"/>
      <c r="D294" s="233" t="s">
        <v>159</v>
      </c>
      <c r="E294" s="40"/>
      <c r="F294" s="234" t="s">
        <v>1402</v>
      </c>
      <c r="G294" s="40"/>
      <c r="H294" s="40"/>
      <c r="I294" s="235"/>
      <c r="J294" s="40"/>
      <c r="K294" s="40"/>
      <c r="L294" s="44"/>
      <c r="M294" s="236"/>
      <c r="N294" s="23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159</v>
      </c>
      <c r="AU294" s="17" t="s">
        <v>84</v>
      </c>
    </row>
    <row r="295" s="2" customFormat="1" ht="16.5" customHeight="1">
      <c r="A295" s="38"/>
      <c r="B295" s="39"/>
      <c r="C295" s="219" t="s">
        <v>627</v>
      </c>
      <c r="D295" s="219" t="s">
        <v>153</v>
      </c>
      <c r="E295" s="220" t="s">
        <v>1403</v>
      </c>
      <c r="F295" s="221" t="s">
        <v>1404</v>
      </c>
      <c r="G295" s="222" t="s">
        <v>305</v>
      </c>
      <c r="H295" s="223">
        <v>4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157</v>
      </c>
      <c r="AT295" s="231" t="s">
        <v>153</v>
      </c>
      <c r="AU295" s="231" t="s">
        <v>84</v>
      </c>
      <c r="AY295" s="17" t="s">
        <v>151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157</v>
      </c>
      <c r="BM295" s="231" t="s">
        <v>1073</v>
      </c>
    </row>
    <row r="296" s="2" customFormat="1">
      <c r="A296" s="38"/>
      <c r="B296" s="39"/>
      <c r="C296" s="40"/>
      <c r="D296" s="233" t="s">
        <v>159</v>
      </c>
      <c r="E296" s="40"/>
      <c r="F296" s="234" t="s">
        <v>1404</v>
      </c>
      <c r="G296" s="40"/>
      <c r="H296" s="40"/>
      <c r="I296" s="235"/>
      <c r="J296" s="40"/>
      <c r="K296" s="40"/>
      <c r="L296" s="44"/>
      <c r="M296" s="236"/>
      <c r="N296" s="23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84</v>
      </c>
    </row>
    <row r="297" s="2" customFormat="1" ht="24.15" customHeight="1">
      <c r="A297" s="38"/>
      <c r="B297" s="39"/>
      <c r="C297" s="219" t="s">
        <v>631</v>
      </c>
      <c r="D297" s="219" t="s">
        <v>153</v>
      </c>
      <c r="E297" s="220" t="s">
        <v>1405</v>
      </c>
      <c r="F297" s="221" t="s">
        <v>1406</v>
      </c>
      <c r="G297" s="222" t="s">
        <v>305</v>
      </c>
      <c r="H297" s="223">
        <v>4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157</v>
      </c>
      <c r="AT297" s="231" t="s">
        <v>153</v>
      </c>
      <c r="AU297" s="231" t="s">
        <v>84</v>
      </c>
      <c r="AY297" s="17" t="s">
        <v>151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157</v>
      </c>
      <c r="BM297" s="231" t="s">
        <v>1084</v>
      </c>
    </row>
    <row r="298" s="2" customFormat="1">
      <c r="A298" s="38"/>
      <c r="B298" s="39"/>
      <c r="C298" s="40"/>
      <c r="D298" s="233" t="s">
        <v>159</v>
      </c>
      <c r="E298" s="40"/>
      <c r="F298" s="234" t="s">
        <v>1406</v>
      </c>
      <c r="G298" s="40"/>
      <c r="H298" s="40"/>
      <c r="I298" s="235"/>
      <c r="J298" s="40"/>
      <c r="K298" s="40"/>
      <c r="L298" s="44"/>
      <c r="M298" s="236"/>
      <c r="N298" s="237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159</v>
      </c>
      <c r="AU298" s="17" t="s">
        <v>84</v>
      </c>
    </row>
    <row r="299" s="2" customFormat="1" ht="24.15" customHeight="1">
      <c r="A299" s="38"/>
      <c r="B299" s="39"/>
      <c r="C299" s="219" t="s">
        <v>636</v>
      </c>
      <c r="D299" s="219" t="s">
        <v>153</v>
      </c>
      <c r="E299" s="220" t="s">
        <v>1407</v>
      </c>
      <c r="F299" s="221" t="s">
        <v>1408</v>
      </c>
      <c r="G299" s="222" t="s">
        <v>194</v>
      </c>
      <c r="H299" s="223">
        <v>1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41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157</v>
      </c>
      <c r="AT299" s="231" t="s">
        <v>153</v>
      </c>
      <c r="AU299" s="231" t="s">
        <v>84</v>
      </c>
      <c r="AY299" s="17" t="s">
        <v>151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84</v>
      </c>
      <c r="BK299" s="232">
        <f>ROUND(I299*H299,2)</f>
        <v>0</v>
      </c>
      <c r="BL299" s="17" t="s">
        <v>157</v>
      </c>
      <c r="BM299" s="231" t="s">
        <v>1093</v>
      </c>
    </row>
    <row r="300" s="2" customFormat="1">
      <c r="A300" s="38"/>
      <c r="B300" s="39"/>
      <c r="C300" s="40"/>
      <c r="D300" s="233" t="s">
        <v>159</v>
      </c>
      <c r="E300" s="40"/>
      <c r="F300" s="234" t="s">
        <v>1408</v>
      </c>
      <c r="G300" s="40"/>
      <c r="H300" s="40"/>
      <c r="I300" s="235"/>
      <c r="J300" s="40"/>
      <c r="K300" s="40"/>
      <c r="L300" s="44"/>
      <c r="M300" s="236"/>
      <c r="N300" s="237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84</v>
      </c>
    </row>
    <row r="301" s="2" customFormat="1" ht="37.8" customHeight="1">
      <c r="A301" s="38"/>
      <c r="B301" s="39"/>
      <c r="C301" s="219" t="s">
        <v>641</v>
      </c>
      <c r="D301" s="219" t="s">
        <v>153</v>
      </c>
      <c r="E301" s="220" t="s">
        <v>1409</v>
      </c>
      <c r="F301" s="221" t="s">
        <v>1410</v>
      </c>
      <c r="G301" s="222" t="s">
        <v>194</v>
      </c>
      <c r="H301" s="223">
        <v>2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157</v>
      </c>
      <c r="AT301" s="231" t="s">
        <v>153</v>
      </c>
      <c r="AU301" s="231" t="s">
        <v>84</v>
      </c>
      <c r="AY301" s="17" t="s">
        <v>151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157</v>
      </c>
      <c r="BM301" s="231" t="s">
        <v>1101</v>
      </c>
    </row>
    <row r="302" s="2" customFormat="1">
      <c r="A302" s="38"/>
      <c r="B302" s="39"/>
      <c r="C302" s="40"/>
      <c r="D302" s="233" t="s">
        <v>159</v>
      </c>
      <c r="E302" s="40"/>
      <c r="F302" s="234" t="s">
        <v>1410</v>
      </c>
      <c r="G302" s="40"/>
      <c r="H302" s="40"/>
      <c r="I302" s="235"/>
      <c r="J302" s="40"/>
      <c r="K302" s="40"/>
      <c r="L302" s="44"/>
      <c r="M302" s="236"/>
      <c r="N302" s="23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84</v>
      </c>
    </row>
    <row r="303" s="2" customFormat="1" ht="24.15" customHeight="1">
      <c r="A303" s="38"/>
      <c r="B303" s="39"/>
      <c r="C303" s="219" t="s">
        <v>646</v>
      </c>
      <c r="D303" s="219" t="s">
        <v>153</v>
      </c>
      <c r="E303" s="220" t="s">
        <v>1411</v>
      </c>
      <c r="F303" s="221" t="s">
        <v>1412</v>
      </c>
      <c r="G303" s="222" t="s">
        <v>194</v>
      </c>
      <c r="H303" s="223">
        <v>6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157</v>
      </c>
      <c r="AT303" s="231" t="s">
        <v>153</v>
      </c>
      <c r="AU303" s="231" t="s">
        <v>84</v>
      </c>
      <c r="AY303" s="17" t="s">
        <v>151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157</v>
      </c>
      <c r="BM303" s="231" t="s">
        <v>1115</v>
      </c>
    </row>
    <row r="304" s="2" customFormat="1">
      <c r="A304" s="38"/>
      <c r="B304" s="39"/>
      <c r="C304" s="40"/>
      <c r="D304" s="233" t="s">
        <v>159</v>
      </c>
      <c r="E304" s="40"/>
      <c r="F304" s="234" t="s">
        <v>1412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84</v>
      </c>
    </row>
    <row r="305" s="2" customFormat="1" ht="24.15" customHeight="1">
      <c r="A305" s="38"/>
      <c r="B305" s="39"/>
      <c r="C305" s="219" t="s">
        <v>651</v>
      </c>
      <c r="D305" s="219" t="s">
        <v>153</v>
      </c>
      <c r="E305" s="220" t="s">
        <v>1413</v>
      </c>
      <c r="F305" s="221" t="s">
        <v>1414</v>
      </c>
      <c r="G305" s="222" t="s">
        <v>305</v>
      </c>
      <c r="H305" s="223">
        <v>111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41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157</v>
      </c>
      <c r="AT305" s="231" t="s">
        <v>153</v>
      </c>
      <c r="AU305" s="231" t="s">
        <v>84</v>
      </c>
      <c r="AY305" s="17" t="s">
        <v>151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157</v>
      </c>
      <c r="BM305" s="231" t="s">
        <v>1127</v>
      </c>
    </row>
    <row r="306" s="2" customFormat="1">
      <c r="A306" s="38"/>
      <c r="B306" s="39"/>
      <c r="C306" s="40"/>
      <c r="D306" s="233" t="s">
        <v>159</v>
      </c>
      <c r="E306" s="40"/>
      <c r="F306" s="234" t="s">
        <v>1414</v>
      </c>
      <c r="G306" s="40"/>
      <c r="H306" s="40"/>
      <c r="I306" s="235"/>
      <c r="J306" s="40"/>
      <c r="K306" s="40"/>
      <c r="L306" s="44"/>
      <c r="M306" s="236"/>
      <c r="N306" s="23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159</v>
      </c>
      <c r="AU306" s="17" t="s">
        <v>84</v>
      </c>
    </row>
    <row r="307" s="2" customFormat="1" ht="24.15" customHeight="1">
      <c r="A307" s="38"/>
      <c r="B307" s="39"/>
      <c r="C307" s="219" t="s">
        <v>656</v>
      </c>
      <c r="D307" s="219" t="s">
        <v>153</v>
      </c>
      <c r="E307" s="220" t="s">
        <v>1415</v>
      </c>
      <c r="F307" s="221" t="s">
        <v>1416</v>
      </c>
      <c r="G307" s="222" t="s">
        <v>194</v>
      </c>
      <c r="H307" s="223">
        <v>3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157</v>
      </c>
      <c r="AT307" s="231" t="s">
        <v>153</v>
      </c>
      <c r="AU307" s="231" t="s">
        <v>84</v>
      </c>
      <c r="AY307" s="17" t="s">
        <v>151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157</v>
      </c>
      <c r="BM307" s="231" t="s">
        <v>1135</v>
      </c>
    </row>
    <row r="308" s="2" customFormat="1">
      <c r="A308" s="38"/>
      <c r="B308" s="39"/>
      <c r="C308" s="40"/>
      <c r="D308" s="233" t="s">
        <v>159</v>
      </c>
      <c r="E308" s="40"/>
      <c r="F308" s="234" t="s">
        <v>1416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84</v>
      </c>
    </row>
    <row r="309" s="2" customFormat="1" ht="16.5" customHeight="1">
      <c r="A309" s="38"/>
      <c r="B309" s="39"/>
      <c r="C309" s="219" t="s">
        <v>661</v>
      </c>
      <c r="D309" s="219" t="s">
        <v>153</v>
      </c>
      <c r="E309" s="220" t="s">
        <v>1417</v>
      </c>
      <c r="F309" s="221" t="s">
        <v>1418</v>
      </c>
      <c r="G309" s="222" t="s">
        <v>188</v>
      </c>
      <c r="H309" s="223">
        <v>0.59999999999999998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41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157</v>
      </c>
      <c r="AT309" s="231" t="s">
        <v>153</v>
      </c>
      <c r="AU309" s="231" t="s">
        <v>84</v>
      </c>
      <c r="AY309" s="17" t="s">
        <v>151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157</v>
      </c>
      <c r="BM309" s="231" t="s">
        <v>1145</v>
      </c>
    </row>
    <row r="310" s="2" customFormat="1">
      <c r="A310" s="38"/>
      <c r="B310" s="39"/>
      <c r="C310" s="40"/>
      <c r="D310" s="233" t="s">
        <v>159</v>
      </c>
      <c r="E310" s="40"/>
      <c r="F310" s="234" t="s">
        <v>1418</v>
      </c>
      <c r="G310" s="40"/>
      <c r="H310" s="40"/>
      <c r="I310" s="235"/>
      <c r="J310" s="40"/>
      <c r="K310" s="40"/>
      <c r="L310" s="44"/>
      <c r="M310" s="236"/>
      <c r="N310" s="237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159</v>
      </c>
      <c r="AU310" s="17" t="s">
        <v>84</v>
      </c>
    </row>
    <row r="311" s="12" customFormat="1" ht="25.92" customHeight="1">
      <c r="A311" s="12"/>
      <c r="B311" s="203"/>
      <c r="C311" s="204"/>
      <c r="D311" s="205" t="s">
        <v>75</v>
      </c>
      <c r="E311" s="206" t="s">
        <v>1419</v>
      </c>
      <c r="F311" s="206" t="s">
        <v>1420</v>
      </c>
      <c r="G311" s="204"/>
      <c r="H311" s="204"/>
      <c r="I311" s="207"/>
      <c r="J311" s="208">
        <f>BK311</f>
        <v>0</v>
      </c>
      <c r="K311" s="204"/>
      <c r="L311" s="209"/>
      <c r="M311" s="210"/>
      <c r="N311" s="211"/>
      <c r="O311" s="211"/>
      <c r="P311" s="212">
        <f>SUM(P312:P417)</f>
        <v>0</v>
      </c>
      <c r="Q311" s="211"/>
      <c r="R311" s="212">
        <f>SUM(R312:R417)</f>
        <v>0</v>
      </c>
      <c r="S311" s="211"/>
      <c r="T311" s="213">
        <f>SUM(T312:T417)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4" t="s">
        <v>84</v>
      </c>
      <c r="AT311" s="215" t="s">
        <v>75</v>
      </c>
      <c r="AU311" s="215" t="s">
        <v>76</v>
      </c>
      <c r="AY311" s="214" t="s">
        <v>151</v>
      </c>
      <c r="BK311" s="216">
        <f>SUM(BK312:BK417)</f>
        <v>0</v>
      </c>
    </row>
    <row r="312" s="2" customFormat="1" ht="21.75" customHeight="1">
      <c r="A312" s="38"/>
      <c r="B312" s="39"/>
      <c r="C312" s="219" t="s">
        <v>667</v>
      </c>
      <c r="D312" s="219" t="s">
        <v>153</v>
      </c>
      <c r="E312" s="220" t="s">
        <v>1421</v>
      </c>
      <c r="F312" s="221" t="s">
        <v>1422</v>
      </c>
      <c r="G312" s="222" t="s">
        <v>194</v>
      </c>
      <c r="H312" s="223">
        <v>2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157</v>
      </c>
      <c r="AT312" s="231" t="s">
        <v>153</v>
      </c>
      <c r="AU312" s="231" t="s">
        <v>84</v>
      </c>
      <c r="AY312" s="17" t="s">
        <v>151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157</v>
      </c>
      <c r="BM312" s="231" t="s">
        <v>1151</v>
      </c>
    </row>
    <row r="313" s="2" customFormat="1">
      <c r="A313" s="38"/>
      <c r="B313" s="39"/>
      <c r="C313" s="40"/>
      <c r="D313" s="233" t="s">
        <v>159</v>
      </c>
      <c r="E313" s="40"/>
      <c r="F313" s="234" t="s">
        <v>1422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84</v>
      </c>
    </row>
    <row r="314" s="2" customFormat="1" ht="24.15" customHeight="1">
      <c r="A314" s="38"/>
      <c r="B314" s="39"/>
      <c r="C314" s="219" t="s">
        <v>672</v>
      </c>
      <c r="D314" s="219" t="s">
        <v>153</v>
      </c>
      <c r="E314" s="220" t="s">
        <v>1423</v>
      </c>
      <c r="F314" s="221" t="s">
        <v>1424</v>
      </c>
      <c r="G314" s="222" t="s">
        <v>305</v>
      </c>
      <c r="H314" s="223">
        <v>80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41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157</v>
      </c>
      <c r="AT314" s="231" t="s">
        <v>153</v>
      </c>
      <c r="AU314" s="231" t="s">
        <v>84</v>
      </c>
      <c r="AY314" s="17" t="s">
        <v>151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157</v>
      </c>
      <c r="BM314" s="231" t="s">
        <v>1159</v>
      </c>
    </row>
    <row r="315" s="2" customFormat="1">
      <c r="A315" s="38"/>
      <c r="B315" s="39"/>
      <c r="C315" s="40"/>
      <c r="D315" s="233" t="s">
        <v>159</v>
      </c>
      <c r="E315" s="40"/>
      <c r="F315" s="234" t="s">
        <v>1424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159</v>
      </c>
      <c r="AU315" s="17" t="s">
        <v>84</v>
      </c>
    </row>
    <row r="316" s="2" customFormat="1" ht="24.15" customHeight="1">
      <c r="A316" s="38"/>
      <c r="B316" s="39"/>
      <c r="C316" s="219" t="s">
        <v>676</v>
      </c>
      <c r="D316" s="219" t="s">
        <v>153</v>
      </c>
      <c r="E316" s="220" t="s">
        <v>1425</v>
      </c>
      <c r="F316" s="221" t="s">
        <v>1426</v>
      </c>
      <c r="G316" s="222" t="s">
        <v>305</v>
      </c>
      <c r="H316" s="223">
        <v>50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157</v>
      </c>
      <c r="AT316" s="231" t="s">
        <v>153</v>
      </c>
      <c r="AU316" s="231" t="s">
        <v>84</v>
      </c>
      <c r="AY316" s="17" t="s">
        <v>151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157</v>
      </c>
      <c r="BM316" s="231" t="s">
        <v>1167</v>
      </c>
    </row>
    <row r="317" s="2" customFormat="1">
      <c r="A317" s="38"/>
      <c r="B317" s="39"/>
      <c r="C317" s="40"/>
      <c r="D317" s="233" t="s">
        <v>159</v>
      </c>
      <c r="E317" s="40"/>
      <c r="F317" s="234" t="s">
        <v>1426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159</v>
      </c>
      <c r="AU317" s="17" t="s">
        <v>84</v>
      </c>
    </row>
    <row r="318" s="2" customFormat="1" ht="21.75" customHeight="1">
      <c r="A318" s="38"/>
      <c r="B318" s="39"/>
      <c r="C318" s="219" t="s">
        <v>686</v>
      </c>
      <c r="D318" s="219" t="s">
        <v>153</v>
      </c>
      <c r="E318" s="220" t="s">
        <v>1427</v>
      </c>
      <c r="F318" s="221" t="s">
        <v>1428</v>
      </c>
      <c r="G318" s="222" t="s">
        <v>305</v>
      </c>
      <c r="H318" s="223">
        <v>40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41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157</v>
      </c>
      <c r="AT318" s="231" t="s">
        <v>153</v>
      </c>
      <c r="AU318" s="231" t="s">
        <v>84</v>
      </c>
      <c r="AY318" s="17" t="s">
        <v>151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157</v>
      </c>
      <c r="BM318" s="231" t="s">
        <v>1175</v>
      </c>
    </row>
    <row r="319" s="2" customFormat="1">
      <c r="A319" s="38"/>
      <c r="B319" s="39"/>
      <c r="C319" s="40"/>
      <c r="D319" s="233" t="s">
        <v>159</v>
      </c>
      <c r="E319" s="40"/>
      <c r="F319" s="234" t="s">
        <v>1428</v>
      </c>
      <c r="G319" s="40"/>
      <c r="H319" s="40"/>
      <c r="I319" s="235"/>
      <c r="J319" s="40"/>
      <c r="K319" s="40"/>
      <c r="L319" s="44"/>
      <c r="M319" s="236"/>
      <c r="N319" s="23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159</v>
      </c>
      <c r="AU319" s="17" t="s">
        <v>84</v>
      </c>
    </row>
    <row r="320" s="2" customFormat="1" ht="24.15" customHeight="1">
      <c r="A320" s="38"/>
      <c r="B320" s="39"/>
      <c r="C320" s="219" t="s">
        <v>691</v>
      </c>
      <c r="D320" s="219" t="s">
        <v>153</v>
      </c>
      <c r="E320" s="220" t="s">
        <v>1429</v>
      </c>
      <c r="F320" s="221" t="s">
        <v>1430</v>
      </c>
      <c r="G320" s="222" t="s">
        <v>305</v>
      </c>
      <c r="H320" s="223">
        <v>170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41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157</v>
      </c>
      <c r="AT320" s="231" t="s">
        <v>153</v>
      </c>
      <c r="AU320" s="231" t="s">
        <v>84</v>
      </c>
      <c r="AY320" s="17" t="s">
        <v>151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157</v>
      </c>
      <c r="BM320" s="231" t="s">
        <v>1183</v>
      </c>
    </row>
    <row r="321" s="2" customFormat="1">
      <c r="A321" s="38"/>
      <c r="B321" s="39"/>
      <c r="C321" s="40"/>
      <c r="D321" s="233" t="s">
        <v>159</v>
      </c>
      <c r="E321" s="40"/>
      <c r="F321" s="234" t="s">
        <v>1430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159</v>
      </c>
      <c r="AU321" s="17" t="s">
        <v>84</v>
      </c>
    </row>
    <row r="322" s="2" customFormat="1" ht="24.15" customHeight="1">
      <c r="A322" s="38"/>
      <c r="B322" s="39"/>
      <c r="C322" s="219" t="s">
        <v>697</v>
      </c>
      <c r="D322" s="219" t="s">
        <v>153</v>
      </c>
      <c r="E322" s="220" t="s">
        <v>1431</v>
      </c>
      <c r="F322" s="221" t="s">
        <v>1432</v>
      </c>
      <c r="G322" s="222" t="s">
        <v>194</v>
      </c>
      <c r="H322" s="223">
        <v>1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41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157</v>
      </c>
      <c r="AT322" s="231" t="s">
        <v>153</v>
      </c>
      <c r="AU322" s="231" t="s">
        <v>84</v>
      </c>
      <c r="AY322" s="17" t="s">
        <v>151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157</v>
      </c>
      <c r="BM322" s="231" t="s">
        <v>1198</v>
      </c>
    </row>
    <row r="323" s="2" customFormat="1">
      <c r="A323" s="38"/>
      <c r="B323" s="39"/>
      <c r="C323" s="40"/>
      <c r="D323" s="233" t="s">
        <v>159</v>
      </c>
      <c r="E323" s="40"/>
      <c r="F323" s="234" t="s">
        <v>1432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159</v>
      </c>
      <c r="AU323" s="17" t="s">
        <v>84</v>
      </c>
    </row>
    <row r="324" s="2" customFormat="1" ht="21.75" customHeight="1">
      <c r="A324" s="38"/>
      <c r="B324" s="39"/>
      <c r="C324" s="219" t="s">
        <v>710</v>
      </c>
      <c r="D324" s="219" t="s">
        <v>153</v>
      </c>
      <c r="E324" s="220" t="s">
        <v>1433</v>
      </c>
      <c r="F324" s="221" t="s">
        <v>1434</v>
      </c>
      <c r="G324" s="222" t="s">
        <v>305</v>
      </c>
      <c r="H324" s="223">
        <v>2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157</v>
      </c>
      <c r="AT324" s="231" t="s">
        <v>153</v>
      </c>
      <c r="AU324" s="231" t="s">
        <v>84</v>
      </c>
      <c r="AY324" s="17" t="s">
        <v>151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157</v>
      </c>
      <c r="BM324" s="231" t="s">
        <v>1209</v>
      </c>
    </row>
    <row r="325" s="2" customFormat="1">
      <c r="A325" s="38"/>
      <c r="B325" s="39"/>
      <c r="C325" s="40"/>
      <c r="D325" s="233" t="s">
        <v>159</v>
      </c>
      <c r="E325" s="40"/>
      <c r="F325" s="234" t="s">
        <v>1434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84</v>
      </c>
    </row>
    <row r="326" s="2" customFormat="1" ht="21.75" customHeight="1">
      <c r="A326" s="38"/>
      <c r="B326" s="39"/>
      <c r="C326" s="219" t="s">
        <v>716</v>
      </c>
      <c r="D326" s="219" t="s">
        <v>153</v>
      </c>
      <c r="E326" s="220" t="s">
        <v>1435</v>
      </c>
      <c r="F326" s="221" t="s">
        <v>1436</v>
      </c>
      <c r="G326" s="222" t="s">
        <v>305</v>
      </c>
      <c r="H326" s="223">
        <v>21</v>
      </c>
      <c r="I326" s="224"/>
      <c r="J326" s="225">
        <f>ROUND(I326*H326,2)</f>
        <v>0</v>
      </c>
      <c r="K326" s="226"/>
      <c r="L326" s="44"/>
      <c r="M326" s="227" t="s">
        <v>1</v>
      </c>
      <c r="N326" s="228" t="s">
        <v>41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157</v>
      </c>
      <c r="AT326" s="231" t="s">
        <v>153</v>
      </c>
      <c r="AU326" s="231" t="s">
        <v>84</v>
      </c>
      <c r="AY326" s="17" t="s">
        <v>151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157</v>
      </c>
      <c r="BM326" s="231" t="s">
        <v>1437</v>
      </c>
    </row>
    <row r="327" s="2" customFormat="1">
      <c r="A327" s="38"/>
      <c r="B327" s="39"/>
      <c r="C327" s="40"/>
      <c r="D327" s="233" t="s">
        <v>159</v>
      </c>
      <c r="E327" s="40"/>
      <c r="F327" s="234" t="s">
        <v>1436</v>
      </c>
      <c r="G327" s="40"/>
      <c r="H327" s="40"/>
      <c r="I327" s="235"/>
      <c r="J327" s="40"/>
      <c r="K327" s="40"/>
      <c r="L327" s="44"/>
      <c r="M327" s="236"/>
      <c r="N327" s="237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159</v>
      </c>
      <c r="AU327" s="17" t="s">
        <v>84</v>
      </c>
    </row>
    <row r="328" s="2" customFormat="1" ht="37.8" customHeight="1">
      <c r="A328" s="38"/>
      <c r="B328" s="39"/>
      <c r="C328" s="219" t="s">
        <v>722</v>
      </c>
      <c r="D328" s="219" t="s">
        <v>153</v>
      </c>
      <c r="E328" s="220" t="s">
        <v>1438</v>
      </c>
      <c r="F328" s="221" t="s">
        <v>1439</v>
      </c>
      <c r="G328" s="222" t="s">
        <v>305</v>
      </c>
      <c r="H328" s="223">
        <v>114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41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157</v>
      </c>
      <c r="AT328" s="231" t="s">
        <v>153</v>
      </c>
      <c r="AU328" s="231" t="s">
        <v>84</v>
      </c>
      <c r="AY328" s="17" t="s">
        <v>151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157</v>
      </c>
      <c r="BM328" s="231" t="s">
        <v>1440</v>
      </c>
    </row>
    <row r="329" s="2" customFormat="1">
      <c r="A329" s="38"/>
      <c r="B329" s="39"/>
      <c r="C329" s="40"/>
      <c r="D329" s="233" t="s">
        <v>159</v>
      </c>
      <c r="E329" s="40"/>
      <c r="F329" s="234" t="s">
        <v>1439</v>
      </c>
      <c r="G329" s="40"/>
      <c r="H329" s="40"/>
      <c r="I329" s="235"/>
      <c r="J329" s="40"/>
      <c r="K329" s="40"/>
      <c r="L329" s="44"/>
      <c r="M329" s="236"/>
      <c r="N329" s="237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159</v>
      </c>
      <c r="AU329" s="17" t="s">
        <v>84</v>
      </c>
    </row>
    <row r="330" s="2" customFormat="1" ht="37.8" customHeight="1">
      <c r="A330" s="38"/>
      <c r="B330" s="39"/>
      <c r="C330" s="219" t="s">
        <v>727</v>
      </c>
      <c r="D330" s="219" t="s">
        <v>153</v>
      </c>
      <c r="E330" s="220" t="s">
        <v>1441</v>
      </c>
      <c r="F330" s="221" t="s">
        <v>1442</v>
      </c>
      <c r="G330" s="222" t="s">
        <v>305</v>
      </c>
      <c r="H330" s="223">
        <v>25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41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157</v>
      </c>
      <c r="AT330" s="231" t="s">
        <v>153</v>
      </c>
      <c r="AU330" s="231" t="s">
        <v>84</v>
      </c>
      <c r="AY330" s="17" t="s">
        <v>151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157</v>
      </c>
      <c r="BM330" s="231" t="s">
        <v>1443</v>
      </c>
    </row>
    <row r="331" s="2" customFormat="1">
      <c r="A331" s="38"/>
      <c r="B331" s="39"/>
      <c r="C331" s="40"/>
      <c r="D331" s="233" t="s">
        <v>159</v>
      </c>
      <c r="E331" s="40"/>
      <c r="F331" s="234" t="s">
        <v>1442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159</v>
      </c>
      <c r="AU331" s="17" t="s">
        <v>84</v>
      </c>
    </row>
    <row r="332" s="2" customFormat="1" ht="37.8" customHeight="1">
      <c r="A332" s="38"/>
      <c r="B332" s="39"/>
      <c r="C332" s="219" t="s">
        <v>733</v>
      </c>
      <c r="D332" s="219" t="s">
        <v>153</v>
      </c>
      <c r="E332" s="220" t="s">
        <v>1444</v>
      </c>
      <c r="F332" s="221" t="s">
        <v>1445</v>
      </c>
      <c r="G332" s="222" t="s">
        <v>305</v>
      </c>
      <c r="H332" s="223">
        <v>48</v>
      </c>
      <c r="I332" s="224"/>
      <c r="J332" s="225">
        <f>ROUND(I332*H332,2)</f>
        <v>0</v>
      </c>
      <c r="K332" s="226"/>
      <c r="L332" s="44"/>
      <c r="M332" s="227" t="s">
        <v>1</v>
      </c>
      <c r="N332" s="228" t="s">
        <v>41</v>
      </c>
      <c r="O332" s="91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157</v>
      </c>
      <c r="AT332" s="231" t="s">
        <v>153</v>
      </c>
      <c r="AU332" s="231" t="s">
        <v>84</v>
      </c>
      <c r="AY332" s="17" t="s">
        <v>151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84</v>
      </c>
      <c r="BK332" s="232">
        <f>ROUND(I332*H332,2)</f>
        <v>0</v>
      </c>
      <c r="BL332" s="17" t="s">
        <v>157</v>
      </c>
      <c r="BM332" s="231" t="s">
        <v>1446</v>
      </c>
    </row>
    <row r="333" s="2" customFormat="1">
      <c r="A333" s="38"/>
      <c r="B333" s="39"/>
      <c r="C333" s="40"/>
      <c r="D333" s="233" t="s">
        <v>159</v>
      </c>
      <c r="E333" s="40"/>
      <c r="F333" s="234" t="s">
        <v>1445</v>
      </c>
      <c r="G333" s="40"/>
      <c r="H333" s="40"/>
      <c r="I333" s="235"/>
      <c r="J333" s="40"/>
      <c r="K333" s="40"/>
      <c r="L333" s="44"/>
      <c r="M333" s="236"/>
      <c r="N333" s="237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159</v>
      </c>
      <c r="AU333" s="17" t="s">
        <v>84</v>
      </c>
    </row>
    <row r="334" s="2" customFormat="1" ht="37.8" customHeight="1">
      <c r="A334" s="38"/>
      <c r="B334" s="39"/>
      <c r="C334" s="219" t="s">
        <v>738</v>
      </c>
      <c r="D334" s="219" t="s">
        <v>153</v>
      </c>
      <c r="E334" s="220" t="s">
        <v>1447</v>
      </c>
      <c r="F334" s="221" t="s">
        <v>1448</v>
      </c>
      <c r="G334" s="222" t="s">
        <v>305</v>
      </c>
      <c r="H334" s="223">
        <v>13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41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157</v>
      </c>
      <c r="AT334" s="231" t="s">
        <v>153</v>
      </c>
      <c r="AU334" s="231" t="s">
        <v>84</v>
      </c>
      <c r="AY334" s="17" t="s">
        <v>151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84</v>
      </c>
      <c r="BK334" s="232">
        <f>ROUND(I334*H334,2)</f>
        <v>0</v>
      </c>
      <c r="BL334" s="17" t="s">
        <v>157</v>
      </c>
      <c r="BM334" s="231" t="s">
        <v>1449</v>
      </c>
    </row>
    <row r="335" s="2" customFormat="1">
      <c r="A335" s="38"/>
      <c r="B335" s="39"/>
      <c r="C335" s="40"/>
      <c r="D335" s="233" t="s">
        <v>159</v>
      </c>
      <c r="E335" s="40"/>
      <c r="F335" s="234" t="s">
        <v>1448</v>
      </c>
      <c r="G335" s="40"/>
      <c r="H335" s="40"/>
      <c r="I335" s="235"/>
      <c r="J335" s="40"/>
      <c r="K335" s="40"/>
      <c r="L335" s="44"/>
      <c r="M335" s="236"/>
      <c r="N335" s="23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84</v>
      </c>
    </row>
    <row r="336" s="2" customFormat="1" ht="37.8" customHeight="1">
      <c r="A336" s="38"/>
      <c r="B336" s="39"/>
      <c r="C336" s="219" t="s">
        <v>743</v>
      </c>
      <c r="D336" s="219" t="s">
        <v>153</v>
      </c>
      <c r="E336" s="220" t="s">
        <v>1450</v>
      </c>
      <c r="F336" s="221" t="s">
        <v>1451</v>
      </c>
      <c r="G336" s="222" t="s">
        <v>305</v>
      </c>
      <c r="H336" s="223">
        <v>25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41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157</v>
      </c>
      <c r="AT336" s="231" t="s">
        <v>153</v>
      </c>
      <c r="AU336" s="231" t="s">
        <v>84</v>
      </c>
      <c r="AY336" s="17" t="s">
        <v>151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157</v>
      </c>
      <c r="BM336" s="231" t="s">
        <v>1452</v>
      </c>
    </row>
    <row r="337" s="2" customFormat="1">
      <c r="A337" s="38"/>
      <c r="B337" s="39"/>
      <c r="C337" s="40"/>
      <c r="D337" s="233" t="s">
        <v>159</v>
      </c>
      <c r="E337" s="40"/>
      <c r="F337" s="234" t="s">
        <v>1451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84</v>
      </c>
    </row>
    <row r="338" s="2" customFormat="1" ht="16.5" customHeight="1">
      <c r="A338" s="38"/>
      <c r="B338" s="39"/>
      <c r="C338" s="219" t="s">
        <v>748</v>
      </c>
      <c r="D338" s="219" t="s">
        <v>153</v>
      </c>
      <c r="E338" s="220" t="s">
        <v>1453</v>
      </c>
      <c r="F338" s="221" t="s">
        <v>1454</v>
      </c>
      <c r="G338" s="222" t="s">
        <v>305</v>
      </c>
      <c r="H338" s="223">
        <v>225</v>
      </c>
      <c r="I338" s="224"/>
      <c r="J338" s="225">
        <f>ROUND(I338*H338,2)</f>
        <v>0</v>
      </c>
      <c r="K338" s="226"/>
      <c r="L338" s="44"/>
      <c r="M338" s="227" t="s">
        <v>1</v>
      </c>
      <c r="N338" s="228" t="s">
        <v>41</v>
      </c>
      <c r="O338" s="91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157</v>
      </c>
      <c r="AT338" s="231" t="s">
        <v>153</v>
      </c>
      <c r="AU338" s="231" t="s">
        <v>84</v>
      </c>
      <c r="AY338" s="17" t="s">
        <v>151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84</v>
      </c>
      <c r="BK338" s="232">
        <f>ROUND(I338*H338,2)</f>
        <v>0</v>
      </c>
      <c r="BL338" s="17" t="s">
        <v>157</v>
      </c>
      <c r="BM338" s="231" t="s">
        <v>1455</v>
      </c>
    </row>
    <row r="339" s="2" customFormat="1">
      <c r="A339" s="38"/>
      <c r="B339" s="39"/>
      <c r="C339" s="40"/>
      <c r="D339" s="233" t="s">
        <v>159</v>
      </c>
      <c r="E339" s="40"/>
      <c r="F339" s="234" t="s">
        <v>1454</v>
      </c>
      <c r="G339" s="40"/>
      <c r="H339" s="40"/>
      <c r="I339" s="235"/>
      <c r="J339" s="40"/>
      <c r="K339" s="40"/>
      <c r="L339" s="44"/>
      <c r="M339" s="236"/>
      <c r="N339" s="237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84</v>
      </c>
    </row>
    <row r="340" s="2" customFormat="1" ht="21.75" customHeight="1">
      <c r="A340" s="38"/>
      <c r="B340" s="39"/>
      <c r="C340" s="219" t="s">
        <v>753</v>
      </c>
      <c r="D340" s="219" t="s">
        <v>153</v>
      </c>
      <c r="E340" s="220" t="s">
        <v>1456</v>
      </c>
      <c r="F340" s="221" t="s">
        <v>1457</v>
      </c>
      <c r="G340" s="222" t="s">
        <v>305</v>
      </c>
      <c r="H340" s="223">
        <v>99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41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157</v>
      </c>
      <c r="AT340" s="231" t="s">
        <v>153</v>
      </c>
      <c r="AU340" s="231" t="s">
        <v>84</v>
      </c>
      <c r="AY340" s="17" t="s">
        <v>151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84</v>
      </c>
      <c r="BK340" s="232">
        <f>ROUND(I340*H340,2)</f>
        <v>0</v>
      </c>
      <c r="BL340" s="17" t="s">
        <v>157</v>
      </c>
      <c r="BM340" s="231" t="s">
        <v>1458</v>
      </c>
    </row>
    <row r="341" s="2" customFormat="1">
      <c r="A341" s="38"/>
      <c r="B341" s="39"/>
      <c r="C341" s="40"/>
      <c r="D341" s="233" t="s">
        <v>159</v>
      </c>
      <c r="E341" s="40"/>
      <c r="F341" s="234" t="s">
        <v>1457</v>
      </c>
      <c r="G341" s="40"/>
      <c r="H341" s="40"/>
      <c r="I341" s="235"/>
      <c r="J341" s="40"/>
      <c r="K341" s="40"/>
      <c r="L341" s="44"/>
      <c r="M341" s="236"/>
      <c r="N341" s="23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84</v>
      </c>
    </row>
    <row r="342" s="2" customFormat="1" ht="21.75" customHeight="1">
      <c r="A342" s="38"/>
      <c r="B342" s="39"/>
      <c r="C342" s="219" t="s">
        <v>762</v>
      </c>
      <c r="D342" s="219" t="s">
        <v>153</v>
      </c>
      <c r="E342" s="220" t="s">
        <v>1459</v>
      </c>
      <c r="F342" s="221" t="s">
        <v>1460</v>
      </c>
      <c r="G342" s="222" t="s">
        <v>305</v>
      </c>
      <c r="H342" s="223">
        <v>18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41</v>
      </c>
      <c r="O342" s="91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157</v>
      </c>
      <c r="AT342" s="231" t="s">
        <v>153</v>
      </c>
      <c r="AU342" s="231" t="s">
        <v>84</v>
      </c>
      <c r="AY342" s="17" t="s">
        <v>151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84</v>
      </c>
      <c r="BK342" s="232">
        <f>ROUND(I342*H342,2)</f>
        <v>0</v>
      </c>
      <c r="BL342" s="17" t="s">
        <v>157</v>
      </c>
      <c r="BM342" s="231" t="s">
        <v>1461</v>
      </c>
    </row>
    <row r="343" s="2" customFormat="1">
      <c r="A343" s="38"/>
      <c r="B343" s="39"/>
      <c r="C343" s="40"/>
      <c r="D343" s="233" t="s">
        <v>159</v>
      </c>
      <c r="E343" s="40"/>
      <c r="F343" s="234" t="s">
        <v>1460</v>
      </c>
      <c r="G343" s="40"/>
      <c r="H343" s="40"/>
      <c r="I343" s="235"/>
      <c r="J343" s="40"/>
      <c r="K343" s="40"/>
      <c r="L343" s="44"/>
      <c r="M343" s="236"/>
      <c r="N343" s="237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159</v>
      </c>
      <c r="AU343" s="17" t="s">
        <v>84</v>
      </c>
    </row>
    <row r="344" s="2" customFormat="1" ht="21.75" customHeight="1">
      <c r="A344" s="38"/>
      <c r="B344" s="39"/>
      <c r="C344" s="219" t="s">
        <v>768</v>
      </c>
      <c r="D344" s="219" t="s">
        <v>153</v>
      </c>
      <c r="E344" s="220" t="s">
        <v>1462</v>
      </c>
      <c r="F344" s="221" t="s">
        <v>1463</v>
      </c>
      <c r="G344" s="222" t="s">
        <v>305</v>
      </c>
      <c r="H344" s="223">
        <v>21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41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157</v>
      </c>
      <c r="AT344" s="231" t="s">
        <v>153</v>
      </c>
      <c r="AU344" s="231" t="s">
        <v>84</v>
      </c>
      <c r="AY344" s="17" t="s">
        <v>151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84</v>
      </c>
      <c r="BK344" s="232">
        <f>ROUND(I344*H344,2)</f>
        <v>0</v>
      </c>
      <c r="BL344" s="17" t="s">
        <v>157</v>
      </c>
      <c r="BM344" s="231" t="s">
        <v>1464</v>
      </c>
    </row>
    <row r="345" s="2" customFormat="1">
      <c r="A345" s="38"/>
      <c r="B345" s="39"/>
      <c r="C345" s="40"/>
      <c r="D345" s="233" t="s">
        <v>159</v>
      </c>
      <c r="E345" s="40"/>
      <c r="F345" s="234" t="s">
        <v>1463</v>
      </c>
      <c r="G345" s="40"/>
      <c r="H345" s="40"/>
      <c r="I345" s="235"/>
      <c r="J345" s="40"/>
      <c r="K345" s="40"/>
      <c r="L345" s="44"/>
      <c r="M345" s="236"/>
      <c r="N345" s="237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159</v>
      </c>
      <c r="AU345" s="17" t="s">
        <v>84</v>
      </c>
    </row>
    <row r="346" s="2" customFormat="1" ht="24.15" customHeight="1">
      <c r="A346" s="38"/>
      <c r="B346" s="39"/>
      <c r="C346" s="219" t="s">
        <v>773</v>
      </c>
      <c r="D346" s="219" t="s">
        <v>153</v>
      </c>
      <c r="E346" s="220" t="s">
        <v>1465</v>
      </c>
      <c r="F346" s="221" t="s">
        <v>1466</v>
      </c>
      <c r="G346" s="222" t="s">
        <v>305</v>
      </c>
      <c r="H346" s="223">
        <v>15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41</v>
      </c>
      <c r="O346" s="91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157</v>
      </c>
      <c r="AT346" s="231" t="s">
        <v>153</v>
      </c>
      <c r="AU346" s="231" t="s">
        <v>84</v>
      </c>
      <c r="AY346" s="17" t="s">
        <v>151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84</v>
      </c>
      <c r="BK346" s="232">
        <f>ROUND(I346*H346,2)</f>
        <v>0</v>
      </c>
      <c r="BL346" s="17" t="s">
        <v>157</v>
      </c>
      <c r="BM346" s="231" t="s">
        <v>1467</v>
      </c>
    </row>
    <row r="347" s="2" customFormat="1">
      <c r="A347" s="38"/>
      <c r="B347" s="39"/>
      <c r="C347" s="40"/>
      <c r="D347" s="233" t="s">
        <v>159</v>
      </c>
      <c r="E347" s="40"/>
      <c r="F347" s="234" t="s">
        <v>1466</v>
      </c>
      <c r="G347" s="40"/>
      <c r="H347" s="40"/>
      <c r="I347" s="235"/>
      <c r="J347" s="40"/>
      <c r="K347" s="40"/>
      <c r="L347" s="44"/>
      <c r="M347" s="236"/>
      <c r="N347" s="23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159</v>
      </c>
      <c r="AU347" s="17" t="s">
        <v>84</v>
      </c>
    </row>
    <row r="348" s="2" customFormat="1" ht="21.75" customHeight="1">
      <c r="A348" s="38"/>
      <c r="B348" s="39"/>
      <c r="C348" s="219" t="s">
        <v>778</v>
      </c>
      <c r="D348" s="219" t="s">
        <v>153</v>
      </c>
      <c r="E348" s="220" t="s">
        <v>1468</v>
      </c>
      <c r="F348" s="221" t="s">
        <v>1469</v>
      </c>
      <c r="G348" s="222" t="s">
        <v>305</v>
      </c>
      <c r="H348" s="223">
        <v>7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41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157</v>
      </c>
      <c r="AT348" s="231" t="s">
        <v>153</v>
      </c>
      <c r="AU348" s="231" t="s">
        <v>84</v>
      </c>
      <c r="AY348" s="17" t="s">
        <v>151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157</v>
      </c>
      <c r="BM348" s="231" t="s">
        <v>1470</v>
      </c>
    </row>
    <row r="349" s="2" customFormat="1">
      <c r="A349" s="38"/>
      <c r="B349" s="39"/>
      <c r="C349" s="40"/>
      <c r="D349" s="233" t="s">
        <v>159</v>
      </c>
      <c r="E349" s="40"/>
      <c r="F349" s="234" t="s">
        <v>1469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84</v>
      </c>
    </row>
    <row r="350" s="2" customFormat="1" ht="21.75" customHeight="1">
      <c r="A350" s="38"/>
      <c r="B350" s="39"/>
      <c r="C350" s="219" t="s">
        <v>783</v>
      </c>
      <c r="D350" s="219" t="s">
        <v>153</v>
      </c>
      <c r="E350" s="220" t="s">
        <v>1471</v>
      </c>
      <c r="F350" s="221" t="s">
        <v>1472</v>
      </c>
      <c r="G350" s="222" t="s">
        <v>305</v>
      </c>
      <c r="H350" s="223">
        <v>27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41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157</v>
      </c>
      <c r="AT350" s="231" t="s">
        <v>153</v>
      </c>
      <c r="AU350" s="231" t="s">
        <v>84</v>
      </c>
      <c r="AY350" s="17" t="s">
        <v>151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84</v>
      </c>
      <c r="BK350" s="232">
        <f>ROUND(I350*H350,2)</f>
        <v>0</v>
      </c>
      <c r="BL350" s="17" t="s">
        <v>157</v>
      </c>
      <c r="BM350" s="231" t="s">
        <v>1473</v>
      </c>
    </row>
    <row r="351" s="2" customFormat="1">
      <c r="A351" s="38"/>
      <c r="B351" s="39"/>
      <c r="C351" s="40"/>
      <c r="D351" s="233" t="s">
        <v>159</v>
      </c>
      <c r="E351" s="40"/>
      <c r="F351" s="234" t="s">
        <v>1472</v>
      </c>
      <c r="G351" s="40"/>
      <c r="H351" s="40"/>
      <c r="I351" s="235"/>
      <c r="J351" s="40"/>
      <c r="K351" s="40"/>
      <c r="L351" s="44"/>
      <c r="M351" s="236"/>
      <c r="N351" s="237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159</v>
      </c>
      <c r="AU351" s="17" t="s">
        <v>84</v>
      </c>
    </row>
    <row r="352" s="2" customFormat="1" ht="21.75" customHeight="1">
      <c r="A352" s="38"/>
      <c r="B352" s="39"/>
      <c r="C352" s="219" t="s">
        <v>788</v>
      </c>
      <c r="D352" s="219" t="s">
        <v>153</v>
      </c>
      <c r="E352" s="220" t="s">
        <v>1474</v>
      </c>
      <c r="F352" s="221" t="s">
        <v>1475</v>
      </c>
      <c r="G352" s="222" t="s">
        <v>305</v>
      </c>
      <c r="H352" s="223">
        <v>13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41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157</v>
      </c>
      <c r="AT352" s="231" t="s">
        <v>153</v>
      </c>
      <c r="AU352" s="231" t="s">
        <v>84</v>
      </c>
      <c r="AY352" s="17" t="s">
        <v>151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84</v>
      </c>
      <c r="BK352" s="232">
        <f>ROUND(I352*H352,2)</f>
        <v>0</v>
      </c>
      <c r="BL352" s="17" t="s">
        <v>157</v>
      </c>
      <c r="BM352" s="231" t="s">
        <v>1476</v>
      </c>
    </row>
    <row r="353" s="2" customFormat="1">
      <c r="A353" s="38"/>
      <c r="B353" s="39"/>
      <c r="C353" s="40"/>
      <c r="D353" s="233" t="s">
        <v>159</v>
      </c>
      <c r="E353" s="40"/>
      <c r="F353" s="234" t="s">
        <v>1475</v>
      </c>
      <c r="G353" s="40"/>
      <c r="H353" s="40"/>
      <c r="I353" s="235"/>
      <c r="J353" s="40"/>
      <c r="K353" s="40"/>
      <c r="L353" s="44"/>
      <c r="M353" s="236"/>
      <c r="N353" s="237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159</v>
      </c>
      <c r="AU353" s="17" t="s">
        <v>84</v>
      </c>
    </row>
    <row r="354" s="2" customFormat="1" ht="21.75" customHeight="1">
      <c r="A354" s="38"/>
      <c r="B354" s="39"/>
      <c r="C354" s="219" t="s">
        <v>794</v>
      </c>
      <c r="D354" s="219" t="s">
        <v>153</v>
      </c>
      <c r="E354" s="220" t="s">
        <v>1477</v>
      </c>
      <c r="F354" s="221" t="s">
        <v>1478</v>
      </c>
      <c r="G354" s="222" t="s">
        <v>305</v>
      </c>
      <c r="H354" s="223">
        <v>25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41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157</v>
      </c>
      <c r="AT354" s="231" t="s">
        <v>153</v>
      </c>
      <c r="AU354" s="231" t="s">
        <v>84</v>
      </c>
      <c r="AY354" s="17" t="s">
        <v>151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84</v>
      </c>
      <c r="BK354" s="232">
        <f>ROUND(I354*H354,2)</f>
        <v>0</v>
      </c>
      <c r="BL354" s="17" t="s">
        <v>157</v>
      </c>
      <c r="BM354" s="231" t="s">
        <v>1479</v>
      </c>
    </row>
    <row r="355" s="2" customFormat="1">
      <c r="A355" s="38"/>
      <c r="B355" s="39"/>
      <c r="C355" s="40"/>
      <c r="D355" s="233" t="s">
        <v>159</v>
      </c>
      <c r="E355" s="40"/>
      <c r="F355" s="234" t="s">
        <v>1478</v>
      </c>
      <c r="G355" s="40"/>
      <c r="H355" s="40"/>
      <c r="I355" s="235"/>
      <c r="J355" s="40"/>
      <c r="K355" s="40"/>
      <c r="L355" s="44"/>
      <c r="M355" s="236"/>
      <c r="N355" s="237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159</v>
      </c>
      <c r="AU355" s="17" t="s">
        <v>84</v>
      </c>
    </row>
    <row r="356" s="2" customFormat="1" ht="16.5" customHeight="1">
      <c r="A356" s="38"/>
      <c r="B356" s="39"/>
      <c r="C356" s="219" t="s">
        <v>800</v>
      </c>
      <c r="D356" s="219" t="s">
        <v>153</v>
      </c>
      <c r="E356" s="220" t="s">
        <v>1480</v>
      </c>
      <c r="F356" s="221" t="s">
        <v>1481</v>
      </c>
      <c r="G356" s="222" t="s">
        <v>194</v>
      </c>
      <c r="H356" s="223">
        <v>30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41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157</v>
      </c>
      <c r="AT356" s="231" t="s">
        <v>153</v>
      </c>
      <c r="AU356" s="231" t="s">
        <v>84</v>
      </c>
      <c r="AY356" s="17" t="s">
        <v>151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84</v>
      </c>
      <c r="BK356" s="232">
        <f>ROUND(I356*H356,2)</f>
        <v>0</v>
      </c>
      <c r="BL356" s="17" t="s">
        <v>157</v>
      </c>
      <c r="BM356" s="231" t="s">
        <v>1482</v>
      </c>
    </row>
    <row r="357" s="2" customFormat="1">
      <c r="A357" s="38"/>
      <c r="B357" s="39"/>
      <c r="C357" s="40"/>
      <c r="D357" s="233" t="s">
        <v>159</v>
      </c>
      <c r="E357" s="40"/>
      <c r="F357" s="234" t="s">
        <v>1481</v>
      </c>
      <c r="G357" s="40"/>
      <c r="H357" s="40"/>
      <c r="I357" s="235"/>
      <c r="J357" s="40"/>
      <c r="K357" s="40"/>
      <c r="L357" s="44"/>
      <c r="M357" s="236"/>
      <c r="N357" s="237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159</v>
      </c>
      <c r="AU357" s="17" t="s">
        <v>84</v>
      </c>
    </row>
    <row r="358" s="2" customFormat="1" ht="16.5" customHeight="1">
      <c r="A358" s="38"/>
      <c r="B358" s="39"/>
      <c r="C358" s="219" t="s">
        <v>806</v>
      </c>
      <c r="D358" s="219" t="s">
        <v>153</v>
      </c>
      <c r="E358" s="220" t="s">
        <v>1483</v>
      </c>
      <c r="F358" s="221" t="s">
        <v>1484</v>
      </c>
      <c r="G358" s="222" t="s">
        <v>194</v>
      </c>
      <c r="H358" s="223">
        <v>5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41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157</v>
      </c>
      <c r="AT358" s="231" t="s">
        <v>153</v>
      </c>
      <c r="AU358" s="231" t="s">
        <v>84</v>
      </c>
      <c r="AY358" s="17" t="s">
        <v>151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84</v>
      </c>
      <c r="BK358" s="232">
        <f>ROUND(I358*H358,2)</f>
        <v>0</v>
      </c>
      <c r="BL358" s="17" t="s">
        <v>157</v>
      </c>
      <c r="BM358" s="231" t="s">
        <v>1485</v>
      </c>
    </row>
    <row r="359" s="2" customFormat="1">
      <c r="A359" s="38"/>
      <c r="B359" s="39"/>
      <c r="C359" s="40"/>
      <c r="D359" s="233" t="s">
        <v>159</v>
      </c>
      <c r="E359" s="40"/>
      <c r="F359" s="234" t="s">
        <v>1484</v>
      </c>
      <c r="G359" s="40"/>
      <c r="H359" s="40"/>
      <c r="I359" s="235"/>
      <c r="J359" s="40"/>
      <c r="K359" s="40"/>
      <c r="L359" s="44"/>
      <c r="M359" s="236"/>
      <c r="N359" s="237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159</v>
      </c>
      <c r="AU359" s="17" t="s">
        <v>84</v>
      </c>
    </row>
    <row r="360" s="2" customFormat="1" ht="21.75" customHeight="1">
      <c r="A360" s="38"/>
      <c r="B360" s="39"/>
      <c r="C360" s="219" t="s">
        <v>816</v>
      </c>
      <c r="D360" s="219" t="s">
        <v>153</v>
      </c>
      <c r="E360" s="220" t="s">
        <v>1486</v>
      </c>
      <c r="F360" s="221" t="s">
        <v>1487</v>
      </c>
      <c r="G360" s="222" t="s">
        <v>194</v>
      </c>
      <c r="H360" s="223">
        <v>13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41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157</v>
      </c>
      <c r="AT360" s="231" t="s">
        <v>153</v>
      </c>
      <c r="AU360" s="231" t="s">
        <v>84</v>
      </c>
      <c r="AY360" s="17" t="s">
        <v>151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84</v>
      </c>
      <c r="BK360" s="232">
        <f>ROUND(I360*H360,2)</f>
        <v>0</v>
      </c>
      <c r="BL360" s="17" t="s">
        <v>157</v>
      </c>
      <c r="BM360" s="231" t="s">
        <v>1488</v>
      </c>
    </row>
    <row r="361" s="2" customFormat="1">
      <c r="A361" s="38"/>
      <c r="B361" s="39"/>
      <c r="C361" s="40"/>
      <c r="D361" s="233" t="s">
        <v>159</v>
      </c>
      <c r="E361" s="40"/>
      <c r="F361" s="234" t="s">
        <v>1487</v>
      </c>
      <c r="G361" s="40"/>
      <c r="H361" s="40"/>
      <c r="I361" s="235"/>
      <c r="J361" s="40"/>
      <c r="K361" s="40"/>
      <c r="L361" s="44"/>
      <c r="M361" s="236"/>
      <c r="N361" s="237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159</v>
      </c>
      <c r="AU361" s="17" t="s">
        <v>84</v>
      </c>
    </row>
    <row r="362" s="2" customFormat="1" ht="16.5" customHeight="1">
      <c r="A362" s="38"/>
      <c r="B362" s="39"/>
      <c r="C362" s="219" t="s">
        <v>822</v>
      </c>
      <c r="D362" s="219" t="s">
        <v>153</v>
      </c>
      <c r="E362" s="220" t="s">
        <v>1489</v>
      </c>
      <c r="F362" s="221" t="s">
        <v>1490</v>
      </c>
      <c r="G362" s="222" t="s">
        <v>194</v>
      </c>
      <c r="H362" s="223">
        <v>9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41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157</v>
      </c>
      <c r="AT362" s="231" t="s">
        <v>153</v>
      </c>
      <c r="AU362" s="231" t="s">
        <v>84</v>
      </c>
      <c r="AY362" s="17" t="s">
        <v>151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84</v>
      </c>
      <c r="BK362" s="232">
        <f>ROUND(I362*H362,2)</f>
        <v>0</v>
      </c>
      <c r="BL362" s="17" t="s">
        <v>157</v>
      </c>
      <c r="BM362" s="231" t="s">
        <v>1491</v>
      </c>
    </row>
    <row r="363" s="2" customFormat="1">
      <c r="A363" s="38"/>
      <c r="B363" s="39"/>
      <c r="C363" s="40"/>
      <c r="D363" s="233" t="s">
        <v>159</v>
      </c>
      <c r="E363" s="40"/>
      <c r="F363" s="234" t="s">
        <v>1490</v>
      </c>
      <c r="G363" s="40"/>
      <c r="H363" s="40"/>
      <c r="I363" s="235"/>
      <c r="J363" s="40"/>
      <c r="K363" s="40"/>
      <c r="L363" s="44"/>
      <c r="M363" s="236"/>
      <c r="N363" s="237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159</v>
      </c>
      <c r="AU363" s="17" t="s">
        <v>84</v>
      </c>
    </row>
    <row r="364" s="2" customFormat="1" ht="21.75" customHeight="1">
      <c r="A364" s="38"/>
      <c r="B364" s="39"/>
      <c r="C364" s="219" t="s">
        <v>827</v>
      </c>
      <c r="D364" s="219" t="s">
        <v>153</v>
      </c>
      <c r="E364" s="220" t="s">
        <v>1492</v>
      </c>
      <c r="F364" s="221" t="s">
        <v>1493</v>
      </c>
      <c r="G364" s="222" t="s">
        <v>194</v>
      </c>
      <c r="H364" s="223">
        <v>1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41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157</v>
      </c>
      <c r="AT364" s="231" t="s">
        <v>153</v>
      </c>
      <c r="AU364" s="231" t="s">
        <v>84</v>
      </c>
      <c r="AY364" s="17" t="s">
        <v>151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84</v>
      </c>
      <c r="BK364" s="232">
        <f>ROUND(I364*H364,2)</f>
        <v>0</v>
      </c>
      <c r="BL364" s="17" t="s">
        <v>157</v>
      </c>
      <c r="BM364" s="231" t="s">
        <v>1494</v>
      </c>
    </row>
    <row r="365" s="2" customFormat="1">
      <c r="A365" s="38"/>
      <c r="B365" s="39"/>
      <c r="C365" s="40"/>
      <c r="D365" s="233" t="s">
        <v>159</v>
      </c>
      <c r="E365" s="40"/>
      <c r="F365" s="234" t="s">
        <v>1493</v>
      </c>
      <c r="G365" s="40"/>
      <c r="H365" s="40"/>
      <c r="I365" s="235"/>
      <c r="J365" s="40"/>
      <c r="K365" s="40"/>
      <c r="L365" s="44"/>
      <c r="M365" s="236"/>
      <c r="N365" s="237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159</v>
      </c>
      <c r="AU365" s="17" t="s">
        <v>84</v>
      </c>
    </row>
    <row r="366" s="2" customFormat="1" ht="16.5" customHeight="1">
      <c r="A366" s="38"/>
      <c r="B366" s="39"/>
      <c r="C366" s="219" t="s">
        <v>832</v>
      </c>
      <c r="D366" s="219" t="s">
        <v>153</v>
      </c>
      <c r="E366" s="220" t="s">
        <v>1495</v>
      </c>
      <c r="F366" s="221" t="s">
        <v>1496</v>
      </c>
      <c r="G366" s="222" t="s">
        <v>194</v>
      </c>
      <c r="H366" s="223">
        <v>3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41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157</v>
      </c>
      <c r="AT366" s="231" t="s">
        <v>153</v>
      </c>
      <c r="AU366" s="231" t="s">
        <v>84</v>
      </c>
      <c r="AY366" s="17" t="s">
        <v>151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84</v>
      </c>
      <c r="BK366" s="232">
        <f>ROUND(I366*H366,2)</f>
        <v>0</v>
      </c>
      <c r="BL366" s="17" t="s">
        <v>157</v>
      </c>
      <c r="BM366" s="231" t="s">
        <v>1497</v>
      </c>
    </row>
    <row r="367" s="2" customFormat="1">
      <c r="A367" s="38"/>
      <c r="B367" s="39"/>
      <c r="C367" s="40"/>
      <c r="D367" s="233" t="s">
        <v>159</v>
      </c>
      <c r="E367" s="40"/>
      <c r="F367" s="234" t="s">
        <v>1496</v>
      </c>
      <c r="G367" s="40"/>
      <c r="H367" s="40"/>
      <c r="I367" s="235"/>
      <c r="J367" s="40"/>
      <c r="K367" s="40"/>
      <c r="L367" s="44"/>
      <c r="M367" s="236"/>
      <c r="N367" s="237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159</v>
      </c>
      <c r="AU367" s="17" t="s">
        <v>84</v>
      </c>
    </row>
    <row r="368" s="2" customFormat="1" ht="21.75" customHeight="1">
      <c r="A368" s="38"/>
      <c r="B368" s="39"/>
      <c r="C368" s="219" t="s">
        <v>838</v>
      </c>
      <c r="D368" s="219" t="s">
        <v>153</v>
      </c>
      <c r="E368" s="220" t="s">
        <v>1498</v>
      </c>
      <c r="F368" s="221" t="s">
        <v>1499</v>
      </c>
      <c r="G368" s="222" t="s">
        <v>194</v>
      </c>
      <c r="H368" s="223">
        <v>1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41</v>
      </c>
      <c r="O368" s="91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157</v>
      </c>
      <c r="AT368" s="231" t="s">
        <v>153</v>
      </c>
      <c r="AU368" s="231" t="s">
        <v>84</v>
      </c>
      <c r="AY368" s="17" t="s">
        <v>151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84</v>
      </c>
      <c r="BK368" s="232">
        <f>ROUND(I368*H368,2)</f>
        <v>0</v>
      </c>
      <c r="BL368" s="17" t="s">
        <v>157</v>
      </c>
      <c r="BM368" s="231" t="s">
        <v>1500</v>
      </c>
    </row>
    <row r="369" s="2" customFormat="1">
      <c r="A369" s="38"/>
      <c r="B369" s="39"/>
      <c r="C369" s="40"/>
      <c r="D369" s="233" t="s">
        <v>159</v>
      </c>
      <c r="E369" s="40"/>
      <c r="F369" s="234" t="s">
        <v>1499</v>
      </c>
      <c r="G369" s="40"/>
      <c r="H369" s="40"/>
      <c r="I369" s="235"/>
      <c r="J369" s="40"/>
      <c r="K369" s="40"/>
      <c r="L369" s="44"/>
      <c r="M369" s="236"/>
      <c r="N369" s="237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159</v>
      </c>
      <c r="AU369" s="17" t="s">
        <v>84</v>
      </c>
    </row>
    <row r="370" s="2" customFormat="1" ht="16.5" customHeight="1">
      <c r="A370" s="38"/>
      <c r="B370" s="39"/>
      <c r="C370" s="219" t="s">
        <v>842</v>
      </c>
      <c r="D370" s="219" t="s">
        <v>153</v>
      </c>
      <c r="E370" s="220" t="s">
        <v>1501</v>
      </c>
      <c r="F370" s="221" t="s">
        <v>1502</v>
      </c>
      <c r="G370" s="222" t="s">
        <v>194</v>
      </c>
      <c r="H370" s="223">
        <v>1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41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157</v>
      </c>
      <c r="AT370" s="231" t="s">
        <v>153</v>
      </c>
      <c r="AU370" s="231" t="s">
        <v>84</v>
      </c>
      <c r="AY370" s="17" t="s">
        <v>151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84</v>
      </c>
      <c r="BK370" s="232">
        <f>ROUND(I370*H370,2)</f>
        <v>0</v>
      </c>
      <c r="BL370" s="17" t="s">
        <v>157</v>
      </c>
      <c r="BM370" s="231" t="s">
        <v>1503</v>
      </c>
    </row>
    <row r="371" s="2" customFormat="1">
      <c r="A371" s="38"/>
      <c r="B371" s="39"/>
      <c r="C371" s="40"/>
      <c r="D371" s="233" t="s">
        <v>159</v>
      </c>
      <c r="E371" s="40"/>
      <c r="F371" s="234" t="s">
        <v>1502</v>
      </c>
      <c r="G371" s="40"/>
      <c r="H371" s="40"/>
      <c r="I371" s="235"/>
      <c r="J371" s="40"/>
      <c r="K371" s="40"/>
      <c r="L371" s="44"/>
      <c r="M371" s="236"/>
      <c r="N371" s="23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159</v>
      </c>
      <c r="AU371" s="17" t="s">
        <v>84</v>
      </c>
    </row>
    <row r="372" s="2" customFormat="1" ht="16.5" customHeight="1">
      <c r="A372" s="38"/>
      <c r="B372" s="39"/>
      <c r="C372" s="219" t="s">
        <v>846</v>
      </c>
      <c r="D372" s="219" t="s">
        <v>153</v>
      </c>
      <c r="E372" s="220" t="s">
        <v>1504</v>
      </c>
      <c r="F372" s="221" t="s">
        <v>1505</v>
      </c>
      <c r="G372" s="222" t="s">
        <v>194</v>
      </c>
      <c r="H372" s="223">
        <v>1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41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157</v>
      </c>
      <c r="AT372" s="231" t="s">
        <v>153</v>
      </c>
      <c r="AU372" s="231" t="s">
        <v>84</v>
      </c>
      <c r="AY372" s="17" t="s">
        <v>151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157</v>
      </c>
      <c r="BM372" s="231" t="s">
        <v>1506</v>
      </c>
    </row>
    <row r="373" s="2" customFormat="1">
      <c r="A373" s="38"/>
      <c r="B373" s="39"/>
      <c r="C373" s="40"/>
      <c r="D373" s="233" t="s">
        <v>159</v>
      </c>
      <c r="E373" s="40"/>
      <c r="F373" s="234" t="s">
        <v>1505</v>
      </c>
      <c r="G373" s="40"/>
      <c r="H373" s="40"/>
      <c r="I373" s="235"/>
      <c r="J373" s="40"/>
      <c r="K373" s="40"/>
      <c r="L373" s="44"/>
      <c r="M373" s="236"/>
      <c r="N373" s="237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159</v>
      </c>
      <c r="AU373" s="17" t="s">
        <v>84</v>
      </c>
    </row>
    <row r="374" s="2" customFormat="1" ht="33" customHeight="1">
      <c r="A374" s="38"/>
      <c r="B374" s="39"/>
      <c r="C374" s="219" t="s">
        <v>851</v>
      </c>
      <c r="D374" s="219" t="s">
        <v>153</v>
      </c>
      <c r="E374" s="220" t="s">
        <v>1507</v>
      </c>
      <c r="F374" s="221" t="s">
        <v>1508</v>
      </c>
      <c r="G374" s="222" t="s">
        <v>194</v>
      </c>
      <c r="H374" s="223">
        <v>1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41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157</v>
      </c>
      <c r="AT374" s="231" t="s">
        <v>153</v>
      </c>
      <c r="AU374" s="231" t="s">
        <v>84</v>
      </c>
      <c r="AY374" s="17" t="s">
        <v>151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84</v>
      </c>
      <c r="BK374" s="232">
        <f>ROUND(I374*H374,2)</f>
        <v>0</v>
      </c>
      <c r="BL374" s="17" t="s">
        <v>157</v>
      </c>
      <c r="BM374" s="231" t="s">
        <v>1509</v>
      </c>
    </row>
    <row r="375" s="2" customFormat="1">
      <c r="A375" s="38"/>
      <c r="B375" s="39"/>
      <c r="C375" s="40"/>
      <c r="D375" s="233" t="s">
        <v>159</v>
      </c>
      <c r="E375" s="40"/>
      <c r="F375" s="234" t="s">
        <v>1508</v>
      </c>
      <c r="G375" s="40"/>
      <c r="H375" s="40"/>
      <c r="I375" s="235"/>
      <c r="J375" s="40"/>
      <c r="K375" s="40"/>
      <c r="L375" s="44"/>
      <c r="M375" s="236"/>
      <c r="N375" s="23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159</v>
      </c>
      <c r="AU375" s="17" t="s">
        <v>84</v>
      </c>
    </row>
    <row r="376" s="2" customFormat="1" ht="16.5" customHeight="1">
      <c r="A376" s="38"/>
      <c r="B376" s="39"/>
      <c r="C376" s="219" t="s">
        <v>855</v>
      </c>
      <c r="D376" s="219" t="s">
        <v>153</v>
      </c>
      <c r="E376" s="220" t="s">
        <v>1510</v>
      </c>
      <c r="F376" s="221" t="s">
        <v>1511</v>
      </c>
      <c r="G376" s="222" t="s">
        <v>194</v>
      </c>
      <c r="H376" s="223">
        <v>10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41</v>
      </c>
      <c r="O376" s="91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157</v>
      </c>
      <c r="AT376" s="231" t="s">
        <v>153</v>
      </c>
      <c r="AU376" s="231" t="s">
        <v>84</v>
      </c>
      <c r="AY376" s="17" t="s">
        <v>151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84</v>
      </c>
      <c r="BK376" s="232">
        <f>ROUND(I376*H376,2)</f>
        <v>0</v>
      </c>
      <c r="BL376" s="17" t="s">
        <v>157</v>
      </c>
      <c r="BM376" s="231" t="s">
        <v>1512</v>
      </c>
    </row>
    <row r="377" s="2" customFormat="1">
      <c r="A377" s="38"/>
      <c r="B377" s="39"/>
      <c r="C377" s="40"/>
      <c r="D377" s="233" t="s">
        <v>159</v>
      </c>
      <c r="E377" s="40"/>
      <c r="F377" s="234" t="s">
        <v>1511</v>
      </c>
      <c r="G377" s="40"/>
      <c r="H377" s="40"/>
      <c r="I377" s="235"/>
      <c r="J377" s="40"/>
      <c r="K377" s="40"/>
      <c r="L377" s="44"/>
      <c r="M377" s="236"/>
      <c r="N377" s="237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159</v>
      </c>
      <c r="AU377" s="17" t="s">
        <v>84</v>
      </c>
    </row>
    <row r="378" s="2" customFormat="1" ht="16.5" customHeight="1">
      <c r="A378" s="38"/>
      <c r="B378" s="39"/>
      <c r="C378" s="219" t="s">
        <v>859</v>
      </c>
      <c r="D378" s="219" t="s">
        <v>153</v>
      </c>
      <c r="E378" s="220" t="s">
        <v>1513</v>
      </c>
      <c r="F378" s="221" t="s">
        <v>1514</v>
      </c>
      <c r="G378" s="222" t="s">
        <v>194</v>
      </c>
      <c r="H378" s="223">
        <v>7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41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157</v>
      </c>
      <c r="AT378" s="231" t="s">
        <v>153</v>
      </c>
      <c r="AU378" s="231" t="s">
        <v>84</v>
      </c>
      <c r="AY378" s="17" t="s">
        <v>151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84</v>
      </c>
      <c r="BK378" s="232">
        <f>ROUND(I378*H378,2)</f>
        <v>0</v>
      </c>
      <c r="BL378" s="17" t="s">
        <v>157</v>
      </c>
      <c r="BM378" s="231" t="s">
        <v>1515</v>
      </c>
    </row>
    <row r="379" s="2" customFormat="1">
      <c r="A379" s="38"/>
      <c r="B379" s="39"/>
      <c r="C379" s="40"/>
      <c r="D379" s="233" t="s">
        <v>159</v>
      </c>
      <c r="E379" s="40"/>
      <c r="F379" s="234" t="s">
        <v>1514</v>
      </c>
      <c r="G379" s="40"/>
      <c r="H379" s="40"/>
      <c r="I379" s="235"/>
      <c r="J379" s="40"/>
      <c r="K379" s="40"/>
      <c r="L379" s="44"/>
      <c r="M379" s="236"/>
      <c r="N379" s="237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159</v>
      </c>
      <c r="AU379" s="17" t="s">
        <v>84</v>
      </c>
    </row>
    <row r="380" s="2" customFormat="1" ht="16.5" customHeight="1">
      <c r="A380" s="38"/>
      <c r="B380" s="39"/>
      <c r="C380" s="219" t="s">
        <v>863</v>
      </c>
      <c r="D380" s="219" t="s">
        <v>153</v>
      </c>
      <c r="E380" s="220" t="s">
        <v>1516</v>
      </c>
      <c r="F380" s="221" t="s">
        <v>1517</v>
      </c>
      <c r="G380" s="222" t="s">
        <v>194</v>
      </c>
      <c r="H380" s="223">
        <v>2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41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157</v>
      </c>
      <c r="AT380" s="231" t="s">
        <v>153</v>
      </c>
      <c r="AU380" s="231" t="s">
        <v>84</v>
      </c>
      <c r="AY380" s="17" t="s">
        <v>151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84</v>
      </c>
      <c r="BK380" s="232">
        <f>ROUND(I380*H380,2)</f>
        <v>0</v>
      </c>
      <c r="BL380" s="17" t="s">
        <v>157</v>
      </c>
      <c r="BM380" s="231" t="s">
        <v>1518</v>
      </c>
    </row>
    <row r="381" s="2" customFormat="1">
      <c r="A381" s="38"/>
      <c r="B381" s="39"/>
      <c r="C381" s="40"/>
      <c r="D381" s="233" t="s">
        <v>159</v>
      </c>
      <c r="E381" s="40"/>
      <c r="F381" s="234" t="s">
        <v>1517</v>
      </c>
      <c r="G381" s="40"/>
      <c r="H381" s="40"/>
      <c r="I381" s="235"/>
      <c r="J381" s="40"/>
      <c r="K381" s="40"/>
      <c r="L381" s="44"/>
      <c r="M381" s="236"/>
      <c r="N381" s="23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159</v>
      </c>
      <c r="AU381" s="17" t="s">
        <v>84</v>
      </c>
    </row>
    <row r="382" s="2" customFormat="1" ht="33" customHeight="1">
      <c r="A382" s="38"/>
      <c r="B382" s="39"/>
      <c r="C382" s="219" t="s">
        <v>868</v>
      </c>
      <c r="D382" s="219" t="s">
        <v>153</v>
      </c>
      <c r="E382" s="220" t="s">
        <v>1519</v>
      </c>
      <c r="F382" s="221" t="s">
        <v>1520</v>
      </c>
      <c r="G382" s="222" t="s">
        <v>194</v>
      </c>
      <c r="H382" s="223">
        <v>1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41</v>
      </c>
      <c r="O382" s="91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157</v>
      </c>
      <c r="AT382" s="231" t="s">
        <v>153</v>
      </c>
      <c r="AU382" s="231" t="s">
        <v>84</v>
      </c>
      <c r="AY382" s="17" t="s">
        <v>151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84</v>
      </c>
      <c r="BK382" s="232">
        <f>ROUND(I382*H382,2)</f>
        <v>0</v>
      </c>
      <c r="BL382" s="17" t="s">
        <v>157</v>
      </c>
      <c r="BM382" s="231" t="s">
        <v>1521</v>
      </c>
    </row>
    <row r="383" s="2" customFormat="1">
      <c r="A383" s="38"/>
      <c r="B383" s="39"/>
      <c r="C383" s="40"/>
      <c r="D383" s="233" t="s">
        <v>159</v>
      </c>
      <c r="E383" s="40"/>
      <c r="F383" s="234" t="s">
        <v>1520</v>
      </c>
      <c r="G383" s="40"/>
      <c r="H383" s="40"/>
      <c r="I383" s="235"/>
      <c r="J383" s="40"/>
      <c r="K383" s="40"/>
      <c r="L383" s="44"/>
      <c r="M383" s="236"/>
      <c r="N383" s="237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159</v>
      </c>
      <c r="AU383" s="17" t="s">
        <v>84</v>
      </c>
    </row>
    <row r="384" s="2" customFormat="1" ht="16.5" customHeight="1">
      <c r="A384" s="38"/>
      <c r="B384" s="39"/>
      <c r="C384" s="219" t="s">
        <v>875</v>
      </c>
      <c r="D384" s="219" t="s">
        <v>153</v>
      </c>
      <c r="E384" s="220" t="s">
        <v>1522</v>
      </c>
      <c r="F384" s="221" t="s">
        <v>1523</v>
      </c>
      <c r="G384" s="222" t="s">
        <v>194</v>
      </c>
      <c r="H384" s="223">
        <v>4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41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157</v>
      </c>
      <c r="AT384" s="231" t="s">
        <v>153</v>
      </c>
      <c r="AU384" s="231" t="s">
        <v>84</v>
      </c>
      <c r="AY384" s="17" t="s">
        <v>151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84</v>
      </c>
      <c r="BK384" s="232">
        <f>ROUND(I384*H384,2)</f>
        <v>0</v>
      </c>
      <c r="BL384" s="17" t="s">
        <v>157</v>
      </c>
      <c r="BM384" s="231" t="s">
        <v>1524</v>
      </c>
    </row>
    <row r="385" s="2" customFormat="1">
      <c r="A385" s="38"/>
      <c r="B385" s="39"/>
      <c r="C385" s="40"/>
      <c r="D385" s="233" t="s">
        <v>159</v>
      </c>
      <c r="E385" s="40"/>
      <c r="F385" s="234" t="s">
        <v>1523</v>
      </c>
      <c r="G385" s="40"/>
      <c r="H385" s="40"/>
      <c r="I385" s="235"/>
      <c r="J385" s="40"/>
      <c r="K385" s="40"/>
      <c r="L385" s="44"/>
      <c r="M385" s="236"/>
      <c r="N385" s="237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159</v>
      </c>
      <c r="AU385" s="17" t="s">
        <v>84</v>
      </c>
    </row>
    <row r="386" s="2" customFormat="1" ht="16.5" customHeight="1">
      <c r="A386" s="38"/>
      <c r="B386" s="39"/>
      <c r="C386" s="219" t="s">
        <v>880</v>
      </c>
      <c r="D386" s="219" t="s">
        <v>153</v>
      </c>
      <c r="E386" s="220" t="s">
        <v>1525</v>
      </c>
      <c r="F386" s="221" t="s">
        <v>1526</v>
      </c>
      <c r="G386" s="222" t="s">
        <v>194</v>
      </c>
      <c r="H386" s="223">
        <v>3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41</v>
      </c>
      <c r="O386" s="91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157</v>
      </c>
      <c r="AT386" s="231" t="s">
        <v>153</v>
      </c>
      <c r="AU386" s="231" t="s">
        <v>84</v>
      </c>
      <c r="AY386" s="17" t="s">
        <v>151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84</v>
      </c>
      <c r="BK386" s="232">
        <f>ROUND(I386*H386,2)</f>
        <v>0</v>
      </c>
      <c r="BL386" s="17" t="s">
        <v>157</v>
      </c>
      <c r="BM386" s="231" t="s">
        <v>1527</v>
      </c>
    </row>
    <row r="387" s="2" customFormat="1">
      <c r="A387" s="38"/>
      <c r="B387" s="39"/>
      <c r="C387" s="40"/>
      <c r="D387" s="233" t="s">
        <v>159</v>
      </c>
      <c r="E387" s="40"/>
      <c r="F387" s="234" t="s">
        <v>1526</v>
      </c>
      <c r="G387" s="40"/>
      <c r="H387" s="40"/>
      <c r="I387" s="235"/>
      <c r="J387" s="40"/>
      <c r="K387" s="40"/>
      <c r="L387" s="44"/>
      <c r="M387" s="236"/>
      <c r="N387" s="23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159</v>
      </c>
      <c r="AU387" s="17" t="s">
        <v>84</v>
      </c>
    </row>
    <row r="388" s="2" customFormat="1" ht="16.5" customHeight="1">
      <c r="A388" s="38"/>
      <c r="B388" s="39"/>
      <c r="C388" s="219" t="s">
        <v>884</v>
      </c>
      <c r="D388" s="219" t="s">
        <v>153</v>
      </c>
      <c r="E388" s="220" t="s">
        <v>1528</v>
      </c>
      <c r="F388" s="221" t="s">
        <v>1529</v>
      </c>
      <c r="G388" s="222" t="s">
        <v>194</v>
      </c>
      <c r="H388" s="223">
        <v>1</v>
      </c>
      <c r="I388" s="224"/>
      <c r="J388" s="225">
        <f>ROUND(I388*H388,2)</f>
        <v>0</v>
      </c>
      <c r="K388" s="226"/>
      <c r="L388" s="44"/>
      <c r="M388" s="227" t="s">
        <v>1</v>
      </c>
      <c r="N388" s="228" t="s">
        <v>41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157</v>
      </c>
      <c r="AT388" s="231" t="s">
        <v>153</v>
      </c>
      <c r="AU388" s="231" t="s">
        <v>84</v>
      </c>
      <c r="AY388" s="17" t="s">
        <v>151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84</v>
      </c>
      <c r="BK388" s="232">
        <f>ROUND(I388*H388,2)</f>
        <v>0</v>
      </c>
      <c r="BL388" s="17" t="s">
        <v>157</v>
      </c>
      <c r="BM388" s="231" t="s">
        <v>1530</v>
      </c>
    </row>
    <row r="389" s="2" customFormat="1">
      <c r="A389" s="38"/>
      <c r="B389" s="39"/>
      <c r="C389" s="40"/>
      <c r="D389" s="233" t="s">
        <v>159</v>
      </c>
      <c r="E389" s="40"/>
      <c r="F389" s="234" t="s">
        <v>1529</v>
      </c>
      <c r="G389" s="40"/>
      <c r="H389" s="40"/>
      <c r="I389" s="235"/>
      <c r="J389" s="40"/>
      <c r="K389" s="40"/>
      <c r="L389" s="44"/>
      <c r="M389" s="236"/>
      <c r="N389" s="237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159</v>
      </c>
      <c r="AU389" s="17" t="s">
        <v>84</v>
      </c>
    </row>
    <row r="390" s="2" customFormat="1" ht="16.5" customHeight="1">
      <c r="A390" s="38"/>
      <c r="B390" s="39"/>
      <c r="C390" s="219" t="s">
        <v>889</v>
      </c>
      <c r="D390" s="219" t="s">
        <v>153</v>
      </c>
      <c r="E390" s="220" t="s">
        <v>1531</v>
      </c>
      <c r="F390" s="221" t="s">
        <v>1532</v>
      </c>
      <c r="G390" s="222" t="s">
        <v>194</v>
      </c>
      <c r="H390" s="223">
        <v>9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41</v>
      </c>
      <c r="O390" s="91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157</v>
      </c>
      <c r="AT390" s="231" t="s">
        <v>153</v>
      </c>
      <c r="AU390" s="231" t="s">
        <v>84</v>
      </c>
      <c r="AY390" s="17" t="s">
        <v>151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84</v>
      </c>
      <c r="BK390" s="232">
        <f>ROUND(I390*H390,2)</f>
        <v>0</v>
      </c>
      <c r="BL390" s="17" t="s">
        <v>157</v>
      </c>
      <c r="BM390" s="231" t="s">
        <v>1533</v>
      </c>
    </row>
    <row r="391" s="2" customFormat="1">
      <c r="A391" s="38"/>
      <c r="B391" s="39"/>
      <c r="C391" s="40"/>
      <c r="D391" s="233" t="s">
        <v>159</v>
      </c>
      <c r="E391" s="40"/>
      <c r="F391" s="234" t="s">
        <v>1532</v>
      </c>
      <c r="G391" s="40"/>
      <c r="H391" s="40"/>
      <c r="I391" s="235"/>
      <c r="J391" s="40"/>
      <c r="K391" s="40"/>
      <c r="L391" s="44"/>
      <c r="M391" s="236"/>
      <c r="N391" s="237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159</v>
      </c>
      <c r="AU391" s="17" t="s">
        <v>84</v>
      </c>
    </row>
    <row r="392" s="2" customFormat="1" ht="16.5" customHeight="1">
      <c r="A392" s="38"/>
      <c r="B392" s="39"/>
      <c r="C392" s="219" t="s">
        <v>895</v>
      </c>
      <c r="D392" s="219" t="s">
        <v>153</v>
      </c>
      <c r="E392" s="220" t="s">
        <v>1534</v>
      </c>
      <c r="F392" s="221" t="s">
        <v>1535</v>
      </c>
      <c r="G392" s="222" t="s">
        <v>194</v>
      </c>
      <c r="H392" s="223">
        <v>5</v>
      </c>
      <c r="I392" s="224"/>
      <c r="J392" s="225">
        <f>ROUND(I392*H392,2)</f>
        <v>0</v>
      </c>
      <c r="K392" s="226"/>
      <c r="L392" s="44"/>
      <c r="M392" s="227" t="s">
        <v>1</v>
      </c>
      <c r="N392" s="228" t="s">
        <v>41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157</v>
      </c>
      <c r="AT392" s="231" t="s">
        <v>153</v>
      </c>
      <c r="AU392" s="231" t="s">
        <v>84</v>
      </c>
      <c r="AY392" s="17" t="s">
        <v>151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84</v>
      </c>
      <c r="BK392" s="232">
        <f>ROUND(I392*H392,2)</f>
        <v>0</v>
      </c>
      <c r="BL392" s="17" t="s">
        <v>157</v>
      </c>
      <c r="BM392" s="231" t="s">
        <v>1536</v>
      </c>
    </row>
    <row r="393" s="2" customFormat="1">
      <c r="A393" s="38"/>
      <c r="B393" s="39"/>
      <c r="C393" s="40"/>
      <c r="D393" s="233" t="s">
        <v>159</v>
      </c>
      <c r="E393" s="40"/>
      <c r="F393" s="234" t="s">
        <v>1535</v>
      </c>
      <c r="G393" s="40"/>
      <c r="H393" s="40"/>
      <c r="I393" s="235"/>
      <c r="J393" s="40"/>
      <c r="K393" s="40"/>
      <c r="L393" s="44"/>
      <c r="M393" s="236"/>
      <c r="N393" s="237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159</v>
      </c>
      <c r="AU393" s="17" t="s">
        <v>84</v>
      </c>
    </row>
    <row r="394" s="2" customFormat="1" ht="16.5" customHeight="1">
      <c r="A394" s="38"/>
      <c r="B394" s="39"/>
      <c r="C394" s="219" t="s">
        <v>899</v>
      </c>
      <c r="D394" s="219" t="s">
        <v>153</v>
      </c>
      <c r="E394" s="220" t="s">
        <v>1537</v>
      </c>
      <c r="F394" s="221" t="s">
        <v>1538</v>
      </c>
      <c r="G394" s="222" t="s">
        <v>194</v>
      </c>
      <c r="H394" s="223">
        <v>3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41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157</v>
      </c>
      <c r="AT394" s="231" t="s">
        <v>153</v>
      </c>
      <c r="AU394" s="231" t="s">
        <v>84</v>
      </c>
      <c r="AY394" s="17" t="s">
        <v>151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84</v>
      </c>
      <c r="BK394" s="232">
        <f>ROUND(I394*H394,2)</f>
        <v>0</v>
      </c>
      <c r="BL394" s="17" t="s">
        <v>157</v>
      </c>
      <c r="BM394" s="231" t="s">
        <v>1539</v>
      </c>
    </row>
    <row r="395" s="2" customFormat="1">
      <c r="A395" s="38"/>
      <c r="B395" s="39"/>
      <c r="C395" s="40"/>
      <c r="D395" s="233" t="s">
        <v>159</v>
      </c>
      <c r="E395" s="40"/>
      <c r="F395" s="234" t="s">
        <v>1538</v>
      </c>
      <c r="G395" s="40"/>
      <c r="H395" s="40"/>
      <c r="I395" s="235"/>
      <c r="J395" s="40"/>
      <c r="K395" s="40"/>
      <c r="L395" s="44"/>
      <c r="M395" s="236"/>
      <c r="N395" s="237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159</v>
      </c>
      <c r="AU395" s="17" t="s">
        <v>84</v>
      </c>
    </row>
    <row r="396" s="2" customFormat="1" ht="24.15" customHeight="1">
      <c r="A396" s="38"/>
      <c r="B396" s="39"/>
      <c r="C396" s="219" t="s">
        <v>903</v>
      </c>
      <c r="D396" s="219" t="s">
        <v>153</v>
      </c>
      <c r="E396" s="220" t="s">
        <v>1540</v>
      </c>
      <c r="F396" s="221" t="s">
        <v>1541</v>
      </c>
      <c r="G396" s="222" t="s">
        <v>194</v>
      </c>
      <c r="H396" s="223">
        <v>1</v>
      </c>
      <c r="I396" s="224"/>
      <c r="J396" s="225">
        <f>ROUND(I396*H396,2)</f>
        <v>0</v>
      </c>
      <c r="K396" s="226"/>
      <c r="L396" s="44"/>
      <c r="M396" s="227" t="s">
        <v>1</v>
      </c>
      <c r="N396" s="228" t="s">
        <v>41</v>
      </c>
      <c r="O396" s="91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157</v>
      </c>
      <c r="AT396" s="231" t="s">
        <v>153</v>
      </c>
      <c r="AU396" s="231" t="s">
        <v>84</v>
      </c>
      <c r="AY396" s="17" t="s">
        <v>151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84</v>
      </c>
      <c r="BK396" s="232">
        <f>ROUND(I396*H396,2)</f>
        <v>0</v>
      </c>
      <c r="BL396" s="17" t="s">
        <v>157</v>
      </c>
      <c r="BM396" s="231" t="s">
        <v>1542</v>
      </c>
    </row>
    <row r="397" s="2" customFormat="1">
      <c r="A397" s="38"/>
      <c r="B397" s="39"/>
      <c r="C397" s="40"/>
      <c r="D397" s="233" t="s">
        <v>159</v>
      </c>
      <c r="E397" s="40"/>
      <c r="F397" s="234" t="s">
        <v>1541</v>
      </c>
      <c r="G397" s="40"/>
      <c r="H397" s="40"/>
      <c r="I397" s="235"/>
      <c r="J397" s="40"/>
      <c r="K397" s="40"/>
      <c r="L397" s="44"/>
      <c r="M397" s="236"/>
      <c r="N397" s="237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159</v>
      </c>
      <c r="AU397" s="17" t="s">
        <v>84</v>
      </c>
    </row>
    <row r="398" s="2" customFormat="1" ht="16.5" customHeight="1">
      <c r="A398" s="38"/>
      <c r="B398" s="39"/>
      <c r="C398" s="219" t="s">
        <v>907</v>
      </c>
      <c r="D398" s="219" t="s">
        <v>153</v>
      </c>
      <c r="E398" s="220" t="s">
        <v>1543</v>
      </c>
      <c r="F398" s="221" t="s">
        <v>1544</v>
      </c>
      <c r="G398" s="222" t="s">
        <v>194</v>
      </c>
      <c r="H398" s="223">
        <v>6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41</v>
      </c>
      <c r="O398" s="91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157</v>
      </c>
      <c r="AT398" s="231" t="s">
        <v>153</v>
      </c>
      <c r="AU398" s="231" t="s">
        <v>84</v>
      </c>
      <c r="AY398" s="17" t="s">
        <v>151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84</v>
      </c>
      <c r="BK398" s="232">
        <f>ROUND(I398*H398,2)</f>
        <v>0</v>
      </c>
      <c r="BL398" s="17" t="s">
        <v>157</v>
      </c>
      <c r="BM398" s="231" t="s">
        <v>1545</v>
      </c>
    </row>
    <row r="399" s="2" customFormat="1">
      <c r="A399" s="38"/>
      <c r="B399" s="39"/>
      <c r="C399" s="40"/>
      <c r="D399" s="233" t="s">
        <v>159</v>
      </c>
      <c r="E399" s="40"/>
      <c r="F399" s="234" t="s">
        <v>1544</v>
      </c>
      <c r="G399" s="40"/>
      <c r="H399" s="40"/>
      <c r="I399" s="235"/>
      <c r="J399" s="40"/>
      <c r="K399" s="40"/>
      <c r="L399" s="44"/>
      <c r="M399" s="236"/>
      <c r="N399" s="237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159</v>
      </c>
      <c r="AU399" s="17" t="s">
        <v>84</v>
      </c>
    </row>
    <row r="400" s="2" customFormat="1" ht="16.5" customHeight="1">
      <c r="A400" s="38"/>
      <c r="B400" s="39"/>
      <c r="C400" s="219" t="s">
        <v>916</v>
      </c>
      <c r="D400" s="219" t="s">
        <v>153</v>
      </c>
      <c r="E400" s="220" t="s">
        <v>1546</v>
      </c>
      <c r="F400" s="221" t="s">
        <v>1547</v>
      </c>
      <c r="G400" s="222" t="s">
        <v>194</v>
      </c>
      <c r="H400" s="223">
        <v>5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41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157</v>
      </c>
      <c r="AT400" s="231" t="s">
        <v>153</v>
      </c>
      <c r="AU400" s="231" t="s">
        <v>84</v>
      </c>
      <c r="AY400" s="17" t="s">
        <v>151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84</v>
      </c>
      <c r="BK400" s="232">
        <f>ROUND(I400*H400,2)</f>
        <v>0</v>
      </c>
      <c r="BL400" s="17" t="s">
        <v>157</v>
      </c>
      <c r="BM400" s="231" t="s">
        <v>1548</v>
      </c>
    </row>
    <row r="401" s="2" customFormat="1">
      <c r="A401" s="38"/>
      <c r="B401" s="39"/>
      <c r="C401" s="40"/>
      <c r="D401" s="233" t="s">
        <v>159</v>
      </c>
      <c r="E401" s="40"/>
      <c r="F401" s="234" t="s">
        <v>1547</v>
      </c>
      <c r="G401" s="40"/>
      <c r="H401" s="40"/>
      <c r="I401" s="235"/>
      <c r="J401" s="40"/>
      <c r="K401" s="40"/>
      <c r="L401" s="44"/>
      <c r="M401" s="236"/>
      <c r="N401" s="237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159</v>
      </c>
      <c r="AU401" s="17" t="s">
        <v>84</v>
      </c>
    </row>
    <row r="402" s="2" customFormat="1" ht="16.5" customHeight="1">
      <c r="A402" s="38"/>
      <c r="B402" s="39"/>
      <c r="C402" s="219" t="s">
        <v>920</v>
      </c>
      <c r="D402" s="219" t="s">
        <v>153</v>
      </c>
      <c r="E402" s="220" t="s">
        <v>1549</v>
      </c>
      <c r="F402" s="221" t="s">
        <v>1550</v>
      </c>
      <c r="G402" s="222" t="s">
        <v>194</v>
      </c>
      <c r="H402" s="223">
        <v>1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41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157</v>
      </c>
      <c r="AT402" s="231" t="s">
        <v>153</v>
      </c>
      <c r="AU402" s="231" t="s">
        <v>84</v>
      </c>
      <c r="AY402" s="17" t="s">
        <v>151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84</v>
      </c>
      <c r="BK402" s="232">
        <f>ROUND(I402*H402,2)</f>
        <v>0</v>
      </c>
      <c r="BL402" s="17" t="s">
        <v>157</v>
      </c>
      <c r="BM402" s="231" t="s">
        <v>1551</v>
      </c>
    </row>
    <row r="403" s="2" customFormat="1">
      <c r="A403" s="38"/>
      <c r="B403" s="39"/>
      <c r="C403" s="40"/>
      <c r="D403" s="233" t="s">
        <v>159</v>
      </c>
      <c r="E403" s="40"/>
      <c r="F403" s="234" t="s">
        <v>1550</v>
      </c>
      <c r="G403" s="40"/>
      <c r="H403" s="40"/>
      <c r="I403" s="235"/>
      <c r="J403" s="40"/>
      <c r="K403" s="40"/>
      <c r="L403" s="44"/>
      <c r="M403" s="236"/>
      <c r="N403" s="237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84</v>
      </c>
    </row>
    <row r="404" s="2" customFormat="1" ht="16.5" customHeight="1">
      <c r="A404" s="38"/>
      <c r="B404" s="39"/>
      <c r="C404" s="219" t="s">
        <v>924</v>
      </c>
      <c r="D404" s="219" t="s">
        <v>153</v>
      </c>
      <c r="E404" s="220" t="s">
        <v>1543</v>
      </c>
      <c r="F404" s="221" t="s">
        <v>1544</v>
      </c>
      <c r="G404" s="222" t="s">
        <v>194</v>
      </c>
      <c r="H404" s="223">
        <v>6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41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157</v>
      </c>
      <c r="AT404" s="231" t="s">
        <v>153</v>
      </c>
      <c r="AU404" s="231" t="s">
        <v>84</v>
      </c>
      <c r="AY404" s="17" t="s">
        <v>151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84</v>
      </c>
      <c r="BK404" s="232">
        <f>ROUND(I404*H404,2)</f>
        <v>0</v>
      </c>
      <c r="BL404" s="17" t="s">
        <v>157</v>
      </c>
      <c r="BM404" s="231" t="s">
        <v>1552</v>
      </c>
    </row>
    <row r="405" s="2" customFormat="1">
      <c r="A405" s="38"/>
      <c r="B405" s="39"/>
      <c r="C405" s="40"/>
      <c r="D405" s="233" t="s">
        <v>159</v>
      </c>
      <c r="E405" s="40"/>
      <c r="F405" s="234" t="s">
        <v>1544</v>
      </c>
      <c r="G405" s="40"/>
      <c r="H405" s="40"/>
      <c r="I405" s="235"/>
      <c r="J405" s="40"/>
      <c r="K405" s="40"/>
      <c r="L405" s="44"/>
      <c r="M405" s="236"/>
      <c r="N405" s="23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159</v>
      </c>
      <c r="AU405" s="17" t="s">
        <v>84</v>
      </c>
    </row>
    <row r="406" s="2" customFormat="1" ht="16.5" customHeight="1">
      <c r="A406" s="38"/>
      <c r="B406" s="39"/>
      <c r="C406" s="219" t="s">
        <v>928</v>
      </c>
      <c r="D406" s="219" t="s">
        <v>153</v>
      </c>
      <c r="E406" s="220" t="s">
        <v>1553</v>
      </c>
      <c r="F406" s="221" t="s">
        <v>1554</v>
      </c>
      <c r="G406" s="222" t="s">
        <v>194</v>
      </c>
      <c r="H406" s="223">
        <v>2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41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157</v>
      </c>
      <c r="AT406" s="231" t="s">
        <v>153</v>
      </c>
      <c r="AU406" s="231" t="s">
        <v>84</v>
      </c>
      <c r="AY406" s="17" t="s">
        <v>151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84</v>
      </c>
      <c r="BK406" s="232">
        <f>ROUND(I406*H406,2)</f>
        <v>0</v>
      </c>
      <c r="BL406" s="17" t="s">
        <v>157</v>
      </c>
      <c r="BM406" s="231" t="s">
        <v>1555</v>
      </c>
    </row>
    <row r="407" s="2" customFormat="1">
      <c r="A407" s="38"/>
      <c r="B407" s="39"/>
      <c r="C407" s="40"/>
      <c r="D407" s="233" t="s">
        <v>159</v>
      </c>
      <c r="E407" s="40"/>
      <c r="F407" s="234" t="s">
        <v>1554</v>
      </c>
      <c r="G407" s="40"/>
      <c r="H407" s="40"/>
      <c r="I407" s="235"/>
      <c r="J407" s="40"/>
      <c r="K407" s="40"/>
      <c r="L407" s="44"/>
      <c r="M407" s="236"/>
      <c r="N407" s="237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159</v>
      </c>
      <c r="AU407" s="17" t="s">
        <v>84</v>
      </c>
    </row>
    <row r="408" s="2" customFormat="1" ht="21.75" customHeight="1">
      <c r="A408" s="38"/>
      <c r="B408" s="39"/>
      <c r="C408" s="219" t="s">
        <v>932</v>
      </c>
      <c r="D408" s="219" t="s">
        <v>153</v>
      </c>
      <c r="E408" s="220" t="s">
        <v>1556</v>
      </c>
      <c r="F408" s="221" t="s">
        <v>1557</v>
      </c>
      <c r="G408" s="222" t="s">
        <v>194</v>
      </c>
      <c r="H408" s="223">
        <v>1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41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157</v>
      </c>
      <c r="AT408" s="231" t="s">
        <v>153</v>
      </c>
      <c r="AU408" s="231" t="s">
        <v>84</v>
      </c>
      <c r="AY408" s="17" t="s">
        <v>151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84</v>
      </c>
      <c r="BK408" s="232">
        <f>ROUND(I408*H408,2)</f>
        <v>0</v>
      </c>
      <c r="BL408" s="17" t="s">
        <v>157</v>
      </c>
      <c r="BM408" s="231" t="s">
        <v>1558</v>
      </c>
    </row>
    <row r="409" s="2" customFormat="1">
      <c r="A409" s="38"/>
      <c r="B409" s="39"/>
      <c r="C409" s="40"/>
      <c r="D409" s="233" t="s">
        <v>159</v>
      </c>
      <c r="E409" s="40"/>
      <c r="F409" s="234" t="s">
        <v>1557</v>
      </c>
      <c r="G409" s="40"/>
      <c r="H409" s="40"/>
      <c r="I409" s="235"/>
      <c r="J409" s="40"/>
      <c r="K409" s="40"/>
      <c r="L409" s="44"/>
      <c r="M409" s="236"/>
      <c r="N409" s="23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159</v>
      </c>
      <c r="AU409" s="17" t="s">
        <v>84</v>
      </c>
    </row>
    <row r="410" s="2" customFormat="1" ht="21.75" customHeight="1">
      <c r="A410" s="38"/>
      <c r="B410" s="39"/>
      <c r="C410" s="219" t="s">
        <v>938</v>
      </c>
      <c r="D410" s="219" t="s">
        <v>153</v>
      </c>
      <c r="E410" s="220" t="s">
        <v>1559</v>
      </c>
      <c r="F410" s="221" t="s">
        <v>1560</v>
      </c>
      <c r="G410" s="222" t="s">
        <v>194</v>
      </c>
      <c r="H410" s="223">
        <v>3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41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157</v>
      </c>
      <c r="AT410" s="231" t="s">
        <v>153</v>
      </c>
      <c r="AU410" s="231" t="s">
        <v>84</v>
      </c>
      <c r="AY410" s="17" t="s">
        <v>151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84</v>
      </c>
      <c r="BK410" s="232">
        <f>ROUND(I410*H410,2)</f>
        <v>0</v>
      </c>
      <c r="BL410" s="17" t="s">
        <v>157</v>
      </c>
      <c r="BM410" s="231" t="s">
        <v>1561</v>
      </c>
    </row>
    <row r="411" s="2" customFormat="1">
      <c r="A411" s="38"/>
      <c r="B411" s="39"/>
      <c r="C411" s="40"/>
      <c r="D411" s="233" t="s">
        <v>159</v>
      </c>
      <c r="E411" s="40"/>
      <c r="F411" s="234" t="s">
        <v>1560</v>
      </c>
      <c r="G411" s="40"/>
      <c r="H411" s="40"/>
      <c r="I411" s="235"/>
      <c r="J411" s="40"/>
      <c r="K411" s="40"/>
      <c r="L411" s="44"/>
      <c r="M411" s="236"/>
      <c r="N411" s="23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159</v>
      </c>
      <c r="AU411" s="17" t="s">
        <v>84</v>
      </c>
    </row>
    <row r="412" s="2" customFormat="1" ht="16.5" customHeight="1">
      <c r="A412" s="38"/>
      <c r="B412" s="39"/>
      <c r="C412" s="219" t="s">
        <v>944</v>
      </c>
      <c r="D412" s="219" t="s">
        <v>153</v>
      </c>
      <c r="E412" s="220" t="s">
        <v>1562</v>
      </c>
      <c r="F412" s="221" t="s">
        <v>1563</v>
      </c>
      <c r="G412" s="222" t="s">
        <v>305</v>
      </c>
      <c r="H412" s="223">
        <v>246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41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157</v>
      </c>
      <c r="AT412" s="231" t="s">
        <v>153</v>
      </c>
      <c r="AU412" s="231" t="s">
        <v>84</v>
      </c>
      <c r="AY412" s="17" t="s">
        <v>151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84</v>
      </c>
      <c r="BK412" s="232">
        <f>ROUND(I412*H412,2)</f>
        <v>0</v>
      </c>
      <c r="BL412" s="17" t="s">
        <v>157</v>
      </c>
      <c r="BM412" s="231" t="s">
        <v>1564</v>
      </c>
    </row>
    <row r="413" s="2" customFormat="1">
      <c r="A413" s="38"/>
      <c r="B413" s="39"/>
      <c r="C413" s="40"/>
      <c r="D413" s="233" t="s">
        <v>159</v>
      </c>
      <c r="E413" s="40"/>
      <c r="F413" s="234" t="s">
        <v>1563</v>
      </c>
      <c r="G413" s="40"/>
      <c r="H413" s="40"/>
      <c r="I413" s="235"/>
      <c r="J413" s="40"/>
      <c r="K413" s="40"/>
      <c r="L413" s="44"/>
      <c r="M413" s="236"/>
      <c r="N413" s="237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159</v>
      </c>
      <c r="AU413" s="17" t="s">
        <v>84</v>
      </c>
    </row>
    <row r="414" s="2" customFormat="1" ht="24.15" customHeight="1">
      <c r="A414" s="38"/>
      <c r="B414" s="39"/>
      <c r="C414" s="219" t="s">
        <v>948</v>
      </c>
      <c r="D414" s="219" t="s">
        <v>153</v>
      </c>
      <c r="E414" s="220" t="s">
        <v>1565</v>
      </c>
      <c r="F414" s="221" t="s">
        <v>1566</v>
      </c>
      <c r="G414" s="222" t="s">
        <v>305</v>
      </c>
      <c r="H414" s="223">
        <v>246</v>
      </c>
      <c r="I414" s="224"/>
      <c r="J414" s="225">
        <f>ROUND(I414*H414,2)</f>
        <v>0</v>
      </c>
      <c r="K414" s="226"/>
      <c r="L414" s="44"/>
      <c r="M414" s="227" t="s">
        <v>1</v>
      </c>
      <c r="N414" s="228" t="s">
        <v>41</v>
      </c>
      <c r="O414" s="91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157</v>
      </c>
      <c r="AT414" s="231" t="s">
        <v>153</v>
      </c>
      <c r="AU414" s="231" t="s">
        <v>84</v>
      </c>
      <c r="AY414" s="17" t="s">
        <v>151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84</v>
      </c>
      <c r="BK414" s="232">
        <f>ROUND(I414*H414,2)</f>
        <v>0</v>
      </c>
      <c r="BL414" s="17" t="s">
        <v>157</v>
      </c>
      <c r="BM414" s="231" t="s">
        <v>1567</v>
      </c>
    </row>
    <row r="415" s="2" customFormat="1">
      <c r="A415" s="38"/>
      <c r="B415" s="39"/>
      <c r="C415" s="40"/>
      <c r="D415" s="233" t="s">
        <v>159</v>
      </c>
      <c r="E415" s="40"/>
      <c r="F415" s="234" t="s">
        <v>1566</v>
      </c>
      <c r="G415" s="40"/>
      <c r="H415" s="40"/>
      <c r="I415" s="235"/>
      <c r="J415" s="40"/>
      <c r="K415" s="40"/>
      <c r="L415" s="44"/>
      <c r="M415" s="236"/>
      <c r="N415" s="237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159</v>
      </c>
      <c r="AU415" s="17" t="s">
        <v>84</v>
      </c>
    </row>
    <row r="416" s="2" customFormat="1" ht="16.5" customHeight="1">
      <c r="A416" s="38"/>
      <c r="B416" s="39"/>
      <c r="C416" s="219" t="s">
        <v>952</v>
      </c>
      <c r="D416" s="219" t="s">
        <v>153</v>
      </c>
      <c r="E416" s="220" t="s">
        <v>1568</v>
      </c>
      <c r="F416" s="221" t="s">
        <v>1569</v>
      </c>
      <c r="G416" s="222" t="s">
        <v>188</v>
      </c>
      <c r="H416" s="223">
        <v>1.3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41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157</v>
      </c>
      <c r="AT416" s="231" t="s">
        <v>153</v>
      </c>
      <c r="AU416" s="231" t="s">
        <v>84</v>
      </c>
      <c r="AY416" s="17" t="s">
        <v>151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84</v>
      </c>
      <c r="BK416" s="232">
        <f>ROUND(I416*H416,2)</f>
        <v>0</v>
      </c>
      <c r="BL416" s="17" t="s">
        <v>157</v>
      </c>
      <c r="BM416" s="231" t="s">
        <v>1570</v>
      </c>
    </row>
    <row r="417" s="2" customFormat="1">
      <c r="A417" s="38"/>
      <c r="B417" s="39"/>
      <c r="C417" s="40"/>
      <c r="D417" s="233" t="s">
        <v>159</v>
      </c>
      <c r="E417" s="40"/>
      <c r="F417" s="234" t="s">
        <v>1569</v>
      </c>
      <c r="G417" s="40"/>
      <c r="H417" s="40"/>
      <c r="I417" s="235"/>
      <c r="J417" s="40"/>
      <c r="K417" s="40"/>
      <c r="L417" s="44"/>
      <c r="M417" s="236"/>
      <c r="N417" s="237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159</v>
      </c>
      <c r="AU417" s="17" t="s">
        <v>84</v>
      </c>
    </row>
    <row r="418" s="12" customFormat="1" ht="25.92" customHeight="1">
      <c r="A418" s="12"/>
      <c r="B418" s="203"/>
      <c r="C418" s="204"/>
      <c r="D418" s="205" t="s">
        <v>75</v>
      </c>
      <c r="E418" s="206" t="s">
        <v>1571</v>
      </c>
      <c r="F418" s="206" t="s">
        <v>1572</v>
      </c>
      <c r="G418" s="204"/>
      <c r="H418" s="204"/>
      <c r="I418" s="207"/>
      <c r="J418" s="208">
        <f>BK418</f>
        <v>0</v>
      </c>
      <c r="K418" s="204"/>
      <c r="L418" s="209"/>
      <c r="M418" s="210"/>
      <c r="N418" s="211"/>
      <c r="O418" s="211"/>
      <c r="P418" s="212">
        <f>SUM(P419:P426)</f>
        <v>0</v>
      </c>
      <c r="Q418" s="211"/>
      <c r="R418" s="212">
        <f>SUM(R419:R426)</f>
        <v>0</v>
      </c>
      <c r="S418" s="211"/>
      <c r="T418" s="213">
        <f>SUM(T419:T426)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4" t="s">
        <v>84</v>
      </c>
      <c r="AT418" s="215" t="s">
        <v>75</v>
      </c>
      <c r="AU418" s="215" t="s">
        <v>76</v>
      </c>
      <c r="AY418" s="214" t="s">
        <v>151</v>
      </c>
      <c r="BK418" s="216">
        <f>SUM(BK419:BK426)</f>
        <v>0</v>
      </c>
    </row>
    <row r="419" s="2" customFormat="1" ht="16.5" customHeight="1">
      <c r="A419" s="38"/>
      <c r="B419" s="39"/>
      <c r="C419" s="219" t="s">
        <v>963</v>
      </c>
      <c r="D419" s="219" t="s">
        <v>153</v>
      </c>
      <c r="E419" s="220" t="s">
        <v>1573</v>
      </c>
      <c r="F419" s="221" t="s">
        <v>1574</v>
      </c>
      <c r="G419" s="222" t="s">
        <v>194</v>
      </c>
      <c r="H419" s="223">
        <v>2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41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157</v>
      </c>
      <c r="AT419" s="231" t="s">
        <v>153</v>
      </c>
      <c r="AU419" s="231" t="s">
        <v>84</v>
      </c>
      <c r="AY419" s="17" t="s">
        <v>151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84</v>
      </c>
      <c r="BK419" s="232">
        <f>ROUND(I419*H419,2)</f>
        <v>0</v>
      </c>
      <c r="BL419" s="17" t="s">
        <v>157</v>
      </c>
      <c r="BM419" s="231" t="s">
        <v>1575</v>
      </c>
    </row>
    <row r="420" s="2" customFormat="1">
      <c r="A420" s="38"/>
      <c r="B420" s="39"/>
      <c r="C420" s="40"/>
      <c r="D420" s="233" t="s">
        <v>159</v>
      </c>
      <c r="E420" s="40"/>
      <c r="F420" s="234" t="s">
        <v>1574</v>
      </c>
      <c r="G420" s="40"/>
      <c r="H420" s="40"/>
      <c r="I420" s="235"/>
      <c r="J420" s="40"/>
      <c r="K420" s="40"/>
      <c r="L420" s="44"/>
      <c r="M420" s="236"/>
      <c r="N420" s="237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159</v>
      </c>
      <c r="AU420" s="17" t="s">
        <v>84</v>
      </c>
    </row>
    <row r="421" s="2" customFormat="1" ht="24.15" customHeight="1">
      <c r="A421" s="38"/>
      <c r="B421" s="39"/>
      <c r="C421" s="219" t="s">
        <v>967</v>
      </c>
      <c r="D421" s="219" t="s">
        <v>153</v>
      </c>
      <c r="E421" s="220" t="s">
        <v>1576</v>
      </c>
      <c r="F421" s="221" t="s">
        <v>1577</v>
      </c>
      <c r="G421" s="222" t="s">
        <v>194</v>
      </c>
      <c r="H421" s="223">
        <v>1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41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157</v>
      </c>
      <c r="AT421" s="231" t="s">
        <v>153</v>
      </c>
      <c r="AU421" s="231" t="s">
        <v>84</v>
      </c>
      <c r="AY421" s="17" t="s">
        <v>151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84</v>
      </c>
      <c r="BK421" s="232">
        <f>ROUND(I421*H421,2)</f>
        <v>0</v>
      </c>
      <c r="BL421" s="17" t="s">
        <v>157</v>
      </c>
      <c r="BM421" s="231" t="s">
        <v>1578</v>
      </c>
    </row>
    <row r="422" s="2" customFormat="1">
      <c r="A422" s="38"/>
      <c r="B422" s="39"/>
      <c r="C422" s="40"/>
      <c r="D422" s="233" t="s">
        <v>159</v>
      </c>
      <c r="E422" s="40"/>
      <c r="F422" s="234" t="s">
        <v>1577</v>
      </c>
      <c r="G422" s="40"/>
      <c r="H422" s="40"/>
      <c r="I422" s="235"/>
      <c r="J422" s="40"/>
      <c r="K422" s="40"/>
      <c r="L422" s="44"/>
      <c r="M422" s="236"/>
      <c r="N422" s="237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159</v>
      </c>
      <c r="AU422" s="17" t="s">
        <v>84</v>
      </c>
    </row>
    <row r="423" s="2" customFormat="1" ht="24.15" customHeight="1">
      <c r="A423" s="38"/>
      <c r="B423" s="39"/>
      <c r="C423" s="219" t="s">
        <v>972</v>
      </c>
      <c r="D423" s="219" t="s">
        <v>153</v>
      </c>
      <c r="E423" s="220" t="s">
        <v>1579</v>
      </c>
      <c r="F423" s="221" t="s">
        <v>1580</v>
      </c>
      <c r="G423" s="222" t="s">
        <v>194</v>
      </c>
      <c r="H423" s="223">
        <v>1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41</v>
      </c>
      <c r="O423" s="91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157</v>
      </c>
      <c r="AT423" s="231" t="s">
        <v>153</v>
      </c>
      <c r="AU423" s="231" t="s">
        <v>84</v>
      </c>
      <c r="AY423" s="17" t="s">
        <v>151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84</v>
      </c>
      <c r="BK423" s="232">
        <f>ROUND(I423*H423,2)</f>
        <v>0</v>
      </c>
      <c r="BL423" s="17" t="s">
        <v>157</v>
      </c>
      <c r="BM423" s="231" t="s">
        <v>1581</v>
      </c>
    </row>
    <row r="424" s="2" customFormat="1">
      <c r="A424" s="38"/>
      <c r="B424" s="39"/>
      <c r="C424" s="40"/>
      <c r="D424" s="233" t="s">
        <v>159</v>
      </c>
      <c r="E424" s="40"/>
      <c r="F424" s="234" t="s">
        <v>1580</v>
      </c>
      <c r="G424" s="40"/>
      <c r="H424" s="40"/>
      <c r="I424" s="235"/>
      <c r="J424" s="40"/>
      <c r="K424" s="40"/>
      <c r="L424" s="44"/>
      <c r="M424" s="236"/>
      <c r="N424" s="237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159</v>
      </c>
      <c r="AU424" s="17" t="s">
        <v>84</v>
      </c>
    </row>
    <row r="425" s="2" customFormat="1" ht="16.5" customHeight="1">
      <c r="A425" s="38"/>
      <c r="B425" s="39"/>
      <c r="C425" s="219" t="s">
        <v>978</v>
      </c>
      <c r="D425" s="219" t="s">
        <v>153</v>
      </c>
      <c r="E425" s="220" t="s">
        <v>1582</v>
      </c>
      <c r="F425" s="221" t="s">
        <v>1583</v>
      </c>
      <c r="G425" s="222" t="s">
        <v>188</v>
      </c>
      <c r="H425" s="223">
        <v>0.040000000000000001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41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157</v>
      </c>
      <c r="AT425" s="231" t="s">
        <v>153</v>
      </c>
      <c r="AU425" s="231" t="s">
        <v>84</v>
      </c>
      <c r="AY425" s="17" t="s">
        <v>151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84</v>
      </c>
      <c r="BK425" s="232">
        <f>ROUND(I425*H425,2)</f>
        <v>0</v>
      </c>
      <c r="BL425" s="17" t="s">
        <v>157</v>
      </c>
      <c r="BM425" s="231" t="s">
        <v>1584</v>
      </c>
    </row>
    <row r="426" s="2" customFormat="1">
      <c r="A426" s="38"/>
      <c r="B426" s="39"/>
      <c r="C426" s="40"/>
      <c r="D426" s="233" t="s">
        <v>159</v>
      </c>
      <c r="E426" s="40"/>
      <c r="F426" s="234" t="s">
        <v>1583</v>
      </c>
      <c r="G426" s="40"/>
      <c r="H426" s="40"/>
      <c r="I426" s="235"/>
      <c r="J426" s="40"/>
      <c r="K426" s="40"/>
      <c r="L426" s="44"/>
      <c r="M426" s="236"/>
      <c r="N426" s="237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159</v>
      </c>
      <c r="AU426" s="17" t="s">
        <v>84</v>
      </c>
    </row>
    <row r="427" s="12" customFormat="1" ht="25.92" customHeight="1">
      <c r="A427" s="12"/>
      <c r="B427" s="203"/>
      <c r="C427" s="204"/>
      <c r="D427" s="205" t="s">
        <v>75</v>
      </c>
      <c r="E427" s="206" t="s">
        <v>1585</v>
      </c>
      <c r="F427" s="206" t="s">
        <v>1586</v>
      </c>
      <c r="G427" s="204"/>
      <c r="H427" s="204"/>
      <c r="I427" s="207"/>
      <c r="J427" s="208">
        <f>BK427</f>
        <v>0</v>
      </c>
      <c r="K427" s="204"/>
      <c r="L427" s="209"/>
      <c r="M427" s="210"/>
      <c r="N427" s="211"/>
      <c r="O427" s="211"/>
      <c r="P427" s="212">
        <f>SUM(P428:P551)</f>
        <v>0</v>
      </c>
      <c r="Q427" s="211"/>
      <c r="R427" s="212">
        <f>SUM(R428:R551)</f>
        <v>0</v>
      </c>
      <c r="S427" s="211"/>
      <c r="T427" s="213">
        <f>SUM(T428:T551)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4" t="s">
        <v>84</v>
      </c>
      <c r="AT427" s="215" t="s">
        <v>75</v>
      </c>
      <c r="AU427" s="215" t="s">
        <v>76</v>
      </c>
      <c r="AY427" s="214" t="s">
        <v>151</v>
      </c>
      <c r="BK427" s="216">
        <f>SUM(BK428:BK551)</f>
        <v>0</v>
      </c>
    </row>
    <row r="428" s="2" customFormat="1" ht="16.5" customHeight="1">
      <c r="A428" s="38"/>
      <c r="B428" s="39"/>
      <c r="C428" s="219" t="s">
        <v>984</v>
      </c>
      <c r="D428" s="219" t="s">
        <v>153</v>
      </c>
      <c r="E428" s="220" t="s">
        <v>1587</v>
      </c>
      <c r="F428" s="221" t="s">
        <v>1588</v>
      </c>
      <c r="G428" s="222" t="s">
        <v>194</v>
      </c>
      <c r="H428" s="223">
        <v>5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41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157</v>
      </c>
      <c r="AT428" s="231" t="s">
        <v>153</v>
      </c>
      <c r="AU428" s="231" t="s">
        <v>84</v>
      </c>
      <c r="AY428" s="17" t="s">
        <v>151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84</v>
      </c>
      <c r="BK428" s="232">
        <f>ROUND(I428*H428,2)</f>
        <v>0</v>
      </c>
      <c r="BL428" s="17" t="s">
        <v>157</v>
      </c>
      <c r="BM428" s="231" t="s">
        <v>1589</v>
      </c>
    </row>
    <row r="429" s="2" customFormat="1">
      <c r="A429" s="38"/>
      <c r="B429" s="39"/>
      <c r="C429" s="40"/>
      <c r="D429" s="233" t="s">
        <v>159</v>
      </c>
      <c r="E429" s="40"/>
      <c r="F429" s="234" t="s">
        <v>1588</v>
      </c>
      <c r="G429" s="40"/>
      <c r="H429" s="40"/>
      <c r="I429" s="235"/>
      <c r="J429" s="40"/>
      <c r="K429" s="40"/>
      <c r="L429" s="44"/>
      <c r="M429" s="236"/>
      <c r="N429" s="237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159</v>
      </c>
      <c r="AU429" s="17" t="s">
        <v>84</v>
      </c>
    </row>
    <row r="430" s="2" customFormat="1" ht="16.5" customHeight="1">
      <c r="A430" s="38"/>
      <c r="B430" s="39"/>
      <c r="C430" s="219" t="s">
        <v>990</v>
      </c>
      <c r="D430" s="219" t="s">
        <v>153</v>
      </c>
      <c r="E430" s="220" t="s">
        <v>1590</v>
      </c>
      <c r="F430" s="221" t="s">
        <v>1591</v>
      </c>
      <c r="G430" s="222" t="s">
        <v>194</v>
      </c>
      <c r="H430" s="223">
        <v>6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41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157</v>
      </c>
      <c r="AT430" s="231" t="s">
        <v>153</v>
      </c>
      <c r="AU430" s="231" t="s">
        <v>84</v>
      </c>
      <c r="AY430" s="17" t="s">
        <v>151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84</v>
      </c>
      <c r="BK430" s="232">
        <f>ROUND(I430*H430,2)</f>
        <v>0</v>
      </c>
      <c r="BL430" s="17" t="s">
        <v>157</v>
      </c>
      <c r="BM430" s="231" t="s">
        <v>1592</v>
      </c>
    </row>
    <row r="431" s="2" customFormat="1">
      <c r="A431" s="38"/>
      <c r="B431" s="39"/>
      <c r="C431" s="40"/>
      <c r="D431" s="233" t="s">
        <v>159</v>
      </c>
      <c r="E431" s="40"/>
      <c r="F431" s="234" t="s">
        <v>1591</v>
      </c>
      <c r="G431" s="40"/>
      <c r="H431" s="40"/>
      <c r="I431" s="235"/>
      <c r="J431" s="40"/>
      <c r="K431" s="40"/>
      <c r="L431" s="44"/>
      <c r="M431" s="236"/>
      <c r="N431" s="237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159</v>
      </c>
      <c r="AU431" s="17" t="s">
        <v>84</v>
      </c>
    </row>
    <row r="432" s="2" customFormat="1" ht="16.5" customHeight="1">
      <c r="A432" s="38"/>
      <c r="B432" s="39"/>
      <c r="C432" s="219" t="s">
        <v>994</v>
      </c>
      <c r="D432" s="219" t="s">
        <v>153</v>
      </c>
      <c r="E432" s="220" t="s">
        <v>1593</v>
      </c>
      <c r="F432" s="221" t="s">
        <v>1594</v>
      </c>
      <c r="G432" s="222" t="s">
        <v>194</v>
      </c>
      <c r="H432" s="223">
        <v>5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41</v>
      </c>
      <c r="O432" s="91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157</v>
      </c>
      <c r="AT432" s="231" t="s">
        <v>153</v>
      </c>
      <c r="AU432" s="231" t="s">
        <v>84</v>
      </c>
      <c r="AY432" s="17" t="s">
        <v>151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84</v>
      </c>
      <c r="BK432" s="232">
        <f>ROUND(I432*H432,2)</f>
        <v>0</v>
      </c>
      <c r="BL432" s="17" t="s">
        <v>157</v>
      </c>
      <c r="BM432" s="231" t="s">
        <v>1595</v>
      </c>
    </row>
    <row r="433" s="2" customFormat="1">
      <c r="A433" s="38"/>
      <c r="B433" s="39"/>
      <c r="C433" s="40"/>
      <c r="D433" s="233" t="s">
        <v>159</v>
      </c>
      <c r="E433" s="40"/>
      <c r="F433" s="234" t="s">
        <v>1594</v>
      </c>
      <c r="G433" s="40"/>
      <c r="H433" s="40"/>
      <c r="I433" s="235"/>
      <c r="J433" s="40"/>
      <c r="K433" s="40"/>
      <c r="L433" s="44"/>
      <c r="M433" s="236"/>
      <c r="N433" s="237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159</v>
      </c>
      <c r="AU433" s="17" t="s">
        <v>84</v>
      </c>
    </row>
    <row r="434" s="2" customFormat="1" ht="16.5" customHeight="1">
      <c r="A434" s="38"/>
      <c r="B434" s="39"/>
      <c r="C434" s="219" t="s">
        <v>998</v>
      </c>
      <c r="D434" s="219" t="s">
        <v>153</v>
      </c>
      <c r="E434" s="220" t="s">
        <v>1596</v>
      </c>
      <c r="F434" s="221" t="s">
        <v>1597</v>
      </c>
      <c r="G434" s="222" t="s">
        <v>194</v>
      </c>
      <c r="H434" s="223">
        <v>5</v>
      </c>
      <c r="I434" s="224"/>
      <c r="J434" s="225">
        <f>ROUND(I434*H434,2)</f>
        <v>0</v>
      </c>
      <c r="K434" s="226"/>
      <c r="L434" s="44"/>
      <c r="M434" s="227" t="s">
        <v>1</v>
      </c>
      <c r="N434" s="228" t="s">
        <v>41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157</v>
      </c>
      <c r="AT434" s="231" t="s">
        <v>153</v>
      </c>
      <c r="AU434" s="231" t="s">
        <v>84</v>
      </c>
      <c r="AY434" s="17" t="s">
        <v>151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84</v>
      </c>
      <c r="BK434" s="232">
        <f>ROUND(I434*H434,2)</f>
        <v>0</v>
      </c>
      <c r="BL434" s="17" t="s">
        <v>157</v>
      </c>
      <c r="BM434" s="231" t="s">
        <v>1598</v>
      </c>
    </row>
    <row r="435" s="2" customFormat="1">
      <c r="A435" s="38"/>
      <c r="B435" s="39"/>
      <c r="C435" s="40"/>
      <c r="D435" s="233" t="s">
        <v>159</v>
      </c>
      <c r="E435" s="40"/>
      <c r="F435" s="234" t="s">
        <v>1597</v>
      </c>
      <c r="G435" s="40"/>
      <c r="H435" s="40"/>
      <c r="I435" s="235"/>
      <c r="J435" s="40"/>
      <c r="K435" s="40"/>
      <c r="L435" s="44"/>
      <c r="M435" s="236"/>
      <c r="N435" s="237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159</v>
      </c>
      <c r="AU435" s="17" t="s">
        <v>84</v>
      </c>
    </row>
    <row r="436" s="2" customFormat="1" ht="21.75" customHeight="1">
      <c r="A436" s="38"/>
      <c r="B436" s="39"/>
      <c r="C436" s="219" t="s">
        <v>1002</v>
      </c>
      <c r="D436" s="219" t="s">
        <v>153</v>
      </c>
      <c r="E436" s="220" t="s">
        <v>1599</v>
      </c>
      <c r="F436" s="221" t="s">
        <v>1600</v>
      </c>
      <c r="G436" s="222" t="s">
        <v>194</v>
      </c>
      <c r="H436" s="223">
        <v>1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41</v>
      </c>
      <c r="O436" s="91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157</v>
      </c>
      <c r="AT436" s="231" t="s">
        <v>153</v>
      </c>
      <c r="AU436" s="231" t="s">
        <v>84</v>
      </c>
      <c r="AY436" s="17" t="s">
        <v>151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84</v>
      </c>
      <c r="BK436" s="232">
        <f>ROUND(I436*H436,2)</f>
        <v>0</v>
      </c>
      <c r="BL436" s="17" t="s">
        <v>157</v>
      </c>
      <c r="BM436" s="231" t="s">
        <v>1601</v>
      </c>
    </row>
    <row r="437" s="2" customFormat="1">
      <c r="A437" s="38"/>
      <c r="B437" s="39"/>
      <c r="C437" s="40"/>
      <c r="D437" s="233" t="s">
        <v>159</v>
      </c>
      <c r="E437" s="40"/>
      <c r="F437" s="234" t="s">
        <v>1600</v>
      </c>
      <c r="G437" s="40"/>
      <c r="H437" s="40"/>
      <c r="I437" s="235"/>
      <c r="J437" s="40"/>
      <c r="K437" s="40"/>
      <c r="L437" s="44"/>
      <c r="M437" s="236"/>
      <c r="N437" s="237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159</v>
      </c>
      <c r="AU437" s="17" t="s">
        <v>84</v>
      </c>
    </row>
    <row r="438" s="2" customFormat="1" ht="21.75" customHeight="1">
      <c r="A438" s="38"/>
      <c r="B438" s="39"/>
      <c r="C438" s="219" t="s">
        <v>1011</v>
      </c>
      <c r="D438" s="219" t="s">
        <v>153</v>
      </c>
      <c r="E438" s="220" t="s">
        <v>1602</v>
      </c>
      <c r="F438" s="221" t="s">
        <v>1603</v>
      </c>
      <c r="G438" s="222" t="s">
        <v>194</v>
      </c>
      <c r="H438" s="223">
        <v>1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41</v>
      </c>
      <c r="O438" s="91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157</v>
      </c>
      <c r="AT438" s="231" t="s">
        <v>153</v>
      </c>
      <c r="AU438" s="231" t="s">
        <v>84</v>
      </c>
      <c r="AY438" s="17" t="s">
        <v>151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84</v>
      </c>
      <c r="BK438" s="232">
        <f>ROUND(I438*H438,2)</f>
        <v>0</v>
      </c>
      <c r="BL438" s="17" t="s">
        <v>157</v>
      </c>
      <c r="BM438" s="231" t="s">
        <v>1604</v>
      </c>
    </row>
    <row r="439" s="2" customFormat="1">
      <c r="A439" s="38"/>
      <c r="B439" s="39"/>
      <c r="C439" s="40"/>
      <c r="D439" s="233" t="s">
        <v>159</v>
      </c>
      <c r="E439" s="40"/>
      <c r="F439" s="234" t="s">
        <v>1603</v>
      </c>
      <c r="G439" s="40"/>
      <c r="H439" s="40"/>
      <c r="I439" s="235"/>
      <c r="J439" s="40"/>
      <c r="K439" s="40"/>
      <c r="L439" s="44"/>
      <c r="M439" s="236"/>
      <c r="N439" s="237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159</v>
      </c>
      <c r="AU439" s="17" t="s">
        <v>84</v>
      </c>
    </row>
    <row r="440" s="2" customFormat="1" ht="16.5" customHeight="1">
      <c r="A440" s="38"/>
      <c r="B440" s="39"/>
      <c r="C440" s="219" t="s">
        <v>1015</v>
      </c>
      <c r="D440" s="219" t="s">
        <v>153</v>
      </c>
      <c r="E440" s="220" t="s">
        <v>1605</v>
      </c>
      <c r="F440" s="221" t="s">
        <v>1606</v>
      </c>
      <c r="G440" s="222" t="s">
        <v>194</v>
      </c>
      <c r="H440" s="223">
        <v>1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41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157</v>
      </c>
      <c r="AT440" s="231" t="s">
        <v>153</v>
      </c>
      <c r="AU440" s="231" t="s">
        <v>84</v>
      </c>
      <c r="AY440" s="17" t="s">
        <v>151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84</v>
      </c>
      <c r="BK440" s="232">
        <f>ROUND(I440*H440,2)</f>
        <v>0</v>
      </c>
      <c r="BL440" s="17" t="s">
        <v>157</v>
      </c>
      <c r="BM440" s="231" t="s">
        <v>1607</v>
      </c>
    </row>
    <row r="441" s="2" customFormat="1">
      <c r="A441" s="38"/>
      <c r="B441" s="39"/>
      <c r="C441" s="40"/>
      <c r="D441" s="233" t="s">
        <v>159</v>
      </c>
      <c r="E441" s="40"/>
      <c r="F441" s="234" t="s">
        <v>1606</v>
      </c>
      <c r="G441" s="40"/>
      <c r="H441" s="40"/>
      <c r="I441" s="235"/>
      <c r="J441" s="40"/>
      <c r="K441" s="40"/>
      <c r="L441" s="44"/>
      <c r="M441" s="236"/>
      <c r="N441" s="237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159</v>
      </c>
      <c r="AU441" s="17" t="s">
        <v>84</v>
      </c>
    </row>
    <row r="442" s="2" customFormat="1" ht="21.75" customHeight="1">
      <c r="A442" s="38"/>
      <c r="B442" s="39"/>
      <c r="C442" s="219" t="s">
        <v>1020</v>
      </c>
      <c r="D442" s="219" t="s">
        <v>153</v>
      </c>
      <c r="E442" s="220" t="s">
        <v>1608</v>
      </c>
      <c r="F442" s="221" t="s">
        <v>1609</v>
      </c>
      <c r="G442" s="222" t="s">
        <v>194</v>
      </c>
      <c r="H442" s="223">
        <v>2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41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157</v>
      </c>
      <c r="AT442" s="231" t="s">
        <v>153</v>
      </c>
      <c r="AU442" s="231" t="s">
        <v>84</v>
      </c>
      <c r="AY442" s="17" t="s">
        <v>151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84</v>
      </c>
      <c r="BK442" s="232">
        <f>ROUND(I442*H442,2)</f>
        <v>0</v>
      </c>
      <c r="BL442" s="17" t="s">
        <v>157</v>
      </c>
      <c r="BM442" s="231" t="s">
        <v>1610</v>
      </c>
    </row>
    <row r="443" s="2" customFormat="1">
      <c r="A443" s="38"/>
      <c r="B443" s="39"/>
      <c r="C443" s="40"/>
      <c r="D443" s="233" t="s">
        <v>159</v>
      </c>
      <c r="E443" s="40"/>
      <c r="F443" s="234" t="s">
        <v>1609</v>
      </c>
      <c r="G443" s="40"/>
      <c r="H443" s="40"/>
      <c r="I443" s="235"/>
      <c r="J443" s="40"/>
      <c r="K443" s="40"/>
      <c r="L443" s="44"/>
      <c r="M443" s="236"/>
      <c r="N443" s="237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159</v>
      </c>
      <c r="AU443" s="17" t="s">
        <v>84</v>
      </c>
    </row>
    <row r="444" s="2" customFormat="1" ht="24.15" customHeight="1">
      <c r="A444" s="38"/>
      <c r="B444" s="39"/>
      <c r="C444" s="219" t="s">
        <v>1024</v>
      </c>
      <c r="D444" s="219" t="s">
        <v>153</v>
      </c>
      <c r="E444" s="220" t="s">
        <v>1611</v>
      </c>
      <c r="F444" s="221" t="s">
        <v>1612</v>
      </c>
      <c r="G444" s="222" t="s">
        <v>194</v>
      </c>
      <c r="H444" s="223">
        <v>4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41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157</v>
      </c>
      <c r="AT444" s="231" t="s">
        <v>153</v>
      </c>
      <c r="AU444" s="231" t="s">
        <v>84</v>
      </c>
      <c r="AY444" s="17" t="s">
        <v>151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84</v>
      </c>
      <c r="BK444" s="232">
        <f>ROUND(I444*H444,2)</f>
        <v>0</v>
      </c>
      <c r="BL444" s="17" t="s">
        <v>157</v>
      </c>
      <c r="BM444" s="231" t="s">
        <v>1613</v>
      </c>
    </row>
    <row r="445" s="2" customFormat="1">
      <c r="A445" s="38"/>
      <c r="B445" s="39"/>
      <c r="C445" s="40"/>
      <c r="D445" s="233" t="s">
        <v>159</v>
      </c>
      <c r="E445" s="40"/>
      <c r="F445" s="234" t="s">
        <v>1612</v>
      </c>
      <c r="G445" s="40"/>
      <c r="H445" s="40"/>
      <c r="I445" s="235"/>
      <c r="J445" s="40"/>
      <c r="K445" s="40"/>
      <c r="L445" s="44"/>
      <c r="M445" s="236"/>
      <c r="N445" s="237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159</v>
      </c>
      <c r="AU445" s="17" t="s">
        <v>84</v>
      </c>
    </row>
    <row r="446" s="2" customFormat="1" ht="33" customHeight="1">
      <c r="A446" s="38"/>
      <c r="B446" s="39"/>
      <c r="C446" s="219" t="s">
        <v>1029</v>
      </c>
      <c r="D446" s="219" t="s">
        <v>153</v>
      </c>
      <c r="E446" s="220" t="s">
        <v>1614</v>
      </c>
      <c r="F446" s="221" t="s">
        <v>1615</v>
      </c>
      <c r="G446" s="222" t="s">
        <v>194</v>
      </c>
      <c r="H446" s="223">
        <v>4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41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157</v>
      </c>
      <c r="AT446" s="231" t="s">
        <v>153</v>
      </c>
      <c r="AU446" s="231" t="s">
        <v>84</v>
      </c>
      <c r="AY446" s="17" t="s">
        <v>151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84</v>
      </c>
      <c r="BK446" s="232">
        <f>ROUND(I446*H446,2)</f>
        <v>0</v>
      </c>
      <c r="BL446" s="17" t="s">
        <v>157</v>
      </c>
      <c r="BM446" s="231" t="s">
        <v>1616</v>
      </c>
    </row>
    <row r="447" s="2" customFormat="1">
      <c r="A447" s="38"/>
      <c r="B447" s="39"/>
      <c r="C447" s="40"/>
      <c r="D447" s="233" t="s">
        <v>159</v>
      </c>
      <c r="E447" s="40"/>
      <c r="F447" s="234" t="s">
        <v>1615</v>
      </c>
      <c r="G447" s="40"/>
      <c r="H447" s="40"/>
      <c r="I447" s="235"/>
      <c r="J447" s="40"/>
      <c r="K447" s="40"/>
      <c r="L447" s="44"/>
      <c r="M447" s="236"/>
      <c r="N447" s="237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159</v>
      </c>
      <c r="AU447" s="17" t="s">
        <v>84</v>
      </c>
    </row>
    <row r="448" s="2" customFormat="1" ht="16.5" customHeight="1">
      <c r="A448" s="38"/>
      <c r="B448" s="39"/>
      <c r="C448" s="219" t="s">
        <v>1035</v>
      </c>
      <c r="D448" s="219" t="s">
        <v>153</v>
      </c>
      <c r="E448" s="220" t="s">
        <v>1617</v>
      </c>
      <c r="F448" s="221" t="s">
        <v>1618</v>
      </c>
      <c r="G448" s="222" t="s">
        <v>194</v>
      </c>
      <c r="H448" s="223">
        <v>4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41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157</v>
      </c>
      <c r="AT448" s="231" t="s">
        <v>153</v>
      </c>
      <c r="AU448" s="231" t="s">
        <v>84</v>
      </c>
      <c r="AY448" s="17" t="s">
        <v>151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84</v>
      </c>
      <c r="BK448" s="232">
        <f>ROUND(I448*H448,2)</f>
        <v>0</v>
      </c>
      <c r="BL448" s="17" t="s">
        <v>157</v>
      </c>
      <c r="BM448" s="231" t="s">
        <v>1619</v>
      </c>
    </row>
    <row r="449" s="2" customFormat="1">
      <c r="A449" s="38"/>
      <c r="B449" s="39"/>
      <c r="C449" s="40"/>
      <c r="D449" s="233" t="s">
        <v>159</v>
      </c>
      <c r="E449" s="40"/>
      <c r="F449" s="234" t="s">
        <v>1618</v>
      </c>
      <c r="G449" s="40"/>
      <c r="H449" s="40"/>
      <c r="I449" s="235"/>
      <c r="J449" s="40"/>
      <c r="K449" s="40"/>
      <c r="L449" s="44"/>
      <c r="M449" s="236"/>
      <c r="N449" s="237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159</v>
      </c>
      <c r="AU449" s="17" t="s">
        <v>84</v>
      </c>
    </row>
    <row r="450" s="2" customFormat="1" ht="16.5" customHeight="1">
      <c r="A450" s="38"/>
      <c r="B450" s="39"/>
      <c r="C450" s="219" t="s">
        <v>1044</v>
      </c>
      <c r="D450" s="219" t="s">
        <v>153</v>
      </c>
      <c r="E450" s="220" t="s">
        <v>1620</v>
      </c>
      <c r="F450" s="221" t="s">
        <v>1621</v>
      </c>
      <c r="G450" s="222" t="s">
        <v>194</v>
      </c>
      <c r="H450" s="223">
        <v>4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41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157</v>
      </c>
      <c r="AT450" s="231" t="s">
        <v>153</v>
      </c>
      <c r="AU450" s="231" t="s">
        <v>84</v>
      </c>
      <c r="AY450" s="17" t="s">
        <v>151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84</v>
      </c>
      <c r="BK450" s="232">
        <f>ROUND(I450*H450,2)</f>
        <v>0</v>
      </c>
      <c r="BL450" s="17" t="s">
        <v>157</v>
      </c>
      <c r="BM450" s="231" t="s">
        <v>1622</v>
      </c>
    </row>
    <row r="451" s="2" customFormat="1">
      <c r="A451" s="38"/>
      <c r="B451" s="39"/>
      <c r="C451" s="40"/>
      <c r="D451" s="233" t="s">
        <v>159</v>
      </c>
      <c r="E451" s="40"/>
      <c r="F451" s="234" t="s">
        <v>1621</v>
      </c>
      <c r="G451" s="40"/>
      <c r="H451" s="40"/>
      <c r="I451" s="235"/>
      <c r="J451" s="40"/>
      <c r="K451" s="40"/>
      <c r="L451" s="44"/>
      <c r="M451" s="236"/>
      <c r="N451" s="237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159</v>
      </c>
      <c r="AU451" s="17" t="s">
        <v>84</v>
      </c>
    </row>
    <row r="452" s="2" customFormat="1" ht="24.15" customHeight="1">
      <c r="A452" s="38"/>
      <c r="B452" s="39"/>
      <c r="C452" s="219" t="s">
        <v>1048</v>
      </c>
      <c r="D452" s="219" t="s">
        <v>153</v>
      </c>
      <c r="E452" s="220" t="s">
        <v>1623</v>
      </c>
      <c r="F452" s="221" t="s">
        <v>1624</v>
      </c>
      <c r="G452" s="222" t="s">
        <v>194</v>
      </c>
      <c r="H452" s="223">
        <v>1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41</v>
      </c>
      <c r="O452" s="91"/>
      <c r="P452" s="229">
        <f>O452*H452</f>
        <v>0</v>
      </c>
      <c r="Q452" s="229">
        <v>0</v>
      </c>
      <c r="R452" s="229">
        <f>Q452*H452</f>
        <v>0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157</v>
      </c>
      <c r="AT452" s="231" t="s">
        <v>153</v>
      </c>
      <c r="AU452" s="231" t="s">
        <v>84</v>
      </c>
      <c r="AY452" s="17" t="s">
        <v>151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84</v>
      </c>
      <c r="BK452" s="232">
        <f>ROUND(I452*H452,2)</f>
        <v>0</v>
      </c>
      <c r="BL452" s="17" t="s">
        <v>157</v>
      </c>
      <c r="BM452" s="231" t="s">
        <v>1625</v>
      </c>
    </row>
    <row r="453" s="2" customFormat="1">
      <c r="A453" s="38"/>
      <c r="B453" s="39"/>
      <c r="C453" s="40"/>
      <c r="D453" s="233" t="s">
        <v>159</v>
      </c>
      <c r="E453" s="40"/>
      <c r="F453" s="234" t="s">
        <v>1624</v>
      </c>
      <c r="G453" s="40"/>
      <c r="H453" s="40"/>
      <c r="I453" s="235"/>
      <c r="J453" s="40"/>
      <c r="K453" s="40"/>
      <c r="L453" s="44"/>
      <c r="M453" s="236"/>
      <c r="N453" s="237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159</v>
      </c>
      <c r="AU453" s="17" t="s">
        <v>84</v>
      </c>
    </row>
    <row r="454" s="2" customFormat="1" ht="16.5" customHeight="1">
      <c r="A454" s="38"/>
      <c r="B454" s="39"/>
      <c r="C454" s="219" t="s">
        <v>1052</v>
      </c>
      <c r="D454" s="219" t="s">
        <v>153</v>
      </c>
      <c r="E454" s="220" t="s">
        <v>1626</v>
      </c>
      <c r="F454" s="221" t="s">
        <v>1627</v>
      </c>
      <c r="G454" s="222" t="s">
        <v>194</v>
      </c>
      <c r="H454" s="223">
        <v>1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41</v>
      </c>
      <c r="O454" s="91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157</v>
      </c>
      <c r="AT454" s="231" t="s">
        <v>153</v>
      </c>
      <c r="AU454" s="231" t="s">
        <v>84</v>
      </c>
      <c r="AY454" s="17" t="s">
        <v>151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84</v>
      </c>
      <c r="BK454" s="232">
        <f>ROUND(I454*H454,2)</f>
        <v>0</v>
      </c>
      <c r="BL454" s="17" t="s">
        <v>157</v>
      </c>
      <c r="BM454" s="231" t="s">
        <v>1628</v>
      </c>
    </row>
    <row r="455" s="2" customFormat="1">
      <c r="A455" s="38"/>
      <c r="B455" s="39"/>
      <c r="C455" s="40"/>
      <c r="D455" s="233" t="s">
        <v>159</v>
      </c>
      <c r="E455" s="40"/>
      <c r="F455" s="234" t="s">
        <v>1627</v>
      </c>
      <c r="G455" s="40"/>
      <c r="H455" s="40"/>
      <c r="I455" s="235"/>
      <c r="J455" s="40"/>
      <c r="K455" s="40"/>
      <c r="L455" s="44"/>
      <c r="M455" s="236"/>
      <c r="N455" s="237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159</v>
      </c>
      <c r="AU455" s="17" t="s">
        <v>84</v>
      </c>
    </row>
    <row r="456" s="2" customFormat="1" ht="16.5" customHeight="1">
      <c r="A456" s="38"/>
      <c r="B456" s="39"/>
      <c r="C456" s="219" t="s">
        <v>1057</v>
      </c>
      <c r="D456" s="219" t="s">
        <v>153</v>
      </c>
      <c r="E456" s="220" t="s">
        <v>1629</v>
      </c>
      <c r="F456" s="221" t="s">
        <v>1630</v>
      </c>
      <c r="G456" s="222" t="s">
        <v>194</v>
      </c>
      <c r="H456" s="223">
        <v>6</v>
      </c>
      <c r="I456" s="224"/>
      <c r="J456" s="225">
        <f>ROUND(I456*H456,2)</f>
        <v>0</v>
      </c>
      <c r="K456" s="226"/>
      <c r="L456" s="44"/>
      <c r="M456" s="227" t="s">
        <v>1</v>
      </c>
      <c r="N456" s="228" t="s">
        <v>41</v>
      </c>
      <c r="O456" s="91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1" t="s">
        <v>157</v>
      </c>
      <c r="AT456" s="231" t="s">
        <v>153</v>
      </c>
      <c r="AU456" s="231" t="s">
        <v>84</v>
      </c>
      <c r="AY456" s="17" t="s">
        <v>151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7" t="s">
        <v>84</v>
      </c>
      <c r="BK456" s="232">
        <f>ROUND(I456*H456,2)</f>
        <v>0</v>
      </c>
      <c r="BL456" s="17" t="s">
        <v>157</v>
      </c>
      <c r="BM456" s="231" t="s">
        <v>1631</v>
      </c>
    </row>
    <row r="457" s="2" customFormat="1">
      <c r="A457" s="38"/>
      <c r="B457" s="39"/>
      <c r="C457" s="40"/>
      <c r="D457" s="233" t="s">
        <v>159</v>
      </c>
      <c r="E457" s="40"/>
      <c r="F457" s="234" t="s">
        <v>1630</v>
      </c>
      <c r="G457" s="40"/>
      <c r="H457" s="40"/>
      <c r="I457" s="235"/>
      <c r="J457" s="40"/>
      <c r="K457" s="40"/>
      <c r="L457" s="44"/>
      <c r="M457" s="236"/>
      <c r="N457" s="237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159</v>
      </c>
      <c r="AU457" s="17" t="s">
        <v>84</v>
      </c>
    </row>
    <row r="458" s="2" customFormat="1" ht="16.5" customHeight="1">
      <c r="A458" s="38"/>
      <c r="B458" s="39"/>
      <c r="C458" s="219" t="s">
        <v>1064</v>
      </c>
      <c r="D458" s="219" t="s">
        <v>153</v>
      </c>
      <c r="E458" s="220" t="s">
        <v>1632</v>
      </c>
      <c r="F458" s="221" t="s">
        <v>1633</v>
      </c>
      <c r="G458" s="222" t="s">
        <v>194</v>
      </c>
      <c r="H458" s="223">
        <v>1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41</v>
      </c>
      <c r="O458" s="91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157</v>
      </c>
      <c r="AT458" s="231" t="s">
        <v>153</v>
      </c>
      <c r="AU458" s="231" t="s">
        <v>84</v>
      </c>
      <c r="AY458" s="17" t="s">
        <v>151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84</v>
      </c>
      <c r="BK458" s="232">
        <f>ROUND(I458*H458,2)</f>
        <v>0</v>
      </c>
      <c r="BL458" s="17" t="s">
        <v>157</v>
      </c>
      <c r="BM458" s="231" t="s">
        <v>1634</v>
      </c>
    </row>
    <row r="459" s="2" customFormat="1">
      <c r="A459" s="38"/>
      <c r="B459" s="39"/>
      <c r="C459" s="40"/>
      <c r="D459" s="233" t="s">
        <v>159</v>
      </c>
      <c r="E459" s="40"/>
      <c r="F459" s="234" t="s">
        <v>1633</v>
      </c>
      <c r="G459" s="40"/>
      <c r="H459" s="40"/>
      <c r="I459" s="235"/>
      <c r="J459" s="40"/>
      <c r="K459" s="40"/>
      <c r="L459" s="44"/>
      <c r="M459" s="236"/>
      <c r="N459" s="237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84</v>
      </c>
    </row>
    <row r="460" s="2" customFormat="1" ht="24.15" customHeight="1">
      <c r="A460" s="38"/>
      <c r="B460" s="39"/>
      <c r="C460" s="219" t="s">
        <v>1068</v>
      </c>
      <c r="D460" s="219" t="s">
        <v>153</v>
      </c>
      <c r="E460" s="220" t="s">
        <v>1635</v>
      </c>
      <c r="F460" s="221" t="s">
        <v>1636</v>
      </c>
      <c r="G460" s="222" t="s">
        <v>194</v>
      </c>
      <c r="H460" s="223">
        <v>6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41</v>
      </c>
      <c r="O460" s="91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157</v>
      </c>
      <c r="AT460" s="231" t="s">
        <v>153</v>
      </c>
      <c r="AU460" s="231" t="s">
        <v>84</v>
      </c>
      <c r="AY460" s="17" t="s">
        <v>151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84</v>
      </c>
      <c r="BK460" s="232">
        <f>ROUND(I460*H460,2)</f>
        <v>0</v>
      </c>
      <c r="BL460" s="17" t="s">
        <v>157</v>
      </c>
      <c r="BM460" s="231" t="s">
        <v>1637</v>
      </c>
    </row>
    <row r="461" s="2" customFormat="1">
      <c r="A461" s="38"/>
      <c r="B461" s="39"/>
      <c r="C461" s="40"/>
      <c r="D461" s="233" t="s">
        <v>159</v>
      </c>
      <c r="E461" s="40"/>
      <c r="F461" s="234" t="s">
        <v>1636</v>
      </c>
      <c r="G461" s="40"/>
      <c r="H461" s="40"/>
      <c r="I461" s="235"/>
      <c r="J461" s="40"/>
      <c r="K461" s="40"/>
      <c r="L461" s="44"/>
      <c r="M461" s="236"/>
      <c r="N461" s="237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159</v>
      </c>
      <c r="AU461" s="17" t="s">
        <v>84</v>
      </c>
    </row>
    <row r="462" s="2" customFormat="1" ht="21.75" customHeight="1">
      <c r="A462" s="38"/>
      <c r="B462" s="39"/>
      <c r="C462" s="219" t="s">
        <v>1073</v>
      </c>
      <c r="D462" s="219" t="s">
        <v>153</v>
      </c>
      <c r="E462" s="220" t="s">
        <v>1638</v>
      </c>
      <c r="F462" s="221" t="s">
        <v>1639</v>
      </c>
      <c r="G462" s="222" t="s">
        <v>194</v>
      </c>
      <c r="H462" s="223">
        <v>8</v>
      </c>
      <c r="I462" s="224"/>
      <c r="J462" s="225">
        <f>ROUND(I462*H462,2)</f>
        <v>0</v>
      </c>
      <c r="K462" s="226"/>
      <c r="L462" s="44"/>
      <c r="M462" s="227" t="s">
        <v>1</v>
      </c>
      <c r="N462" s="228" t="s">
        <v>41</v>
      </c>
      <c r="O462" s="91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157</v>
      </c>
      <c r="AT462" s="231" t="s">
        <v>153</v>
      </c>
      <c r="AU462" s="231" t="s">
        <v>84</v>
      </c>
      <c r="AY462" s="17" t="s">
        <v>151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84</v>
      </c>
      <c r="BK462" s="232">
        <f>ROUND(I462*H462,2)</f>
        <v>0</v>
      </c>
      <c r="BL462" s="17" t="s">
        <v>157</v>
      </c>
      <c r="BM462" s="231" t="s">
        <v>1640</v>
      </c>
    </row>
    <row r="463" s="2" customFormat="1">
      <c r="A463" s="38"/>
      <c r="B463" s="39"/>
      <c r="C463" s="40"/>
      <c r="D463" s="233" t="s">
        <v>159</v>
      </c>
      <c r="E463" s="40"/>
      <c r="F463" s="234" t="s">
        <v>1639</v>
      </c>
      <c r="G463" s="40"/>
      <c r="H463" s="40"/>
      <c r="I463" s="235"/>
      <c r="J463" s="40"/>
      <c r="K463" s="40"/>
      <c r="L463" s="44"/>
      <c r="M463" s="236"/>
      <c r="N463" s="237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159</v>
      </c>
      <c r="AU463" s="17" t="s">
        <v>84</v>
      </c>
    </row>
    <row r="464" s="2" customFormat="1" ht="16.5" customHeight="1">
      <c r="A464" s="38"/>
      <c r="B464" s="39"/>
      <c r="C464" s="219" t="s">
        <v>1077</v>
      </c>
      <c r="D464" s="219" t="s">
        <v>153</v>
      </c>
      <c r="E464" s="220" t="s">
        <v>1641</v>
      </c>
      <c r="F464" s="221" t="s">
        <v>1642</v>
      </c>
      <c r="G464" s="222" t="s">
        <v>194</v>
      </c>
      <c r="H464" s="223">
        <v>2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41</v>
      </c>
      <c r="O464" s="91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157</v>
      </c>
      <c r="AT464" s="231" t="s">
        <v>153</v>
      </c>
      <c r="AU464" s="231" t="s">
        <v>84</v>
      </c>
      <c r="AY464" s="17" t="s">
        <v>151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84</v>
      </c>
      <c r="BK464" s="232">
        <f>ROUND(I464*H464,2)</f>
        <v>0</v>
      </c>
      <c r="BL464" s="17" t="s">
        <v>157</v>
      </c>
      <c r="BM464" s="231" t="s">
        <v>1643</v>
      </c>
    </row>
    <row r="465" s="2" customFormat="1">
      <c r="A465" s="38"/>
      <c r="B465" s="39"/>
      <c r="C465" s="40"/>
      <c r="D465" s="233" t="s">
        <v>159</v>
      </c>
      <c r="E465" s="40"/>
      <c r="F465" s="234" t="s">
        <v>1642</v>
      </c>
      <c r="G465" s="40"/>
      <c r="H465" s="40"/>
      <c r="I465" s="235"/>
      <c r="J465" s="40"/>
      <c r="K465" s="40"/>
      <c r="L465" s="44"/>
      <c r="M465" s="236"/>
      <c r="N465" s="237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159</v>
      </c>
      <c r="AU465" s="17" t="s">
        <v>84</v>
      </c>
    </row>
    <row r="466" s="2" customFormat="1" ht="16.5" customHeight="1">
      <c r="A466" s="38"/>
      <c r="B466" s="39"/>
      <c r="C466" s="219" t="s">
        <v>1084</v>
      </c>
      <c r="D466" s="219" t="s">
        <v>153</v>
      </c>
      <c r="E466" s="220" t="s">
        <v>1644</v>
      </c>
      <c r="F466" s="221" t="s">
        <v>1645</v>
      </c>
      <c r="G466" s="222" t="s">
        <v>194</v>
      </c>
      <c r="H466" s="223">
        <v>2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41</v>
      </c>
      <c r="O466" s="91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157</v>
      </c>
      <c r="AT466" s="231" t="s">
        <v>153</v>
      </c>
      <c r="AU466" s="231" t="s">
        <v>84</v>
      </c>
      <c r="AY466" s="17" t="s">
        <v>151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84</v>
      </c>
      <c r="BK466" s="232">
        <f>ROUND(I466*H466,2)</f>
        <v>0</v>
      </c>
      <c r="BL466" s="17" t="s">
        <v>157</v>
      </c>
      <c r="BM466" s="231" t="s">
        <v>1646</v>
      </c>
    </row>
    <row r="467" s="2" customFormat="1">
      <c r="A467" s="38"/>
      <c r="B467" s="39"/>
      <c r="C467" s="40"/>
      <c r="D467" s="233" t="s">
        <v>159</v>
      </c>
      <c r="E467" s="40"/>
      <c r="F467" s="234" t="s">
        <v>1645</v>
      </c>
      <c r="G467" s="40"/>
      <c r="H467" s="40"/>
      <c r="I467" s="235"/>
      <c r="J467" s="40"/>
      <c r="K467" s="40"/>
      <c r="L467" s="44"/>
      <c r="M467" s="236"/>
      <c r="N467" s="23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159</v>
      </c>
      <c r="AU467" s="17" t="s">
        <v>84</v>
      </c>
    </row>
    <row r="468" s="2" customFormat="1" ht="21.75" customHeight="1">
      <c r="A468" s="38"/>
      <c r="B468" s="39"/>
      <c r="C468" s="219" t="s">
        <v>1089</v>
      </c>
      <c r="D468" s="219" t="s">
        <v>153</v>
      </c>
      <c r="E468" s="220" t="s">
        <v>1647</v>
      </c>
      <c r="F468" s="221" t="s">
        <v>1648</v>
      </c>
      <c r="G468" s="222" t="s">
        <v>194</v>
      </c>
      <c r="H468" s="223">
        <v>5</v>
      </c>
      <c r="I468" s="224"/>
      <c r="J468" s="225">
        <f>ROUND(I468*H468,2)</f>
        <v>0</v>
      </c>
      <c r="K468" s="226"/>
      <c r="L468" s="44"/>
      <c r="M468" s="227" t="s">
        <v>1</v>
      </c>
      <c r="N468" s="228" t="s">
        <v>41</v>
      </c>
      <c r="O468" s="91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1" t="s">
        <v>157</v>
      </c>
      <c r="AT468" s="231" t="s">
        <v>153</v>
      </c>
      <c r="AU468" s="231" t="s">
        <v>84</v>
      </c>
      <c r="AY468" s="17" t="s">
        <v>151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7" t="s">
        <v>84</v>
      </c>
      <c r="BK468" s="232">
        <f>ROUND(I468*H468,2)</f>
        <v>0</v>
      </c>
      <c r="BL468" s="17" t="s">
        <v>157</v>
      </c>
      <c r="BM468" s="231" t="s">
        <v>1649</v>
      </c>
    </row>
    <row r="469" s="2" customFormat="1">
      <c r="A469" s="38"/>
      <c r="B469" s="39"/>
      <c r="C469" s="40"/>
      <c r="D469" s="233" t="s">
        <v>159</v>
      </c>
      <c r="E469" s="40"/>
      <c r="F469" s="234" t="s">
        <v>1648</v>
      </c>
      <c r="G469" s="40"/>
      <c r="H469" s="40"/>
      <c r="I469" s="235"/>
      <c r="J469" s="40"/>
      <c r="K469" s="40"/>
      <c r="L469" s="44"/>
      <c r="M469" s="236"/>
      <c r="N469" s="237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159</v>
      </c>
      <c r="AU469" s="17" t="s">
        <v>84</v>
      </c>
    </row>
    <row r="470" s="2" customFormat="1" ht="21.75" customHeight="1">
      <c r="A470" s="38"/>
      <c r="B470" s="39"/>
      <c r="C470" s="219" t="s">
        <v>1093</v>
      </c>
      <c r="D470" s="219" t="s">
        <v>153</v>
      </c>
      <c r="E470" s="220" t="s">
        <v>1650</v>
      </c>
      <c r="F470" s="221" t="s">
        <v>1651</v>
      </c>
      <c r="G470" s="222" t="s">
        <v>194</v>
      </c>
      <c r="H470" s="223">
        <v>1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41</v>
      </c>
      <c r="O470" s="91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157</v>
      </c>
      <c r="AT470" s="231" t="s">
        <v>153</v>
      </c>
      <c r="AU470" s="231" t="s">
        <v>84</v>
      </c>
      <c r="AY470" s="17" t="s">
        <v>151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84</v>
      </c>
      <c r="BK470" s="232">
        <f>ROUND(I470*H470,2)</f>
        <v>0</v>
      </c>
      <c r="BL470" s="17" t="s">
        <v>157</v>
      </c>
      <c r="BM470" s="231" t="s">
        <v>1652</v>
      </c>
    </row>
    <row r="471" s="2" customFormat="1">
      <c r="A471" s="38"/>
      <c r="B471" s="39"/>
      <c r="C471" s="40"/>
      <c r="D471" s="233" t="s">
        <v>159</v>
      </c>
      <c r="E471" s="40"/>
      <c r="F471" s="234" t="s">
        <v>1651</v>
      </c>
      <c r="G471" s="40"/>
      <c r="H471" s="40"/>
      <c r="I471" s="235"/>
      <c r="J471" s="40"/>
      <c r="K471" s="40"/>
      <c r="L471" s="44"/>
      <c r="M471" s="236"/>
      <c r="N471" s="237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159</v>
      </c>
      <c r="AU471" s="17" t="s">
        <v>84</v>
      </c>
    </row>
    <row r="472" s="2" customFormat="1" ht="16.5" customHeight="1">
      <c r="A472" s="38"/>
      <c r="B472" s="39"/>
      <c r="C472" s="219" t="s">
        <v>1097</v>
      </c>
      <c r="D472" s="219" t="s">
        <v>153</v>
      </c>
      <c r="E472" s="220" t="s">
        <v>1653</v>
      </c>
      <c r="F472" s="221" t="s">
        <v>1654</v>
      </c>
      <c r="G472" s="222" t="s">
        <v>194</v>
      </c>
      <c r="H472" s="223">
        <v>1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41</v>
      </c>
      <c r="O472" s="91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157</v>
      </c>
      <c r="AT472" s="231" t="s">
        <v>153</v>
      </c>
      <c r="AU472" s="231" t="s">
        <v>84</v>
      </c>
      <c r="AY472" s="17" t="s">
        <v>151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84</v>
      </c>
      <c r="BK472" s="232">
        <f>ROUND(I472*H472,2)</f>
        <v>0</v>
      </c>
      <c r="BL472" s="17" t="s">
        <v>157</v>
      </c>
      <c r="BM472" s="231" t="s">
        <v>1655</v>
      </c>
    </row>
    <row r="473" s="2" customFormat="1">
      <c r="A473" s="38"/>
      <c r="B473" s="39"/>
      <c r="C473" s="40"/>
      <c r="D473" s="233" t="s">
        <v>159</v>
      </c>
      <c r="E473" s="40"/>
      <c r="F473" s="234" t="s">
        <v>1654</v>
      </c>
      <c r="G473" s="40"/>
      <c r="H473" s="40"/>
      <c r="I473" s="235"/>
      <c r="J473" s="40"/>
      <c r="K473" s="40"/>
      <c r="L473" s="44"/>
      <c r="M473" s="236"/>
      <c r="N473" s="23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84</v>
      </c>
    </row>
    <row r="474" s="2" customFormat="1" ht="16.5" customHeight="1">
      <c r="A474" s="38"/>
      <c r="B474" s="39"/>
      <c r="C474" s="219" t="s">
        <v>1101</v>
      </c>
      <c r="D474" s="219" t="s">
        <v>153</v>
      </c>
      <c r="E474" s="220" t="s">
        <v>1656</v>
      </c>
      <c r="F474" s="221" t="s">
        <v>1657</v>
      </c>
      <c r="G474" s="222" t="s">
        <v>194</v>
      </c>
      <c r="H474" s="223">
        <v>3</v>
      </c>
      <c r="I474" s="224"/>
      <c r="J474" s="225">
        <f>ROUND(I474*H474,2)</f>
        <v>0</v>
      </c>
      <c r="K474" s="226"/>
      <c r="L474" s="44"/>
      <c r="M474" s="227" t="s">
        <v>1</v>
      </c>
      <c r="N474" s="228" t="s">
        <v>41</v>
      </c>
      <c r="O474" s="91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1" t="s">
        <v>157</v>
      </c>
      <c r="AT474" s="231" t="s">
        <v>153</v>
      </c>
      <c r="AU474" s="231" t="s">
        <v>84</v>
      </c>
      <c r="AY474" s="17" t="s">
        <v>151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7" t="s">
        <v>84</v>
      </c>
      <c r="BK474" s="232">
        <f>ROUND(I474*H474,2)</f>
        <v>0</v>
      </c>
      <c r="BL474" s="17" t="s">
        <v>157</v>
      </c>
      <c r="BM474" s="231" t="s">
        <v>1658</v>
      </c>
    </row>
    <row r="475" s="2" customFormat="1">
      <c r="A475" s="38"/>
      <c r="B475" s="39"/>
      <c r="C475" s="40"/>
      <c r="D475" s="233" t="s">
        <v>159</v>
      </c>
      <c r="E475" s="40"/>
      <c r="F475" s="234" t="s">
        <v>1657</v>
      </c>
      <c r="G475" s="40"/>
      <c r="H475" s="40"/>
      <c r="I475" s="235"/>
      <c r="J475" s="40"/>
      <c r="K475" s="40"/>
      <c r="L475" s="44"/>
      <c r="M475" s="236"/>
      <c r="N475" s="237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159</v>
      </c>
      <c r="AU475" s="17" t="s">
        <v>84</v>
      </c>
    </row>
    <row r="476" s="2" customFormat="1" ht="24.15" customHeight="1">
      <c r="A476" s="38"/>
      <c r="B476" s="39"/>
      <c r="C476" s="219" t="s">
        <v>1107</v>
      </c>
      <c r="D476" s="219" t="s">
        <v>153</v>
      </c>
      <c r="E476" s="220" t="s">
        <v>1659</v>
      </c>
      <c r="F476" s="221" t="s">
        <v>1660</v>
      </c>
      <c r="G476" s="222" t="s">
        <v>194</v>
      </c>
      <c r="H476" s="223">
        <v>3</v>
      </c>
      <c r="I476" s="224"/>
      <c r="J476" s="225">
        <f>ROUND(I476*H476,2)</f>
        <v>0</v>
      </c>
      <c r="K476" s="226"/>
      <c r="L476" s="44"/>
      <c r="M476" s="227" t="s">
        <v>1</v>
      </c>
      <c r="N476" s="228" t="s">
        <v>41</v>
      </c>
      <c r="O476" s="91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1" t="s">
        <v>157</v>
      </c>
      <c r="AT476" s="231" t="s">
        <v>153</v>
      </c>
      <c r="AU476" s="231" t="s">
        <v>84</v>
      </c>
      <c r="AY476" s="17" t="s">
        <v>151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7" t="s">
        <v>84</v>
      </c>
      <c r="BK476" s="232">
        <f>ROUND(I476*H476,2)</f>
        <v>0</v>
      </c>
      <c r="BL476" s="17" t="s">
        <v>157</v>
      </c>
      <c r="BM476" s="231" t="s">
        <v>1661</v>
      </c>
    </row>
    <row r="477" s="2" customFormat="1">
      <c r="A477" s="38"/>
      <c r="B477" s="39"/>
      <c r="C477" s="40"/>
      <c r="D477" s="233" t="s">
        <v>159</v>
      </c>
      <c r="E477" s="40"/>
      <c r="F477" s="234" t="s">
        <v>1660</v>
      </c>
      <c r="G477" s="40"/>
      <c r="H477" s="40"/>
      <c r="I477" s="235"/>
      <c r="J477" s="40"/>
      <c r="K477" s="40"/>
      <c r="L477" s="44"/>
      <c r="M477" s="236"/>
      <c r="N477" s="237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159</v>
      </c>
      <c r="AU477" s="17" t="s">
        <v>84</v>
      </c>
    </row>
    <row r="478" s="2" customFormat="1" ht="37.8" customHeight="1">
      <c r="A478" s="38"/>
      <c r="B478" s="39"/>
      <c r="C478" s="219" t="s">
        <v>1115</v>
      </c>
      <c r="D478" s="219" t="s">
        <v>153</v>
      </c>
      <c r="E478" s="220" t="s">
        <v>1662</v>
      </c>
      <c r="F478" s="221" t="s">
        <v>1663</v>
      </c>
      <c r="G478" s="222" t="s">
        <v>194</v>
      </c>
      <c r="H478" s="223">
        <v>3</v>
      </c>
      <c r="I478" s="224"/>
      <c r="J478" s="225">
        <f>ROUND(I478*H478,2)</f>
        <v>0</v>
      </c>
      <c r="K478" s="226"/>
      <c r="L478" s="44"/>
      <c r="M478" s="227" t="s">
        <v>1</v>
      </c>
      <c r="N478" s="228" t="s">
        <v>41</v>
      </c>
      <c r="O478" s="91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1" t="s">
        <v>157</v>
      </c>
      <c r="AT478" s="231" t="s">
        <v>153</v>
      </c>
      <c r="AU478" s="231" t="s">
        <v>84</v>
      </c>
      <c r="AY478" s="17" t="s">
        <v>151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7" t="s">
        <v>84</v>
      </c>
      <c r="BK478" s="232">
        <f>ROUND(I478*H478,2)</f>
        <v>0</v>
      </c>
      <c r="BL478" s="17" t="s">
        <v>157</v>
      </c>
      <c r="BM478" s="231" t="s">
        <v>1664</v>
      </c>
    </row>
    <row r="479" s="2" customFormat="1">
      <c r="A479" s="38"/>
      <c r="B479" s="39"/>
      <c r="C479" s="40"/>
      <c r="D479" s="233" t="s">
        <v>159</v>
      </c>
      <c r="E479" s="40"/>
      <c r="F479" s="234" t="s">
        <v>1663</v>
      </c>
      <c r="G479" s="40"/>
      <c r="H479" s="40"/>
      <c r="I479" s="235"/>
      <c r="J479" s="40"/>
      <c r="K479" s="40"/>
      <c r="L479" s="44"/>
      <c r="M479" s="236"/>
      <c r="N479" s="237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159</v>
      </c>
      <c r="AU479" s="17" t="s">
        <v>84</v>
      </c>
    </row>
    <row r="480" s="2" customFormat="1" ht="24.15" customHeight="1">
      <c r="A480" s="38"/>
      <c r="B480" s="39"/>
      <c r="C480" s="219" t="s">
        <v>1123</v>
      </c>
      <c r="D480" s="219" t="s">
        <v>153</v>
      </c>
      <c r="E480" s="220" t="s">
        <v>1665</v>
      </c>
      <c r="F480" s="221" t="s">
        <v>1666</v>
      </c>
      <c r="G480" s="222" t="s">
        <v>194</v>
      </c>
      <c r="H480" s="223">
        <v>2</v>
      </c>
      <c r="I480" s="224"/>
      <c r="J480" s="225">
        <f>ROUND(I480*H480,2)</f>
        <v>0</v>
      </c>
      <c r="K480" s="226"/>
      <c r="L480" s="44"/>
      <c r="M480" s="227" t="s">
        <v>1</v>
      </c>
      <c r="N480" s="228" t="s">
        <v>41</v>
      </c>
      <c r="O480" s="91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1" t="s">
        <v>157</v>
      </c>
      <c r="AT480" s="231" t="s">
        <v>153</v>
      </c>
      <c r="AU480" s="231" t="s">
        <v>84</v>
      </c>
      <c r="AY480" s="17" t="s">
        <v>151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7" t="s">
        <v>84</v>
      </c>
      <c r="BK480" s="232">
        <f>ROUND(I480*H480,2)</f>
        <v>0</v>
      </c>
      <c r="BL480" s="17" t="s">
        <v>157</v>
      </c>
      <c r="BM480" s="231" t="s">
        <v>1667</v>
      </c>
    </row>
    <row r="481" s="2" customFormat="1">
      <c r="A481" s="38"/>
      <c r="B481" s="39"/>
      <c r="C481" s="40"/>
      <c r="D481" s="233" t="s">
        <v>159</v>
      </c>
      <c r="E481" s="40"/>
      <c r="F481" s="234" t="s">
        <v>1666</v>
      </c>
      <c r="G481" s="40"/>
      <c r="H481" s="40"/>
      <c r="I481" s="235"/>
      <c r="J481" s="40"/>
      <c r="K481" s="40"/>
      <c r="L481" s="44"/>
      <c r="M481" s="236"/>
      <c r="N481" s="237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159</v>
      </c>
      <c r="AU481" s="17" t="s">
        <v>84</v>
      </c>
    </row>
    <row r="482" s="2" customFormat="1" ht="16.5" customHeight="1">
      <c r="A482" s="38"/>
      <c r="B482" s="39"/>
      <c r="C482" s="219" t="s">
        <v>1127</v>
      </c>
      <c r="D482" s="219" t="s">
        <v>153</v>
      </c>
      <c r="E482" s="220" t="s">
        <v>1668</v>
      </c>
      <c r="F482" s="221" t="s">
        <v>1669</v>
      </c>
      <c r="G482" s="222" t="s">
        <v>194</v>
      </c>
      <c r="H482" s="223">
        <v>1</v>
      </c>
      <c r="I482" s="224"/>
      <c r="J482" s="225">
        <f>ROUND(I482*H482,2)</f>
        <v>0</v>
      </c>
      <c r="K482" s="226"/>
      <c r="L482" s="44"/>
      <c r="M482" s="227" t="s">
        <v>1</v>
      </c>
      <c r="N482" s="228" t="s">
        <v>41</v>
      </c>
      <c r="O482" s="91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1" t="s">
        <v>157</v>
      </c>
      <c r="AT482" s="231" t="s">
        <v>153</v>
      </c>
      <c r="AU482" s="231" t="s">
        <v>84</v>
      </c>
      <c r="AY482" s="17" t="s">
        <v>151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7" t="s">
        <v>84</v>
      </c>
      <c r="BK482" s="232">
        <f>ROUND(I482*H482,2)</f>
        <v>0</v>
      </c>
      <c r="BL482" s="17" t="s">
        <v>157</v>
      </c>
      <c r="BM482" s="231" t="s">
        <v>1670</v>
      </c>
    </row>
    <row r="483" s="2" customFormat="1">
      <c r="A483" s="38"/>
      <c r="B483" s="39"/>
      <c r="C483" s="40"/>
      <c r="D483" s="233" t="s">
        <v>159</v>
      </c>
      <c r="E483" s="40"/>
      <c r="F483" s="234" t="s">
        <v>1669</v>
      </c>
      <c r="G483" s="40"/>
      <c r="H483" s="40"/>
      <c r="I483" s="235"/>
      <c r="J483" s="40"/>
      <c r="K483" s="40"/>
      <c r="L483" s="44"/>
      <c r="M483" s="236"/>
      <c r="N483" s="237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159</v>
      </c>
      <c r="AU483" s="17" t="s">
        <v>84</v>
      </c>
    </row>
    <row r="484" s="2" customFormat="1" ht="24.15" customHeight="1">
      <c r="A484" s="38"/>
      <c r="B484" s="39"/>
      <c r="C484" s="219" t="s">
        <v>1131</v>
      </c>
      <c r="D484" s="219" t="s">
        <v>153</v>
      </c>
      <c r="E484" s="220" t="s">
        <v>1671</v>
      </c>
      <c r="F484" s="221" t="s">
        <v>1672</v>
      </c>
      <c r="G484" s="222" t="s">
        <v>194</v>
      </c>
      <c r="H484" s="223">
        <v>1</v>
      </c>
      <c r="I484" s="224"/>
      <c r="J484" s="225">
        <f>ROUND(I484*H484,2)</f>
        <v>0</v>
      </c>
      <c r="K484" s="226"/>
      <c r="L484" s="44"/>
      <c r="M484" s="227" t="s">
        <v>1</v>
      </c>
      <c r="N484" s="228" t="s">
        <v>41</v>
      </c>
      <c r="O484" s="91"/>
      <c r="P484" s="229">
        <f>O484*H484</f>
        <v>0</v>
      </c>
      <c r="Q484" s="229">
        <v>0</v>
      </c>
      <c r="R484" s="229">
        <f>Q484*H484</f>
        <v>0</v>
      </c>
      <c r="S484" s="229">
        <v>0</v>
      </c>
      <c r="T484" s="23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1" t="s">
        <v>157</v>
      </c>
      <c r="AT484" s="231" t="s">
        <v>153</v>
      </c>
      <c r="AU484" s="231" t="s">
        <v>84</v>
      </c>
      <c r="AY484" s="17" t="s">
        <v>151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7" t="s">
        <v>84</v>
      </c>
      <c r="BK484" s="232">
        <f>ROUND(I484*H484,2)</f>
        <v>0</v>
      </c>
      <c r="BL484" s="17" t="s">
        <v>157</v>
      </c>
      <c r="BM484" s="231" t="s">
        <v>1673</v>
      </c>
    </row>
    <row r="485" s="2" customFormat="1">
      <c r="A485" s="38"/>
      <c r="B485" s="39"/>
      <c r="C485" s="40"/>
      <c r="D485" s="233" t="s">
        <v>159</v>
      </c>
      <c r="E485" s="40"/>
      <c r="F485" s="234" t="s">
        <v>1672</v>
      </c>
      <c r="G485" s="40"/>
      <c r="H485" s="40"/>
      <c r="I485" s="235"/>
      <c r="J485" s="40"/>
      <c r="K485" s="40"/>
      <c r="L485" s="44"/>
      <c r="M485" s="236"/>
      <c r="N485" s="237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159</v>
      </c>
      <c r="AU485" s="17" t="s">
        <v>84</v>
      </c>
    </row>
    <row r="486" s="2" customFormat="1" ht="24.15" customHeight="1">
      <c r="A486" s="38"/>
      <c r="B486" s="39"/>
      <c r="C486" s="219" t="s">
        <v>1135</v>
      </c>
      <c r="D486" s="219" t="s">
        <v>153</v>
      </c>
      <c r="E486" s="220" t="s">
        <v>1674</v>
      </c>
      <c r="F486" s="221" t="s">
        <v>1675</v>
      </c>
      <c r="G486" s="222" t="s">
        <v>194</v>
      </c>
      <c r="H486" s="223">
        <v>1</v>
      </c>
      <c r="I486" s="224"/>
      <c r="J486" s="225">
        <f>ROUND(I486*H486,2)</f>
        <v>0</v>
      </c>
      <c r="K486" s="226"/>
      <c r="L486" s="44"/>
      <c r="M486" s="227" t="s">
        <v>1</v>
      </c>
      <c r="N486" s="228" t="s">
        <v>41</v>
      </c>
      <c r="O486" s="91"/>
      <c r="P486" s="229">
        <f>O486*H486</f>
        <v>0</v>
      </c>
      <c r="Q486" s="229">
        <v>0</v>
      </c>
      <c r="R486" s="229">
        <f>Q486*H486</f>
        <v>0</v>
      </c>
      <c r="S486" s="229">
        <v>0</v>
      </c>
      <c r="T486" s="23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1" t="s">
        <v>157</v>
      </c>
      <c r="AT486" s="231" t="s">
        <v>153</v>
      </c>
      <c r="AU486" s="231" t="s">
        <v>84</v>
      </c>
      <c r="AY486" s="17" t="s">
        <v>151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7" t="s">
        <v>84</v>
      </c>
      <c r="BK486" s="232">
        <f>ROUND(I486*H486,2)</f>
        <v>0</v>
      </c>
      <c r="BL486" s="17" t="s">
        <v>157</v>
      </c>
      <c r="BM486" s="231" t="s">
        <v>1676</v>
      </c>
    </row>
    <row r="487" s="2" customFormat="1">
      <c r="A487" s="38"/>
      <c r="B487" s="39"/>
      <c r="C487" s="40"/>
      <c r="D487" s="233" t="s">
        <v>159</v>
      </c>
      <c r="E487" s="40"/>
      <c r="F487" s="234" t="s">
        <v>1675</v>
      </c>
      <c r="G487" s="40"/>
      <c r="H487" s="40"/>
      <c r="I487" s="235"/>
      <c r="J487" s="40"/>
      <c r="K487" s="40"/>
      <c r="L487" s="44"/>
      <c r="M487" s="236"/>
      <c r="N487" s="237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159</v>
      </c>
      <c r="AU487" s="17" t="s">
        <v>84</v>
      </c>
    </row>
    <row r="488" s="2" customFormat="1" ht="16.5" customHeight="1">
      <c r="A488" s="38"/>
      <c r="B488" s="39"/>
      <c r="C488" s="219" t="s">
        <v>1140</v>
      </c>
      <c r="D488" s="219" t="s">
        <v>153</v>
      </c>
      <c r="E488" s="220" t="s">
        <v>1677</v>
      </c>
      <c r="F488" s="221" t="s">
        <v>1678</v>
      </c>
      <c r="G488" s="222" t="s">
        <v>194</v>
      </c>
      <c r="H488" s="223">
        <v>1</v>
      </c>
      <c r="I488" s="224"/>
      <c r="J488" s="225">
        <f>ROUND(I488*H488,2)</f>
        <v>0</v>
      </c>
      <c r="K488" s="226"/>
      <c r="L488" s="44"/>
      <c r="M488" s="227" t="s">
        <v>1</v>
      </c>
      <c r="N488" s="228" t="s">
        <v>41</v>
      </c>
      <c r="O488" s="91"/>
      <c r="P488" s="229">
        <f>O488*H488</f>
        <v>0</v>
      </c>
      <c r="Q488" s="229">
        <v>0</v>
      </c>
      <c r="R488" s="229">
        <f>Q488*H488</f>
        <v>0</v>
      </c>
      <c r="S488" s="229">
        <v>0</v>
      </c>
      <c r="T488" s="23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1" t="s">
        <v>157</v>
      </c>
      <c r="AT488" s="231" t="s">
        <v>153</v>
      </c>
      <c r="AU488" s="231" t="s">
        <v>84</v>
      </c>
      <c r="AY488" s="17" t="s">
        <v>151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7" t="s">
        <v>84</v>
      </c>
      <c r="BK488" s="232">
        <f>ROUND(I488*H488,2)</f>
        <v>0</v>
      </c>
      <c r="BL488" s="17" t="s">
        <v>157</v>
      </c>
      <c r="BM488" s="231" t="s">
        <v>1679</v>
      </c>
    </row>
    <row r="489" s="2" customFormat="1">
      <c r="A489" s="38"/>
      <c r="B489" s="39"/>
      <c r="C489" s="40"/>
      <c r="D489" s="233" t="s">
        <v>159</v>
      </c>
      <c r="E489" s="40"/>
      <c r="F489" s="234" t="s">
        <v>1678</v>
      </c>
      <c r="G489" s="40"/>
      <c r="H489" s="40"/>
      <c r="I489" s="235"/>
      <c r="J489" s="40"/>
      <c r="K489" s="40"/>
      <c r="L489" s="44"/>
      <c r="M489" s="236"/>
      <c r="N489" s="237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159</v>
      </c>
      <c r="AU489" s="17" t="s">
        <v>84</v>
      </c>
    </row>
    <row r="490" s="2" customFormat="1" ht="24.15" customHeight="1">
      <c r="A490" s="38"/>
      <c r="B490" s="39"/>
      <c r="C490" s="219" t="s">
        <v>1145</v>
      </c>
      <c r="D490" s="219" t="s">
        <v>153</v>
      </c>
      <c r="E490" s="220" t="s">
        <v>1680</v>
      </c>
      <c r="F490" s="221" t="s">
        <v>1681</v>
      </c>
      <c r="G490" s="222" t="s">
        <v>194</v>
      </c>
      <c r="H490" s="223">
        <v>1</v>
      </c>
      <c r="I490" s="224"/>
      <c r="J490" s="225">
        <f>ROUND(I490*H490,2)</f>
        <v>0</v>
      </c>
      <c r="K490" s="226"/>
      <c r="L490" s="44"/>
      <c r="M490" s="227" t="s">
        <v>1</v>
      </c>
      <c r="N490" s="228" t="s">
        <v>41</v>
      </c>
      <c r="O490" s="91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1" t="s">
        <v>157</v>
      </c>
      <c r="AT490" s="231" t="s">
        <v>153</v>
      </c>
      <c r="AU490" s="231" t="s">
        <v>84</v>
      </c>
      <c r="AY490" s="17" t="s">
        <v>151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7" t="s">
        <v>84</v>
      </c>
      <c r="BK490" s="232">
        <f>ROUND(I490*H490,2)</f>
        <v>0</v>
      </c>
      <c r="BL490" s="17" t="s">
        <v>157</v>
      </c>
      <c r="BM490" s="231" t="s">
        <v>1682</v>
      </c>
    </row>
    <row r="491" s="2" customFormat="1">
      <c r="A491" s="38"/>
      <c r="B491" s="39"/>
      <c r="C491" s="40"/>
      <c r="D491" s="233" t="s">
        <v>159</v>
      </c>
      <c r="E491" s="40"/>
      <c r="F491" s="234" t="s">
        <v>1681</v>
      </c>
      <c r="G491" s="40"/>
      <c r="H491" s="40"/>
      <c r="I491" s="235"/>
      <c r="J491" s="40"/>
      <c r="K491" s="40"/>
      <c r="L491" s="44"/>
      <c r="M491" s="236"/>
      <c r="N491" s="237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159</v>
      </c>
      <c r="AU491" s="17" t="s">
        <v>84</v>
      </c>
    </row>
    <row r="492" s="2" customFormat="1" ht="16.5" customHeight="1">
      <c r="A492" s="38"/>
      <c r="B492" s="39"/>
      <c r="C492" s="219" t="s">
        <v>1148</v>
      </c>
      <c r="D492" s="219" t="s">
        <v>153</v>
      </c>
      <c r="E492" s="220" t="s">
        <v>1683</v>
      </c>
      <c r="F492" s="221" t="s">
        <v>1684</v>
      </c>
      <c r="G492" s="222" t="s">
        <v>194</v>
      </c>
      <c r="H492" s="223">
        <v>1</v>
      </c>
      <c r="I492" s="224"/>
      <c r="J492" s="225">
        <f>ROUND(I492*H492,2)</f>
        <v>0</v>
      </c>
      <c r="K492" s="226"/>
      <c r="L492" s="44"/>
      <c r="M492" s="227" t="s">
        <v>1</v>
      </c>
      <c r="N492" s="228" t="s">
        <v>41</v>
      </c>
      <c r="O492" s="91"/>
      <c r="P492" s="229">
        <f>O492*H492</f>
        <v>0</v>
      </c>
      <c r="Q492" s="229">
        <v>0</v>
      </c>
      <c r="R492" s="229">
        <f>Q492*H492</f>
        <v>0</v>
      </c>
      <c r="S492" s="229">
        <v>0</v>
      </c>
      <c r="T492" s="23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1" t="s">
        <v>157</v>
      </c>
      <c r="AT492" s="231" t="s">
        <v>153</v>
      </c>
      <c r="AU492" s="231" t="s">
        <v>84</v>
      </c>
      <c r="AY492" s="17" t="s">
        <v>151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7" t="s">
        <v>84</v>
      </c>
      <c r="BK492" s="232">
        <f>ROUND(I492*H492,2)</f>
        <v>0</v>
      </c>
      <c r="BL492" s="17" t="s">
        <v>157</v>
      </c>
      <c r="BM492" s="231" t="s">
        <v>1685</v>
      </c>
    </row>
    <row r="493" s="2" customFormat="1">
      <c r="A493" s="38"/>
      <c r="B493" s="39"/>
      <c r="C493" s="40"/>
      <c r="D493" s="233" t="s">
        <v>159</v>
      </c>
      <c r="E493" s="40"/>
      <c r="F493" s="234" t="s">
        <v>1684</v>
      </c>
      <c r="G493" s="40"/>
      <c r="H493" s="40"/>
      <c r="I493" s="235"/>
      <c r="J493" s="40"/>
      <c r="K493" s="40"/>
      <c r="L493" s="44"/>
      <c r="M493" s="236"/>
      <c r="N493" s="237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159</v>
      </c>
      <c r="AU493" s="17" t="s">
        <v>84</v>
      </c>
    </row>
    <row r="494" s="2" customFormat="1" ht="21.75" customHeight="1">
      <c r="A494" s="38"/>
      <c r="B494" s="39"/>
      <c r="C494" s="219" t="s">
        <v>1151</v>
      </c>
      <c r="D494" s="219" t="s">
        <v>153</v>
      </c>
      <c r="E494" s="220" t="s">
        <v>1686</v>
      </c>
      <c r="F494" s="221" t="s">
        <v>1687</v>
      </c>
      <c r="G494" s="222" t="s">
        <v>194</v>
      </c>
      <c r="H494" s="223">
        <v>1</v>
      </c>
      <c r="I494" s="224"/>
      <c r="J494" s="225">
        <f>ROUND(I494*H494,2)</f>
        <v>0</v>
      </c>
      <c r="K494" s="226"/>
      <c r="L494" s="44"/>
      <c r="M494" s="227" t="s">
        <v>1</v>
      </c>
      <c r="N494" s="228" t="s">
        <v>41</v>
      </c>
      <c r="O494" s="91"/>
      <c r="P494" s="229">
        <f>O494*H494</f>
        <v>0</v>
      </c>
      <c r="Q494" s="229">
        <v>0</v>
      </c>
      <c r="R494" s="229">
        <f>Q494*H494</f>
        <v>0</v>
      </c>
      <c r="S494" s="229">
        <v>0</v>
      </c>
      <c r="T494" s="23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1" t="s">
        <v>157</v>
      </c>
      <c r="AT494" s="231" t="s">
        <v>153</v>
      </c>
      <c r="AU494" s="231" t="s">
        <v>84</v>
      </c>
      <c r="AY494" s="17" t="s">
        <v>151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7" t="s">
        <v>84</v>
      </c>
      <c r="BK494" s="232">
        <f>ROUND(I494*H494,2)</f>
        <v>0</v>
      </c>
      <c r="BL494" s="17" t="s">
        <v>157</v>
      </c>
      <c r="BM494" s="231" t="s">
        <v>1688</v>
      </c>
    </row>
    <row r="495" s="2" customFormat="1">
      <c r="A495" s="38"/>
      <c r="B495" s="39"/>
      <c r="C495" s="40"/>
      <c r="D495" s="233" t="s">
        <v>159</v>
      </c>
      <c r="E495" s="40"/>
      <c r="F495" s="234" t="s">
        <v>1687</v>
      </c>
      <c r="G495" s="40"/>
      <c r="H495" s="40"/>
      <c r="I495" s="235"/>
      <c r="J495" s="40"/>
      <c r="K495" s="40"/>
      <c r="L495" s="44"/>
      <c r="M495" s="236"/>
      <c r="N495" s="237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159</v>
      </c>
      <c r="AU495" s="17" t="s">
        <v>84</v>
      </c>
    </row>
    <row r="496" s="2" customFormat="1" ht="24.15" customHeight="1">
      <c r="A496" s="38"/>
      <c r="B496" s="39"/>
      <c r="C496" s="219" t="s">
        <v>1155</v>
      </c>
      <c r="D496" s="219" t="s">
        <v>153</v>
      </c>
      <c r="E496" s="220" t="s">
        <v>1689</v>
      </c>
      <c r="F496" s="221" t="s">
        <v>1690</v>
      </c>
      <c r="G496" s="222" t="s">
        <v>194</v>
      </c>
      <c r="H496" s="223">
        <v>1</v>
      </c>
      <c r="I496" s="224"/>
      <c r="J496" s="225">
        <f>ROUND(I496*H496,2)</f>
        <v>0</v>
      </c>
      <c r="K496" s="226"/>
      <c r="L496" s="44"/>
      <c r="M496" s="227" t="s">
        <v>1</v>
      </c>
      <c r="N496" s="228" t="s">
        <v>41</v>
      </c>
      <c r="O496" s="91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157</v>
      </c>
      <c r="AT496" s="231" t="s">
        <v>153</v>
      </c>
      <c r="AU496" s="231" t="s">
        <v>84</v>
      </c>
      <c r="AY496" s="17" t="s">
        <v>151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84</v>
      </c>
      <c r="BK496" s="232">
        <f>ROUND(I496*H496,2)</f>
        <v>0</v>
      </c>
      <c r="BL496" s="17" t="s">
        <v>157</v>
      </c>
      <c r="BM496" s="231" t="s">
        <v>1691</v>
      </c>
    </row>
    <row r="497" s="2" customFormat="1">
      <c r="A497" s="38"/>
      <c r="B497" s="39"/>
      <c r="C497" s="40"/>
      <c r="D497" s="233" t="s">
        <v>159</v>
      </c>
      <c r="E497" s="40"/>
      <c r="F497" s="234" t="s">
        <v>1690</v>
      </c>
      <c r="G497" s="40"/>
      <c r="H497" s="40"/>
      <c r="I497" s="235"/>
      <c r="J497" s="40"/>
      <c r="K497" s="40"/>
      <c r="L497" s="44"/>
      <c r="M497" s="236"/>
      <c r="N497" s="237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159</v>
      </c>
      <c r="AU497" s="17" t="s">
        <v>84</v>
      </c>
    </row>
    <row r="498" s="2" customFormat="1" ht="24.15" customHeight="1">
      <c r="A498" s="38"/>
      <c r="B498" s="39"/>
      <c r="C498" s="219" t="s">
        <v>1159</v>
      </c>
      <c r="D498" s="219" t="s">
        <v>153</v>
      </c>
      <c r="E498" s="220" t="s">
        <v>1692</v>
      </c>
      <c r="F498" s="221" t="s">
        <v>1693</v>
      </c>
      <c r="G498" s="222" t="s">
        <v>194</v>
      </c>
      <c r="H498" s="223">
        <v>28</v>
      </c>
      <c r="I498" s="224"/>
      <c r="J498" s="225">
        <f>ROUND(I498*H498,2)</f>
        <v>0</v>
      </c>
      <c r="K498" s="226"/>
      <c r="L498" s="44"/>
      <c r="M498" s="227" t="s">
        <v>1</v>
      </c>
      <c r="N498" s="228" t="s">
        <v>41</v>
      </c>
      <c r="O498" s="91"/>
      <c r="P498" s="229">
        <f>O498*H498</f>
        <v>0</v>
      </c>
      <c r="Q498" s="229">
        <v>0</v>
      </c>
      <c r="R498" s="229">
        <f>Q498*H498</f>
        <v>0</v>
      </c>
      <c r="S498" s="229">
        <v>0</v>
      </c>
      <c r="T498" s="23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1" t="s">
        <v>157</v>
      </c>
      <c r="AT498" s="231" t="s">
        <v>153</v>
      </c>
      <c r="AU498" s="231" t="s">
        <v>84</v>
      </c>
      <c r="AY498" s="17" t="s">
        <v>151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7" t="s">
        <v>84</v>
      </c>
      <c r="BK498" s="232">
        <f>ROUND(I498*H498,2)</f>
        <v>0</v>
      </c>
      <c r="BL498" s="17" t="s">
        <v>157</v>
      </c>
      <c r="BM498" s="231" t="s">
        <v>1694</v>
      </c>
    </row>
    <row r="499" s="2" customFormat="1">
      <c r="A499" s="38"/>
      <c r="B499" s="39"/>
      <c r="C499" s="40"/>
      <c r="D499" s="233" t="s">
        <v>159</v>
      </c>
      <c r="E499" s="40"/>
      <c r="F499" s="234" t="s">
        <v>1693</v>
      </c>
      <c r="G499" s="40"/>
      <c r="H499" s="40"/>
      <c r="I499" s="235"/>
      <c r="J499" s="40"/>
      <c r="K499" s="40"/>
      <c r="L499" s="44"/>
      <c r="M499" s="236"/>
      <c r="N499" s="237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159</v>
      </c>
      <c r="AU499" s="17" t="s">
        <v>84</v>
      </c>
    </row>
    <row r="500" s="2" customFormat="1" ht="16.5" customHeight="1">
      <c r="A500" s="38"/>
      <c r="B500" s="39"/>
      <c r="C500" s="219" t="s">
        <v>1163</v>
      </c>
      <c r="D500" s="219" t="s">
        <v>153</v>
      </c>
      <c r="E500" s="220" t="s">
        <v>1695</v>
      </c>
      <c r="F500" s="221" t="s">
        <v>1696</v>
      </c>
      <c r="G500" s="222" t="s">
        <v>194</v>
      </c>
      <c r="H500" s="223">
        <v>22</v>
      </c>
      <c r="I500" s="224"/>
      <c r="J500" s="225">
        <f>ROUND(I500*H500,2)</f>
        <v>0</v>
      </c>
      <c r="K500" s="226"/>
      <c r="L500" s="44"/>
      <c r="M500" s="227" t="s">
        <v>1</v>
      </c>
      <c r="N500" s="228" t="s">
        <v>41</v>
      </c>
      <c r="O500" s="91"/>
      <c r="P500" s="229">
        <f>O500*H500</f>
        <v>0</v>
      </c>
      <c r="Q500" s="229">
        <v>0</v>
      </c>
      <c r="R500" s="229">
        <f>Q500*H500</f>
        <v>0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157</v>
      </c>
      <c r="AT500" s="231" t="s">
        <v>153</v>
      </c>
      <c r="AU500" s="231" t="s">
        <v>84</v>
      </c>
      <c r="AY500" s="17" t="s">
        <v>151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84</v>
      </c>
      <c r="BK500" s="232">
        <f>ROUND(I500*H500,2)</f>
        <v>0</v>
      </c>
      <c r="BL500" s="17" t="s">
        <v>157</v>
      </c>
      <c r="BM500" s="231" t="s">
        <v>1697</v>
      </c>
    </row>
    <row r="501" s="2" customFormat="1">
      <c r="A501" s="38"/>
      <c r="B501" s="39"/>
      <c r="C501" s="40"/>
      <c r="D501" s="233" t="s">
        <v>159</v>
      </c>
      <c r="E501" s="40"/>
      <c r="F501" s="234" t="s">
        <v>1696</v>
      </c>
      <c r="G501" s="40"/>
      <c r="H501" s="40"/>
      <c r="I501" s="235"/>
      <c r="J501" s="40"/>
      <c r="K501" s="40"/>
      <c r="L501" s="44"/>
      <c r="M501" s="236"/>
      <c r="N501" s="237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159</v>
      </c>
      <c r="AU501" s="17" t="s">
        <v>84</v>
      </c>
    </row>
    <row r="502" s="2" customFormat="1" ht="21.75" customHeight="1">
      <c r="A502" s="38"/>
      <c r="B502" s="39"/>
      <c r="C502" s="219" t="s">
        <v>1167</v>
      </c>
      <c r="D502" s="219" t="s">
        <v>153</v>
      </c>
      <c r="E502" s="220" t="s">
        <v>1698</v>
      </c>
      <c r="F502" s="221" t="s">
        <v>1699</v>
      </c>
      <c r="G502" s="222" t="s">
        <v>194</v>
      </c>
      <c r="H502" s="223">
        <v>6</v>
      </c>
      <c r="I502" s="224"/>
      <c r="J502" s="225">
        <f>ROUND(I502*H502,2)</f>
        <v>0</v>
      </c>
      <c r="K502" s="226"/>
      <c r="L502" s="44"/>
      <c r="M502" s="227" t="s">
        <v>1</v>
      </c>
      <c r="N502" s="228" t="s">
        <v>41</v>
      </c>
      <c r="O502" s="91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1" t="s">
        <v>157</v>
      </c>
      <c r="AT502" s="231" t="s">
        <v>153</v>
      </c>
      <c r="AU502" s="231" t="s">
        <v>84</v>
      </c>
      <c r="AY502" s="17" t="s">
        <v>151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7" t="s">
        <v>84</v>
      </c>
      <c r="BK502" s="232">
        <f>ROUND(I502*H502,2)</f>
        <v>0</v>
      </c>
      <c r="BL502" s="17" t="s">
        <v>157</v>
      </c>
      <c r="BM502" s="231" t="s">
        <v>1700</v>
      </c>
    </row>
    <row r="503" s="2" customFormat="1">
      <c r="A503" s="38"/>
      <c r="B503" s="39"/>
      <c r="C503" s="40"/>
      <c r="D503" s="233" t="s">
        <v>159</v>
      </c>
      <c r="E503" s="40"/>
      <c r="F503" s="234" t="s">
        <v>1699</v>
      </c>
      <c r="G503" s="40"/>
      <c r="H503" s="40"/>
      <c r="I503" s="235"/>
      <c r="J503" s="40"/>
      <c r="K503" s="40"/>
      <c r="L503" s="44"/>
      <c r="M503" s="236"/>
      <c r="N503" s="237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159</v>
      </c>
      <c r="AU503" s="17" t="s">
        <v>84</v>
      </c>
    </row>
    <row r="504" s="2" customFormat="1" ht="16.5" customHeight="1">
      <c r="A504" s="38"/>
      <c r="B504" s="39"/>
      <c r="C504" s="219" t="s">
        <v>1171</v>
      </c>
      <c r="D504" s="219" t="s">
        <v>153</v>
      </c>
      <c r="E504" s="220" t="s">
        <v>1701</v>
      </c>
      <c r="F504" s="221" t="s">
        <v>1702</v>
      </c>
      <c r="G504" s="222" t="s">
        <v>194</v>
      </c>
      <c r="H504" s="223">
        <v>2</v>
      </c>
      <c r="I504" s="224"/>
      <c r="J504" s="225">
        <f>ROUND(I504*H504,2)</f>
        <v>0</v>
      </c>
      <c r="K504" s="226"/>
      <c r="L504" s="44"/>
      <c r="M504" s="227" t="s">
        <v>1</v>
      </c>
      <c r="N504" s="228" t="s">
        <v>41</v>
      </c>
      <c r="O504" s="91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1" t="s">
        <v>157</v>
      </c>
      <c r="AT504" s="231" t="s">
        <v>153</v>
      </c>
      <c r="AU504" s="231" t="s">
        <v>84</v>
      </c>
      <c r="AY504" s="17" t="s">
        <v>151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7" t="s">
        <v>84</v>
      </c>
      <c r="BK504" s="232">
        <f>ROUND(I504*H504,2)</f>
        <v>0</v>
      </c>
      <c r="BL504" s="17" t="s">
        <v>157</v>
      </c>
      <c r="BM504" s="231" t="s">
        <v>1703</v>
      </c>
    </row>
    <row r="505" s="2" customFormat="1">
      <c r="A505" s="38"/>
      <c r="B505" s="39"/>
      <c r="C505" s="40"/>
      <c r="D505" s="233" t="s">
        <v>159</v>
      </c>
      <c r="E505" s="40"/>
      <c r="F505" s="234" t="s">
        <v>1702</v>
      </c>
      <c r="G505" s="40"/>
      <c r="H505" s="40"/>
      <c r="I505" s="235"/>
      <c r="J505" s="40"/>
      <c r="K505" s="40"/>
      <c r="L505" s="44"/>
      <c r="M505" s="236"/>
      <c r="N505" s="237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159</v>
      </c>
      <c r="AU505" s="17" t="s">
        <v>84</v>
      </c>
    </row>
    <row r="506" s="2" customFormat="1" ht="16.5" customHeight="1">
      <c r="A506" s="38"/>
      <c r="B506" s="39"/>
      <c r="C506" s="219" t="s">
        <v>1175</v>
      </c>
      <c r="D506" s="219" t="s">
        <v>153</v>
      </c>
      <c r="E506" s="220" t="s">
        <v>1704</v>
      </c>
      <c r="F506" s="221" t="s">
        <v>1705</v>
      </c>
      <c r="G506" s="222" t="s">
        <v>194</v>
      </c>
      <c r="H506" s="223">
        <v>2</v>
      </c>
      <c r="I506" s="224"/>
      <c r="J506" s="225">
        <f>ROUND(I506*H506,2)</f>
        <v>0</v>
      </c>
      <c r="K506" s="226"/>
      <c r="L506" s="44"/>
      <c r="M506" s="227" t="s">
        <v>1</v>
      </c>
      <c r="N506" s="228" t="s">
        <v>41</v>
      </c>
      <c r="O506" s="91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1" t="s">
        <v>157</v>
      </c>
      <c r="AT506" s="231" t="s">
        <v>153</v>
      </c>
      <c r="AU506" s="231" t="s">
        <v>84</v>
      </c>
      <c r="AY506" s="17" t="s">
        <v>151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7" t="s">
        <v>84</v>
      </c>
      <c r="BK506" s="232">
        <f>ROUND(I506*H506,2)</f>
        <v>0</v>
      </c>
      <c r="BL506" s="17" t="s">
        <v>157</v>
      </c>
      <c r="BM506" s="231" t="s">
        <v>1706</v>
      </c>
    </row>
    <row r="507" s="2" customFormat="1">
      <c r="A507" s="38"/>
      <c r="B507" s="39"/>
      <c r="C507" s="40"/>
      <c r="D507" s="233" t="s">
        <v>159</v>
      </c>
      <c r="E507" s="40"/>
      <c r="F507" s="234" t="s">
        <v>1705</v>
      </c>
      <c r="G507" s="40"/>
      <c r="H507" s="40"/>
      <c r="I507" s="235"/>
      <c r="J507" s="40"/>
      <c r="K507" s="40"/>
      <c r="L507" s="44"/>
      <c r="M507" s="236"/>
      <c r="N507" s="237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159</v>
      </c>
      <c r="AU507" s="17" t="s">
        <v>84</v>
      </c>
    </row>
    <row r="508" s="2" customFormat="1" ht="24.15" customHeight="1">
      <c r="A508" s="38"/>
      <c r="B508" s="39"/>
      <c r="C508" s="219" t="s">
        <v>1179</v>
      </c>
      <c r="D508" s="219" t="s">
        <v>153</v>
      </c>
      <c r="E508" s="220" t="s">
        <v>1707</v>
      </c>
      <c r="F508" s="221" t="s">
        <v>1708</v>
      </c>
      <c r="G508" s="222" t="s">
        <v>194</v>
      </c>
      <c r="H508" s="223">
        <v>10</v>
      </c>
      <c r="I508" s="224"/>
      <c r="J508" s="225">
        <f>ROUND(I508*H508,2)</f>
        <v>0</v>
      </c>
      <c r="K508" s="226"/>
      <c r="L508" s="44"/>
      <c r="M508" s="227" t="s">
        <v>1</v>
      </c>
      <c r="N508" s="228" t="s">
        <v>41</v>
      </c>
      <c r="O508" s="91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1" t="s">
        <v>157</v>
      </c>
      <c r="AT508" s="231" t="s">
        <v>153</v>
      </c>
      <c r="AU508" s="231" t="s">
        <v>84</v>
      </c>
      <c r="AY508" s="17" t="s">
        <v>151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7" t="s">
        <v>84</v>
      </c>
      <c r="BK508" s="232">
        <f>ROUND(I508*H508,2)</f>
        <v>0</v>
      </c>
      <c r="BL508" s="17" t="s">
        <v>157</v>
      </c>
      <c r="BM508" s="231" t="s">
        <v>1709</v>
      </c>
    </row>
    <row r="509" s="2" customFormat="1">
      <c r="A509" s="38"/>
      <c r="B509" s="39"/>
      <c r="C509" s="40"/>
      <c r="D509" s="233" t="s">
        <v>159</v>
      </c>
      <c r="E509" s="40"/>
      <c r="F509" s="234" t="s">
        <v>1708</v>
      </c>
      <c r="G509" s="40"/>
      <c r="H509" s="40"/>
      <c r="I509" s="235"/>
      <c r="J509" s="40"/>
      <c r="K509" s="40"/>
      <c r="L509" s="44"/>
      <c r="M509" s="236"/>
      <c r="N509" s="237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84</v>
      </c>
    </row>
    <row r="510" s="2" customFormat="1" ht="24.15" customHeight="1">
      <c r="A510" s="38"/>
      <c r="B510" s="39"/>
      <c r="C510" s="219" t="s">
        <v>1183</v>
      </c>
      <c r="D510" s="219" t="s">
        <v>153</v>
      </c>
      <c r="E510" s="220" t="s">
        <v>1710</v>
      </c>
      <c r="F510" s="221" t="s">
        <v>1711</v>
      </c>
      <c r="G510" s="222" t="s">
        <v>194</v>
      </c>
      <c r="H510" s="223">
        <v>7</v>
      </c>
      <c r="I510" s="224"/>
      <c r="J510" s="225">
        <f>ROUND(I510*H510,2)</f>
        <v>0</v>
      </c>
      <c r="K510" s="226"/>
      <c r="L510" s="44"/>
      <c r="M510" s="227" t="s">
        <v>1</v>
      </c>
      <c r="N510" s="228" t="s">
        <v>41</v>
      </c>
      <c r="O510" s="91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1" t="s">
        <v>157</v>
      </c>
      <c r="AT510" s="231" t="s">
        <v>153</v>
      </c>
      <c r="AU510" s="231" t="s">
        <v>84</v>
      </c>
      <c r="AY510" s="17" t="s">
        <v>151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7" t="s">
        <v>84</v>
      </c>
      <c r="BK510" s="232">
        <f>ROUND(I510*H510,2)</f>
        <v>0</v>
      </c>
      <c r="BL510" s="17" t="s">
        <v>157</v>
      </c>
      <c r="BM510" s="231" t="s">
        <v>1712</v>
      </c>
    </row>
    <row r="511" s="2" customFormat="1">
      <c r="A511" s="38"/>
      <c r="B511" s="39"/>
      <c r="C511" s="40"/>
      <c r="D511" s="233" t="s">
        <v>159</v>
      </c>
      <c r="E511" s="40"/>
      <c r="F511" s="234" t="s">
        <v>1711</v>
      </c>
      <c r="G511" s="40"/>
      <c r="H511" s="40"/>
      <c r="I511" s="235"/>
      <c r="J511" s="40"/>
      <c r="K511" s="40"/>
      <c r="L511" s="44"/>
      <c r="M511" s="236"/>
      <c r="N511" s="237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159</v>
      </c>
      <c r="AU511" s="17" t="s">
        <v>84</v>
      </c>
    </row>
    <row r="512" s="2" customFormat="1" ht="24.15" customHeight="1">
      <c r="A512" s="38"/>
      <c r="B512" s="39"/>
      <c r="C512" s="219" t="s">
        <v>1191</v>
      </c>
      <c r="D512" s="219" t="s">
        <v>153</v>
      </c>
      <c r="E512" s="220" t="s">
        <v>1713</v>
      </c>
      <c r="F512" s="221" t="s">
        <v>1714</v>
      </c>
      <c r="G512" s="222" t="s">
        <v>194</v>
      </c>
      <c r="H512" s="223">
        <v>2</v>
      </c>
      <c r="I512" s="224"/>
      <c r="J512" s="225">
        <f>ROUND(I512*H512,2)</f>
        <v>0</v>
      </c>
      <c r="K512" s="226"/>
      <c r="L512" s="44"/>
      <c r="M512" s="227" t="s">
        <v>1</v>
      </c>
      <c r="N512" s="228" t="s">
        <v>41</v>
      </c>
      <c r="O512" s="91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1" t="s">
        <v>157</v>
      </c>
      <c r="AT512" s="231" t="s">
        <v>153</v>
      </c>
      <c r="AU512" s="231" t="s">
        <v>84</v>
      </c>
      <c r="AY512" s="17" t="s">
        <v>151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7" t="s">
        <v>84</v>
      </c>
      <c r="BK512" s="232">
        <f>ROUND(I512*H512,2)</f>
        <v>0</v>
      </c>
      <c r="BL512" s="17" t="s">
        <v>157</v>
      </c>
      <c r="BM512" s="231" t="s">
        <v>1715</v>
      </c>
    </row>
    <row r="513" s="2" customFormat="1">
      <c r="A513" s="38"/>
      <c r="B513" s="39"/>
      <c r="C513" s="40"/>
      <c r="D513" s="233" t="s">
        <v>159</v>
      </c>
      <c r="E513" s="40"/>
      <c r="F513" s="234" t="s">
        <v>1714</v>
      </c>
      <c r="G513" s="40"/>
      <c r="H513" s="40"/>
      <c r="I513" s="235"/>
      <c r="J513" s="40"/>
      <c r="K513" s="40"/>
      <c r="L513" s="44"/>
      <c r="M513" s="236"/>
      <c r="N513" s="237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159</v>
      </c>
      <c r="AU513" s="17" t="s">
        <v>84</v>
      </c>
    </row>
    <row r="514" s="2" customFormat="1" ht="24.15" customHeight="1">
      <c r="A514" s="38"/>
      <c r="B514" s="39"/>
      <c r="C514" s="219" t="s">
        <v>1198</v>
      </c>
      <c r="D514" s="219" t="s">
        <v>153</v>
      </c>
      <c r="E514" s="220" t="s">
        <v>1716</v>
      </c>
      <c r="F514" s="221" t="s">
        <v>1717</v>
      </c>
      <c r="G514" s="222" t="s">
        <v>194</v>
      </c>
      <c r="H514" s="223">
        <v>1</v>
      </c>
      <c r="I514" s="224"/>
      <c r="J514" s="225">
        <f>ROUND(I514*H514,2)</f>
        <v>0</v>
      </c>
      <c r="K514" s="226"/>
      <c r="L514" s="44"/>
      <c r="M514" s="227" t="s">
        <v>1</v>
      </c>
      <c r="N514" s="228" t="s">
        <v>41</v>
      </c>
      <c r="O514" s="91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1" t="s">
        <v>157</v>
      </c>
      <c r="AT514" s="231" t="s">
        <v>153</v>
      </c>
      <c r="AU514" s="231" t="s">
        <v>84</v>
      </c>
      <c r="AY514" s="17" t="s">
        <v>151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7" t="s">
        <v>84</v>
      </c>
      <c r="BK514" s="232">
        <f>ROUND(I514*H514,2)</f>
        <v>0</v>
      </c>
      <c r="BL514" s="17" t="s">
        <v>157</v>
      </c>
      <c r="BM514" s="231" t="s">
        <v>1718</v>
      </c>
    </row>
    <row r="515" s="2" customFormat="1">
      <c r="A515" s="38"/>
      <c r="B515" s="39"/>
      <c r="C515" s="40"/>
      <c r="D515" s="233" t="s">
        <v>159</v>
      </c>
      <c r="E515" s="40"/>
      <c r="F515" s="234" t="s">
        <v>1717</v>
      </c>
      <c r="G515" s="40"/>
      <c r="H515" s="40"/>
      <c r="I515" s="235"/>
      <c r="J515" s="40"/>
      <c r="K515" s="40"/>
      <c r="L515" s="44"/>
      <c r="M515" s="236"/>
      <c r="N515" s="237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159</v>
      </c>
      <c r="AU515" s="17" t="s">
        <v>84</v>
      </c>
    </row>
    <row r="516" s="2" customFormat="1" ht="24.15" customHeight="1">
      <c r="A516" s="38"/>
      <c r="B516" s="39"/>
      <c r="C516" s="219" t="s">
        <v>1204</v>
      </c>
      <c r="D516" s="219" t="s">
        <v>153</v>
      </c>
      <c r="E516" s="220" t="s">
        <v>1719</v>
      </c>
      <c r="F516" s="221" t="s">
        <v>1720</v>
      </c>
      <c r="G516" s="222" t="s">
        <v>194</v>
      </c>
      <c r="H516" s="223">
        <v>3</v>
      </c>
      <c r="I516" s="224"/>
      <c r="J516" s="225">
        <f>ROUND(I516*H516,2)</f>
        <v>0</v>
      </c>
      <c r="K516" s="226"/>
      <c r="L516" s="44"/>
      <c r="M516" s="227" t="s">
        <v>1</v>
      </c>
      <c r="N516" s="228" t="s">
        <v>41</v>
      </c>
      <c r="O516" s="91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1" t="s">
        <v>157</v>
      </c>
      <c r="AT516" s="231" t="s">
        <v>153</v>
      </c>
      <c r="AU516" s="231" t="s">
        <v>84</v>
      </c>
      <c r="AY516" s="17" t="s">
        <v>151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7" t="s">
        <v>84</v>
      </c>
      <c r="BK516" s="232">
        <f>ROUND(I516*H516,2)</f>
        <v>0</v>
      </c>
      <c r="BL516" s="17" t="s">
        <v>157</v>
      </c>
      <c r="BM516" s="231" t="s">
        <v>1721</v>
      </c>
    </row>
    <row r="517" s="2" customFormat="1">
      <c r="A517" s="38"/>
      <c r="B517" s="39"/>
      <c r="C517" s="40"/>
      <c r="D517" s="233" t="s">
        <v>159</v>
      </c>
      <c r="E517" s="40"/>
      <c r="F517" s="234" t="s">
        <v>1720</v>
      </c>
      <c r="G517" s="40"/>
      <c r="H517" s="40"/>
      <c r="I517" s="235"/>
      <c r="J517" s="40"/>
      <c r="K517" s="40"/>
      <c r="L517" s="44"/>
      <c r="M517" s="236"/>
      <c r="N517" s="237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159</v>
      </c>
      <c r="AU517" s="17" t="s">
        <v>84</v>
      </c>
    </row>
    <row r="518" s="2" customFormat="1" ht="16.5" customHeight="1">
      <c r="A518" s="38"/>
      <c r="B518" s="39"/>
      <c r="C518" s="219" t="s">
        <v>1209</v>
      </c>
      <c r="D518" s="219" t="s">
        <v>153</v>
      </c>
      <c r="E518" s="220" t="s">
        <v>1722</v>
      </c>
      <c r="F518" s="221" t="s">
        <v>1723</v>
      </c>
      <c r="G518" s="222" t="s">
        <v>194</v>
      </c>
      <c r="H518" s="223">
        <v>3</v>
      </c>
      <c r="I518" s="224"/>
      <c r="J518" s="225">
        <f>ROUND(I518*H518,2)</f>
        <v>0</v>
      </c>
      <c r="K518" s="226"/>
      <c r="L518" s="44"/>
      <c r="M518" s="227" t="s">
        <v>1</v>
      </c>
      <c r="N518" s="228" t="s">
        <v>41</v>
      </c>
      <c r="O518" s="91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1" t="s">
        <v>157</v>
      </c>
      <c r="AT518" s="231" t="s">
        <v>153</v>
      </c>
      <c r="AU518" s="231" t="s">
        <v>84</v>
      </c>
      <c r="AY518" s="17" t="s">
        <v>151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7" t="s">
        <v>84</v>
      </c>
      <c r="BK518" s="232">
        <f>ROUND(I518*H518,2)</f>
        <v>0</v>
      </c>
      <c r="BL518" s="17" t="s">
        <v>157</v>
      </c>
      <c r="BM518" s="231" t="s">
        <v>1724</v>
      </c>
    </row>
    <row r="519" s="2" customFormat="1">
      <c r="A519" s="38"/>
      <c r="B519" s="39"/>
      <c r="C519" s="40"/>
      <c r="D519" s="233" t="s">
        <v>159</v>
      </c>
      <c r="E519" s="40"/>
      <c r="F519" s="234" t="s">
        <v>1723</v>
      </c>
      <c r="G519" s="40"/>
      <c r="H519" s="40"/>
      <c r="I519" s="235"/>
      <c r="J519" s="40"/>
      <c r="K519" s="40"/>
      <c r="L519" s="44"/>
      <c r="M519" s="236"/>
      <c r="N519" s="237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159</v>
      </c>
      <c r="AU519" s="17" t="s">
        <v>84</v>
      </c>
    </row>
    <row r="520" s="2" customFormat="1" ht="16.5" customHeight="1">
      <c r="A520" s="38"/>
      <c r="B520" s="39"/>
      <c r="C520" s="219" t="s">
        <v>1214</v>
      </c>
      <c r="D520" s="219" t="s">
        <v>153</v>
      </c>
      <c r="E520" s="220" t="s">
        <v>1725</v>
      </c>
      <c r="F520" s="221" t="s">
        <v>1726</v>
      </c>
      <c r="G520" s="222" t="s">
        <v>194</v>
      </c>
      <c r="H520" s="223">
        <v>6</v>
      </c>
      <c r="I520" s="224"/>
      <c r="J520" s="225">
        <f>ROUND(I520*H520,2)</f>
        <v>0</v>
      </c>
      <c r="K520" s="226"/>
      <c r="L520" s="44"/>
      <c r="M520" s="227" t="s">
        <v>1</v>
      </c>
      <c r="N520" s="228" t="s">
        <v>41</v>
      </c>
      <c r="O520" s="91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1" t="s">
        <v>157</v>
      </c>
      <c r="AT520" s="231" t="s">
        <v>153</v>
      </c>
      <c r="AU520" s="231" t="s">
        <v>84</v>
      </c>
      <c r="AY520" s="17" t="s">
        <v>151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7" t="s">
        <v>84</v>
      </c>
      <c r="BK520" s="232">
        <f>ROUND(I520*H520,2)</f>
        <v>0</v>
      </c>
      <c r="BL520" s="17" t="s">
        <v>157</v>
      </c>
      <c r="BM520" s="231" t="s">
        <v>1727</v>
      </c>
    </row>
    <row r="521" s="2" customFormat="1">
      <c r="A521" s="38"/>
      <c r="B521" s="39"/>
      <c r="C521" s="40"/>
      <c r="D521" s="233" t="s">
        <v>159</v>
      </c>
      <c r="E521" s="40"/>
      <c r="F521" s="234" t="s">
        <v>1726</v>
      </c>
      <c r="G521" s="40"/>
      <c r="H521" s="40"/>
      <c r="I521" s="235"/>
      <c r="J521" s="40"/>
      <c r="K521" s="40"/>
      <c r="L521" s="44"/>
      <c r="M521" s="236"/>
      <c r="N521" s="237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159</v>
      </c>
      <c r="AU521" s="17" t="s">
        <v>84</v>
      </c>
    </row>
    <row r="522" s="2" customFormat="1" ht="37.8" customHeight="1">
      <c r="A522" s="38"/>
      <c r="B522" s="39"/>
      <c r="C522" s="219" t="s">
        <v>1437</v>
      </c>
      <c r="D522" s="219" t="s">
        <v>153</v>
      </c>
      <c r="E522" s="220" t="s">
        <v>1728</v>
      </c>
      <c r="F522" s="221" t="s">
        <v>1729</v>
      </c>
      <c r="G522" s="222" t="s">
        <v>194</v>
      </c>
      <c r="H522" s="223">
        <v>6</v>
      </c>
      <c r="I522" s="224"/>
      <c r="J522" s="225">
        <f>ROUND(I522*H522,2)</f>
        <v>0</v>
      </c>
      <c r="K522" s="226"/>
      <c r="L522" s="44"/>
      <c r="M522" s="227" t="s">
        <v>1</v>
      </c>
      <c r="N522" s="228" t="s">
        <v>41</v>
      </c>
      <c r="O522" s="91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1" t="s">
        <v>157</v>
      </c>
      <c r="AT522" s="231" t="s">
        <v>153</v>
      </c>
      <c r="AU522" s="231" t="s">
        <v>84</v>
      </c>
      <c r="AY522" s="17" t="s">
        <v>151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7" t="s">
        <v>84</v>
      </c>
      <c r="BK522" s="232">
        <f>ROUND(I522*H522,2)</f>
        <v>0</v>
      </c>
      <c r="BL522" s="17" t="s">
        <v>157</v>
      </c>
      <c r="BM522" s="231" t="s">
        <v>1730</v>
      </c>
    </row>
    <row r="523" s="2" customFormat="1">
      <c r="A523" s="38"/>
      <c r="B523" s="39"/>
      <c r="C523" s="40"/>
      <c r="D523" s="233" t="s">
        <v>159</v>
      </c>
      <c r="E523" s="40"/>
      <c r="F523" s="234" t="s">
        <v>1729</v>
      </c>
      <c r="G523" s="40"/>
      <c r="H523" s="40"/>
      <c r="I523" s="235"/>
      <c r="J523" s="40"/>
      <c r="K523" s="40"/>
      <c r="L523" s="44"/>
      <c r="M523" s="236"/>
      <c r="N523" s="237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159</v>
      </c>
      <c r="AU523" s="17" t="s">
        <v>84</v>
      </c>
    </row>
    <row r="524" s="2" customFormat="1" ht="21.75" customHeight="1">
      <c r="A524" s="38"/>
      <c r="B524" s="39"/>
      <c r="C524" s="219" t="s">
        <v>1731</v>
      </c>
      <c r="D524" s="219" t="s">
        <v>153</v>
      </c>
      <c r="E524" s="220" t="s">
        <v>1732</v>
      </c>
      <c r="F524" s="221" t="s">
        <v>1733</v>
      </c>
      <c r="G524" s="222" t="s">
        <v>194</v>
      </c>
      <c r="H524" s="223">
        <v>6</v>
      </c>
      <c r="I524" s="224"/>
      <c r="J524" s="225">
        <f>ROUND(I524*H524,2)</f>
        <v>0</v>
      </c>
      <c r="K524" s="226"/>
      <c r="L524" s="44"/>
      <c r="M524" s="227" t="s">
        <v>1</v>
      </c>
      <c r="N524" s="228" t="s">
        <v>41</v>
      </c>
      <c r="O524" s="91"/>
      <c r="P524" s="229">
        <f>O524*H524</f>
        <v>0</v>
      </c>
      <c r="Q524" s="229">
        <v>0</v>
      </c>
      <c r="R524" s="229">
        <f>Q524*H524</f>
        <v>0</v>
      </c>
      <c r="S524" s="229">
        <v>0</v>
      </c>
      <c r="T524" s="23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1" t="s">
        <v>157</v>
      </c>
      <c r="AT524" s="231" t="s">
        <v>153</v>
      </c>
      <c r="AU524" s="231" t="s">
        <v>84</v>
      </c>
      <c r="AY524" s="17" t="s">
        <v>151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7" t="s">
        <v>84</v>
      </c>
      <c r="BK524" s="232">
        <f>ROUND(I524*H524,2)</f>
        <v>0</v>
      </c>
      <c r="BL524" s="17" t="s">
        <v>157</v>
      </c>
      <c r="BM524" s="231" t="s">
        <v>1734</v>
      </c>
    </row>
    <row r="525" s="2" customFormat="1">
      <c r="A525" s="38"/>
      <c r="B525" s="39"/>
      <c r="C525" s="40"/>
      <c r="D525" s="233" t="s">
        <v>159</v>
      </c>
      <c r="E525" s="40"/>
      <c r="F525" s="234" t="s">
        <v>1733</v>
      </c>
      <c r="G525" s="40"/>
      <c r="H525" s="40"/>
      <c r="I525" s="235"/>
      <c r="J525" s="40"/>
      <c r="K525" s="40"/>
      <c r="L525" s="44"/>
      <c r="M525" s="236"/>
      <c r="N525" s="237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84</v>
      </c>
    </row>
    <row r="526" s="2" customFormat="1" ht="24.15" customHeight="1">
      <c r="A526" s="38"/>
      <c r="B526" s="39"/>
      <c r="C526" s="219" t="s">
        <v>1440</v>
      </c>
      <c r="D526" s="219" t="s">
        <v>153</v>
      </c>
      <c r="E526" s="220" t="s">
        <v>1735</v>
      </c>
      <c r="F526" s="221" t="s">
        <v>1736</v>
      </c>
      <c r="G526" s="222" t="s">
        <v>194</v>
      </c>
      <c r="H526" s="223">
        <v>1</v>
      </c>
      <c r="I526" s="224"/>
      <c r="J526" s="225">
        <f>ROUND(I526*H526,2)</f>
        <v>0</v>
      </c>
      <c r="K526" s="226"/>
      <c r="L526" s="44"/>
      <c r="M526" s="227" t="s">
        <v>1</v>
      </c>
      <c r="N526" s="228" t="s">
        <v>41</v>
      </c>
      <c r="O526" s="91"/>
      <c r="P526" s="229">
        <f>O526*H526</f>
        <v>0</v>
      </c>
      <c r="Q526" s="229">
        <v>0</v>
      </c>
      <c r="R526" s="229">
        <f>Q526*H526</f>
        <v>0</v>
      </c>
      <c r="S526" s="229">
        <v>0</v>
      </c>
      <c r="T526" s="23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1" t="s">
        <v>157</v>
      </c>
      <c r="AT526" s="231" t="s">
        <v>153</v>
      </c>
      <c r="AU526" s="231" t="s">
        <v>84</v>
      </c>
      <c r="AY526" s="17" t="s">
        <v>151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7" t="s">
        <v>84</v>
      </c>
      <c r="BK526" s="232">
        <f>ROUND(I526*H526,2)</f>
        <v>0</v>
      </c>
      <c r="BL526" s="17" t="s">
        <v>157</v>
      </c>
      <c r="BM526" s="231" t="s">
        <v>1737</v>
      </c>
    </row>
    <row r="527" s="2" customFormat="1">
      <c r="A527" s="38"/>
      <c r="B527" s="39"/>
      <c r="C527" s="40"/>
      <c r="D527" s="233" t="s">
        <v>159</v>
      </c>
      <c r="E527" s="40"/>
      <c r="F527" s="234" t="s">
        <v>1736</v>
      </c>
      <c r="G527" s="40"/>
      <c r="H527" s="40"/>
      <c r="I527" s="235"/>
      <c r="J527" s="40"/>
      <c r="K527" s="40"/>
      <c r="L527" s="44"/>
      <c r="M527" s="236"/>
      <c r="N527" s="237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159</v>
      </c>
      <c r="AU527" s="17" t="s">
        <v>84</v>
      </c>
    </row>
    <row r="528" s="2" customFormat="1" ht="24.15" customHeight="1">
      <c r="A528" s="38"/>
      <c r="B528" s="39"/>
      <c r="C528" s="219" t="s">
        <v>1738</v>
      </c>
      <c r="D528" s="219" t="s">
        <v>153</v>
      </c>
      <c r="E528" s="220" t="s">
        <v>1739</v>
      </c>
      <c r="F528" s="221" t="s">
        <v>1740</v>
      </c>
      <c r="G528" s="222" t="s">
        <v>194</v>
      </c>
      <c r="H528" s="223">
        <v>1</v>
      </c>
      <c r="I528" s="224"/>
      <c r="J528" s="225">
        <f>ROUND(I528*H528,2)</f>
        <v>0</v>
      </c>
      <c r="K528" s="226"/>
      <c r="L528" s="44"/>
      <c r="M528" s="227" t="s">
        <v>1</v>
      </c>
      <c r="N528" s="228" t="s">
        <v>41</v>
      </c>
      <c r="O528" s="91"/>
      <c r="P528" s="229">
        <f>O528*H528</f>
        <v>0</v>
      </c>
      <c r="Q528" s="229">
        <v>0</v>
      </c>
      <c r="R528" s="229">
        <f>Q528*H528</f>
        <v>0</v>
      </c>
      <c r="S528" s="229">
        <v>0</v>
      </c>
      <c r="T528" s="23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1" t="s">
        <v>157</v>
      </c>
      <c r="AT528" s="231" t="s">
        <v>153</v>
      </c>
      <c r="AU528" s="231" t="s">
        <v>84</v>
      </c>
      <c r="AY528" s="17" t="s">
        <v>151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7" t="s">
        <v>84</v>
      </c>
      <c r="BK528" s="232">
        <f>ROUND(I528*H528,2)</f>
        <v>0</v>
      </c>
      <c r="BL528" s="17" t="s">
        <v>157</v>
      </c>
      <c r="BM528" s="231" t="s">
        <v>1741</v>
      </c>
    </row>
    <row r="529" s="2" customFormat="1">
      <c r="A529" s="38"/>
      <c r="B529" s="39"/>
      <c r="C529" s="40"/>
      <c r="D529" s="233" t="s">
        <v>159</v>
      </c>
      <c r="E529" s="40"/>
      <c r="F529" s="234" t="s">
        <v>1740</v>
      </c>
      <c r="G529" s="40"/>
      <c r="H529" s="40"/>
      <c r="I529" s="235"/>
      <c r="J529" s="40"/>
      <c r="K529" s="40"/>
      <c r="L529" s="44"/>
      <c r="M529" s="236"/>
      <c r="N529" s="237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159</v>
      </c>
      <c r="AU529" s="17" t="s">
        <v>84</v>
      </c>
    </row>
    <row r="530" s="2" customFormat="1" ht="24.15" customHeight="1">
      <c r="A530" s="38"/>
      <c r="B530" s="39"/>
      <c r="C530" s="219" t="s">
        <v>1443</v>
      </c>
      <c r="D530" s="219" t="s">
        <v>153</v>
      </c>
      <c r="E530" s="220" t="s">
        <v>1742</v>
      </c>
      <c r="F530" s="221" t="s">
        <v>1743</v>
      </c>
      <c r="G530" s="222" t="s">
        <v>194</v>
      </c>
      <c r="H530" s="223">
        <v>1</v>
      </c>
      <c r="I530" s="224"/>
      <c r="J530" s="225">
        <f>ROUND(I530*H530,2)</f>
        <v>0</v>
      </c>
      <c r="K530" s="226"/>
      <c r="L530" s="44"/>
      <c r="M530" s="227" t="s">
        <v>1</v>
      </c>
      <c r="N530" s="228" t="s">
        <v>41</v>
      </c>
      <c r="O530" s="91"/>
      <c r="P530" s="229">
        <f>O530*H530</f>
        <v>0</v>
      </c>
      <c r="Q530" s="229">
        <v>0</v>
      </c>
      <c r="R530" s="229">
        <f>Q530*H530</f>
        <v>0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157</v>
      </c>
      <c r="AT530" s="231" t="s">
        <v>153</v>
      </c>
      <c r="AU530" s="231" t="s">
        <v>84</v>
      </c>
      <c r="AY530" s="17" t="s">
        <v>151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84</v>
      </c>
      <c r="BK530" s="232">
        <f>ROUND(I530*H530,2)</f>
        <v>0</v>
      </c>
      <c r="BL530" s="17" t="s">
        <v>157</v>
      </c>
      <c r="BM530" s="231" t="s">
        <v>1744</v>
      </c>
    </row>
    <row r="531" s="2" customFormat="1">
      <c r="A531" s="38"/>
      <c r="B531" s="39"/>
      <c r="C531" s="40"/>
      <c r="D531" s="233" t="s">
        <v>159</v>
      </c>
      <c r="E531" s="40"/>
      <c r="F531" s="234" t="s">
        <v>1743</v>
      </c>
      <c r="G531" s="40"/>
      <c r="H531" s="40"/>
      <c r="I531" s="235"/>
      <c r="J531" s="40"/>
      <c r="K531" s="40"/>
      <c r="L531" s="44"/>
      <c r="M531" s="236"/>
      <c r="N531" s="237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159</v>
      </c>
      <c r="AU531" s="17" t="s">
        <v>84</v>
      </c>
    </row>
    <row r="532" s="2" customFormat="1" ht="16.5" customHeight="1">
      <c r="A532" s="38"/>
      <c r="B532" s="39"/>
      <c r="C532" s="219" t="s">
        <v>1745</v>
      </c>
      <c r="D532" s="219" t="s">
        <v>153</v>
      </c>
      <c r="E532" s="220" t="s">
        <v>1746</v>
      </c>
      <c r="F532" s="221" t="s">
        <v>1747</v>
      </c>
      <c r="G532" s="222" t="s">
        <v>194</v>
      </c>
      <c r="H532" s="223">
        <v>1</v>
      </c>
      <c r="I532" s="224"/>
      <c r="J532" s="225">
        <f>ROUND(I532*H532,2)</f>
        <v>0</v>
      </c>
      <c r="K532" s="226"/>
      <c r="L532" s="44"/>
      <c r="M532" s="227" t="s">
        <v>1</v>
      </c>
      <c r="N532" s="228" t="s">
        <v>41</v>
      </c>
      <c r="O532" s="91"/>
      <c r="P532" s="229">
        <f>O532*H532</f>
        <v>0</v>
      </c>
      <c r="Q532" s="229">
        <v>0</v>
      </c>
      <c r="R532" s="229">
        <f>Q532*H532</f>
        <v>0</v>
      </c>
      <c r="S532" s="229">
        <v>0</v>
      </c>
      <c r="T532" s="23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1" t="s">
        <v>157</v>
      </c>
      <c r="AT532" s="231" t="s">
        <v>153</v>
      </c>
      <c r="AU532" s="231" t="s">
        <v>84</v>
      </c>
      <c r="AY532" s="17" t="s">
        <v>151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7" t="s">
        <v>84</v>
      </c>
      <c r="BK532" s="232">
        <f>ROUND(I532*H532,2)</f>
        <v>0</v>
      </c>
      <c r="BL532" s="17" t="s">
        <v>157</v>
      </c>
      <c r="BM532" s="231" t="s">
        <v>1748</v>
      </c>
    </row>
    <row r="533" s="2" customFormat="1">
      <c r="A533" s="38"/>
      <c r="B533" s="39"/>
      <c r="C533" s="40"/>
      <c r="D533" s="233" t="s">
        <v>159</v>
      </c>
      <c r="E533" s="40"/>
      <c r="F533" s="234" t="s">
        <v>1747</v>
      </c>
      <c r="G533" s="40"/>
      <c r="H533" s="40"/>
      <c r="I533" s="235"/>
      <c r="J533" s="40"/>
      <c r="K533" s="40"/>
      <c r="L533" s="44"/>
      <c r="M533" s="236"/>
      <c r="N533" s="237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159</v>
      </c>
      <c r="AU533" s="17" t="s">
        <v>84</v>
      </c>
    </row>
    <row r="534" s="2" customFormat="1" ht="16.5" customHeight="1">
      <c r="A534" s="38"/>
      <c r="B534" s="39"/>
      <c r="C534" s="219" t="s">
        <v>1446</v>
      </c>
      <c r="D534" s="219" t="s">
        <v>153</v>
      </c>
      <c r="E534" s="220" t="s">
        <v>1749</v>
      </c>
      <c r="F534" s="221" t="s">
        <v>1750</v>
      </c>
      <c r="G534" s="222" t="s">
        <v>194</v>
      </c>
      <c r="H534" s="223">
        <v>1</v>
      </c>
      <c r="I534" s="224"/>
      <c r="J534" s="225">
        <f>ROUND(I534*H534,2)</f>
        <v>0</v>
      </c>
      <c r="K534" s="226"/>
      <c r="L534" s="44"/>
      <c r="M534" s="227" t="s">
        <v>1</v>
      </c>
      <c r="N534" s="228" t="s">
        <v>41</v>
      </c>
      <c r="O534" s="91"/>
      <c r="P534" s="229">
        <f>O534*H534</f>
        <v>0</v>
      </c>
      <c r="Q534" s="229">
        <v>0</v>
      </c>
      <c r="R534" s="229">
        <f>Q534*H534</f>
        <v>0</v>
      </c>
      <c r="S534" s="229">
        <v>0</v>
      </c>
      <c r="T534" s="23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1" t="s">
        <v>157</v>
      </c>
      <c r="AT534" s="231" t="s">
        <v>153</v>
      </c>
      <c r="AU534" s="231" t="s">
        <v>84</v>
      </c>
      <c r="AY534" s="17" t="s">
        <v>151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7" t="s">
        <v>84</v>
      </c>
      <c r="BK534" s="232">
        <f>ROUND(I534*H534,2)</f>
        <v>0</v>
      </c>
      <c r="BL534" s="17" t="s">
        <v>157</v>
      </c>
      <c r="BM534" s="231" t="s">
        <v>1751</v>
      </c>
    </row>
    <row r="535" s="2" customFormat="1">
      <c r="A535" s="38"/>
      <c r="B535" s="39"/>
      <c r="C535" s="40"/>
      <c r="D535" s="233" t="s">
        <v>159</v>
      </c>
      <c r="E535" s="40"/>
      <c r="F535" s="234" t="s">
        <v>1750</v>
      </c>
      <c r="G535" s="40"/>
      <c r="H535" s="40"/>
      <c r="I535" s="235"/>
      <c r="J535" s="40"/>
      <c r="K535" s="40"/>
      <c r="L535" s="44"/>
      <c r="M535" s="236"/>
      <c r="N535" s="237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159</v>
      </c>
      <c r="AU535" s="17" t="s">
        <v>84</v>
      </c>
    </row>
    <row r="536" s="2" customFormat="1" ht="16.5" customHeight="1">
      <c r="A536" s="38"/>
      <c r="B536" s="39"/>
      <c r="C536" s="219" t="s">
        <v>1752</v>
      </c>
      <c r="D536" s="219" t="s">
        <v>153</v>
      </c>
      <c r="E536" s="220" t="s">
        <v>1753</v>
      </c>
      <c r="F536" s="221" t="s">
        <v>1754</v>
      </c>
      <c r="G536" s="222" t="s">
        <v>194</v>
      </c>
      <c r="H536" s="223">
        <v>1</v>
      </c>
      <c r="I536" s="224"/>
      <c r="J536" s="225">
        <f>ROUND(I536*H536,2)</f>
        <v>0</v>
      </c>
      <c r="K536" s="226"/>
      <c r="L536" s="44"/>
      <c r="M536" s="227" t="s">
        <v>1</v>
      </c>
      <c r="N536" s="228" t="s">
        <v>41</v>
      </c>
      <c r="O536" s="91"/>
      <c r="P536" s="229">
        <f>O536*H536</f>
        <v>0</v>
      </c>
      <c r="Q536" s="229">
        <v>0</v>
      </c>
      <c r="R536" s="229">
        <f>Q536*H536</f>
        <v>0</v>
      </c>
      <c r="S536" s="229">
        <v>0</v>
      </c>
      <c r="T536" s="23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1" t="s">
        <v>157</v>
      </c>
      <c r="AT536" s="231" t="s">
        <v>153</v>
      </c>
      <c r="AU536" s="231" t="s">
        <v>84</v>
      </c>
      <c r="AY536" s="17" t="s">
        <v>151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7" t="s">
        <v>84</v>
      </c>
      <c r="BK536" s="232">
        <f>ROUND(I536*H536,2)</f>
        <v>0</v>
      </c>
      <c r="BL536" s="17" t="s">
        <v>157</v>
      </c>
      <c r="BM536" s="231" t="s">
        <v>1755</v>
      </c>
    </row>
    <row r="537" s="2" customFormat="1">
      <c r="A537" s="38"/>
      <c r="B537" s="39"/>
      <c r="C537" s="40"/>
      <c r="D537" s="233" t="s">
        <v>159</v>
      </c>
      <c r="E537" s="40"/>
      <c r="F537" s="234" t="s">
        <v>1754</v>
      </c>
      <c r="G537" s="40"/>
      <c r="H537" s="40"/>
      <c r="I537" s="235"/>
      <c r="J537" s="40"/>
      <c r="K537" s="40"/>
      <c r="L537" s="44"/>
      <c r="M537" s="236"/>
      <c r="N537" s="237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84</v>
      </c>
    </row>
    <row r="538" s="2" customFormat="1" ht="16.5" customHeight="1">
      <c r="A538" s="38"/>
      <c r="B538" s="39"/>
      <c r="C538" s="219" t="s">
        <v>1449</v>
      </c>
      <c r="D538" s="219" t="s">
        <v>153</v>
      </c>
      <c r="E538" s="220" t="s">
        <v>1756</v>
      </c>
      <c r="F538" s="221" t="s">
        <v>1757</v>
      </c>
      <c r="G538" s="222" t="s">
        <v>194</v>
      </c>
      <c r="H538" s="223">
        <v>1</v>
      </c>
      <c r="I538" s="224"/>
      <c r="J538" s="225">
        <f>ROUND(I538*H538,2)</f>
        <v>0</v>
      </c>
      <c r="K538" s="226"/>
      <c r="L538" s="44"/>
      <c r="M538" s="227" t="s">
        <v>1</v>
      </c>
      <c r="N538" s="228" t="s">
        <v>41</v>
      </c>
      <c r="O538" s="91"/>
      <c r="P538" s="229">
        <f>O538*H538</f>
        <v>0</v>
      </c>
      <c r="Q538" s="229">
        <v>0</v>
      </c>
      <c r="R538" s="229">
        <f>Q538*H538</f>
        <v>0</v>
      </c>
      <c r="S538" s="229">
        <v>0</v>
      </c>
      <c r="T538" s="23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1" t="s">
        <v>157</v>
      </c>
      <c r="AT538" s="231" t="s">
        <v>153</v>
      </c>
      <c r="AU538" s="231" t="s">
        <v>84</v>
      </c>
      <c r="AY538" s="17" t="s">
        <v>151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7" t="s">
        <v>84</v>
      </c>
      <c r="BK538" s="232">
        <f>ROUND(I538*H538,2)</f>
        <v>0</v>
      </c>
      <c r="BL538" s="17" t="s">
        <v>157</v>
      </c>
      <c r="BM538" s="231" t="s">
        <v>1758</v>
      </c>
    </row>
    <row r="539" s="2" customFormat="1">
      <c r="A539" s="38"/>
      <c r="B539" s="39"/>
      <c r="C539" s="40"/>
      <c r="D539" s="233" t="s">
        <v>159</v>
      </c>
      <c r="E539" s="40"/>
      <c r="F539" s="234" t="s">
        <v>1757</v>
      </c>
      <c r="G539" s="40"/>
      <c r="H539" s="40"/>
      <c r="I539" s="235"/>
      <c r="J539" s="40"/>
      <c r="K539" s="40"/>
      <c r="L539" s="44"/>
      <c r="M539" s="236"/>
      <c r="N539" s="237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159</v>
      </c>
      <c r="AU539" s="17" t="s">
        <v>84</v>
      </c>
    </row>
    <row r="540" s="2" customFormat="1" ht="16.5" customHeight="1">
      <c r="A540" s="38"/>
      <c r="B540" s="39"/>
      <c r="C540" s="219" t="s">
        <v>1759</v>
      </c>
      <c r="D540" s="219" t="s">
        <v>153</v>
      </c>
      <c r="E540" s="220" t="s">
        <v>1760</v>
      </c>
      <c r="F540" s="221" t="s">
        <v>1761</v>
      </c>
      <c r="G540" s="222" t="s">
        <v>194</v>
      </c>
      <c r="H540" s="223">
        <v>1</v>
      </c>
      <c r="I540" s="224"/>
      <c r="J540" s="225">
        <f>ROUND(I540*H540,2)</f>
        <v>0</v>
      </c>
      <c r="K540" s="226"/>
      <c r="L540" s="44"/>
      <c r="M540" s="227" t="s">
        <v>1</v>
      </c>
      <c r="N540" s="228" t="s">
        <v>41</v>
      </c>
      <c r="O540" s="91"/>
      <c r="P540" s="229">
        <f>O540*H540</f>
        <v>0</v>
      </c>
      <c r="Q540" s="229">
        <v>0</v>
      </c>
      <c r="R540" s="229">
        <f>Q540*H540</f>
        <v>0</v>
      </c>
      <c r="S540" s="229">
        <v>0</v>
      </c>
      <c r="T540" s="23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1" t="s">
        <v>157</v>
      </c>
      <c r="AT540" s="231" t="s">
        <v>153</v>
      </c>
      <c r="AU540" s="231" t="s">
        <v>84</v>
      </c>
      <c r="AY540" s="17" t="s">
        <v>151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7" t="s">
        <v>84</v>
      </c>
      <c r="BK540" s="232">
        <f>ROUND(I540*H540,2)</f>
        <v>0</v>
      </c>
      <c r="BL540" s="17" t="s">
        <v>157</v>
      </c>
      <c r="BM540" s="231" t="s">
        <v>1762</v>
      </c>
    </row>
    <row r="541" s="2" customFormat="1">
      <c r="A541" s="38"/>
      <c r="B541" s="39"/>
      <c r="C541" s="40"/>
      <c r="D541" s="233" t="s">
        <v>159</v>
      </c>
      <c r="E541" s="40"/>
      <c r="F541" s="234" t="s">
        <v>1761</v>
      </c>
      <c r="G541" s="40"/>
      <c r="H541" s="40"/>
      <c r="I541" s="235"/>
      <c r="J541" s="40"/>
      <c r="K541" s="40"/>
      <c r="L541" s="44"/>
      <c r="M541" s="236"/>
      <c r="N541" s="237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159</v>
      </c>
      <c r="AU541" s="17" t="s">
        <v>84</v>
      </c>
    </row>
    <row r="542" s="2" customFormat="1" ht="16.5" customHeight="1">
      <c r="A542" s="38"/>
      <c r="B542" s="39"/>
      <c r="C542" s="219" t="s">
        <v>1452</v>
      </c>
      <c r="D542" s="219" t="s">
        <v>153</v>
      </c>
      <c r="E542" s="220" t="s">
        <v>1763</v>
      </c>
      <c r="F542" s="221" t="s">
        <v>1764</v>
      </c>
      <c r="G542" s="222" t="s">
        <v>194</v>
      </c>
      <c r="H542" s="223">
        <v>1</v>
      </c>
      <c r="I542" s="224"/>
      <c r="J542" s="225">
        <f>ROUND(I542*H542,2)</f>
        <v>0</v>
      </c>
      <c r="K542" s="226"/>
      <c r="L542" s="44"/>
      <c r="M542" s="227" t="s">
        <v>1</v>
      </c>
      <c r="N542" s="228" t="s">
        <v>41</v>
      </c>
      <c r="O542" s="91"/>
      <c r="P542" s="229">
        <f>O542*H542</f>
        <v>0</v>
      </c>
      <c r="Q542" s="229">
        <v>0</v>
      </c>
      <c r="R542" s="229">
        <f>Q542*H542</f>
        <v>0</v>
      </c>
      <c r="S542" s="229">
        <v>0</v>
      </c>
      <c r="T542" s="23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1" t="s">
        <v>157</v>
      </c>
      <c r="AT542" s="231" t="s">
        <v>153</v>
      </c>
      <c r="AU542" s="231" t="s">
        <v>84</v>
      </c>
      <c r="AY542" s="17" t="s">
        <v>151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7" t="s">
        <v>84</v>
      </c>
      <c r="BK542" s="232">
        <f>ROUND(I542*H542,2)</f>
        <v>0</v>
      </c>
      <c r="BL542" s="17" t="s">
        <v>157</v>
      </c>
      <c r="BM542" s="231" t="s">
        <v>1765</v>
      </c>
    </row>
    <row r="543" s="2" customFormat="1">
      <c r="A543" s="38"/>
      <c r="B543" s="39"/>
      <c r="C543" s="40"/>
      <c r="D543" s="233" t="s">
        <v>159</v>
      </c>
      <c r="E543" s="40"/>
      <c r="F543" s="234" t="s">
        <v>1764</v>
      </c>
      <c r="G543" s="40"/>
      <c r="H543" s="40"/>
      <c r="I543" s="235"/>
      <c r="J543" s="40"/>
      <c r="K543" s="40"/>
      <c r="L543" s="44"/>
      <c r="M543" s="236"/>
      <c r="N543" s="237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159</v>
      </c>
      <c r="AU543" s="17" t="s">
        <v>84</v>
      </c>
    </row>
    <row r="544" s="2" customFormat="1" ht="16.5" customHeight="1">
      <c r="A544" s="38"/>
      <c r="B544" s="39"/>
      <c r="C544" s="219" t="s">
        <v>1766</v>
      </c>
      <c r="D544" s="219" t="s">
        <v>153</v>
      </c>
      <c r="E544" s="220" t="s">
        <v>1767</v>
      </c>
      <c r="F544" s="221" t="s">
        <v>1768</v>
      </c>
      <c r="G544" s="222" t="s">
        <v>194</v>
      </c>
      <c r="H544" s="223">
        <v>1</v>
      </c>
      <c r="I544" s="224"/>
      <c r="J544" s="225">
        <f>ROUND(I544*H544,2)</f>
        <v>0</v>
      </c>
      <c r="K544" s="226"/>
      <c r="L544" s="44"/>
      <c r="M544" s="227" t="s">
        <v>1</v>
      </c>
      <c r="N544" s="228" t="s">
        <v>41</v>
      </c>
      <c r="O544" s="91"/>
      <c r="P544" s="229">
        <f>O544*H544</f>
        <v>0</v>
      </c>
      <c r="Q544" s="229">
        <v>0</v>
      </c>
      <c r="R544" s="229">
        <f>Q544*H544</f>
        <v>0</v>
      </c>
      <c r="S544" s="229">
        <v>0</v>
      </c>
      <c r="T544" s="23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1" t="s">
        <v>157</v>
      </c>
      <c r="AT544" s="231" t="s">
        <v>153</v>
      </c>
      <c r="AU544" s="231" t="s">
        <v>84</v>
      </c>
      <c r="AY544" s="17" t="s">
        <v>151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7" t="s">
        <v>84</v>
      </c>
      <c r="BK544" s="232">
        <f>ROUND(I544*H544,2)</f>
        <v>0</v>
      </c>
      <c r="BL544" s="17" t="s">
        <v>157</v>
      </c>
      <c r="BM544" s="231" t="s">
        <v>1769</v>
      </c>
    </row>
    <row r="545" s="2" customFormat="1">
      <c r="A545" s="38"/>
      <c r="B545" s="39"/>
      <c r="C545" s="40"/>
      <c r="D545" s="233" t="s">
        <v>159</v>
      </c>
      <c r="E545" s="40"/>
      <c r="F545" s="234" t="s">
        <v>1768</v>
      </c>
      <c r="G545" s="40"/>
      <c r="H545" s="40"/>
      <c r="I545" s="235"/>
      <c r="J545" s="40"/>
      <c r="K545" s="40"/>
      <c r="L545" s="44"/>
      <c r="M545" s="236"/>
      <c r="N545" s="237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159</v>
      </c>
      <c r="AU545" s="17" t="s">
        <v>84</v>
      </c>
    </row>
    <row r="546" s="2" customFormat="1" ht="16.5" customHeight="1">
      <c r="A546" s="38"/>
      <c r="B546" s="39"/>
      <c r="C546" s="219" t="s">
        <v>1455</v>
      </c>
      <c r="D546" s="219" t="s">
        <v>153</v>
      </c>
      <c r="E546" s="220" t="s">
        <v>1770</v>
      </c>
      <c r="F546" s="221" t="s">
        <v>1771</v>
      </c>
      <c r="G546" s="222" t="s">
        <v>194</v>
      </c>
      <c r="H546" s="223">
        <v>4</v>
      </c>
      <c r="I546" s="224"/>
      <c r="J546" s="225">
        <f>ROUND(I546*H546,2)</f>
        <v>0</v>
      </c>
      <c r="K546" s="226"/>
      <c r="L546" s="44"/>
      <c r="M546" s="227" t="s">
        <v>1</v>
      </c>
      <c r="N546" s="228" t="s">
        <v>41</v>
      </c>
      <c r="O546" s="91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1" t="s">
        <v>157</v>
      </c>
      <c r="AT546" s="231" t="s">
        <v>153</v>
      </c>
      <c r="AU546" s="231" t="s">
        <v>84</v>
      </c>
      <c r="AY546" s="17" t="s">
        <v>151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7" t="s">
        <v>84</v>
      </c>
      <c r="BK546" s="232">
        <f>ROUND(I546*H546,2)</f>
        <v>0</v>
      </c>
      <c r="BL546" s="17" t="s">
        <v>157</v>
      </c>
      <c r="BM546" s="231" t="s">
        <v>1772</v>
      </c>
    </row>
    <row r="547" s="2" customFormat="1">
      <c r="A547" s="38"/>
      <c r="B547" s="39"/>
      <c r="C547" s="40"/>
      <c r="D547" s="233" t="s">
        <v>159</v>
      </c>
      <c r="E547" s="40"/>
      <c r="F547" s="234" t="s">
        <v>1771</v>
      </c>
      <c r="G547" s="40"/>
      <c r="H547" s="40"/>
      <c r="I547" s="235"/>
      <c r="J547" s="40"/>
      <c r="K547" s="40"/>
      <c r="L547" s="44"/>
      <c r="M547" s="236"/>
      <c r="N547" s="237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159</v>
      </c>
      <c r="AU547" s="17" t="s">
        <v>84</v>
      </c>
    </row>
    <row r="548" s="2" customFormat="1" ht="24.15" customHeight="1">
      <c r="A548" s="38"/>
      <c r="B548" s="39"/>
      <c r="C548" s="219" t="s">
        <v>1773</v>
      </c>
      <c r="D548" s="219" t="s">
        <v>153</v>
      </c>
      <c r="E548" s="220" t="s">
        <v>1774</v>
      </c>
      <c r="F548" s="221" t="s">
        <v>1775</v>
      </c>
      <c r="G548" s="222" t="s">
        <v>194</v>
      </c>
      <c r="H548" s="223">
        <v>4</v>
      </c>
      <c r="I548" s="224"/>
      <c r="J548" s="225">
        <f>ROUND(I548*H548,2)</f>
        <v>0</v>
      </c>
      <c r="K548" s="226"/>
      <c r="L548" s="44"/>
      <c r="M548" s="227" t="s">
        <v>1</v>
      </c>
      <c r="N548" s="228" t="s">
        <v>41</v>
      </c>
      <c r="O548" s="91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1" t="s">
        <v>157</v>
      </c>
      <c r="AT548" s="231" t="s">
        <v>153</v>
      </c>
      <c r="AU548" s="231" t="s">
        <v>84</v>
      </c>
      <c r="AY548" s="17" t="s">
        <v>151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7" t="s">
        <v>84</v>
      </c>
      <c r="BK548" s="232">
        <f>ROUND(I548*H548,2)</f>
        <v>0</v>
      </c>
      <c r="BL548" s="17" t="s">
        <v>157</v>
      </c>
      <c r="BM548" s="231" t="s">
        <v>1776</v>
      </c>
    </row>
    <row r="549" s="2" customFormat="1">
      <c r="A549" s="38"/>
      <c r="B549" s="39"/>
      <c r="C549" s="40"/>
      <c r="D549" s="233" t="s">
        <v>159</v>
      </c>
      <c r="E549" s="40"/>
      <c r="F549" s="234" t="s">
        <v>1775</v>
      </c>
      <c r="G549" s="40"/>
      <c r="H549" s="40"/>
      <c r="I549" s="235"/>
      <c r="J549" s="40"/>
      <c r="K549" s="40"/>
      <c r="L549" s="44"/>
      <c r="M549" s="236"/>
      <c r="N549" s="237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159</v>
      </c>
      <c r="AU549" s="17" t="s">
        <v>84</v>
      </c>
    </row>
    <row r="550" s="2" customFormat="1" ht="16.5" customHeight="1">
      <c r="A550" s="38"/>
      <c r="B550" s="39"/>
      <c r="C550" s="219" t="s">
        <v>1458</v>
      </c>
      <c r="D550" s="219" t="s">
        <v>153</v>
      </c>
      <c r="E550" s="220" t="s">
        <v>1777</v>
      </c>
      <c r="F550" s="221" t="s">
        <v>1778</v>
      </c>
      <c r="G550" s="222" t="s">
        <v>188</v>
      </c>
      <c r="H550" s="223">
        <v>1.6000000000000001</v>
      </c>
      <c r="I550" s="224"/>
      <c r="J550" s="225">
        <f>ROUND(I550*H550,2)</f>
        <v>0</v>
      </c>
      <c r="K550" s="226"/>
      <c r="L550" s="44"/>
      <c r="M550" s="227" t="s">
        <v>1</v>
      </c>
      <c r="N550" s="228" t="s">
        <v>41</v>
      </c>
      <c r="O550" s="91"/>
      <c r="P550" s="229">
        <f>O550*H550</f>
        <v>0</v>
      </c>
      <c r="Q550" s="229">
        <v>0</v>
      </c>
      <c r="R550" s="229">
        <f>Q550*H550</f>
        <v>0</v>
      </c>
      <c r="S550" s="229">
        <v>0</v>
      </c>
      <c r="T550" s="23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1" t="s">
        <v>157</v>
      </c>
      <c r="AT550" s="231" t="s">
        <v>153</v>
      </c>
      <c r="AU550" s="231" t="s">
        <v>84</v>
      </c>
      <c r="AY550" s="17" t="s">
        <v>151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7" t="s">
        <v>84</v>
      </c>
      <c r="BK550" s="232">
        <f>ROUND(I550*H550,2)</f>
        <v>0</v>
      </c>
      <c r="BL550" s="17" t="s">
        <v>157</v>
      </c>
      <c r="BM550" s="231" t="s">
        <v>1779</v>
      </c>
    </row>
    <row r="551" s="2" customFormat="1">
      <c r="A551" s="38"/>
      <c r="B551" s="39"/>
      <c r="C551" s="40"/>
      <c r="D551" s="233" t="s">
        <v>159</v>
      </c>
      <c r="E551" s="40"/>
      <c r="F551" s="234" t="s">
        <v>1778</v>
      </c>
      <c r="G551" s="40"/>
      <c r="H551" s="40"/>
      <c r="I551" s="235"/>
      <c r="J551" s="40"/>
      <c r="K551" s="40"/>
      <c r="L551" s="44"/>
      <c r="M551" s="236"/>
      <c r="N551" s="237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159</v>
      </c>
      <c r="AU551" s="17" t="s">
        <v>84</v>
      </c>
    </row>
    <row r="552" s="12" customFormat="1" ht="25.92" customHeight="1">
      <c r="A552" s="12"/>
      <c r="B552" s="203"/>
      <c r="C552" s="204"/>
      <c r="D552" s="205" t="s">
        <v>75</v>
      </c>
      <c r="E552" s="206" t="s">
        <v>893</v>
      </c>
      <c r="F552" s="206" t="s">
        <v>894</v>
      </c>
      <c r="G552" s="204"/>
      <c r="H552" s="204"/>
      <c r="I552" s="207"/>
      <c r="J552" s="208">
        <f>BK552</f>
        <v>0</v>
      </c>
      <c r="K552" s="204"/>
      <c r="L552" s="209"/>
      <c r="M552" s="210"/>
      <c r="N552" s="211"/>
      <c r="O552" s="211"/>
      <c r="P552" s="212">
        <f>SUM(P553:P564)</f>
        <v>0</v>
      </c>
      <c r="Q552" s="211"/>
      <c r="R552" s="212">
        <f>SUM(R553:R564)</f>
        <v>0</v>
      </c>
      <c r="S552" s="211"/>
      <c r="T552" s="213">
        <f>SUM(T553:T564)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14" t="s">
        <v>86</v>
      </c>
      <c r="AT552" s="215" t="s">
        <v>75</v>
      </c>
      <c r="AU552" s="215" t="s">
        <v>76</v>
      </c>
      <c r="AY552" s="214" t="s">
        <v>151</v>
      </c>
      <c r="BK552" s="216">
        <f>SUM(BK553:BK564)</f>
        <v>0</v>
      </c>
    </row>
    <row r="553" s="2" customFormat="1" ht="21.75" customHeight="1">
      <c r="A553" s="38"/>
      <c r="B553" s="39"/>
      <c r="C553" s="219" t="s">
        <v>1780</v>
      </c>
      <c r="D553" s="219" t="s">
        <v>153</v>
      </c>
      <c r="E553" s="220" t="s">
        <v>1781</v>
      </c>
      <c r="F553" s="221" t="s">
        <v>1782</v>
      </c>
      <c r="G553" s="222" t="s">
        <v>1783</v>
      </c>
      <c r="H553" s="223">
        <v>29</v>
      </c>
      <c r="I553" s="224"/>
      <c r="J553" s="225">
        <f>ROUND(I553*H553,2)</f>
        <v>0</v>
      </c>
      <c r="K553" s="226"/>
      <c r="L553" s="44"/>
      <c r="M553" s="227" t="s">
        <v>1</v>
      </c>
      <c r="N553" s="228" t="s">
        <v>41</v>
      </c>
      <c r="O553" s="91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1" t="s">
        <v>239</v>
      </c>
      <c r="AT553" s="231" t="s">
        <v>153</v>
      </c>
      <c r="AU553" s="231" t="s">
        <v>84</v>
      </c>
      <c r="AY553" s="17" t="s">
        <v>151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7" t="s">
        <v>84</v>
      </c>
      <c r="BK553" s="232">
        <f>ROUND(I553*H553,2)</f>
        <v>0</v>
      </c>
      <c r="BL553" s="17" t="s">
        <v>239</v>
      </c>
      <c r="BM553" s="231" t="s">
        <v>1784</v>
      </c>
    </row>
    <row r="554" s="2" customFormat="1">
      <c r="A554" s="38"/>
      <c r="B554" s="39"/>
      <c r="C554" s="40"/>
      <c r="D554" s="233" t="s">
        <v>159</v>
      </c>
      <c r="E554" s="40"/>
      <c r="F554" s="234" t="s">
        <v>1782</v>
      </c>
      <c r="G554" s="40"/>
      <c r="H554" s="40"/>
      <c r="I554" s="235"/>
      <c r="J554" s="40"/>
      <c r="K554" s="40"/>
      <c r="L554" s="44"/>
      <c r="M554" s="236"/>
      <c r="N554" s="237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159</v>
      </c>
      <c r="AU554" s="17" t="s">
        <v>84</v>
      </c>
    </row>
    <row r="555" s="2" customFormat="1" ht="24.15" customHeight="1">
      <c r="A555" s="38"/>
      <c r="B555" s="39"/>
      <c r="C555" s="219" t="s">
        <v>1461</v>
      </c>
      <c r="D555" s="219" t="s">
        <v>153</v>
      </c>
      <c r="E555" s="220" t="s">
        <v>1785</v>
      </c>
      <c r="F555" s="221" t="s">
        <v>1786</v>
      </c>
      <c r="G555" s="222" t="s">
        <v>194</v>
      </c>
      <c r="H555" s="223">
        <v>5</v>
      </c>
      <c r="I555" s="224"/>
      <c r="J555" s="225">
        <f>ROUND(I555*H555,2)</f>
        <v>0</v>
      </c>
      <c r="K555" s="226"/>
      <c r="L555" s="44"/>
      <c r="M555" s="227" t="s">
        <v>1</v>
      </c>
      <c r="N555" s="228" t="s">
        <v>41</v>
      </c>
      <c r="O555" s="91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1" t="s">
        <v>239</v>
      </c>
      <c r="AT555" s="231" t="s">
        <v>153</v>
      </c>
      <c r="AU555" s="231" t="s">
        <v>84</v>
      </c>
      <c r="AY555" s="17" t="s">
        <v>151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7" t="s">
        <v>84</v>
      </c>
      <c r="BK555" s="232">
        <f>ROUND(I555*H555,2)</f>
        <v>0</v>
      </c>
      <c r="BL555" s="17" t="s">
        <v>239</v>
      </c>
      <c r="BM555" s="231" t="s">
        <v>1787</v>
      </c>
    </row>
    <row r="556" s="2" customFormat="1">
      <c r="A556" s="38"/>
      <c r="B556" s="39"/>
      <c r="C556" s="40"/>
      <c r="D556" s="233" t="s">
        <v>159</v>
      </c>
      <c r="E556" s="40"/>
      <c r="F556" s="234" t="s">
        <v>1786</v>
      </c>
      <c r="G556" s="40"/>
      <c r="H556" s="40"/>
      <c r="I556" s="235"/>
      <c r="J556" s="40"/>
      <c r="K556" s="40"/>
      <c r="L556" s="44"/>
      <c r="M556" s="236"/>
      <c r="N556" s="237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159</v>
      </c>
      <c r="AU556" s="17" t="s">
        <v>84</v>
      </c>
    </row>
    <row r="557" s="2" customFormat="1" ht="24.15" customHeight="1">
      <c r="A557" s="38"/>
      <c r="B557" s="39"/>
      <c r="C557" s="219" t="s">
        <v>1788</v>
      </c>
      <c r="D557" s="219" t="s">
        <v>153</v>
      </c>
      <c r="E557" s="220" t="s">
        <v>1789</v>
      </c>
      <c r="F557" s="221" t="s">
        <v>1790</v>
      </c>
      <c r="G557" s="222" t="s">
        <v>194</v>
      </c>
      <c r="H557" s="223">
        <v>9</v>
      </c>
      <c r="I557" s="224"/>
      <c r="J557" s="225">
        <f>ROUND(I557*H557,2)</f>
        <v>0</v>
      </c>
      <c r="K557" s="226"/>
      <c r="L557" s="44"/>
      <c r="M557" s="227" t="s">
        <v>1</v>
      </c>
      <c r="N557" s="228" t="s">
        <v>41</v>
      </c>
      <c r="O557" s="91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1" t="s">
        <v>239</v>
      </c>
      <c r="AT557" s="231" t="s">
        <v>153</v>
      </c>
      <c r="AU557" s="231" t="s">
        <v>84</v>
      </c>
      <c r="AY557" s="17" t="s">
        <v>151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7" t="s">
        <v>84</v>
      </c>
      <c r="BK557" s="232">
        <f>ROUND(I557*H557,2)</f>
        <v>0</v>
      </c>
      <c r="BL557" s="17" t="s">
        <v>239</v>
      </c>
      <c r="BM557" s="231" t="s">
        <v>1791</v>
      </c>
    </row>
    <row r="558" s="2" customFormat="1">
      <c r="A558" s="38"/>
      <c r="B558" s="39"/>
      <c r="C558" s="40"/>
      <c r="D558" s="233" t="s">
        <v>159</v>
      </c>
      <c r="E558" s="40"/>
      <c r="F558" s="234" t="s">
        <v>1790</v>
      </c>
      <c r="G558" s="40"/>
      <c r="H558" s="40"/>
      <c r="I558" s="235"/>
      <c r="J558" s="40"/>
      <c r="K558" s="40"/>
      <c r="L558" s="44"/>
      <c r="M558" s="236"/>
      <c r="N558" s="237"/>
      <c r="O558" s="91"/>
      <c r="P558" s="91"/>
      <c r="Q558" s="91"/>
      <c r="R558" s="91"/>
      <c r="S558" s="91"/>
      <c r="T558" s="92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159</v>
      </c>
      <c r="AU558" s="17" t="s">
        <v>84</v>
      </c>
    </row>
    <row r="559" s="2" customFormat="1" ht="24.15" customHeight="1">
      <c r="A559" s="38"/>
      <c r="B559" s="39"/>
      <c r="C559" s="219" t="s">
        <v>1464</v>
      </c>
      <c r="D559" s="219" t="s">
        <v>153</v>
      </c>
      <c r="E559" s="220" t="s">
        <v>1792</v>
      </c>
      <c r="F559" s="221" t="s">
        <v>1793</v>
      </c>
      <c r="G559" s="222" t="s">
        <v>194</v>
      </c>
      <c r="H559" s="223">
        <v>2</v>
      </c>
      <c r="I559" s="224"/>
      <c r="J559" s="225">
        <f>ROUND(I559*H559,2)</f>
        <v>0</v>
      </c>
      <c r="K559" s="226"/>
      <c r="L559" s="44"/>
      <c r="M559" s="227" t="s">
        <v>1</v>
      </c>
      <c r="N559" s="228" t="s">
        <v>41</v>
      </c>
      <c r="O559" s="91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1" t="s">
        <v>239</v>
      </c>
      <c r="AT559" s="231" t="s">
        <v>153</v>
      </c>
      <c r="AU559" s="231" t="s">
        <v>84</v>
      </c>
      <c r="AY559" s="17" t="s">
        <v>151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7" t="s">
        <v>84</v>
      </c>
      <c r="BK559" s="232">
        <f>ROUND(I559*H559,2)</f>
        <v>0</v>
      </c>
      <c r="BL559" s="17" t="s">
        <v>239</v>
      </c>
      <c r="BM559" s="231" t="s">
        <v>1794</v>
      </c>
    </row>
    <row r="560" s="2" customFormat="1">
      <c r="A560" s="38"/>
      <c r="B560" s="39"/>
      <c r="C560" s="40"/>
      <c r="D560" s="233" t="s">
        <v>159</v>
      </c>
      <c r="E560" s="40"/>
      <c r="F560" s="234" t="s">
        <v>1793</v>
      </c>
      <c r="G560" s="40"/>
      <c r="H560" s="40"/>
      <c r="I560" s="235"/>
      <c r="J560" s="40"/>
      <c r="K560" s="40"/>
      <c r="L560" s="44"/>
      <c r="M560" s="236"/>
      <c r="N560" s="237"/>
      <c r="O560" s="91"/>
      <c r="P560" s="91"/>
      <c r="Q560" s="91"/>
      <c r="R560" s="91"/>
      <c r="S560" s="91"/>
      <c r="T560" s="92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159</v>
      </c>
      <c r="AU560" s="17" t="s">
        <v>84</v>
      </c>
    </row>
    <row r="561" s="2" customFormat="1" ht="24.15" customHeight="1">
      <c r="A561" s="38"/>
      <c r="B561" s="39"/>
      <c r="C561" s="219" t="s">
        <v>1795</v>
      </c>
      <c r="D561" s="219" t="s">
        <v>153</v>
      </c>
      <c r="E561" s="220" t="s">
        <v>1796</v>
      </c>
      <c r="F561" s="221" t="s">
        <v>1797</v>
      </c>
      <c r="G561" s="222" t="s">
        <v>194</v>
      </c>
      <c r="H561" s="223">
        <v>8</v>
      </c>
      <c r="I561" s="224"/>
      <c r="J561" s="225">
        <f>ROUND(I561*H561,2)</f>
        <v>0</v>
      </c>
      <c r="K561" s="226"/>
      <c r="L561" s="44"/>
      <c r="M561" s="227" t="s">
        <v>1</v>
      </c>
      <c r="N561" s="228" t="s">
        <v>41</v>
      </c>
      <c r="O561" s="91"/>
      <c r="P561" s="229">
        <f>O561*H561</f>
        <v>0</v>
      </c>
      <c r="Q561" s="229">
        <v>0</v>
      </c>
      <c r="R561" s="229">
        <f>Q561*H561</f>
        <v>0</v>
      </c>
      <c r="S561" s="229">
        <v>0</v>
      </c>
      <c r="T561" s="23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1" t="s">
        <v>239</v>
      </c>
      <c r="AT561" s="231" t="s">
        <v>153</v>
      </c>
      <c r="AU561" s="231" t="s">
        <v>84</v>
      </c>
      <c r="AY561" s="17" t="s">
        <v>151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7" t="s">
        <v>84</v>
      </c>
      <c r="BK561" s="232">
        <f>ROUND(I561*H561,2)</f>
        <v>0</v>
      </c>
      <c r="BL561" s="17" t="s">
        <v>239</v>
      </c>
      <c r="BM561" s="231" t="s">
        <v>1798</v>
      </c>
    </row>
    <row r="562" s="2" customFormat="1">
      <c r="A562" s="38"/>
      <c r="B562" s="39"/>
      <c r="C562" s="40"/>
      <c r="D562" s="233" t="s">
        <v>159</v>
      </c>
      <c r="E562" s="40"/>
      <c r="F562" s="234" t="s">
        <v>1797</v>
      </c>
      <c r="G562" s="40"/>
      <c r="H562" s="40"/>
      <c r="I562" s="235"/>
      <c r="J562" s="40"/>
      <c r="K562" s="40"/>
      <c r="L562" s="44"/>
      <c r="M562" s="236"/>
      <c r="N562" s="237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159</v>
      </c>
      <c r="AU562" s="17" t="s">
        <v>84</v>
      </c>
    </row>
    <row r="563" s="2" customFormat="1" ht="24.15" customHeight="1">
      <c r="A563" s="38"/>
      <c r="B563" s="39"/>
      <c r="C563" s="219" t="s">
        <v>1467</v>
      </c>
      <c r="D563" s="219" t="s">
        <v>153</v>
      </c>
      <c r="E563" s="220" t="s">
        <v>1799</v>
      </c>
      <c r="F563" s="221" t="s">
        <v>1800</v>
      </c>
      <c r="G563" s="222" t="s">
        <v>188</v>
      </c>
      <c r="H563" s="223">
        <v>0.029000000000000001</v>
      </c>
      <c r="I563" s="224"/>
      <c r="J563" s="225">
        <f>ROUND(I563*H563,2)</f>
        <v>0</v>
      </c>
      <c r="K563" s="226"/>
      <c r="L563" s="44"/>
      <c r="M563" s="227" t="s">
        <v>1</v>
      </c>
      <c r="N563" s="228" t="s">
        <v>41</v>
      </c>
      <c r="O563" s="91"/>
      <c r="P563" s="229">
        <f>O563*H563</f>
        <v>0</v>
      </c>
      <c r="Q563" s="229">
        <v>0</v>
      </c>
      <c r="R563" s="229">
        <f>Q563*H563</f>
        <v>0</v>
      </c>
      <c r="S563" s="229">
        <v>0</v>
      </c>
      <c r="T563" s="23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1" t="s">
        <v>239</v>
      </c>
      <c r="AT563" s="231" t="s">
        <v>153</v>
      </c>
      <c r="AU563" s="231" t="s">
        <v>84</v>
      </c>
      <c r="AY563" s="17" t="s">
        <v>151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17" t="s">
        <v>84</v>
      </c>
      <c r="BK563" s="232">
        <f>ROUND(I563*H563,2)</f>
        <v>0</v>
      </c>
      <c r="BL563" s="17" t="s">
        <v>239</v>
      </c>
      <c r="BM563" s="231" t="s">
        <v>1801</v>
      </c>
    </row>
    <row r="564" s="2" customFormat="1">
      <c r="A564" s="38"/>
      <c r="B564" s="39"/>
      <c r="C564" s="40"/>
      <c r="D564" s="233" t="s">
        <v>159</v>
      </c>
      <c r="E564" s="40"/>
      <c r="F564" s="234" t="s">
        <v>1800</v>
      </c>
      <c r="G564" s="40"/>
      <c r="H564" s="40"/>
      <c r="I564" s="235"/>
      <c r="J564" s="40"/>
      <c r="K564" s="40"/>
      <c r="L564" s="44"/>
      <c r="M564" s="281"/>
      <c r="N564" s="282"/>
      <c r="O564" s="283"/>
      <c r="P564" s="283"/>
      <c r="Q564" s="283"/>
      <c r="R564" s="283"/>
      <c r="S564" s="283"/>
      <c r="T564" s="284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159</v>
      </c>
      <c r="AU564" s="17" t="s">
        <v>84</v>
      </c>
    </row>
    <row r="565" s="2" customFormat="1" ht="6.96" customHeight="1">
      <c r="A565" s="38"/>
      <c r="B565" s="66"/>
      <c r="C565" s="67"/>
      <c r="D565" s="67"/>
      <c r="E565" s="67"/>
      <c r="F565" s="67"/>
      <c r="G565" s="67"/>
      <c r="H565" s="67"/>
      <c r="I565" s="67"/>
      <c r="J565" s="67"/>
      <c r="K565" s="67"/>
      <c r="L565" s="44"/>
      <c r="M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</row>
  </sheetData>
  <sheetProtection sheet="1" autoFilter="0" formatColumns="0" formatRows="0" objects="1" scenarios="1" spinCount="100000" saltValue="Ie2PgG+N05JY36M++oxaD5ieRzly81USY2f29q7yD5y3VD9oZyaBisWyPTiZeNR1MFU1xo5pgr28YUbDTZn46g==" hashValue="9PirjPJ/dIpygkH5sm/XT1XytbRdJg3l1MLO8f4SbLLhSM+Sar6LLqMTnePnM7ZTJlKr8IYrneDjS/rERP+GXg==" algorithmName="SHA-512" password="CC35"/>
  <autoFilter ref="C125:K56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šaten fotbalový klub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1802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26</v>
      </c>
      <c r="G12" s="38"/>
      <c r="H12" s="38"/>
      <c r="I12" s="140" t="s">
        <v>22</v>
      </c>
      <c r="J12" s="144" t="str">
        <f>'Rekapitulace stavby'!AN8</f>
        <v>23. 1. 2023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A3 Detail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Krajovský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ROUND((SUM(BE125:BE418)),  2)</f>
        <v>0</v>
      </c>
      <c r="G33" s="38"/>
      <c r="H33" s="38"/>
      <c r="I33" s="155">
        <v>0.20999999999999999</v>
      </c>
      <c r="J33" s="154">
        <f>ROUND(((SUM(BE125:BE418))*I33),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ROUND((SUM(BF125:BF418)),  2)</f>
        <v>0</v>
      </c>
      <c r="G34" s="38"/>
      <c r="H34" s="38"/>
      <c r="I34" s="155">
        <v>0.12</v>
      </c>
      <c r="J34" s="154">
        <f>ROUND(((SUM(BF125:BF418))*I34),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ROUND((SUM(BG125:BG418)),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ROUND((SUM(BH125:BH418)),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ROUND((SUM(BI125:BI418)),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šaten fotbalový klub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A3 Detail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Krajovský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1218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1220</v>
      </c>
      <c r="E98" s="182"/>
      <c r="F98" s="182"/>
      <c r="G98" s="182"/>
      <c r="H98" s="182"/>
      <c r="I98" s="182"/>
      <c r="J98" s="183">
        <f>J131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1803</v>
      </c>
      <c r="E99" s="182"/>
      <c r="F99" s="182"/>
      <c r="G99" s="182"/>
      <c r="H99" s="182"/>
      <c r="I99" s="182"/>
      <c r="J99" s="183">
        <f>J160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1804</v>
      </c>
      <c r="E100" s="182"/>
      <c r="F100" s="182"/>
      <c r="G100" s="182"/>
      <c r="H100" s="182"/>
      <c r="I100" s="182"/>
      <c r="J100" s="183">
        <f>J169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1805</v>
      </c>
      <c r="E101" s="182"/>
      <c r="F101" s="182"/>
      <c r="G101" s="182"/>
      <c r="H101" s="182"/>
      <c r="I101" s="182"/>
      <c r="J101" s="183">
        <f>J198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1806</v>
      </c>
      <c r="E102" s="182"/>
      <c r="F102" s="182"/>
      <c r="G102" s="182"/>
      <c r="H102" s="182"/>
      <c r="I102" s="182"/>
      <c r="J102" s="183">
        <f>J205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1807</v>
      </c>
      <c r="E103" s="182"/>
      <c r="F103" s="182"/>
      <c r="G103" s="182"/>
      <c r="H103" s="182"/>
      <c r="I103" s="182"/>
      <c r="J103" s="183">
        <f>J238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1808</v>
      </c>
      <c r="E104" s="182"/>
      <c r="F104" s="182"/>
      <c r="G104" s="182"/>
      <c r="H104" s="182"/>
      <c r="I104" s="182"/>
      <c r="J104" s="183">
        <f>J311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1809</v>
      </c>
      <c r="E105" s="182"/>
      <c r="F105" s="182"/>
      <c r="G105" s="182"/>
      <c r="H105" s="182"/>
      <c r="I105" s="182"/>
      <c r="J105" s="183">
        <f>J314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Rekonstrukce šaten fotbalový klub Litvínov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03 - vytápění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23. 1. 2023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30</v>
      </c>
      <c r="J121" s="36" t="str">
        <f>E21</f>
        <v xml:space="preserve"> A3 Detail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32</v>
      </c>
      <c r="J122" s="36" t="str">
        <f>E24</f>
        <v xml:space="preserve"> Krajovský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137</v>
      </c>
      <c r="D124" s="194" t="s">
        <v>61</v>
      </c>
      <c r="E124" s="194" t="s">
        <v>57</v>
      </c>
      <c r="F124" s="194" t="s">
        <v>58</v>
      </c>
      <c r="G124" s="194" t="s">
        <v>138</v>
      </c>
      <c r="H124" s="194" t="s">
        <v>139</v>
      </c>
      <c r="I124" s="194" t="s">
        <v>140</v>
      </c>
      <c r="J124" s="195" t="s">
        <v>101</v>
      </c>
      <c r="K124" s="196" t="s">
        <v>141</v>
      </c>
      <c r="L124" s="197"/>
      <c r="M124" s="100" t="s">
        <v>1</v>
      </c>
      <c r="N124" s="101" t="s">
        <v>40</v>
      </c>
      <c r="O124" s="101" t="s">
        <v>142</v>
      </c>
      <c r="P124" s="101" t="s">
        <v>143</v>
      </c>
      <c r="Q124" s="101" t="s">
        <v>144</v>
      </c>
      <c r="R124" s="101" t="s">
        <v>145</v>
      </c>
      <c r="S124" s="101" t="s">
        <v>146</v>
      </c>
      <c r="T124" s="102" t="s">
        <v>147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148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P126+P131+P160+P169+P198+P205+P238+P311+P314</f>
        <v>0</v>
      </c>
      <c r="Q125" s="104"/>
      <c r="R125" s="200">
        <f>R126+R131+R160+R169+R198+R205+R238+R311+R314</f>
        <v>0</v>
      </c>
      <c r="S125" s="104"/>
      <c r="T125" s="201">
        <f>T126+T131+T160+T169+T198+T205+T238+T311+T314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103</v>
      </c>
      <c r="BK125" s="202">
        <f>BK126+BK131+BK160+BK169+BK198+BK205+BK238+BK311+BK314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76</v>
      </c>
      <c r="F126" s="206" t="s">
        <v>1228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SUM(P127:P130)</f>
        <v>0</v>
      </c>
      <c r="Q126" s="211"/>
      <c r="R126" s="212">
        <f>SUM(R127:R130)</f>
        <v>0</v>
      </c>
      <c r="S126" s="211"/>
      <c r="T126" s="213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76</v>
      </c>
      <c r="AY126" s="214" t="s">
        <v>151</v>
      </c>
      <c r="BK126" s="216">
        <f>SUM(BK127:BK130)</f>
        <v>0</v>
      </c>
    </row>
    <row r="127" s="2" customFormat="1" ht="16.5" customHeight="1">
      <c r="A127" s="38"/>
      <c r="B127" s="39"/>
      <c r="C127" s="219" t="s">
        <v>84</v>
      </c>
      <c r="D127" s="219" t="s">
        <v>153</v>
      </c>
      <c r="E127" s="220" t="s">
        <v>1229</v>
      </c>
      <c r="F127" s="221" t="s">
        <v>1810</v>
      </c>
      <c r="G127" s="222" t="s">
        <v>1231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157</v>
      </c>
      <c r="AT127" s="231" t="s">
        <v>153</v>
      </c>
      <c r="AU127" s="231" t="s">
        <v>84</v>
      </c>
      <c r="AY127" s="17" t="s">
        <v>151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157</v>
      </c>
      <c r="BM127" s="231" t="s">
        <v>86</v>
      </c>
    </row>
    <row r="128" s="2" customFormat="1">
      <c r="A128" s="38"/>
      <c r="B128" s="39"/>
      <c r="C128" s="40"/>
      <c r="D128" s="233" t="s">
        <v>159</v>
      </c>
      <c r="E128" s="40"/>
      <c r="F128" s="234" t="s">
        <v>1810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84</v>
      </c>
    </row>
    <row r="129" s="2" customFormat="1" ht="21.75" customHeight="1">
      <c r="A129" s="38"/>
      <c r="B129" s="39"/>
      <c r="C129" s="219" t="s">
        <v>86</v>
      </c>
      <c r="D129" s="219" t="s">
        <v>153</v>
      </c>
      <c r="E129" s="220" t="s">
        <v>1236</v>
      </c>
      <c r="F129" s="221" t="s">
        <v>1811</v>
      </c>
      <c r="G129" s="222" t="s">
        <v>1231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157</v>
      </c>
      <c r="AT129" s="231" t="s">
        <v>153</v>
      </c>
      <c r="AU129" s="231" t="s">
        <v>84</v>
      </c>
      <c r="AY129" s="17" t="s">
        <v>151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157</v>
      </c>
      <c r="BM129" s="231" t="s">
        <v>157</v>
      </c>
    </row>
    <row r="130" s="2" customFormat="1">
      <c r="A130" s="38"/>
      <c r="B130" s="39"/>
      <c r="C130" s="40"/>
      <c r="D130" s="233" t="s">
        <v>159</v>
      </c>
      <c r="E130" s="40"/>
      <c r="F130" s="234" t="s">
        <v>1811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84</v>
      </c>
    </row>
    <row r="131" s="12" customFormat="1" ht="25.92" customHeight="1">
      <c r="A131" s="12"/>
      <c r="B131" s="203"/>
      <c r="C131" s="204"/>
      <c r="D131" s="205" t="s">
        <v>75</v>
      </c>
      <c r="E131" s="206" t="s">
        <v>1272</v>
      </c>
      <c r="F131" s="206" t="s">
        <v>1273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SUM(P132:P159)</f>
        <v>0</v>
      </c>
      <c r="Q131" s="211"/>
      <c r="R131" s="212">
        <f>SUM(R132:R159)</f>
        <v>0</v>
      </c>
      <c r="S131" s="211"/>
      <c r="T131" s="213">
        <f>SUM(T132:T159)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76</v>
      </c>
      <c r="AY131" s="214" t="s">
        <v>151</v>
      </c>
      <c r="BK131" s="216">
        <f>SUM(BK132:BK159)</f>
        <v>0</v>
      </c>
    </row>
    <row r="132" s="2" customFormat="1" ht="16.5" customHeight="1">
      <c r="A132" s="38"/>
      <c r="B132" s="39"/>
      <c r="C132" s="219" t="s">
        <v>168</v>
      </c>
      <c r="D132" s="219" t="s">
        <v>153</v>
      </c>
      <c r="E132" s="220" t="s">
        <v>1278</v>
      </c>
      <c r="F132" s="221" t="s">
        <v>1812</v>
      </c>
      <c r="G132" s="222" t="s">
        <v>305</v>
      </c>
      <c r="H132" s="223">
        <v>45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157</v>
      </c>
      <c r="AT132" s="231" t="s">
        <v>153</v>
      </c>
      <c r="AU132" s="231" t="s">
        <v>84</v>
      </c>
      <c r="AY132" s="17" t="s">
        <v>151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157</v>
      </c>
      <c r="BM132" s="231" t="s">
        <v>185</v>
      </c>
    </row>
    <row r="133" s="2" customFormat="1">
      <c r="A133" s="38"/>
      <c r="B133" s="39"/>
      <c r="C133" s="40"/>
      <c r="D133" s="233" t="s">
        <v>159</v>
      </c>
      <c r="E133" s="40"/>
      <c r="F133" s="234" t="s">
        <v>1812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84</v>
      </c>
    </row>
    <row r="134" s="2" customFormat="1" ht="21.75" customHeight="1">
      <c r="A134" s="38"/>
      <c r="B134" s="39"/>
      <c r="C134" s="219" t="s">
        <v>157</v>
      </c>
      <c r="D134" s="219" t="s">
        <v>153</v>
      </c>
      <c r="E134" s="220" t="s">
        <v>1280</v>
      </c>
      <c r="F134" s="221" t="s">
        <v>1813</v>
      </c>
      <c r="G134" s="222" t="s">
        <v>305</v>
      </c>
      <c r="H134" s="223">
        <v>1.3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157</v>
      </c>
      <c r="AT134" s="231" t="s">
        <v>153</v>
      </c>
      <c r="AU134" s="231" t="s">
        <v>84</v>
      </c>
      <c r="AY134" s="17" t="s">
        <v>151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157</v>
      </c>
      <c r="BM134" s="231" t="s">
        <v>197</v>
      </c>
    </row>
    <row r="135" s="2" customFormat="1">
      <c r="A135" s="38"/>
      <c r="B135" s="39"/>
      <c r="C135" s="40"/>
      <c r="D135" s="233" t="s">
        <v>159</v>
      </c>
      <c r="E135" s="40"/>
      <c r="F135" s="234" t="s">
        <v>1813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84</v>
      </c>
    </row>
    <row r="136" s="2" customFormat="1" ht="24.15" customHeight="1">
      <c r="A136" s="38"/>
      <c r="B136" s="39"/>
      <c r="C136" s="219" t="s">
        <v>179</v>
      </c>
      <c r="D136" s="219" t="s">
        <v>153</v>
      </c>
      <c r="E136" s="220" t="s">
        <v>1286</v>
      </c>
      <c r="F136" s="221" t="s">
        <v>1287</v>
      </c>
      <c r="G136" s="222" t="s">
        <v>194</v>
      </c>
      <c r="H136" s="223">
        <v>23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157</v>
      </c>
      <c r="AT136" s="231" t="s">
        <v>153</v>
      </c>
      <c r="AU136" s="231" t="s">
        <v>84</v>
      </c>
      <c r="AY136" s="17" t="s">
        <v>151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157</v>
      </c>
      <c r="BM136" s="231" t="s">
        <v>209</v>
      </c>
    </row>
    <row r="137" s="2" customFormat="1">
      <c r="A137" s="38"/>
      <c r="B137" s="39"/>
      <c r="C137" s="40"/>
      <c r="D137" s="233" t="s">
        <v>159</v>
      </c>
      <c r="E137" s="40"/>
      <c r="F137" s="234" t="s">
        <v>1287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84</v>
      </c>
    </row>
    <row r="138" s="2" customFormat="1" ht="21.75" customHeight="1">
      <c r="A138" s="38"/>
      <c r="B138" s="39"/>
      <c r="C138" s="219" t="s">
        <v>185</v>
      </c>
      <c r="D138" s="219" t="s">
        <v>153</v>
      </c>
      <c r="E138" s="220" t="s">
        <v>1284</v>
      </c>
      <c r="F138" s="221" t="s">
        <v>1285</v>
      </c>
      <c r="G138" s="222" t="s">
        <v>194</v>
      </c>
      <c r="H138" s="223">
        <v>4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157</v>
      </c>
      <c r="AT138" s="231" t="s">
        <v>153</v>
      </c>
      <c r="AU138" s="231" t="s">
        <v>84</v>
      </c>
      <c r="AY138" s="17" t="s">
        <v>151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157</v>
      </c>
      <c r="BM138" s="231" t="s">
        <v>8</v>
      </c>
    </row>
    <row r="139" s="2" customFormat="1">
      <c r="A139" s="38"/>
      <c r="B139" s="39"/>
      <c r="C139" s="40"/>
      <c r="D139" s="233" t="s">
        <v>159</v>
      </c>
      <c r="E139" s="40"/>
      <c r="F139" s="234" t="s">
        <v>1285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84</v>
      </c>
    </row>
    <row r="140" s="2" customFormat="1" ht="21.75" customHeight="1">
      <c r="A140" s="38"/>
      <c r="B140" s="39"/>
      <c r="C140" s="219" t="s">
        <v>191</v>
      </c>
      <c r="D140" s="219" t="s">
        <v>153</v>
      </c>
      <c r="E140" s="220" t="s">
        <v>1814</v>
      </c>
      <c r="F140" s="221" t="s">
        <v>1815</v>
      </c>
      <c r="G140" s="222" t="s">
        <v>305</v>
      </c>
      <c r="H140" s="223">
        <v>1.2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157</v>
      </c>
      <c r="AT140" s="231" t="s">
        <v>153</v>
      </c>
      <c r="AU140" s="231" t="s">
        <v>84</v>
      </c>
      <c r="AY140" s="17" t="s">
        <v>151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157</v>
      </c>
      <c r="BM140" s="231" t="s">
        <v>227</v>
      </c>
    </row>
    <row r="141" s="2" customFormat="1">
      <c r="A141" s="38"/>
      <c r="B141" s="39"/>
      <c r="C141" s="40"/>
      <c r="D141" s="233" t="s">
        <v>159</v>
      </c>
      <c r="E141" s="40"/>
      <c r="F141" s="234" t="s">
        <v>1815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84</v>
      </c>
    </row>
    <row r="142" s="2" customFormat="1" ht="21.75" customHeight="1">
      <c r="A142" s="38"/>
      <c r="B142" s="39"/>
      <c r="C142" s="219" t="s">
        <v>197</v>
      </c>
      <c r="D142" s="219" t="s">
        <v>153</v>
      </c>
      <c r="E142" s="220" t="s">
        <v>1816</v>
      </c>
      <c r="F142" s="221" t="s">
        <v>1817</v>
      </c>
      <c r="G142" s="222" t="s">
        <v>305</v>
      </c>
      <c r="H142" s="223">
        <v>0.80000000000000004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157</v>
      </c>
      <c r="AT142" s="231" t="s">
        <v>153</v>
      </c>
      <c r="AU142" s="231" t="s">
        <v>84</v>
      </c>
      <c r="AY142" s="17" t="s">
        <v>151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157</v>
      </c>
      <c r="BM142" s="231" t="s">
        <v>239</v>
      </c>
    </row>
    <row r="143" s="2" customFormat="1">
      <c r="A143" s="38"/>
      <c r="B143" s="39"/>
      <c r="C143" s="40"/>
      <c r="D143" s="233" t="s">
        <v>159</v>
      </c>
      <c r="E143" s="40"/>
      <c r="F143" s="234" t="s">
        <v>1817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84</v>
      </c>
    </row>
    <row r="144" s="2" customFormat="1" ht="21.75" customHeight="1">
      <c r="A144" s="38"/>
      <c r="B144" s="39"/>
      <c r="C144" s="219" t="s">
        <v>203</v>
      </c>
      <c r="D144" s="219" t="s">
        <v>153</v>
      </c>
      <c r="E144" s="220" t="s">
        <v>1818</v>
      </c>
      <c r="F144" s="221" t="s">
        <v>1819</v>
      </c>
      <c r="G144" s="222" t="s">
        <v>305</v>
      </c>
      <c r="H144" s="223">
        <v>1.2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157</v>
      </c>
      <c r="AT144" s="231" t="s">
        <v>153</v>
      </c>
      <c r="AU144" s="231" t="s">
        <v>84</v>
      </c>
      <c r="AY144" s="17" t="s">
        <v>151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157</v>
      </c>
      <c r="BM144" s="231" t="s">
        <v>252</v>
      </c>
    </row>
    <row r="145" s="2" customFormat="1">
      <c r="A145" s="38"/>
      <c r="B145" s="39"/>
      <c r="C145" s="40"/>
      <c r="D145" s="233" t="s">
        <v>159</v>
      </c>
      <c r="E145" s="40"/>
      <c r="F145" s="234" t="s">
        <v>1819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84</v>
      </c>
    </row>
    <row r="146" s="2" customFormat="1" ht="21.75" customHeight="1">
      <c r="A146" s="38"/>
      <c r="B146" s="39"/>
      <c r="C146" s="219" t="s">
        <v>209</v>
      </c>
      <c r="D146" s="219" t="s">
        <v>153</v>
      </c>
      <c r="E146" s="220" t="s">
        <v>1820</v>
      </c>
      <c r="F146" s="221" t="s">
        <v>1821</v>
      </c>
      <c r="G146" s="222" t="s">
        <v>305</v>
      </c>
      <c r="H146" s="223">
        <v>0.80000000000000004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157</v>
      </c>
      <c r="AT146" s="231" t="s">
        <v>153</v>
      </c>
      <c r="AU146" s="231" t="s">
        <v>84</v>
      </c>
      <c r="AY146" s="17" t="s">
        <v>151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157</v>
      </c>
      <c r="BM146" s="231" t="s">
        <v>262</v>
      </c>
    </row>
    <row r="147" s="2" customFormat="1">
      <c r="A147" s="38"/>
      <c r="B147" s="39"/>
      <c r="C147" s="40"/>
      <c r="D147" s="233" t="s">
        <v>159</v>
      </c>
      <c r="E147" s="40"/>
      <c r="F147" s="234" t="s">
        <v>1821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84</v>
      </c>
    </row>
    <row r="148" s="2" customFormat="1" ht="24.15" customHeight="1">
      <c r="A148" s="38"/>
      <c r="B148" s="39"/>
      <c r="C148" s="219" t="s">
        <v>214</v>
      </c>
      <c r="D148" s="219" t="s">
        <v>153</v>
      </c>
      <c r="E148" s="220" t="s">
        <v>1822</v>
      </c>
      <c r="F148" s="221" t="s">
        <v>1823</v>
      </c>
      <c r="G148" s="222" t="s">
        <v>305</v>
      </c>
      <c r="H148" s="223">
        <v>0.80000000000000004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157</v>
      </c>
      <c r="AT148" s="231" t="s">
        <v>153</v>
      </c>
      <c r="AU148" s="231" t="s">
        <v>84</v>
      </c>
      <c r="AY148" s="17" t="s">
        <v>151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157</v>
      </c>
      <c r="BM148" s="231" t="s">
        <v>282</v>
      </c>
    </row>
    <row r="149" s="2" customFormat="1">
      <c r="A149" s="38"/>
      <c r="B149" s="39"/>
      <c r="C149" s="40"/>
      <c r="D149" s="233" t="s">
        <v>159</v>
      </c>
      <c r="E149" s="40"/>
      <c r="F149" s="234" t="s">
        <v>1823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84</v>
      </c>
    </row>
    <row r="150" s="2" customFormat="1" ht="21.75" customHeight="1">
      <c r="A150" s="38"/>
      <c r="B150" s="39"/>
      <c r="C150" s="219" t="s">
        <v>8</v>
      </c>
      <c r="D150" s="219" t="s">
        <v>153</v>
      </c>
      <c r="E150" s="220" t="s">
        <v>1290</v>
      </c>
      <c r="F150" s="221" t="s">
        <v>1291</v>
      </c>
      <c r="G150" s="222" t="s">
        <v>188</v>
      </c>
      <c r="H150" s="223">
        <v>0.52000000000000002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157</v>
      </c>
      <c r="AT150" s="231" t="s">
        <v>153</v>
      </c>
      <c r="AU150" s="231" t="s">
        <v>84</v>
      </c>
      <c r="AY150" s="17" t="s">
        <v>151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157</v>
      </c>
      <c r="BM150" s="231" t="s">
        <v>293</v>
      </c>
    </row>
    <row r="151" s="2" customFormat="1">
      <c r="A151" s="38"/>
      <c r="B151" s="39"/>
      <c r="C151" s="40"/>
      <c r="D151" s="233" t="s">
        <v>159</v>
      </c>
      <c r="E151" s="40"/>
      <c r="F151" s="234" t="s">
        <v>1291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159</v>
      </c>
      <c r="AU151" s="17" t="s">
        <v>84</v>
      </c>
    </row>
    <row r="152" s="2" customFormat="1" ht="24.15" customHeight="1">
      <c r="A152" s="38"/>
      <c r="B152" s="39"/>
      <c r="C152" s="219" t="s">
        <v>222</v>
      </c>
      <c r="D152" s="219" t="s">
        <v>153</v>
      </c>
      <c r="E152" s="220" t="s">
        <v>1292</v>
      </c>
      <c r="F152" s="221" t="s">
        <v>1824</v>
      </c>
      <c r="G152" s="222" t="s">
        <v>188</v>
      </c>
      <c r="H152" s="223">
        <v>1.04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157</v>
      </c>
      <c r="AT152" s="231" t="s">
        <v>153</v>
      </c>
      <c r="AU152" s="231" t="s">
        <v>84</v>
      </c>
      <c r="AY152" s="17" t="s">
        <v>151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157</v>
      </c>
      <c r="BM152" s="231" t="s">
        <v>302</v>
      </c>
    </row>
    <row r="153" s="2" customFormat="1">
      <c r="A153" s="38"/>
      <c r="B153" s="39"/>
      <c r="C153" s="40"/>
      <c r="D153" s="233" t="s">
        <v>159</v>
      </c>
      <c r="E153" s="40"/>
      <c r="F153" s="234" t="s">
        <v>1824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159</v>
      </c>
      <c r="AU153" s="17" t="s">
        <v>84</v>
      </c>
    </row>
    <row r="154" s="2" customFormat="1" ht="24.15" customHeight="1">
      <c r="A154" s="38"/>
      <c r="B154" s="39"/>
      <c r="C154" s="219" t="s">
        <v>227</v>
      </c>
      <c r="D154" s="219" t="s">
        <v>153</v>
      </c>
      <c r="E154" s="220" t="s">
        <v>1297</v>
      </c>
      <c r="F154" s="221" t="s">
        <v>1298</v>
      </c>
      <c r="G154" s="222" t="s">
        <v>188</v>
      </c>
      <c r="H154" s="223">
        <v>0.52000000000000002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157</v>
      </c>
      <c r="AT154" s="231" t="s">
        <v>153</v>
      </c>
      <c r="AU154" s="231" t="s">
        <v>84</v>
      </c>
      <c r="AY154" s="17" t="s">
        <v>151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157</v>
      </c>
      <c r="BM154" s="231" t="s">
        <v>320</v>
      </c>
    </row>
    <row r="155" s="2" customFormat="1">
      <c r="A155" s="38"/>
      <c r="B155" s="39"/>
      <c r="C155" s="40"/>
      <c r="D155" s="233" t="s">
        <v>159</v>
      </c>
      <c r="E155" s="40"/>
      <c r="F155" s="234" t="s">
        <v>1298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84</v>
      </c>
    </row>
    <row r="156" s="2" customFormat="1" ht="24.15" customHeight="1">
      <c r="A156" s="38"/>
      <c r="B156" s="39"/>
      <c r="C156" s="219" t="s">
        <v>233</v>
      </c>
      <c r="D156" s="219" t="s">
        <v>153</v>
      </c>
      <c r="E156" s="220" t="s">
        <v>1299</v>
      </c>
      <c r="F156" s="221" t="s">
        <v>1825</v>
      </c>
      <c r="G156" s="222" t="s">
        <v>188</v>
      </c>
      <c r="H156" s="223">
        <v>8.3399999999999999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157</v>
      </c>
      <c r="AT156" s="231" t="s">
        <v>153</v>
      </c>
      <c r="AU156" s="231" t="s">
        <v>84</v>
      </c>
      <c r="AY156" s="17" t="s">
        <v>151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157</v>
      </c>
      <c r="BM156" s="231" t="s">
        <v>329</v>
      </c>
    </row>
    <row r="157" s="2" customFormat="1">
      <c r="A157" s="38"/>
      <c r="B157" s="39"/>
      <c r="C157" s="40"/>
      <c r="D157" s="233" t="s">
        <v>159</v>
      </c>
      <c r="E157" s="40"/>
      <c r="F157" s="234" t="s">
        <v>1825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84</v>
      </c>
    </row>
    <row r="158" s="2" customFormat="1" ht="24.15" customHeight="1">
      <c r="A158" s="38"/>
      <c r="B158" s="39"/>
      <c r="C158" s="219" t="s">
        <v>239</v>
      </c>
      <c r="D158" s="219" t="s">
        <v>153</v>
      </c>
      <c r="E158" s="220" t="s">
        <v>1301</v>
      </c>
      <c r="F158" s="221" t="s">
        <v>1302</v>
      </c>
      <c r="G158" s="222" t="s">
        <v>188</v>
      </c>
      <c r="H158" s="223">
        <v>0.52000000000000002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157</v>
      </c>
      <c r="AT158" s="231" t="s">
        <v>153</v>
      </c>
      <c r="AU158" s="231" t="s">
        <v>84</v>
      </c>
      <c r="AY158" s="17" t="s">
        <v>151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157</v>
      </c>
      <c r="BM158" s="231" t="s">
        <v>340</v>
      </c>
    </row>
    <row r="159" s="2" customFormat="1">
      <c r="A159" s="38"/>
      <c r="B159" s="39"/>
      <c r="C159" s="40"/>
      <c r="D159" s="233" t="s">
        <v>159</v>
      </c>
      <c r="E159" s="40"/>
      <c r="F159" s="234" t="s">
        <v>1302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84</v>
      </c>
    </row>
    <row r="160" s="12" customFormat="1" ht="25.92" customHeight="1">
      <c r="A160" s="12"/>
      <c r="B160" s="203"/>
      <c r="C160" s="204"/>
      <c r="D160" s="205" t="s">
        <v>75</v>
      </c>
      <c r="E160" s="206" t="s">
        <v>1238</v>
      </c>
      <c r="F160" s="206" t="s">
        <v>1826</v>
      </c>
      <c r="G160" s="204"/>
      <c r="H160" s="204"/>
      <c r="I160" s="207"/>
      <c r="J160" s="208">
        <f>BK160</f>
        <v>0</v>
      </c>
      <c r="K160" s="204"/>
      <c r="L160" s="209"/>
      <c r="M160" s="210"/>
      <c r="N160" s="211"/>
      <c r="O160" s="211"/>
      <c r="P160" s="212">
        <f>SUM(P161:P168)</f>
        <v>0</v>
      </c>
      <c r="Q160" s="211"/>
      <c r="R160" s="212">
        <f>SUM(R161:R168)</f>
        <v>0</v>
      </c>
      <c r="S160" s="211"/>
      <c r="T160" s="213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76</v>
      </c>
      <c r="AY160" s="214" t="s">
        <v>151</v>
      </c>
      <c r="BK160" s="216">
        <f>SUM(BK161:BK168)</f>
        <v>0</v>
      </c>
    </row>
    <row r="161" s="2" customFormat="1" ht="24.15" customHeight="1">
      <c r="A161" s="38"/>
      <c r="B161" s="39"/>
      <c r="C161" s="219" t="s">
        <v>245</v>
      </c>
      <c r="D161" s="219" t="s">
        <v>153</v>
      </c>
      <c r="E161" s="220" t="s">
        <v>1305</v>
      </c>
      <c r="F161" s="221" t="s">
        <v>1827</v>
      </c>
      <c r="G161" s="222" t="s">
        <v>305</v>
      </c>
      <c r="H161" s="223">
        <v>45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157</v>
      </c>
      <c r="AT161" s="231" t="s">
        <v>153</v>
      </c>
      <c r="AU161" s="231" t="s">
        <v>84</v>
      </c>
      <c r="AY161" s="17" t="s">
        <v>151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157</v>
      </c>
      <c r="BM161" s="231" t="s">
        <v>350</v>
      </c>
    </row>
    <row r="162" s="2" customFormat="1">
      <c r="A162" s="38"/>
      <c r="B162" s="39"/>
      <c r="C162" s="40"/>
      <c r="D162" s="233" t="s">
        <v>159</v>
      </c>
      <c r="E162" s="40"/>
      <c r="F162" s="234" t="s">
        <v>1827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84</v>
      </c>
    </row>
    <row r="163" s="2" customFormat="1" ht="33" customHeight="1">
      <c r="A163" s="38"/>
      <c r="B163" s="39"/>
      <c r="C163" s="219" t="s">
        <v>252</v>
      </c>
      <c r="D163" s="219" t="s">
        <v>153</v>
      </c>
      <c r="E163" s="220" t="s">
        <v>1311</v>
      </c>
      <c r="F163" s="221" t="s">
        <v>1828</v>
      </c>
      <c r="G163" s="222" t="s">
        <v>194</v>
      </c>
      <c r="H163" s="223">
        <v>23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157</v>
      </c>
      <c r="AT163" s="231" t="s">
        <v>153</v>
      </c>
      <c r="AU163" s="231" t="s">
        <v>84</v>
      </c>
      <c r="AY163" s="17" t="s">
        <v>151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157</v>
      </c>
      <c r="BM163" s="231" t="s">
        <v>359</v>
      </c>
    </row>
    <row r="164" s="2" customFormat="1">
      <c r="A164" s="38"/>
      <c r="B164" s="39"/>
      <c r="C164" s="40"/>
      <c r="D164" s="233" t="s">
        <v>159</v>
      </c>
      <c r="E164" s="40"/>
      <c r="F164" s="234" t="s">
        <v>1828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84</v>
      </c>
    </row>
    <row r="165" s="2" customFormat="1" ht="33" customHeight="1">
      <c r="A165" s="38"/>
      <c r="B165" s="39"/>
      <c r="C165" s="219" t="s">
        <v>256</v>
      </c>
      <c r="D165" s="219" t="s">
        <v>153</v>
      </c>
      <c r="E165" s="220" t="s">
        <v>1315</v>
      </c>
      <c r="F165" s="221" t="s">
        <v>1316</v>
      </c>
      <c r="G165" s="222" t="s">
        <v>156</v>
      </c>
      <c r="H165" s="223">
        <v>9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157</v>
      </c>
      <c r="AT165" s="231" t="s">
        <v>153</v>
      </c>
      <c r="AU165" s="231" t="s">
        <v>84</v>
      </c>
      <c r="AY165" s="17" t="s">
        <v>151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157</v>
      </c>
      <c r="BM165" s="231" t="s">
        <v>373</v>
      </c>
    </row>
    <row r="166" s="2" customFormat="1">
      <c r="A166" s="38"/>
      <c r="B166" s="39"/>
      <c r="C166" s="40"/>
      <c r="D166" s="233" t="s">
        <v>159</v>
      </c>
      <c r="E166" s="40"/>
      <c r="F166" s="234" t="s">
        <v>1316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84</v>
      </c>
    </row>
    <row r="167" s="2" customFormat="1" ht="16.5" customHeight="1">
      <c r="A167" s="38"/>
      <c r="B167" s="39"/>
      <c r="C167" s="219" t="s">
        <v>262</v>
      </c>
      <c r="D167" s="219" t="s">
        <v>153</v>
      </c>
      <c r="E167" s="220" t="s">
        <v>1829</v>
      </c>
      <c r="F167" s="221" t="s">
        <v>1830</v>
      </c>
      <c r="G167" s="222" t="s">
        <v>188</v>
      </c>
      <c r="H167" s="223">
        <v>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157</v>
      </c>
      <c r="AT167" s="231" t="s">
        <v>153</v>
      </c>
      <c r="AU167" s="231" t="s">
        <v>84</v>
      </c>
      <c r="AY167" s="17" t="s">
        <v>151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157</v>
      </c>
      <c r="BM167" s="231" t="s">
        <v>387</v>
      </c>
    </row>
    <row r="168" s="2" customFormat="1">
      <c r="A168" s="38"/>
      <c r="B168" s="39"/>
      <c r="C168" s="40"/>
      <c r="D168" s="233" t="s">
        <v>159</v>
      </c>
      <c r="E168" s="40"/>
      <c r="F168" s="234" t="s">
        <v>1830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159</v>
      </c>
      <c r="AU168" s="17" t="s">
        <v>84</v>
      </c>
    </row>
    <row r="169" s="12" customFormat="1" ht="25.92" customHeight="1">
      <c r="A169" s="12"/>
      <c r="B169" s="203"/>
      <c r="C169" s="204"/>
      <c r="D169" s="205" t="s">
        <v>75</v>
      </c>
      <c r="E169" s="206" t="s">
        <v>1831</v>
      </c>
      <c r="F169" s="206" t="s">
        <v>1832</v>
      </c>
      <c r="G169" s="204"/>
      <c r="H169" s="204"/>
      <c r="I169" s="207"/>
      <c r="J169" s="208">
        <f>BK169</f>
        <v>0</v>
      </c>
      <c r="K169" s="204"/>
      <c r="L169" s="209"/>
      <c r="M169" s="210"/>
      <c r="N169" s="211"/>
      <c r="O169" s="211"/>
      <c r="P169" s="212">
        <f>SUM(P170:P197)</f>
        <v>0</v>
      </c>
      <c r="Q169" s="211"/>
      <c r="R169" s="212">
        <f>SUM(R170:R197)</f>
        <v>0</v>
      </c>
      <c r="S169" s="211"/>
      <c r="T169" s="213">
        <f>SUM(T170:T197)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86</v>
      </c>
      <c r="AT169" s="215" t="s">
        <v>75</v>
      </c>
      <c r="AU169" s="215" t="s">
        <v>76</v>
      </c>
      <c r="AY169" s="214" t="s">
        <v>151</v>
      </c>
      <c r="BK169" s="216">
        <f>SUM(BK170:BK197)</f>
        <v>0</v>
      </c>
    </row>
    <row r="170" s="2" customFormat="1" ht="16.5" customHeight="1">
      <c r="A170" s="38"/>
      <c r="B170" s="39"/>
      <c r="C170" s="219" t="s">
        <v>7</v>
      </c>
      <c r="D170" s="219" t="s">
        <v>153</v>
      </c>
      <c r="E170" s="220" t="s">
        <v>1833</v>
      </c>
      <c r="F170" s="221" t="s">
        <v>1834</v>
      </c>
      <c r="G170" s="222" t="s">
        <v>305</v>
      </c>
      <c r="H170" s="223">
        <v>120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239</v>
      </c>
      <c r="AT170" s="231" t="s">
        <v>153</v>
      </c>
      <c r="AU170" s="231" t="s">
        <v>84</v>
      </c>
      <c r="AY170" s="17" t="s">
        <v>151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239</v>
      </c>
      <c r="BM170" s="231" t="s">
        <v>397</v>
      </c>
    </row>
    <row r="171" s="2" customFormat="1">
      <c r="A171" s="38"/>
      <c r="B171" s="39"/>
      <c r="C171" s="40"/>
      <c r="D171" s="233" t="s">
        <v>159</v>
      </c>
      <c r="E171" s="40"/>
      <c r="F171" s="234" t="s">
        <v>1834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84</v>
      </c>
    </row>
    <row r="172" s="2" customFormat="1" ht="21.75" customHeight="1">
      <c r="A172" s="38"/>
      <c r="B172" s="39"/>
      <c r="C172" s="219" t="s">
        <v>282</v>
      </c>
      <c r="D172" s="219" t="s">
        <v>153</v>
      </c>
      <c r="E172" s="220" t="s">
        <v>1835</v>
      </c>
      <c r="F172" s="221" t="s">
        <v>1836</v>
      </c>
      <c r="G172" s="222" t="s">
        <v>194</v>
      </c>
      <c r="H172" s="223">
        <v>30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239</v>
      </c>
      <c r="AT172" s="231" t="s">
        <v>153</v>
      </c>
      <c r="AU172" s="231" t="s">
        <v>84</v>
      </c>
      <c r="AY172" s="17" t="s">
        <v>151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239</v>
      </c>
      <c r="BM172" s="231" t="s">
        <v>405</v>
      </c>
    </row>
    <row r="173" s="2" customFormat="1">
      <c r="A173" s="38"/>
      <c r="B173" s="39"/>
      <c r="C173" s="40"/>
      <c r="D173" s="233" t="s">
        <v>159</v>
      </c>
      <c r="E173" s="40"/>
      <c r="F173" s="234" t="s">
        <v>1836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84</v>
      </c>
    </row>
    <row r="174" s="2" customFormat="1" ht="33" customHeight="1">
      <c r="A174" s="38"/>
      <c r="B174" s="39"/>
      <c r="C174" s="219" t="s">
        <v>288</v>
      </c>
      <c r="D174" s="219" t="s">
        <v>153</v>
      </c>
      <c r="E174" s="220" t="s">
        <v>1837</v>
      </c>
      <c r="F174" s="221" t="s">
        <v>1838</v>
      </c>
      <c r="G174" s="222" t="s">
        <v>305</v>
      </c>
      <c r="H174" s="223">
        <v>106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239</v>
      </c>
      <c r="AT174" s="231" t="s">
        <v>153</v>
      </c>
      <c r="AU174" s="231" t="s">
        <v>84</v>
      </c>
      <c r="AY174" s="17" t="s">
        <v>151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239</v>
      </c>
      <c r="BM174" s="231" t="s">
        <v>418</v>
      </c>
    </row>
    <row r="175" s="2" customFormat="1">
      <c r="A175" s="38"/>
      <c r="B175" s="39"/>
      <c r="C175" s="40"/>
      <c r="D175" s="233" t="s">
        <v>159</v>
      </c>
      <c r="E175" s="40"/>
      <c r="F175" s="234" t="s">
        <v>1838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84</v>
      </c>
    </row>
    <row r="176" s="2" customFormat="1" ht="33" customHeight="1">
      <c r="A176" s="38"/>
      <c r="B176" s="39"/>
      <c r="C176" s="219" t="s">
        <v>293</v>
      </c>
      <c r="D176" s="219" t="s">
        <v>153</v>
      </c>
      <c r="E176" s="220" t="s">
        <v>1839</v>
      </c>
      <c r="F176" s="221" t="s">
        <v>1840</v>
      </c>
      <c r="G176" s="222" t="s">
        <v>305</v>
      </c>
      <c r="H176" s="223">
        <v>79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239</v>
      </c>
      <c r="AT176" s="231" t="s">
        <v>153</v>
      </c>
      <c r="AU176" s="231" t="s">
        <v>84</v>
      </c>
      <c r="AY176" s="17" t="s">
        <v>151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239</v>
      </c>
      <c r="BM176" s="231" t="s">
        <v>432</v>
      </c>
    </row>
    <row r="177" s="2" customFormat="1">
      <c r="A177" s="38"/>
      <c r="B177" s="39"/>
      <c r="C177" s="40"/>
      <c r="D177" s="233" t="s">
        <v>159</v>
      </c>
      <c r="E177" s="40"/>
      <c r="F177" s="234" t="s">
        <v>1840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84</v>
      </c>
    </row>
    <row r="178" s="2" customFormat="1" ht="33" customHeight="1">
      <c r="A178" s="38"/>
      <c r="B178" s="39"/>
      <c r="C178" s="219" t="s">
        <v>297</v>
      </c>
      <c r="D178" s="219" t="s">
        <v>153</v>
      </c>
      <c r="E178" s="220" t="s">
        <v>1841</v>
      </c>
      <c r="F178" s="221" t="s">
        <v>1842</v>
      </c>
      <c r="G178" s="222" t="s">
        <v>305</v>
      </c>
      <c r="H178" s="223">
        <v>46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239</v>
      </c>
      <c r="AT178" s="231" t="s">
        <v>153</v>
      </c>
      <c r="AU178" s="231" t="s">
        <v>84</v>
      </c>
      <c r="AY178" s="17" t="s">
        <v>151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239</v>
      </c>
      <c r="BM178" s="231" t="s">
        <v>455</v>
      </c>
    </row>
    <row r="179" s="2" customFormat="1">
      <c r="A179" s="38"/>
      <c r="B179" s="39"/>
      <c r="C179" s="40"/>
      <c r="D179" s="233" t="s">
        <v>159</v>
      </c>
      <c r="E179" s="40"/>
      <c r="F179" s="234" t="s">
        <v>1842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84</v>
      </c>
    </row>
    <row r="180" s="2" customFormat="1" ht="33" customHeight="1">
      <c r="A180" s="38"/>
      <c r="B180" s="39"/>
      <c r="C180" s="219" t="s">
        <v>302</v>
      </c>
      <c r="D180" s="219" t="s">
        <v>153</v>
      </c>
      <c r="E180" s="220" t="s">
        <v>1843</v>
      </c>
      <c r="F180" s="221" t="s">
        <v>1844</v>
      </c>
      <c r="G180" s="222" t="s">
        <v>305</v>
      </c>
      <c r="H180" s="223">
        <v>58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239</v>
      </c>
      <c r="AT180" s="231" t="s">
        <v>153</v>
      </c>
      <c r="AU180" s="231" t="s">
        <v>84</v>
      </c>
      <c r="AY180" s="17" t="s">
        <v>151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239</v>
      </c>
      <c r="BM180" s="231" t="s">
        <v>466</v>
      </c>
    </row>
    <row r="181" s="2" customFormat="1">
      <c r="A181" s="38"/>
      <c r="B181" s="39"/>
      <c r="C181" s="40"/>
      <c r="D181" s="233" t="s">
        <v>159</v>
      </c>
      <c r="E181" s="40"/>
      <c r="F181" s="234" t="s">
        <v>1844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84</v>
      </c>
    </row>
    <row r="182" s="2" customFormat="1" ht="33" customHeight="1">
      <c r="A182" s="38"/>
      <c r="B182" s="39"/>
      <c r="C182" s="219" t="s">
        <v>314</v>
      </c>
      <c r="D182" s="219" t="s">
        <v>153</v>
      </c>
      <c r="E182" s="220" t="s">
        <v>1845</v>
      </c>
      <c r="F182" s="221" t="s">
        <v>1846</v>
      </c>
      <c r="G182" s="222" t="s">
        <v>305</v>
      </c>
      <c r="H182" s="223">
        <v>14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239</v>
      </c>
      <c r="AT182" s="231" t="s">
        <v>153</v>
      </c>
      <c r="AU182" s="231" t="s">
        <v>84</v>
      </c>
      <c r="AY182" s="17" t="s">
        <v>151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239</v>
      </c>
      <c r="BM182" s="231" t="s">
        <v>474</v>
      </c>
    </row>
    <row r="183" s="2" customFormat="1">
      <c r="A183" s="38"/>
      <c r="B183" s="39"/>
      <c r="C183" s="40"/>
      <c r="D183" s="233" t="s">
        <v>159</v>
      </c>
      <c r="E183" s="40"/>
      <c r="F183" s="234" t="s">
        <v>1846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84</v>
      </c>
    </row>
    <row r="184" s="2" customFormat="1" ht="33" customHeight="1">
      <c r="A184" s="38"/>
      <c r="B184" s="39"/>
      <c r="C184" s="219" t="s">
        <v>320</v>
      </c>
      <c r="D184" s="219" t="s">
        <v>153</v>
      </c>
      <c r="E184" s="220" t="s">
        <v>1847</v>
      </c>
      <c r="F184" s="221" t="s">
        <v>1848</v>
      </c>
      <c r="G184" s="222" t="s">
        <v>305</v>
      </c>
      <c r="H184" s="223">
        <v>75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239</v>
      </c>
      <c r="AT184" s="231" t="s">
        <v>153</v>
      </c>
      <c r="AU184" s="231" t="s">
        <v>84</v>
      </c>
      <c r="AY184" s="17" t="s">
        <v>151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239</v>
      </c>
      <c r="BM184" s="231" t="s">
        <v>487</v>
      </c>
    </row>
    <row r="185" s="2" customFormat="1">
      <c r="A185" s="38"/>
      <c r="B185" s="39"/>
      <c r="C185" s="40"/>
      <c r="D185" s="233" t="s">
        <v>159</v>
      </c>
      <c r="E185" s="40"/>
      <c r="F185" s="234" t="s">
        <v>1848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84</v>
      </c>
    </row>
    <row r="186" s="2" customFormat="1" ht="33" customHeight="1">
      <c r="A186" s="38"/>
      <c r="B186" s="39"/>
      <c r="C186" s="219" t="s">
        <v>324</v>
      </c>
      <c r="D186" s="219" t="s">
        <v>153</v>
      </c>
      <c r="E186" s="220" t="s">
        <v>1849</v>
      </c>
      <c r="F186" s="221" t="s">
        <v>1850</v>
      </c>
      <c r="G186" s="222" t="s">
        <v>305</v>
      </c>
      <c r="H186" s="223">
        <v>50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239</v>
      </c>
      <c r="AT186" s="231" t="s">
        <v>153</v>
      </c>
      <c r="AU186" s="231" t="s">
        <v>84</v>
      </c>
      <c r="AY186" s="17" t="s">
        <v>151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239</v>
      </c>
      <c r="BM186" s="231" t="s">
        <v>495</v>
      </c>
    </row>
    <row r="187" s="2" customFormat="1">
      <c r="A187" s="38"/>
      <c r="B187" s="39"/>
      <c r="C187" s="40"/>
      <c r="D187" s="233" t="s">
        <v>159</v>
      </c>
      <c r="E187" s="40"/>
      <c r="F187" s="234" t="s">
        <v>1850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84</v>
      </c>
    </row>
    <row r="188" s="2" customFormat="1" ht="33" customHeight="1">
      <c r="A188" s="38"/>
      <c r="B188" s="39"/>
      <c r="C188" s="219" t="s">
        <v>329</v>
      </c>
      <c r="D188" s="219" t="s">
        <v>153</v>
      </c>
      <c r="E188" s="220" t="s">
        <v>1851</v>
      </c>
      <c r="F188" s="221" t="s">
        <v>1852</v>
      </c>
      <c r="G188" s="222" t="s">
        <v>305</v>
      </c>
      <c r="H188" s="223">
        <v>38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239</v>
      </c>
      <c r="AT188" s="231" t="s">
        <v>153</v>
      </c>
      <c r="AU188" s="231" t="s">
        <v>84</v>
      </c>
      <c r="AY188" s="17" t="s">
        <v>151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239</v>
      </c>
      <c r="BM188" s="231" t="s">
        <v>508</v>
      </c>
    </row>
    <row r="189" s="2" customFormat="1">
      <c r="A189" s="38"/>
      <c r="B189" s="39"/>
      <c r="C189" s="40"/>
      <c r="D189" s="233" t="s">
        <v>159</v>
      </c>
      <c r="E189" s="40"/>
      <c r="F189" s="234" t="s">
        <v>1852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84</v>
      </c>
    </row>
    <row r="190" s="2" customFormat="1" ht="33" customHeight="1">
      <c r="A190" s="38"/>
      <c r="B190" s="39"/>
      <c r="C190" s="219" t="s">
        <v>334</v>
      </c>
      <c r="D190" s="219" t="s">
        <v>153</v>
      </c>
      <c r="E190" s="220" t="s">
        <v>1853</v>
      </c>
      <c r="F190" s="221" t="s">
        <v>1854</v>
      </c>
      <c r="G190" s="222" t="s">
        <v>305</v>
      </c>
      <c r="H190" s="223">
        <v>25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239</v>
      </c>
      <c r="AT190" s="231" t="s">
        <v>153</v>
      </c>
      <c r="AU190" s="231" t="s">
        <v>84</v>
      </c>
      <c r="AY190" s="17" t="s">
        <v>151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239</v>
      </c>
      <c r="BM190" s="231" t="s">
        <v>517</v>
      </c>
    </row>
    <row r="191" s="2" customFormat="1">
      <c r="A191" s="38"/>
      <c r="B191" s="39"/>
      <c r="C191" s="40"/>
      <c r="D191" s="233" t="s">
        <v>159</v>
      </c>
      <c r="E191" s="40"/>
      <c r="F191" s="234" t="s">
        <v>1854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84</v>
      </c>
    </row>
    <row r="192" s="2" customFormat="1" ht="33" customHeight="1">
      <c r="A192" s="38"/>
      <c r="B192" s="39"/>
      <c r="C192" s="219" t="s">
        <v>340</v>
      </c>
      <c r="D192" s="219" t="s">
        <v>153</v>
      </c>
      <c r="E192" s="220" t="s">
        <v>1855</v>
      </c>
      <c r="F192" s="221" t="s">
        <v>1856</v>
      </c>
      <c r="G192" s="222" t="s">
        <v>305</v>
      </c>
      <c r="H192" s="223">
        <v>303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239</v>
      </c>
      <c r="AT192" s="231" t="s">
        <v>153</v>
      </c>
      <c r="AU192" s="231" t="s">
        <v>84</v>
      </c>
      <c r="AY192" s="17" t="s">
        <v>151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239</v>
      </c>
      <c r="BM192" s="231" t="s">
        <v>531</v>
      </c>
    </row>
    <row r="193" s="2" customFormat="1">
      <c r="A193" s="38"/>
      <c r="B193" s="39"/>
      <c r="C193" s="40"/>
      <c r="D193" s="233" t="s">
        <v>159</v>
      </c>
      <c r="E193" s="40"/>
      <c r="F193" s="234" t="s">
        <v>1856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84</v>
      </c>
    </row>
    <row r="194" s="2" customFormat="1" ht="37.8" customHeight="1">
      <c r="A194" s="38"/>
      <c r="B194" s="39"/>
      <c r="C194" s="219" t="s">
        <v>345</v>
      </c>
      <c r="D194" s="219" t="s">
        <v>153</v>
      </c>
      <c r="E194" s="220" t="s">
        <v>1559</v>
      </c>
      <c r="F194" s="221" t="s">
        <v>1857</v>
      </c>
      <c r="G194" s="222" t="s">
        <v>194</v>
      </c>
      <c r="H194" s="223">
        <v>2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239</v>
      </c>
      <c r="AT194" s="231" t="s">
        <v>153</v>
      </c>
      <c r="AU194" s="231" t="s">
        <v>84</v>
      </c>
      <c r="AY194" s="17" t="s">
        <v>151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239</v>
      </c>
      <c r="BM194" s="231" t="s">
        <v>540</v>
      </c>
    </row>
    <row r="195" s="2" customFormat="1">
      <c r="A195" s="38"/>
      <c r="B195" s="39"/>
      <c r="C195" s="40"/>
      <c r="D195" s="233" t="s">
        <v>159</v>
      </c>
      <c r="E195" s="40"/>
      <c r="F195" s="234" t="s">
        <v>1857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84</v>
      </c>
    </row>
    <row r="196" s="2" customFormat="1" ht="21.75" customHeight="1">
      <c r="A196" s="38"/>
      <c r="B196" s="39"/>
      <c r="C196" s="219" t="s">
        <v>350</v>
      </c>
      <c r="D196" s="219" t="s">
        <v>153</v>
      </c>
      <c r="E196" s="220" t="s">
        <v>1858</v>
      </c>
      <c r="F196" s="221" t="s">
        <v>1859</v>
      </c>
      <c r="G196" s="222" t="s">
        <v>188</v>
      </c>
      <c r="H196" s="223">
        <v>0.59999999999999998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239</v>
      </c>
      <c r="AT196" s="231" t="s">
        <v>153</v>
      </c>
      <c r="AU196" s="231" t="s">
        <v>84</v>
      </c>
      <c r="AY196" s="17" t="s">
        <v>151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239</v>
      </c>
      <c r="BM196" s="231" t="s">
        <v>552</v>
      </c>
    </row>
    <row r="197" s="2" customFormat="1">
      <c r="A197" s="38"/>
      <c r="B197" s="39"/>
      <c r="C197" s="40"/>
      <c r="D197" s="233" t="s">
        <v>159</v>
      </c>
      <c r="E197" s="40"/>
      <c r="F197" s="234" t="s">
        <v>1859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84</v>
      </c>
    </row>
    <row r="198" s="12" customFormat="1" ht="25.92" customHeight="1">
      <c r="A198" s="12"/>
      <c r="B198" s="203"/>
      <c r="C198" s="204"/>
      <c r="D198" s="205" t="s">
        <v>75</v>
      </c>
      <c r="E198" s="206" t="s">
        <v>1860</v>
      </c>
      <c r="F198" s="206" t="s">
        <v>1861</v>
      </c>
      <c r="G198" s="204"/>
      <c r="H198" s="204"/>
      <c r="I198" s="207"/>
      <c r="J198" s="208">
        <f>BK198</f>
        <v>0</v>
      </c>
      <c r="K198" s="204"/>
      <c r="L198" s="209"/>
      <c r="M198" s="210"/>
      <c r="N198" s="211"/>
      <c r="O198" s="211"/>
      <c r="P198" s="212">
        <f>SUM(P199:P204)</f>
        <v>0</v>
      </c>
      <c r="Q198" s="211"/>
      <c r="R198" s="212">
        <f>SUM(R199:R204)</f>
        <v>0</v>
      </c>
      <c r="S198" s="211"/>
      <c r="T198" s="213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86</v>
      </c>
      <c r="AT198" s="215" t="s">
        <v>75</v>
      </c>
      <c r="AU198" s="215" t="s">
        <v>76</v>
      </c>
      <c r="AY198" s="214" t="s">
        <v>151</v>
      </c>
      <c r="BK198" s="216">
        <f>SUM(BK199:BK204)</f>
        <v>0</v>
      </c>
    </row>
    <row r="199" s="2" customFormat="1" ht="24.15" customHeight="1">
      <c r="A199" s="38"/>
      <c r="B199" s="39"/>
      <c r="C199" s="219" t="s">
        <v>355</v>
      </c>
      <c r="D199" s="219" t="s">
        <v>153</v>
      </c>
      <c r="E199" s="220" t="s">
        <v>1862</v>
      </c>
      <c r="F199" s="221" t="s">
        <v>1863</v>
      </c>
      <c r="G199" s="222" t="s">
        <v>194</v>
      </c>
      <c r="H199" s="223">
        <v>17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239</v>
      </c>
      <c r="AT199" s="231" t="s">
        <v>153</v>
      </c>
      <c r="AU199" s="231" t="s">
        <v>84</v>
      </c>
      <c r="AY199" s="17" t="s">
        <v>151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239</v>
      </c>
      <c r="BM199" s="231" t="s">
        <v>561</v>
      </c>
    </row>
    <row r="200" s="2" customFormat="1">
      <c r="A200" s="38"/>
      <c r="B200" s="39"/>
      <c r="C200" s="40"/>
      <c r="D200" s="233" t="s">
        <v>159</v>
      </c>
      <c r="E200" s="40"/>
      <c r="F200" s="234" t="s">
        <v>1863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84</v>
      </c>
    </row>
    <row r="201" s="2" customFormat="1" ht="24.15" customHeight="1">
      <c r="A201" s="38"/>
      <c r="B201" s="39"/>
      <c r="C201" s="219" t="s">
        <v>359</v>
      </c>
      <c r="D201" s="219" t="s">
        <v>153</v>
      </c>
      <c r="E201" s="220" t="s">
        <v>1864</v>
      </c>
      <c r="F201" s="221" t="s">
        <v>1865</v>
      </c>
      <c r="G201" s="222" t="s">
        <v>1866</v>
      </c>
      <c r="H201" s="223">
        <v>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239</v>
      </c>
      <c r="AT201" s="231" t="s">
        <v>153</v>
      </c>
      <c r="AU201" s="231" t="s">
        <v>84</v>
      </c>
      <c r="AY201" s="17" t="s">
        <v>151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239</v>
      </c>
      <c r="BM201" s="231" t="s">
        <v>569</v>
      </c>
    </row>
    <row r="202" s="2" customFormat="1">
      <c r="A202" s="38"/>
      <c r="B202" s="39"/>
      <c r="C202" s="40"/>
      <c r="D202" s="233" t="s">
        <v>159</v>
      </c>
      <c r="E202" s="40"/>
      <c r="F202" s="234" t="s">
        <v>1865</v>
      </c>
      <c r="G202" s="40"/>
      <c r="H202" s="40"/>
      <c r="I202" s="235"/>
      <c r="J202" s="40"/>
      <c r="K202" s="40"/>
      <c r="L202" s="44"/>
      <c r="M202" s="236"/>
      <c r="N202" s="237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159</v>
      </c>
      <c r="AU202" s="17" t="s">
        <v>84</v>
      </c>
    </row>
    <row r="203" s="2" customFormat="1" ht="16.5" customHeight="1">
      <c r="A203" s="38"/>
      <c r="B203" s="39"/>
      <c r="C203" s="219" t="s">
        <v>363</v>
      </c>
      <c r="D203" s="219" t="s">
        <v>153</v>
      </c>
      <c r="E203" s="220" t="s">
        <v>1867</v>
      </c>
      <c r="F203" s="221" t="s">
        <v>1868</v>
      </c>
      <c r="G203" s="222" t="s">
        <v>188</v>
      </c>
      <c r="H203" s="223">
        <v>0.001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239</v>
      </c>
      <c r="AT203" s="231" t="s">
        <v>153</v>
      </c>
      <c r="AU203" s="231" t="s">
        <v>84</v>
      </c>
      <c r="AY203" s="17" t="s">
        <v>151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239</v>
      </c>
      <c r="BM203" s="231" t="s">
        <v>579</v>
      </c>
    </row>
    <row r="204" s="2" customFormat="1">
      <c r="A204" s="38"/>
      <c r="B204" s="39"/>
      <c r="C204" s="40"/>
      <c r="D204" s="233" t="s">
        <v>159</v>
      </c>
      <c r="E204" s="40"/>
      <c r="F204" s="234" t="s">
        <v>1868</v>
      </c>
      <c r="G204" s="40"/>
      <c r="H204" s="40"/>
      <c r="I204" s="235"/>
      <c r="J204" s="40"/>
      <c r="K204" s="40"/>
      <c r="L204" s="44"/>
      <c r="M204" s="236"/>
      <c r="N204" s="23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84</v>
      </c>
    </row>
    <row r="205" s="12" customFormat="1" ht="25.92" customHeight="1">
      <c r="A205" s="12"/>
      <c r="B205" s="203"/>
      <c r="C205" s="204"/>
      <c r="D205" s="205" t="s">
        <v>75</v>
      </c>
      <c r="E205" s="206" t="s">
        <v>1869</v>
      </c>
      <c r="F205" s="206" t="s">
        <v>1870</v>
      </c>
      <c r="G205" s="204"/>
      <c r="H205" s="204"/>
      <c r="I205" s="207"/>
      <c r="J205" s="208">
        <f>BK205</f>
        <v>0</v>
      </c>
      <c r="K205" s="204"/>
      <c r="L205" s="209"/>
      <c r="M205" s="210"/>
      <c r="N205" s="211"/>
      <c r="O205" s="211"/>
      <c r="P205" s="212">
        <f>SUM(P206:P237)</f>
        <v>0</v>
      </c>
      <c r="Q205" s="211"/>
      <c r="R205" s="212">
        <f>SUM(R206:R237)</f>
        <v>0</v>
      </c>
      <c r="S205" s="211"/>
      <c r="T205" s="213">
        <f>SUM(T206:T237)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86</v>
      </c>
      <c r="AT205" s="215" t="s">
        <v>75</v>
      </c>
      <c r="AU205" s="215" t="s">
        <v>76</v>
      </c>
      <c r="AY205" s="214" t="s">
        <v>151</v>
      </c>
      <c r="BK205" s="216">
        <f>SUM(BK206:BK237)</f>
        <v>0</v>
      </c>
    </row>
    <row r="206" s="2" customFormat="1" ht="21.75" customHeight="1">
      <c r="A206" s="38"/>
      <c r="B206" s="39"/>
      <c r="C206" s="219" t="s">
        <v>373</v>
      </c>
      <c r="D206" s="219" t="s">
        <v>153</v>
      </c>
      <c r="E206" s="220" t="s">
        <v>1871</v>
      </c>
      <c r="F206" s="221" t="s">
        <v>1872</v>
      </c>
      <c r="G206" s="222" t="s">
        <v>194</v>
      </c>
      <c r="H206" s="223">
        <v>14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239</v>
      </c>
      <c r="AT206" s="231" t="s">
        <v>153</v>
      </c>
      <c r="AU206" s="231" t="s">
        <v>84</v>
      </c>
      <c r="AY206" s="17" t="s">
        <v>151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239</v>
      </c>
      <c r="BM206" s="231" t="s">
        <v>595</v>
      </c>
    </row>
    <row r="207" s="2" customFormat="1">
      <c r="A207" s="38"/>
      <c r="B207" s="39"/>
      <c r="C207" s="40"/>
      <c r="D207" s="233" t="s">
        <v>159</v>
      </c>
      <c r="E207" s="40"/>
      <c r="F207" s="234" t="s">
        <v>1872</v>
      </c>
      <c r="G207" s="40"/>
      <c r="H207" s="40"/>
      <c r="I207" s="235"/>
      <c r="J207" s="40"/>
      <c r="K207" s="40"/>
      <c r="L207" s="44"/>
      <c r="M207" s="236"/>
      <c r="N207" s="237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84</v>
      </c>
    </row>
    <row r="208" s="2" customFormat="1" ht="16.5" customHeight="1">
      <c r="A208" s="38"/>
      <c r="B208" s="39"/>
      <c r="C208" s="219" t="s">
        <v>379</v>
      </c>
      <c r="D208" s="219" t="s">
        <v>153</v>
      </c>
      <c r="E208" s="220" t="s">
        <v>1489</v>
      </c>
      <c r="F208" s="221" t="s">
        <v>1873</v>
      </c>
      <c r="G208" s="222" t="s">
        <v>194</v>
      </c>
      <c r="H208" s="223">
        <v>48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239</v>
      </c>
      <c r="AT208" s="231" t="s">
        <v>153</v>
      </c>
      <c r="AU208" s="231" t="s">
        <v>84</v>
      </c>
      <c r="AY208" s="17" t="s">
        <v>151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239</v>
      </c>
      <c r="BM208" s="231" t="s">
        <v>606</v>
      </c>
    </row>
    <row r="209" s="2" customFormat="1">
      <c r="A209" s="38"/>
      <c r="B209" s="39"/>
      <c r="C209" s="40"/>
      <c r="D209" s="233" t="s">
        <v>159</v>
      </c>
      <c r="E209" s="40"/>
      <c r="F209" s="234" t="s">
        <v>1873</v>
      </c>
      <c r="G209" s="40"/>
      <c r="H209" s="40"/>
      <c r="I209" s="235"/>
      <c r="J209" s="40"/>
      <c r="K209" s="40"/>
      <c r="L209" s="44"/>
      <c r="M209" s="236"/>
      <c r="N209" s="23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84</v>
      </c>
    </row>
    <row r="210" s="2" customFormat="1" ht="24.15" customHeight="1">
      <c r="A210" s="38"/>
      <c r="B210" s="39"/>
      <c r="C210" s="219" t="s">
        <v>387</v>
      </c>
      <c r="D210" s="219" t="s">
        <v>153</v>
      </c>
      <c r="E210" s="220" t="s">
        <v>1874</v>
      </c>
      <c r="F210" s="221" t="s">
        <v>1875</v>
      </c>
      <c r="G210" s="222" t="s">
        <v>194</v>
      </c>
      <c r="H210" s="223">
        <v>6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239</v>
      </c>
      <c r="AT210" s="231" t="s">
        <v>153</v>
      </c>
      <c r="AU210" s="231" t="s">
        <v>84</v>
      </c>
      <c r="AY210" s="17" t="s">
        <v>151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239</v>
      </c>
      <c r="BM210" s="231" t="s">
        <v>618</v>
      </c>
    </row>
    <row r="211" s="2" customFormat="1">
      <c r="A211" s="38"/>
      <c r="B211" s="39"/>
      <c r="C211" s="40"/>
      <c r="D211" s="233" t="s">
        <v>159</v>
      </c>
      <c r="E211" s="40"/>
      <c r="F211" s="234" t="s">
        <v>1875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159</v>
      </c>
      <c r="AU211" s="17" t="s">
        <v>84</v>
      </c>
    </row>
    <row r="212" s="2" customFormat="1" ht="16.5" customHeight="1">
      <c r="A212" s="38"/>
      <c r="B212" s="39"/>
      <c r="C212" s="219" t="s">
        <v>392</v>
      </c>
      <c r="D212" s="219" t="s">
        <v>153</v>
      </c>
      <c r="E212" s="220" t="s">
        <v>1876</v>
      </c>
      <c r="F212" s="221" t="s">
        <v>1877</v>
      </c>
      <c r="G212" s="222" t="s">
        <v>194</v>
      </c>
      <c r="H212" s="223">
        <v>4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239</v>
      </c>
      <c r="AT212" s="231" t="s">
        <v>153</v>
      </c>
      <c r="AU212" s="231" t="s">
        <v>84</v>
      </c>
      <c r="AY212" s="17" t="s">
        <v>151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239</v>
      </c>
      <c r="BM212" s="231" t="s">
        <v>627</v>
      </c>
    </row>
    <row r="213" s="2" customFormat="1">
      <c r="A213" s="38"/>
      <c r="B213" s="39"/>
      <c r="C213" s="40"/>
      <c r="D213" s="233" t="s">
        <v>159</v>
      </c>
      <c r="E213" s="40"/>
      <c r="F213" s="234" t="s">
        <v>1877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159</v>
      </c>
      <c r="AU213" s="17" t="s">
        <v>84</v>
      </c>
    </row>
    <row r="214" s="2" customFormat="1" ht="16.5" customHeight="1">
      <c r="A214" s="38"/>
      <c r="B214" s="39"/>
      <c r="C214" s="219" t="s">
        <v>397</v>
      </c>
      <c r="D214" s="219" t="s">
        <v>153</v>
      </c>
      <c r="E214" s="220" t="s">
        <v>1525</v>
      </c>
      <c r="F214" s="221" t="s">
        <v>1878</v>
      </c>
      <c r="G214" s="222" t="s">
        <v>194</v>
      </c>
      <c r="H214" s="223">
        <v>2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239</v>
      </c>
      <c r="AT214" s="231" t="s">
        <v>153</v>
      </c>
      <c r="AU214" s="231" t="s">
        <v>84</v>
      </c>
      <c r="AY214" s="17" t="s">
        <v>151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239</v>
      </c>
      <c r="BM214" s="231" t="s">
        <v>636</v>
      </c>
    </row>
    <row r="215" s="2" customFormat="1">
      <c r="A215" s="38"/>
      <c r="B215" s="39"/>
      <c r="C215" s="40"/>
      <c r="D215" s="233" t="s">
        <v>159</v>
      </c>
      <c r="E215" s="40"/>
      <c r="F215" s="234" t="s">
        <v>1878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159</v>
      </c>
      <c r="AU215" s="17" t="s">
        <v>84</v>
      </c>
    </row>
    <row r="216" s="2" customFormat="1" ht="16.5" customHeight="1">
      <c r="A216" s="38"/>
      <c r="B216" s="39"/>
      <c r="C216" s="219" t="s">
        <v>401</v>
      </c>
      <c r="D216" s="219" t="s">
        <v>153</v>
      </c>
      <c r="E216" s="220" t="s">
        <v>1879</v>
      </c>
      <c r="F216" s="221" t="s">
        <v>1880</v>
      </c>
      <c r="G216" s="222" t="s">
        <v>194</v>
      </c>
      <c r="H216" s="223">
        <v>2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239</v>
      </c>
      <c r="AT216" s="231" t="s">
        <v>153</v>
      </c>
      <c r="AU216" s="231" t="s">
        <v>84</v>
      </c>
      <c r="AY216" s="17" t="s">
        <v>151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239</v>
      </c>
      <c r="BM216" s="231" t="s">
        <v>646</v>
      </c>
    </row>
    <row r="217" s="2" customFormat="1">
      <c r="A217" s="38"/>
      <c r="B217" s="39"/>
      <c r="C217" s="40"/>
      <c r="D217" s="233" t="s">
        <v>159</v>
      </c>
      <c r="E217" s="40"/>
      <c r="F217" s="234" t="s">
        <v>1880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84</v>
      </c>
    </row>
    <row r="218" s="2" customFormat="1" ht="16.5" customHeight="1">
      <c r="A218" s="38"/>
      <c r="B218" s="39"/>
      <c r="C218" s="219" t="s">
        <v>405</v>
      </c>
      <c r="D218" s="219" t="s">
        <v>153</v>
      </c>
      <c r="E218" s="220" t="s">
        <v>1881</v>
      </c>
      <c r="F218" s="221" t="s">
        <v>1882</v>
      </c>
      <c r="G218" s="222" t="s">
        <v>194</v>
      </c>
      <c r="H218" s="223">
        <v>4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239</v>
      </c>
      <c r="AT218" s="231" t="s">
        <v>153</v>
      </c>
      <c r="AU218" s="231" t="s">
        <v>84</v>
      </c>
      <c r="AY218" s="17" t="s">
        <v>151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239</v>
      </c>
      <c r="BM218" s="231" t="s">
        <v>656</v>
      </c>
    </row>
    <row r="219" s="2" customFormat="1">
      <c r="A219" s="38"/>
      <c r="B219" s="39"/>
      <c r="C219" s="40"/>
      <c r="D219" s="233" t="s">
        <v>159</v>
      </c>
      <c r="E219" s="40"/>
      <c r="F219" s="234" t="s">
        <v>1882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84</v>
      </c>
    </row>
    <row r="220" s="2" customFormat="1" ht="16.5" customHeight="1">
      <c r="A220" s="38"/>
      <c r="B220" s="39"/>
      <c r="C220" s="219" t="s">
        <v>410</v>
      </c>
      <c r="D220" s="219" t="s">
        <v>153</v>
      </c>
      <c r="E220" s="220" t="s">
        <v>1883</v>
      </c>
      <c r="F220" s="221" t="s">
        <v>1884</v>
      </c>
      <c r="G220" s="222" t="s">
        <v>194</v>
      </c>
      <c r="H220" s="223">
        <v>2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239</v>
      </c>
      <c r="AT220" s="231" t="s">
        <v>153</v>
      </c>
      <c r="AU220" s="231" t="s">
        <v>84</v>
      </c>
      <c r="AY220" s="17" t="s">
        <v>151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239</v>
      </c>
      <c r="BM220" s="231" t="s">
        <v>667</v>
      </c>
    </row>
    <row r="221" s="2" customFormat="1">
      <c r="A221" s="38"/>
      <c r="B221" s="39"/>
      <c r="C221" s="40"/>
      <c r="D221" s="233" t="s">
        <v>159</v>
      </c>
      <c r="E221" s="40"/>
      <c r="F221" s="234" t="s">
        <v>1884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84</v>
      </c>
    </row>
    <row r="222" s="2" customFormat="1" ht="16.5" customHeight="1">
      <c r="A222" s="38"/>
      <c r="B222" s="39"/>
      <c r="C222" s="219" t="s">
        <v>418</v>
      </c>
      <c r="D222" s="219" t="s">
        <v>153</v>
      </c>
      <c r="E222" s="220" t="s">
        <v>1885</v>
      </c>
      <c r="F222" s="221" t="s">
        <v>1886</v>
      </c>
      <c r="G222" s="222" t="s">
        <v>194</v>
      </c>
      <c r="H222" s="223">
        <v>2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239</v>
      </c>
      <c r="AT222" s="231" t="s">
        <v>153</v>
      </c>
      <c r="AU222" s="231" t="s">
        <v>84</v>
      </c>
      <c r="AY222" s="17" t="s">
        <v>151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239</v>
      </c>
      <c r="BM222" s="231" t="s">
        <v>676</v>
      </c>
    </row>
    <row r="223" s="2" customFormat="1">
      <c r="A223" s="38"/>
      <c r="B223" s="39"/>
      <c r="C223" s="40"/>
      <c r="D223" s="233" t="s">
        <v>159</v>
      </c>
      <c r="E223" s="40"/>
      <c r="F223" s="234" t="s">
        <v>1886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84</v>
      </c>
    </row>
    <row r="224" s="2" customFormat="1" ht="16.5" customHeight="1">
      <c r="A224" s="38"/>
      <c r="B224" s="39"/>
      <c r="C224" s="219" t="s">
        <v>426</v>
      </c>
      <c r="D224" s="219" t="s">
        <v>153</v>
      </c>
      <c r="E224" s="220" t="s">
        <v>1887</v>
      </c>
      <c r="F224" s="221" t="s">
        <v>1888</v>
      </c>
      <c r="G224" s="222" t="s">
        <v>194</v>
      </c>
      <c r="H224" s="223">
        <v>2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239</v>
      </c>
      <c r="AT224" s="231" t="s">
        <v>153</v>
      </c>
      <c r="AU224" s="231" t="s">
        <v>84</v>
      </c>
      <c r="AY224" s="17" t="s">
        <v>151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239</v>
      </c>
      <c r="BM224" s="231" t="s">
        <v>691</v>
      </c>
    </row>
    <row r="225" s="2" customFormat="1">
      <c r="A225" s="38"/>
      <c r="B225" s="39"/>
      <c r="C225" s="40"/>
      <c r="D225" s="233" t="s">
        <v>159</v>
      </c>
      <c r="E225" s="40"/>
      <c r="F225" s="234" t="s">
        <v>1888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84</v>
      </c>
    </row>
    <row r="226" s="2" customFormat="1" ht="24.15" customHeight="1">
      <c r="A226" s="38"/>
      <c r="B226" s="39"/>
      <c r="C226" s="219" t="s">
        <v>432</v>
      </c>
      <c r="D226" s="219" t="s">
        <v>153</v>
      </c>
      <c r="E226" s="220" t="s">
        <v>1889</v>
      </c>
      <c r="F226" s="221" t="s">
        <v>1890</v>
      </c>
      <c r="G226" s="222" t="s">
        <v>194</v>
      </c>
      <c r="H226" s="223">
        <v>2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239</v>
      </c>
      <c r="AT226" s="231" t="s">
        <v>153</v>
      </c>
      <c r="AU226" s="231" t="s">
        <v>84</v>
      </c>
      <c r="AY226" s="17" t="s">
        <v>151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239</v>
      </c>
      <c r="BM226" s="231" t="s">
        <v>710</v>
      </c>
    </row>
    <row r="227" s="2" customFormat="1">
      <c r="A227" s="38"/>
      <c r="B227" s="39"/>
      <c r="C227" s="40"/>
      <c r="D227" s="233" t="s">
        <v>159</v>
      </c>
      <c r="E227" s="40"/>
      <c r="F227" s="234" t="s">
        <v>1890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84</v>
      </c>
    </row>
    <row r="228" s="2" customFormat="1" ht="24.15" customHeight="1">
      <c r="A228" s="38"/>
      <c r="B228" s="39"/>
      <c r="C228" s="219" t="s">
        <v>438</v>
      </c>
      <c r="D228" s="219" t="s">
        <v>153</v>
      </c>
      <c r="E228" s="220" t="s">
        <v>1891</v>
      </c>
      <c r="F228" s="221" t="s">
        <v>1892</v>
      </c>
      <c r="G228" s="222" t="s">
        <v>194</v>
      </c>
      <c r="H228" s="223">
        <v>23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239</v>
      </c>
      <c r="AT228" s="231" t="s">
        <v>153</v>
      </c>
      <c r="AU228" s="231" t="s">
        <v>84</v>
      </c>
      <c r="AY228" s="17" t="s">
        <v>151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239</v>
      </c>
      <c r="BM228" s="231" t="s">
        <v>722</v>
      </c>
    </row>
    <row r="229" s="2" customFormat="1">
      <c r="A229" s="38"/>
      <c r="B229" s="39"/>
      <c r="C229" s="40"/>
      <c r="D229" s="233" t="s">
        <v>159</v>
      </c>
      <c r="E229" s="40"/>
      <c r="F229" s="234" t="s">
        <v>1892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84</v>
      </c>
    </row>
    <row r="230" s="2" customFormat="1" ht="21.75" customHeight="1">
      <c r="A230" s="38"/>
      <c r="B230" s="39"/>
      <c r="C230" s="219" t="s">
        <v>455</v>
      </c>
      <c r="D230" s="219" t="s">
        <v>153</v>
      </c>
      <c r="E230" s="220" t="s">
        <v>1893</v>
      </c>
      <c r="F230" s="221" t="s">
        <v>1894</v>
      </c>
      <c r="G230" s="222" t="s">
        <v>194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239</v>
      </c>
      <c r="AT230" s="231" t="s">
        <v>153</v>
      </c>
      <c r="AU230" s="231" t="s">
        <v>84</v>
      </c>
      <c r="AY230" s="17" t="s">
        <v>151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239</v>
      </c>
      <c r="BM230" s="231" t="s">
        <v>733</v>
      </c>
    </row>
    <row r="231" s="2" customFormat="1">
      <c r="A231" s="38"/>
      <c r="B231" s="39"/>
      <c r="C231" s="40"/>
      <c r="D231" s="233" t="s">
        <v>159</v>
      </c>
      <c r="E231" s="40"/>
      <c r="F231" s="234" t="s">
        <v>1894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84</v>
      </c>
    </row>
    <row r="232" s="2" customFormat="1" ht="24.15" customHeight="1">
      <c r="A232" s="38"/>
      <c r="B232" s="39"/>
      <c r="C232" s="219" t="s">
        <v>462</v>
      </c>
      <c r="D232" s="219" t="s">
        <v>153</v>
      </c>
      <c r="E232" s="220" t="s">
        <v>1895</v>
      </c>
      <c r="F232" s="221" t="s">
        <v>1896</v>
      </c>
      <c r="G232" s="222" t="s">
        <v>194</v>
      </c>
      <c r="H232" s="223">
        <v>18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239</v>
      </c>
      <c r="AT232" s="231" t="s">
        <v>153</v>
      </c>
      <c r="AU232" s="231" t="s">
        <v>84</v>
      </c>
      <c r="AY232" s="17" t="s">
        <v>151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239</v>
      </c>
      <c r="BM232" s="231" t="s">
        <v>743</v>
      </c>
    </row>
    <row r="233" s="2" customFormat="1">
      <c r="A233" s="38"/>
      <c r="B233" s="39"/>
      <c r="C233" s="40"/>
      <c r="D233" s="233" t="s">
        <v>159</v>
      </c>
      <c r="E233" s="40"/>
      <c r="F233" s="234" t="s">
        <v>1896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84</v>
      </c>
    </row>
    <row r="234" s="2" customFormat="1" ht="24.15" customHeight="1">
      <c r="A234" s="38"/>
      <c r="B234" s="39"/>
      <c r="C234" s="219" t="s">
        <v>466</v>
      </c>
      <c r="D234" s="219" t="s">
        <v>153</v>
      </c>
      <c r="E234" s="220" t="s">
        <v>1897</v>
      </c>
      <c r="F234" s="221" t="s">
        <v>1898</v>
      </c>
      <c r="G234" s="222" t="s">
        <v>194</v>
      </c>
      <c r="H234" s="223">
        <v>52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239</v>
      </c>
      <c r="AT234" s="231" t="s">
        <v>153</v>
      </c>
      <c r="AU234" s="231" t="s">
        <v>84</v>
      </c>
      <c r="AY234" s="17" t="s">
        <v>151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239</v>
      </c>
      <c r="BM234" s="231" t="s">
        <v>753</v>
      </c>
    </row>
    <row r="235" s="2" customFormat="1">
      <c r="A235" s="38"/>
      <c r="B235" s="39"/>
      <c r="C235" s="40"/>
      <c r="D235" s="233" t="s">
        <v>159</v>
      </c>
      <c r="E235" s="40"/>
      <c r="F235" s="234" t="s">
        <v>1898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84</v>
      </c>
    </row>
    <row r="236" s="2" customFormat="1" ht="16.5" customHeight="1">
      <c r="A236" s="38"/>
      <c r="B236" s="39"/>
      <c r="C236" s="219" t="s">
        <v>470</v>
      </c>
      <c r="D236" s="219" t="s">
        <v>153</v>
      </c>
      <c r="E236" s="220" t="s">
        <v>1899</v>
      </c>
      <c r="F236" s="221" t="s">
        <v>1900</v>
      </c>
      <c r="G236" s="222" t="s">
        <v>188</v>
      </c>
      <c r="H236" s="223">
        <v>0.10000000000000001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239</v>
      </c>
      <c r="AT236" s="231" t="s">
        <v>153</v>
      </c>
      <c r="AU236" s="231" t="s">
        <v>84</v>
      </c>
      <c r="AY236" s="17" t="s">
        <v>151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239</v>
      </c>
      <c r="BM236" s="231" t="s">
        <v>768</v>
      </c>
    </row>
    <row r="237" s="2" customFormat="1">
      <c r="A237" s="38"/>
      <c r="B237" s="39"/>
      <c r="C237" s="40"/>
      <c r="D237" s="233" t="s">
        <v>159</v>
      </c>
      <c r="E237" s="40"/>
      <c r="F237" s="234" t="s">
        <v>1900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159</v>
      </c>
      <c r="AU237" s="17" t="s">
        <v>84</v>
      </c>
    </row>
    <row r="238" s="12" customFormat="1" ht="25.92" customHeight="1">
      <c r="A238" s="12"/>
      <c r="B238" s="203"/>
      <c r="C238" s="204"/>
      <c r="D238" s="205" t="s">
        <v>75</v>
      </c>
      <c r="E238" s="206" t="s">
        <v>1901</v>
      </c>
      <c r="F238" s="206" t="s">
        <v>1902</v>
      </c>
      <c r="G238" s="204"/>
      <c r="H238" s="204"/>
      <c r="I238" s="207"/>
      <c r="J238" s="208">
        <f>BK238</f>
        <v>0</v>
      </c>
      <c r="K238" s="204"/>
      <c r="L238" s="209"/>
      <c r="M238" s="210"/>
      <c r="N238" s="211"/>
      <c r="O238" s="211"/>
      <c r="P238" s="212">
        <f>SUM(P239:P310)</f>
        <v>0</v>
      </c>
      <c r="Q238" s="211"/>
      <c r="R238" s="212">
        <f>SUM(R239:R310)</f>
        <v>0</v>
      </c>
      <c r="S238" s="211"/>
      <c r="T238" s="213">
        <f>SUM(T239:T310)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86</v>
      </c>
      <c r="AT238" s="215" t="s">
        <v>75</v>
      </c>
      <c r="AU238" s="215" t="s">
        <v>76</v>
      </c>
      <c r="AY238" s="214" t="s">
        <v>151</v>
      </c>
      <c r="BK238" s="216">
        <f>SUM(BK239:BK310)</f>
        <v>0</v>
      </c>
    </row>
    <row r="239" s="2" customFormat="1" ht="16.5" customHeight="1">
      <c r="A239" s="38"/>
      <c r="B239" s="39"/>
      <c r="C239" s="219" t="s">
        <v>474</v>
      </c>
      <c r="D239" s="219" t="s">
        <v>153</v>
      </c>
      <c r="E239" s="220" t="s">
        <v>1903</v>
      </c>
      <c r="F239" s="221" t="s">
        <v>1904</v>
      </c>
      <c r="G239" s="222" t="s">
        <v>156</v>
      </c>
      <c r="H239" s="223">
        <v>12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239</v>
      </c>
      <c r="AT239" s="231" t="s">
        <v>153</v>
      </c>
      <c r="AU239" s="231" t="s">
        <v>84</v>
      </c>
      <c r="AY239" s="17" t="s">
        <v>151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239</v>
      </c>
      <c r="BM239" s="231" t="s">
        <v>778</v>
      </c>
    </row>
    <row r="240" s="2" customFormat="1">
      <c r="A240" s="38"/>
      <c r="B240" s="39"/>
      <c r="C240" s="40"/>
      <c r="D240" s="233" t="s">
        <v>159</v>
      </c>
      <c r="E240" s="40"/>
      <c r="F240" s="234" t="s">
        <v>1904</v>
      </c>
      <c r="G240" s="40"/>
      <c r="H240" s="40"/>
      <c r="I240" s="235"/>
      <c r="J240" s="40"/>
      <c r="K240" s="40"/>
      <c r="L240" s="44"/>
      <c r="M240" s="236"/>
      <c r="N240" s="237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84</v>
      </c>
    </row>
    <row r="241" s="2" customFormat="1" ht="24.15" customHeight="1">
      <c r="A241" s="38"/>
      <c r="B241" s="39"/>
      <c r="C241" s="219" t="s">
        <v>479</v>
      </c>
      <c r="D241" s="219" t="s">
        <v>153</v>
      </c>
      <c r="E241" s="220" t="s">
        <v>1905</v>
      </c>
      <c r="F241" s="221" t="s">
        <v>1906</v>
      </c>
      <c r="G241" s="222" t="s">
        <v>194</v>
      </c>
      <c r="H241" s="223">
        <v>19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239</v>
      </c>
      <c r="AT241" s="231" t="s">
        <v>153</v>
      </c>
      <c r="AU241" s="231" t="s">
        <v>84</v>
      </c>
      <c r="AY241" s="17" t="s">
        <v>151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239</v>
      </c>
      <c r="BM241" s="231" t="s">
        <v>788</v>
      </c>
    </row>
    <row r="242" s="2" customFormat="1">
      <c r="A242" s="38"/>
      <c r="B242" s="39"/>
      <c r="C242" s="40"/>
      <c r="D242" s="233" t="s">
        <v>159</v>
      </c>
      <c r="E242" s="40"/>
      <c r="F242" s="234" t="s">
        <v>1906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84</v>
      </c>
    </row>
    <row r="243" s="2" customFormat="1" ht="16.5" customHeight="1">
      <c r="A243" s="38"/>
      <c r="B243" s="39"/>
      <c r="C243" s="219" t="s">
        <v>487</v>
      </c>
      <c r="D243" s="219" t="s">
        <v>153</v>
      </c>
      <c r="E243" s="220" t="s">
        <v>1907</v>
      </c>
      <c r="F243" s="221" t="s">
        <v>1908</v>
      </c>
      <c r="G243" s="222" t="s">
        <v>194</v>
      </c>
      <c r="H243" s="223">
        <v>1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239</v>
      </c>
      <c r="AT243" s="231" t="s">
        <v>153</v>
      </c>
      <c r="AU243" s="231" t="s">
        <v>84</v>
      </c>
      <c r="AY243" s="17" t="s">
        <v>151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239</v>
      </c>
      <c r="BM243" s="231" t="s">
        <v>800</v>
      </c>
    </row>
    <row r="244" s="2" customFormat="1">
      <c r="A244" s="38"/>
      <c r="B244" s="39"/>
      <c r="C244" s="40"/>
      <c r="D244" s="233" t="s">
        <v>159</v>
      </c>
      <c r="E244" s="40"/>
      <c r="F244" s="234" t="s">
        <v>1908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84</v>
      </c>
    </row>
    <row r="245" s="2" customFormat="1" ht="16.5" customHeight="1">
      <c r="A245" s="38"/>
      <c r="B245" s="39"/>
      <c r="C245" s="219" t="s">
        <v>491</v>
      </c>
      <c r="D245" s="219" t="s">
        <v>153</v>
      </c>
      <c r="E245" s="220" t="s">
        <v>1909</v>
      </c>
      <c r="F245" s="221" t="s">
        <v>1910</v>
      </c>
      <c r="G245" s="222" t="s">
        <v>194</v>
      </c>
      <c r="H245" s="223">
        <v>40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239</v>
      </c>
      <c r="AT245" s="231" t="s">
        <v>153</v>
      </c>
      <c r="AU245" s="231" t="s">
        <v>84</v>
      </c>
      <c r="AY245" s="17" t="s">
        <v>151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239</v>
      </c>
      <c r="BM245" s="231" t="s">
        <v>816</v>
      </c>
    </row>
    <row r="246" s="2" customFormat="1">
      <c r="A246" s="38"/>
      <c r="B246" s="39"/>
      <c r="C246" s="40"/>
      <c r="D246" s="233" t="s">
        <v>159</v>
      </c>
      <c r="E246" s="40"/>
      <c r="F246" s="234" t="s">
        <v>1910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84</v>
      </c>
    </row>
    <row r="247" s="2" customFormat="1" ht="21.75" customHeight="1">
      <c r="A247" s="38"/>
      <c r="B247" s="39"/>
      <c r="C247" s="219" t="s">
        <v>495</v>
      </c>
      <c r="D247" s="219" t="s">
        <v>153</v>
      </c>
      <c r="E247" s="220" t="s">
        <v>1911</v>
      </c>
      <c r="F247" s="221" t="s">
        <v>1912</v>
      </c>
      <c r="G247" s="222" t="s">
        <v>194</v>
      </c>
      <c r="H247" s="223">
        <v>22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41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239</v>
      </c>
      <c r="AT247" s="231" t="s">
        <v>153</v>
      </c>
      <c r="AU247" s="231" t="s">
        <v>84</v>
      </c>
      <c r="AY247" s="17" t="s">
        <v>151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239</v>
      </c>
      <c r="BM247" s="231" t="s">
        <v>827</v>
      </c>
    </row>
    <row r="248" s="2" customFormat="1">
      <c r="A248" s="38"/>
      <c r="B248" s="39"/>
      <c r="C248" s="40"/>
      <c r="D248" s="233" t="s">
        <v>159</v>
      </c>
      <c r="E248" s="40"/>
      <c r="F248" s="234" t="s">
        <v>1912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159</v>
      </c>
      <c r="AU248" s="17" t="s">
        <v>84</v>
      </c>
    </row>
    <row r="249" s="2" customFormat="1" ht="24.15" customHeight="1">
      <c r="A249" s="38"/>
      <c r="B249" s="39"/>
      <c r="C249" s="219" t="s">
        <v>503</v>
      </c>
      <c r="D249" s="219" t="s">
        <v>153</v>
      </c>
      <c r="E249" s="220" t="s">
        <v>1913</v>
      </c>
      <c r="F249" s="221" t="s">
        <v>1914</v>
      </c>
      <c r="G249" s="222" t="s">
        <v>194</v>
      </c>
      <c r="H249" s="223">
        <v>1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239</v>
      </c>
      <c r="AT249" s="231" t="s">
        <v>153</v>
      </c>
      <c r="AU249" s="231" t="s">
        <v>84</v>
      </c>
      <c r="AY249" s="17" t="s">
        <v>151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239</v>
      </c>
      <c r="BM249" s="231" t="s">
        <v>838</v>
      </c>
    </row>
    <row r="250" s="2" customFormat="1">
      <c r="A250" s="38"/>
      <c r="B250" s="39"/>
      <c r="C250" s="40"/>
      <c r="D250" s="233" t="s">
        <v>159</v>
      </c>
      <c r="E250" s="40"/>
      <c r="F250" s="234" t="s">
        <v>1914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84</v>
      </c>
    </row>
    <row r="251" s="2" customFormat="1" ht="24.15" customHeight="1">
      <c r="A251" s="38"/>
      <c r="B251" s="39"/>
      <c r="C251" s="219" t="s">
        <v>508</v>
      </c>
      <c r="D251" s="219" t="s">
        <v>153</v>
      </c>
      <c r="E251" s="220" t="s">
        <v>1915</v>
      </c>
      <c r="F251" s="221" t="s">
        <v>1916</v>
      </c>
      <c r="G251" s="222" t="s">
        <v>194</v>
      </c>
      <c r="H251" s="223">
        <v>1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239</v>
      </c>
      <c r="AT251" s="231" t="s">
        <v>153</v>
      </c>
      <c r="AU251" s="231" t="s">
        <v>84</v>
      </c>
      <c r="AY251" s="17" t="s">
        <v>151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239</v>
      </c>
      <c r="BM251" s="231" t="s">
        <v>846</v>
      </c>
    </row>
    <row r="252" s="2" customFormat="1">
      <c r="A252" s="38"/>
      <c r="B252" s="39"/>
      <c r="C252" s="40"/>
      <c r="D252" s="233" t="s">
        <v>159</v>
      </c>
      <c r="E252" s="40"/>
      <c r="F252" s="234" t="s">
        <v>1916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84</v>
      </c>
    </row>
    <row r="253" s="2" customFormat="1" ht="24.15" customHeight="1">
      <c r="A253" s="38"/>
      <c r="B253" s="39"/>
      <c r="C253" s="219" t="s">
        <v>513</v>
      </c>
      <c r="D253" s="219" t="s">
        <v>153</v>
      </c>
      <c r="E253" s="220" t="s">
        <v>1917</v>
      </c>
      <c r="F253" s="221" t="s">
        <v>1918</v>
      </c>
      <c r="G253" s="222" t="s">
        <v>194</v>
      </c>
      <c r="H253" s="223">
        <v>1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239</v>
      </c>
      <c r="AT253" s="231" t="s">
        <v>153</v>
      </c>
      <c r="AU253" s="231" t="s">
        <v>84</v>
      </c>
      <c r="AY253" s="17" t="s">
        <v>151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239</v>
      </c>
      <c r="BM253" s="231" t="s">
        <v>855</v>
      </c>
    </row>
    <row r="254" s="2" customFormat="1">
      <c r="A254" s="38"/>
      <c r="B254" s="39"/>
      <c r="C254" s="40"/>
      <c r="D254" s="233" t="s">
        <v>159</v>
      </c>
      <c r="E254" s="40"/>
      <c r="F254" s="234" t="s">
        <v>1918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84</v>
      </c>
    </row>
    <row r="255" s="2" customFormat="1" ht="24.15" customHeight="1">
      <c r="A255" s="38"/>
      <c r="B255" s="39"/>
      <c r="C255" s="219" t="s">
        <v>517</v>
      </c>
      <c r="D255" s="219" t="s">
        <v>153</v>
      </c>
      <c r="E255" s="220" t="s">
        <v>1919</v>
      </c>
      <c r="F255" s="221" t="s">
        <v>1920</v>
      </c>
      <c r="G255" s="222" t="s">
        <v>194</v>
      </c>
      <c r="H255" s="223">
        <v>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239</v>
      </c>
      <c r="AT255" s="231" t="s">
        <v>153</v>
      </c>
      <c r="AU255" s="231" t="s">
        <v>84</v>
      </c>
      <c r="AY255" s="17" t="s">
        <v>151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239</v>
      </c>
      <c r="BM255" s="231" t="s">
        <v>863</v>
      </c>
    </row>
    <row r="256" s="2" customFormat="1">
      <c r="A256" s="38"/>
      <c r="B256" s="39"/>
      <c r="C256" s="40"/>
      <c r="D256" s="233" t="s">
        <v>159</v>
      </c>
      <c r="E256" s="40"/>
      <c r="F256" s="234" t="s">
        <v>1920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159</v>
      </c>
      <c r="AU256" s="17" t="s">
        <v>84</v>
      </c>
    </row>
    <row r="257" s="2" customFormat="1" ht="24.15" customHeight="1">
      <c r="A257" s="38"/>
      <c r="B257" s="39"/>
      <c r="C257" s="219" t="s">
        <v>524</v>
      </c>
      <c r="D257" s="219" t="s">
        <v>153</v>
      </c>
      <c r="E257" s="220" t="s">
        <v>1921</v>
      </c>
      <c r="F257" s="221" t="s">
        <v>1922</v>
      </c>
      <c r="G257" s="222" t="s">
        <v>194</v>
      </c>
      <c r="H257" s="223">
        <v>1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239</v>
      </c>
      <c r="AT257" s="231" t="s">
        <v>153</v>
      </c>
      <c r="AU257" s="231" t="s">
        <v>84</v>
      </c>
      <c r="AY257" s="17" t="s">
        <v>151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239</v>
      </c>
      <c r="BM257" s="231" t="s">
        <v>875</v>
      </c>
    </row>
    <row r="258" s="2" customFormat="1">
      <c r="A258" s="38"/>
      <c r="B258" s="39"/>
      <c r="C258" s="40"/>
      <c r="D258" s="233" t="s">
        <v>159</v>
      </c>
      <c r="E258" s="40"/>
      <c r="F258" s="234" t="s">
        <v>1922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84</v>
      </c>
    </row>
    <row r="259" s="2" customFormat="1" ht="24.15" customHeight="1">
      <c r="A259" s="38"/>
      <c r="B259" s="39"/>
      <c r="C259" s="219" t="s">
        <v>531</v>
      </c>
      <c r="D259" s="219" t="s">
        <v>153</v>
      </c>
      <c r="E259" s="220" t="s">
        <v>1923</v>
      </c>
      <c r="F259" s="221" t="s">
        <v>1924</v>
      </c>
      <c r="G259" s="222" t="s">
        <v>194</v>
      </c>
      <c r="H259" s="223">
        <v>1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239</v>
      </c>
      <c r="AT259" s="231" t="s">
        <v>153</v>
      </c>
      <c r="AU259" s="231" t="s">
        <v>84</v>
      </c>
      <c r="AY259" s="17" t="s">
        <v>151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239</v>
      </c>
      <c r="BM259" s="231" t="s">
        <v>884</v>
      </c>
    </row>
    <row r="260" s="2" customFormat="1">
      <c r="A260" s="38"/>
      <c r="B260" s="39"/>
      <c r="C260" s="40"/>
      <c r="D260" s="233" t="s">
        <v>159</v>
      </c>
      <c r="E260" s="40"/>
      <c r="F260" s="234" t="s">
        <v>1924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84</v>
      </c>
    </row>
    <row r="261" s="2" customFormat="1" ht="24.15" customHeight="1">
      <c r="A261" s="38"/>
      <c r="B261" s="39"/>
      <c r="C261" s="219" t="s">
        <v>536</v>
      </c>
      <c r="D261" s="219" t="s">
        <v>153</v>
      </c>
      <c r="E261" s="220" t="s">
        <v>1925</v>
      </c>
      <c r="F261" s="221" t="s">
        <v>1926</v>
      </c>
      <c r="G261" s="222" t="s">
        <v>194</v>
      </c>
      <c r="H261" s="223">
        <v>2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239</v>
      </c>
      <c r="AT261" s="231" t="s">
        <v>153</v>
      </c>
      <c r="AU261" s="231" t="s">
        <v>84</v>
      </c>
      <c r="AY261" s="17" t="s">
        <v>151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239</v>
      </c>
      <c r="BM261" s="231" t="s">
        <v>895</v>
      </c>
    </row>
    <row r="262" s="2" customFormat="1">
      <c r="A262" s="38"/>
      <c r="B262" s="39"/>
      <c r="C262" s="40"/>
      <c r="D262" s="233" t="s">
        <v>159</v>
      </c>
      <c r="E262" s="40"/>
      <c r="F262" s="234" t="s">
        <v>1926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159</v>
      </c>
      <c r="AU262" s="17" t="s">
        <v>84</v>
      </c>
    </row>
    <row r="263" s="2" customFormat="1" ht="24.15" customHeight="1">
      <c r="A263" s="38"/>
      <c r="B263" s="39"/>
      <c r="C263" s="219" t="s">
        <v>540</v>
      </c>
      <c r="D263" s="219" t="s">
        <v>153</v>
      </c>
      <c r="E263" s="220" t="s">
        <v>1927</v>
      </c>
      <c r="F263" s="221" t="s">
        <v>1928</v>
      </c>
      <c r="G263" s="222" t="s">
        <v>194</v>
      </c>
      <c r="H263" s="223">
        <v>1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41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239</v>
      </c>
      <c r="AT263" s="231" t="s">
        <v>153</v>
      </c>
      <c r="AU263" s="231" t="s">
        <v>84</v>
      </c>
      <c r="AY263" s="17" t="s">
        <v>151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239</v>
      </c>
      <c r="BM263" s="231" t="s">
        <v>903</v>
      </c>
    </row>
    <row r="264" s="2" customFormat="1">
      <c r="A264" s="38"/>
      <c r="B264" s="39"/>
      <c r="C264" s="40"/>
      <c r="D264" s="233" t="s">
        <v>159</v>
      </c>
      <c r="E264" s="40"/>
      <c r="F264" s="234" t="s">
        <v>1928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84</v>
      </c>
    </row>
    <row r="265" s="2" customFormat="1" ht="24.15" customHeight="1">
      <c r="A265" s="38"/>
      <c r="B265" s="39"/>
      <c r="C265" s="219" t="s">
        <v>548</v>
      </c>
      <c r="D265" s="219" t="s">
        <v>153</v>
      </c>
      <c r="E265" s="220" t="s">
        <v>1929</v>
      </c>
      <c r="F265" s="221" t="s">
        <v>1930</v>
      </c>
      <c r="G265" s="222" t="s">
        <v>194</v>
      </c>
      <c r="H265" s="223">
        <v>1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41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239</v>
      </c>
      <c r="AT265" s="231" t="s">
        <v>153</v>
      </c>
      <c r="AU265" s="231" t="s">
        <v>84</v>
      </c>
      <c r="AY265" s="17" t="s">
        <v>151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239</v>
      </c>
      <c r="BM265" s="231" t="s">
        <v>916</v>
      </c>
    </row>
    <row r="266" s="2" customFormat="1">
      <c r="A266" s="38"/>
      <c r="B266" s="39"/>
      <c r="C266" s="40"/>
      <c r="D266" s="233" t="s">
        <v>159</v>
      </c>
      <c r="E266" s="40"/>
      <c r="F266" s="234" t="s">
        <v>1930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84</v>
      </c>
    </row>
    <row r="267" s="2" customFormat="1" ht="24.15" customHeight="1">
      <c r="A267" s="38"/>
      <c r="B267" s="39"/>
      <c r="C267" s="219" t="s">
        <v>552</v>
      </c>
      <c r="D267" s="219" t="s">
        <v>153</v>
      </c>
      <c r="E267" s="220" t="s">
        <v>1931</v>
      </c>
      <c r="F267" s="221" t="s">
        <v>1932</v>
      </c>
      <c r="G267" s="222" t="s">
        <v>194</v>
      </c>
      <c r="H267" s="223">
        <v>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239</v>
      </c>
      <c r="AT267" s="231" t="s">
        <v>153</v>
      </c>
      <c r="AU267" s="231" t="s">
        <v>84</v>
      </c>
      <c r="AY267" s="17" t="s">
        <v>151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239</v>
      </c>
      <c r="BM267" s="231" t="s">
        <v>924</v>
      </c>
    </row>
    <row r="268" s="2" customFormat="1">
      <c r="A268" s="38"/>
      <c r="B268" s="39"/>
      <c r="C268" s="40"/>
      <c r="D268" s="233" t="s">
        <v>159</v>
      </c>
      <c r="E268" s="40"/>
      <c r="F268" s="234" t="s">
        <v>1932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84</v>
      </c>
    </row>
    <row r="269" s="2" customFormat="1" ht="24.15" customHeight="1">
      <c r="A269" s="38"/>
      <c r="B269" s="39"/>
      <c r="C269" s="219" t="s">
        <v>556</v>
      </c>
      <c r="D269" s="219" t="s">
        <v>153</v>
      </c>
      <c r="E269" s="220" t="s">
        <v>1933</v>
      </c>
      <c r="F269" s="221" t="s">
        <v>1934</v>
      </c>
      <c r="G269" s="222" t="s">
        <v>194</v>
      </c>
      <c r="H269" s="223">
        <v>1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239</v>
      </c>
      <c r="AT269" s="231" t="s">
        <v>153</v>
      </c>
      <c r="AU269" s="231" t="s">
        <v>84</v>
      </c>
      <c r="AY269" s="17" t="s">
        <v>151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239</v>
      </c>
      <c r="BM269" s="231" t="s">
        <v>932</v>
      </c>
    </row>
    <row r="270" s="2" customFormat="1">
      <c r="A270" s="38"/>
      <c r="B270" s="39"/>
      <c r="C270" s="40"/>
      <c r="D270" s="233" t="s">
        <v>159</v>
      </c>
      <c r="E270" s="40"/>
      <c r="F270" s="234" t="s">
        <v>1934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159</v>
      </c>
      <c r="AU270" s="17" t="s">
        <v>84</v>
      </c>
    </row>
    <row r="271" s="2" customFormat="1" ht="24.15" customHeight="1">
      <c r="A271" s="38"/>
      <c r="B271" s="39"/>
      <c r="C271" s="219" t="s">
        <v>561</v>
      </c>
      <c r="D271" s="219" t="s">
        <v>153</v>
      </c>
      <c r="E271" s="220" t="s">
        <v>1935</v>
      </c>
      <c r="F271" s="221" t="s">
        <v>1936</v>
      </c>
      <c r="G271" s="222" t="s">
        <v>194</v>
      </c>
      <c r="H271" s="223">
        <v>1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239</v>
      </c>
      <c r="AT271" s="231" t="s">
        <v>153</v>
      </c>
      <c r="AU271" s="231" t="s">
        <v>84</v>
      </c>
      <c r="AY271" s="17" t="s">
        <v>151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239</v>
      </c>
      <c r="BM271" s="231" t="s">
        <v>944</v>
      </c>
    </row>
    <row r="272" s="2" customFormat="1">
      <c r="A272" s="38"/>
      <c r="B272" s="39"/>
      <c r="C272" s="40"/>
      <c r="D272" s="233" t="s">
        <v>159</v>
      </c>
      <c r="E272" s="40"/>
      <c r="F272" s="234" t="s">
        <v>1936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84</v>
      </c>
    </row>
    <row r="273" s="2" customFormat="1" ht="24.15" customHeight="1">
      <c r="A273" s="38"/>
      <c r="B273" s="39"/>
      <c r="C273" s="219" t="s">
        <v>485</v>
      </c>
      <c r="D273" s="219" t="s">
        <v>153</v>
      </c>
      <c r="E273" s="220" t="s">
        <v>1937</v>
      </c>
      <c r="F273" s="221" t="s">
        <v>1938</v>
      </c>
      <c r="G273" s="222" t="s">
        <v>194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239</v>
      </c>
      <c r="AT273" s="231" t="s">
        <v>153</v>
      </c>
      <c r="AU273" s="231" t="s">
        <v>84</v>
      </c>
      <c r="AY273" s="17" t="s">
        <v>151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239</v>
      </c>
      <c r="BM273" s="231" t="s">
        <v>952</v>
      </c>
    </row>
    <row r="274" s="2" customFormat="1">
      <c r="A274" s="38"/>
      <c r="B274" s="39"/>
      <c r="C274" s="40"/>
      <c r="D274" s="233" t="s">
        <v>159</v>
      </c>
      <c r="E274" s="40"/>
      <c r="F274" s="234" t="s">
        <v>1938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84</v>
      </c>
    </row>
    <row r="275" s="2" customFormat="1" ht="24.15" customHeight="1">
      <c r="A275" s="38"/>
      <c r="B275" s="39"/>
      <c r="C275" s="219" t="s">
        <v>569</v>
      </c>
      <c r="D275" s="219" t="s">
        <v>153</v>
      </c>
      <c r="E275" s="220" t="s">
        <v>1939</v>
      </c>
      <c r="F275" s="221" t="s">
        <v>1940</v>
      </c>
      <c r="G275" s="222" t="s">
        <v>194</v>
      </c>
      <c r="H275" s="223">
        <v>1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239</v>
      </c>
      <c r="AT275" s="231" t="s">
        <v>153</v>
      </c>
      <c r="AU275" s="231" t="s">
        <v>84</v>
      </c>
      <c r="AY275" s="17" t="s">
        <v>151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239</v>
      </c>
      <c r="BM275" s="231" t="s">
        <v>967</v>
      </c>
    </row>
    <row r="276" s="2" customFormat="1">
      <c r="A276" s="38"/>
      <c r="B276" s="39"/>
      <c r="C276" s="40"/>
      <c r="D276" s="233" t="s">
        <v>159</v>
      </c>
      <c r="E276" s="40"/>
      <c r="F276" s="234" t="s">
        <v>1940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159</v>
      </c>
      <c r="AU276" s="17" t="s">
        <v>84</v>
      </c>
    </row>
    <row r="277" s="2" customFormat="1" ht="24.15" customHeight="1">
      <c r="A277" s="38"/>
      <c r="B277" s="39"/>
      <c r="C277" s="219" t="s">
        <v>573</v>
      </c>
      <c r="D277" s="219" t="s">
        <v>153</v>
      </c>
      <c r="E277" s="220" t="s">
        <v>1941</v>
      </c>
      <c r="F277" s="221" t="s">
        <v>1942</v>
      </c>
      <c r="G277" s="222" t="s">
        <v>194</v>
      </c>
      <c r="H277" s="223">
        <v>1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239</v>
      </c>
      <c r="AT277" s="231" t="s">
        <v>153</v>
      </c>
      <c r="AU277" s="231" t="s">
        <v>84</v>
      </c>
      <c r="AY277" s="17" t="s">
        <v>151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239</v>
      </c>
      <c r="BM277" s="231" t="s">
        <v>978</v>
      </c>
    </row>
    <row r="278" s="2" customFormat="1">
      <c r="A278" s="38"/>
      <c r="B278" s="39"/>
      <c r="C278" s="40"/>
      <c r="D278" s="233" t="s">
        <v>159</v>
      </c>
      <c r="E278" s="40"/>
      <c r="F278" s="234" t="s">
        <v>1942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84</v>
      </c>
    </row>
    <row r="279" s="2" customFormat="1" ht="24.15" customHeight="1">
      <c r="A279" s="38"/>
      <c r="B279" s="39"/>
      <c r="C279" s="219" t="s">
        <v>579</v>
      </c>
      <c r="D279" s="219" t="s">
        <v>153</v>
      </c>
      <c r="E279" s="220" t="s">
        <v>1943</v>
      </c>
      <c r="F279" s="221" t="s">
        <v>1944</v>
      </c>
      <c r="G279" s="222" t="s">
        <v>194</v>
      </c>
      <c r="H279" s="223">
        <v>1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41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239</v>
      </c>
      <c r="AT279" s="231" t="s">
        <v>153</v>
      </c>
      <c r="AU279" s="231" t="s">
        <v>84</v>
      </c>
      <c r="AY279" s="17" t="s">
        <v>151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239</v>
      </c>
      <c r="BM279" s="231" t="s">
        <v>990</v>
      </c>
    </row>
    <row r="280" s="2" customFormat="1">
      <c r="A280" s="38"/>
      <c r="B280" s="39"/>
      <c r="C280" s="40"/>
      <c r="D280" s="233" t="s">
        <v>159</v>
      </c>
      <c r="E280" s="40"/>
      <c r="F280" s="234" t="s">
        <v>1944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84</v>
      </c>
    </row>
    <row r="281" s="2" customFormat="1" ht="24.15" customHeight="1">
      <c r="A281" s="38"/>
      <c r="B281" s="39"/>
      <c r="C281" s="219" t="s">
        <v>588</v>
      </c>
      <c r="D281" s="219" t="s">
        <v>153</v>
      </c>
      <c r="E281" s="220" t="s">
        <v>1945</v>
      </c>
      <c r="F281" s="221" t="s">
        <v>1946</v>
      </c>
      <c r="G281" s="222" t="s">
        <v>194</v>
      </c>
      <c r="H281" s="223">
        <v>1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239</v>
      </c>
      <c r="AT281" s="231" t="s">
        <v>153</v>
      </c>
      <c r="AU281" s="231" t="s">
        <v>84</v>
      </c>
      <c r="AY281" s="17" t="s">
        <v>151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239</v>
      </c>
      <c r="BM281" s="231" t="s">
        <v>998</v>
      </c>
    </row>
    <row r="282" s="2" customFormat="1">
      <c r="A282" s="38"/>
      <c r="B282" s="39"/>
      <c r="C282" s="40"/>
      <c r="D282" s="233" t="s">
        <v>159</v>
      </c>
      <c r="E282" s="40"/>
      <c r="F282" s="234" t="s">
        <v>1946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84</v>
      </c>
    </row>
    <row r="283" s="2" customFormat="1" ht="24.15" customHeight="1">
      <c r="A283" s="38"/>
      <c r="B283" s="39"/>
      <c r="C283" s="219" t="s">
        <v>595</v>
      </c>
      <c r="D283" s="219" t="s">
        <v>153</v>
      </c>
      <c r="E283" s="220" t="s">
        <v>1947</v>
      </c>
      <c r="F283" s="221" t="s">
        <v>1948</v>
      </c>
      <c r="G283" s="222" t="s">
        <v>194</v>
      </c>
      <c r="H283" s="223">
        <v>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239</v>
      </c>
      <c r="AT283" s="231" t="s">
        <v>153</v>
      </c>
      <c r="AU283" s="231" t="s">
        <v>84</v>
      </c>
      <c r="AY283" s="17" t="s">
        <v>151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239</v>
      </c>
      <c r="BM283" s="231" t="s">
        <v>1011</v>
      </c>
    </row>
    <row r="284" s="2" customFormat="1">
      <c r="A284" s="38"/>
      <c r="B284" s="39"/>
      <c r="C284" s="40"/>
      <c r="D284" s="233" t="s">
        <v>159</v>
      </c>
      <c r="E284" s="40"/>
      <c r="F284" s="234" t="s">
        <v>1948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84</v>
      </c>
    </row>
    <row r="285" s="2" customFormat="1" ht="24.15" customHeight="1">
      <c r="A285" s="38"/>
      <c r="B285" s="39"/>
      <c r="C285" s="219" t="s">
        <v>600</v>
      </c>
      <c r="D285" s="219" t="s">
        <v>153</v>
      </c>
      <c r="E285" s="220" t="s">
        <v>1949</v>
      </c>
      <c r="F285" s="221" t="s">
        <v>1950</v>
      </c>
      <c r="G285" s="222" t="s">
        <v>194</v>
      </c>
      <c r="H285" s="223">
        <v>2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239</v>
      </c>
      <c r="AT285" s="231" t="s">
        <v>153</v>
      </c>
      <c r="AU285" s="231" t="s">
        <v>84</v>
      </c>
      <c r="AY285" s="17" t="s">
        <v>151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239</v>
      </c>
      <c r="BM285" s="231" t="s">
        <v>1020</v>
      </c>
    </row>
    <row r="286" s="2" customFormat="1">
      <c r="A286" s="38"/>
      <c r="B286" s="39"/>
      <c r="C286" s="40"/>
      <c r="D286" s="233" t="s">
        <v>159</v>
      </c>
      <c r="E286" s="40"/>
      <c r="F286" s="234" t="s">
        <v>1950</v>
      </c>
      <c r="G286" s="40"/>
      <c r="H286" s="40"/>
      <c r="I286" s="235"/>
      <c r="J286" s="40"/>
      <c r="K286" s="40"/>
      <c r="L286" s="44"/>
      <c r="M286" s="236"/>
      <c r="N286" s="23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84</v>
      </c>
    </row>
    <row r="287" s="2" customFormat="1" ht="24.15" customHeight="1">
      <c r="A287" s="38"/>
      <c r="B287" s="39"/>
      <c r="C287" s="219" t="s">
        <v>606</v>
      </c>
      <c r="D287" s="219" t="s">
        <v>153</v>
      </c>
      <c r="E287" s="220" t="s">
        <v>1951</v>
      </c>
      <c r="F287" s="221" t="s">
        <v>1952</v>
      </c>
      <c r="G287" s="222" t="s">
        <v>194</v>
      </c>
      <c r="H287" s="223">
        <v>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41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239</v>
      </c>
      <c r="AT287" s="231" t="s">
        <v>153</v>
      </c>
      <c r="AU287" s="231" t="s">
        <v>84</v>
      </c>
      <c r="AY287" s="17" t="s">
        <v>151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239</v>
      </c>
      <c r="BM287" s="231" t="s">
        <v>1029</v>
      </c>
    </row>
    <row r="288" s="2" customFormat="1">
      <c r="A288" s="38"/>
      <c r="B288" s="39"/>
      <c r="C288" s="40"/>
      <c r="D288" s="233" t="s">
        <v>159</v>
      </c>
      <c r="E288" s="40"/>
      <c r="F288" s="234" t="s">
        <v>1952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159</v>
      </c>
      <c r="AU288" s="17" t="s">
        <v>84</v>
      </c>
    </row>
    <row r="289" s="2" customFormat="1" ht="21.75" customHeight="1">
      <c r="A289" s="38"/>
      <c r="B289" s="39"/>
      <c r="C289" s="219" t="s">
        <v>612</v>
      </c>
      <c r="D289" s="219" t="s">
        <v>153</v>
      </c>
      <c r="E289" s="220" t="s">
        <v>1953</v>
      </c>
      <c r="F289" s="221" t="s">
        <v>1954</v>
      </c>
      <c r="G289" s="222" t="s">
        <v>194</v>
      </c>
      <c r="H289" s="223">
        <v>4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239</v>
      </c>
      <c r="AT289" s="231" t="s">
        <v>153</v>
      </c>
      <c r="AU289" s="231" t="s">
        <v>84</v>
      </c>
      <c r="AY289" s="17" t="s">
        <v>151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239</v>
      </c>
      <c r="BM289" s="231" t="s">
        <v>1044</v>
      </c>
    </row>
    <row r="290" s="2" customFormat="1">
      <c r="A290" s="38"/>
      <c r="B290" s="39"/>
      <c r="C290" s="40"/>
      <c r="D290" s="233" t="s">
        <v>159</v>
      </c>
      <c r="E290" s="40"/>
      <c r="F290" s="234" t="s">
        <v>1954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84</v>
      </c>
    </row>
    <row r="291" s="2" customFormat="1" ht="24.15" customHeight="1">
      <c r="A291" s="38"/>
      <c r="B291" s="39"/>
      <c r="C291" s="219" t="s">
        <v>618</v>
      </c>
      <c r="D291" s="219" t="s">
        <v>153</v>
      </c>
      <c r="E291" s="220" t="s">
        <v>1955</v>
      </c>
      <c r="F291" s="221" t="s">
        <v>1956</v>
      </c>
      <c r="G291" s="222" t="s">
        <v>194</v>
      </c>
      <c r="H291" s="223">
        <v>1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239</v>
      </c>
      <c r="AT291" s="231" t="s">
        <v>153</v>
      </c>
      <c r="AU291" s="231" t="s">
        <v>84</v>
      </c>
      <c r="AY291" s="17" t="s">
        <v>151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239</v>
      </c>
      <c r="BM291" s="231" t="s">
        <v>1052</v>
      </c>
    </row>
    <row r="292" s="2" customFormat="1">
      <c r="A292" s="38"/>
      <c r="B292" s="39"/>
      <c r="C292" s="40"/>
      <c r="D292" s="233" t="s">
        <v>159</v>
      </c>
      <c r="E292" s="40"/>
      <c r="F292" s="234" t="s">
        <v>1956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159</v>
      </c>
      <c r="AU292" s="17" t="s">
        <v>84</v>
      </c>
    </row>
    <row r="293" s="2" customFormat="1" ht="24.15" customHeight="1">
      <c r="A293" s="38"/>
      <c r="B293" s="39"/>
      <c r="C293" s="219" t="s">
        <v>623</v>
      </c>
      <c r="D293" s="219" t="s">
        <v>153</v>
      </c>
      <c r="E293" s="220" t="s">
        <v>1957</v>
      </c>
      <c r="F293" s="221" t="s">
        <v>1958</v>
      </c>
      <c r="G293" s="222" t="s">
        <v>194</v>
      </c>
      <c r="H293" s="223">
        <v>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239</v>
      </c>
      <c r="AT293" s="231" t="s">
        <v>153</v>
      </c>
      <c r="AU293" s="231" t="s">
        <v>84</v>
      </c>
      <c r="AY293" s="17" t="s">
        <v>151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239</v>
      </c>
      <c r="BM293" s="231" t="s">
        <v>1064</v>
      </c>
    </row>
    <row r="294" s="2" customFormat="1">
      <c r="A294" s="38"/>
      <c r="B294" s="39"/>
      <c r="C294" s="40"/>
      <c r="D294" s="233" t="s">
        <v>159</v>
      </c>
      <c r="E294" s="40"/>
      <c r="F294" s="234" t="s">
        <v>1958</v>
      </c>
      <c r="G294" s="40"/>
      <c r="H294" s="40"/>
      <c r="I294" s="235"/>
      <c r="J294" s="40"/>
      <c r="K294" s="40"/>
      <c r="L294" s="44"/>
      <c r="M294" s="236"/>
      <c r="N294" s="23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159</v>
      </c>
      <c r="AU294" s="17" t="s">
        <v>84</v>
      </c>
    </row>
    <row r="295" s="2" customFormat="1" ht="24.15" customHeight="1">
      <c r="A295" s="38"/>
      <c r="B295" s="39"/>
      <c r="C295" s="219" t="s">
        <v>627</v>
      </c>
      <c r="D295" s="219" t="s">
        <v>153</v>
      </c>
      <c r="E295" s="220" t="s">
        <v>1959</v>
      </c>
      <c r="F295" s="221" t="s">
        <v>1960</v>
      </c>
      <c r="G295" s="222" t="s">
        <v>194</v>
      </c>
      <c r="H295" s="223">
        <v>1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239</v>
      </c>
      <c r="AT295" s="231" t="s">
        <v>153</v>
      </c>
      <c r="AU295" s="231" t="s">
        <v>84</v>
      </c>
      <c r="AY295" s="17" t="s">
        <v>151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239</v>
      </c>
      <c r="BM295" s="231" t="s">
        <v>1073</v>
      </c>
    </row>
    <row r="296" s="2" customFormat="1">
      <c r="A296" s="38"/>
      <c r="B296" s="39"/>
      <c r="C296" s="40"/>
      <c r="D296" s="233" t="s">
        <v>159</v>
      </c>
      <c r="E296" s="40"/>
      <c r="F296" s="234" t="s">
        <v>1960</v>
      </c>
      <c r="G296" s="40"/>
      <c r="H296" s="40"/>
      <c r="I296" s="235"/>
      <c r="J296" s="40"/>
      <c r="K296" s="40"/>
      <c r="L296" s="44"/>
      <c r="M296" s="236"/>
      <c r="N296" s="23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84</v>
      </c>
    </row>
    <row r="297" s="2" customFormat="1" ht="24.15" customHeight="1">
      <c r="A297" s="38"/>
      <c r="B297" s="39"/>
      <c r="C297" s="219" t="s">
        <v>631</v>
      </c>
      <c r="D297" s="219" t="s">
        <v>153</v>
      </c>
      <c r="E297" s="220" t="s">
        <v>1961</v>
      </c>
      <c r="F297" s="221" t="s">
        <v>1962</v>
      </c>
      <c r="G297" s="222" t="s">
        <v>194</v>
      </c>
      <c r="H297" s="223">
        <v>1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239</v>
      </c>
      <c r="AT297" s="231" t="s">
        <v>153</v>
      </c>
      <c r="AU297" s="231" t="s">
        <v>84</v>
      </c>
      <c r="AY297" s="17" t="s">
        <v>151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239</v>
      </c>
      <c r="BM297" s="231" t="s">
        <v>1084</v>
      </c>
    </row>
    <row r="298" s="2" customFormat="1">
      <c r="A298" s="38"/>
      <c r="B298" s="39"/>
      <c r="C298" s="40"/>
      <c r="D298" s="233" t="s">
        <v>159</v>
      </c>
      <c r="E298" s="40"/>
      <c r="F298" s="234" t="s">
        <v>1962</v>
      </c>
      <c r="G298" s="40"/>
      <c r="H298" s="40"/>
      <c r="I298" s="235"/>
      <c r="J298" s="40"/>
      <c r="K298" s="40"/>
      <c r="L298" s="44"/>
      <c r="M298" s="236"/>
      <c r="N298" s="237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159</v>
      </c>
      <c r="AU298" s="17" t="s">
        <v>84</v>
      </c>
    </row>
    <row r="299" s="2" customFormat="1" ht="24.15" customHeight="1">
      <c r="A299" s="38"/>
      <c r="B299" s="39"/>
      <c r="C299" s="219" t="s">
        <v>636</v>
      </c>
      <c r="D299" s="219" t="s">
        <v>153</v>
      </c>
      <c r="E299" s="220" t="s">
        <v>1963</v>
      </c>
      <c r="F299" s="221" t="s">
        <v>1964</v>
      </c>
      <c r="G299" s="222" t="s">
        <v>156</v>
      </c>
      <c r="H299" s="223">
        <v>40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41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239</v>
      </c>
      <c r="AT299" s="231" t="s">
        <v>153</v>
      </c>
      <c r="AU299" s="231" t="s">
        <v>84</v>
      </c>
      <c r="AY299" s="17" t="s">
        <v>151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84</v>
      </c>
      <c r="BK299" s="232">
        <f>ROUND(I299*H299,2)</f>
        <v>0</v>
      </c>
      <c r="BL299" s="17" t="s">
        <v>239</v>
      </c>
      <c r="BM299" s="231" t="s">
        <v>1093</v>
      </c>
    </row>
    <row r="300" s="2" customFormat="1">
      <c r="A300" s="38"/>
      <c r="B300" s="39"/>
      <c r="C300" s="40"/>
      <c r="D300" s="233" t="s">
        <v>159</v>
      </c>
      <c r="E300" s="40"/>
      <c r="F300" s="234" t="s">
        <v>1964</v>
      </c>
      <c r="G300" s="40"/>
      <c r="H300" s="40"/>
      <c r="I300" s="235"/>
      <c r="J300" s="40"/>
      <c r="K300" s="40"/>
      <c r="L300" s="44"/>
      <c r="M300" s="236"/>
      <c r="N300" s="237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84</v>
      </c>
    </row>
    <row r="301" s="2" customFormat="1" ht="16.5" customHeight="1">
      <c r="A301" s="38"/>
      <c r="B301" s="39"/>
      <c r="C301" s="219" t="s">
        <v>641</v>
      </c>
      <c r="D301" s="219" t="s">
        <v>153</v>
      </c>
      <c r="E301" s="220" t="s">
        <v>1965</v>
      </c>
      <c r="F301" s="221" t="s">
        <v>1966</v>
      </c>
      <c r="G301" s="222" t="s">
        <v>194</v>
      </c>
      <c r="H301" s="223">
        <v>26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239</v>
      </c>
      <c r="AT301" s="231" t="s">
        <v>153</v>
      </c>
      <c r="AU301" s="231" t="s">
        <v>84</v>
      </c>
      <c r="AY301" s="17" t="s">
        <v>151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239</v>
      </c>
      <c r="BM301" s="231" t="s">
        <v>1101</v>
      </c>
    </row>
    <row r="302" s="2" customFormat="1">
      <c r="A302" s="38"/>
      <c r="B302" s="39"/>
      <c r="C302" s="40"/>
      <c r="D302" s="233" t="s">
        <v>159</v>
      </c>
      <c r="E302" s="40"/>
      <c r="F302" s="234" t="s">
        <v>1966</v>
      </c>
      <c r="G302" s="40"/>
      <c r="H302" s="40"/>
      <c r="I302" s="235"/>
      <c r="J302" s="40"/>
      <c r="K302" s="40"/>
      <c r="L302" s="44"/>
      <c r="M302" s="236"/>
      <c r="N302" s="23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84</v>
      </c>
    </row>
    <row r="303" s="2" customFormat="1" ht="24.15" customHeight="1">
      <c r="A303" s="38"/>
      <c r="B303" s="39"/>
      <c r="C303" s="219" t="s">
        <v>646</v>
      </c>
      <c r="D303" s="219" t="s">
        <v>153</v>
      </c>
      <c r="E303" s="220" t="s">
        <v>1967</v>
      </c>
      <c r="F303" s="221" t="s">
        <v>1968</v>
      </c>
      <c r="G303" s="222" t="s">
        <v>194</v>
      </c>
      <c r="H303" s="223">
        <v>52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239</v>
      </c>
      <c r="AT303" s="231" t="s">
        <v>153</v>
      </c>
      <c r="AU303" s="231" t="s">
        <v>84</v>
      </c>
      <c r="AY303" s="17" t="s">
        <v>151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239</v>
      </c>
      <c r="BM303" s="231" t="s">
        <v>1115</v>
      </c>
    </row>
    <row r="304" s="2" customFormat="1">
      <c r="A304" s="38"/>
      <c r="B304" s="39"/>
      <c r="C304" s="40"/>
      <c r="D304" s="233" t="s">
        <v>159</v>
      </c>
      <c r="E304" s="40"/>
      <c r="F304" s="234" t="s">
        <v>1968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84</v>
      </c>
    </row>
    <row r="305" s="2" customFormat="1" ht="21.75" customHeight="1">
      <c r="A305" s="38"/>
      <c r="B305" s="39"/>
      <c r="C305" s="219" t="s">
        <v>651</v>
      </c>
      <c r="D305" s="219" t="s">
        <v>153</v>
      </c>
      <c r="E305" s="220" t="s">
        <v>1969</v>
      </c>
      <c r="F305" s="221" t="s">
        <v>1970</v>
      </c>
      <c r="G305" s="222" t="s">
        <v>188</v>
      </c>
      <c r="H305" s="223">
        <v>0.94999999999999996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41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239</v>
      </c>
      <c r="AT305" s="231" t="s">
        <v>153</v>
      </c>
      <c r="AU305" s="231" t="s">
        <v>84</v>
      </c>
      <c r="AY305" s="17" t="s">
        <v>151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239</v>
      </c>
      <c r="BM305" s="231" t="s">
        <v>1127</v>
      </c>
    </row>
    <row r="306" s="2" customFormat="1">
      <c r="A306" s="38"/>
      <c r="B306" s="39"/>
      <c r="C306" s="40"/>
      <c r="D306" s="233" t="s">
        <v>159</v>
      </c>
      <c r="E306" s="40"/>
      <c r="F306" s="234" t="s">
        <v>1970</v>
      </c>
      <c r="G306" s="40"/>
      <c r="H306" s="40"/>
      <c r="I306" s="235"/>
      <c r="J306" s="40"/>
      <c r="K306" s="40"/>
      <c r="L306" s="44"/>
      <c r="M306" s="236"/>
      <c r="N306" s="23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159</v>
      </c>
      <c r="AU306" s="17" t="s">
        <v>84</v>
      </c>
    </row>
    <row r="307" s="2" customFormat="1" ht="24.15" customHeight="1">
      <c r="A307" s="38"/>
      <c r="B307" s="39"/>
      <c r="C307" s="219" t="s">
        <v>656</v>
      </c>
      <c r="D307" s="219" t="s">
        <v>153</v>
      </c>
      <c r="E307" s="220" t="s">
        <v>1971</v>
      </c>
      <c r="F307" s="221" t="s">
        <v>1972</v>
      </c>
      <c r="G307" s="222" t="s">
        <v>188</v>
      </c>
      <c r="H307" s="223">
        <v>0.46000000000000002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239</v>
      </c>
      <c r="AT307" s="231" t="s">
        <v>153</v>
      </c>
      <c r="AU307" s="231" t="s">
        <v>84</v>
      </c>
      <c r="AY307" s="17" t="s">
        <v>151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239</v>
      </c>
      <c r="BM307" s="231" t="s">
        <v>1135</v>
      </c>
    </row>
    <row r="308" s="2" customFormat="1">
      <c r="A308" s="38"/>
      <c r="B308" s="39"/>
      <c r="C308" s="40"/>
      <c r="D308" s="233" t="s">
        <v>159</v>
      </c>
      <c r="E308" s="40"/>
      <c r="F308" s="234" t="s">
        <v>1972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84</v>
      </c>
    </row>
    <row r="309" s="2" customFormat="1" ht="21.75" customHeight="1">
      <c r="A309" s="38"/>
      <c r="B309" s="39"/>
      <c r="C309" s="219" t="s">
        <v>661</v>
      </c>
      <c r="D309" s="219" t="s">
        <v>153</v>
      </c>
      <c r="E309" s="220" t="s">
        <v>1973</v>
      </c>
      <c r="F309" s="221" t="s">
        <v>1974</v>
      </c>
      <c r="G309" s="222" t="s">
        <v>188</v>
      </c>
      <c r="H309" s="223">
        <v>1.3799999999999999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41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239</v>
      </c>
      <c r="AT309" s="231" t="s">
        <v>153</v>
      </c>
      <c r="AU309" s="231" t="s">
        <v>84</v>
      </c>
      <c r="AY309" s="17" t="s">
        <v>151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239</v>
      </c>
      <c r="BM309" s="231" t="s">
        <v>1145</v>
      </c>
    </row>
    <row r="310" s="2" customFormat="1">
      <c r="A310" s="38"/>
      <c r="B310" s="39"/>
      <c r="C310" s="40"/>
      <c r="D310" s="233" t="s">
        <v>159</v>
      </c>
      <c r="E310" s="40"/>
      <c r="F310" s="234" t="s">
        <v>1974</v>
      </c>
      <c r="G310" s="40"/>
      <c r="H310" s="40"/>
      <c r="I310" s="235"/>
      <c r="J310" s="40"/>
      <c r="K310" s="40"/>
      <c r="L310" s="44"/>
      <c r="M310" s="236"/>
      <c r="N310" s="237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159</v>
      </c>
      <c r="AU310" s="17" t="s">
        <v>84</v>
      </c>
    </row>
    <row r="311" s="12" customFormat="1" ht="25.92" customHeight="1">
      <c r="A311" s="12"/>
      <c r="B311" s="203"/>
      <c r="C311" s="204"/>
      <c r="D311" s="205" t="s">
        <v>75</v>
      </c>
      <c r="E311" s="206" t="s">
        <v>1975</v>
      </c>
      <c r="F311" s="206" t="s">
        <v>1976</v>
      </c>
      <c r="G311" s="204"/>
      <c r="H311" s="204"/>
      <c r="I311" s="207"/>
      <c r="J311" s="208">
        <f>BK311</f>
        <v>0</v>
      </c>
      <c r="K311" s="204"/>
      <c r="L311" s="209"/>
      <c r="M311" s="210"/>
      <c r="N311" s="211"/>
      <c r="O311" s="211"/>
      <c r="P311" s="212">
        <f>SUM(P312:P313)</f>
        <v>0</v>
      </c>
      <c r="Q311" s="211"/>
      <c r="R311" s="212">
        <f>SUM(R312:R313)</f>
        <v>0</v>
      </c>
      <c r="S311" s="211"/>
      <c r="T311" s="213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4" t="s">
        <v>84</v>
      </c>
      <c r="AT311" s="215" t="s">
        <v>75</v>
      </c>
      <c r="AU311" s="215" t="s">
        <v>76</v>
      </c>
      <c r="AY311" s="214" t="s">
        <v>151</v>
      </c>
      <c r="BK311" s="216">
        <f>SUM(BK312:BK313)</f>
        <v>0</v>
      </c>
    </row>
    <row r="312" s="2" customFormat="1" ht="21.75" customHeight="1">
      <c r="A312" s="38"/>
      <c r="B312" s="39"/>
      <c r="C312" s="219" t="s">
        <v>667</v>
      </c>
      <c r="D312" s="219" t="s">
        <v>153</v>
      </c>
      <c r="E312" s="220" t="s">
        <v>1901</v>
      </c>
      <c r="F312" s="221" t="s">
        <v>1977</v>
      </c>
      <c r="G312" s="222" t="s">
        <v>1978</v>
      </c>
      <c r="H312" s="223">
        <v>24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157</v>
      </c>
      <c r="AT312" s="231" t="s">
        <v>153</v>
      </c>
      <c r="AU312" s="231" t="s">
        <v>84</v>
      </c>
      <c r="AY312" s="17" t="s">
        <v>151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157</v>
      </c>
      <c r="BM312" s="231" t="s">
        <v>1151</v>
      </c>
    </row>
    <row r="313" s="2" customFormat="1">
      <c r="A313" s="38"/>
      <c r="B313" s="39"/>
      <c r="C313" s="40"/>
      <c r="D313" s="233" t="s">
        <v>159</v>
      </c>
      <c r="E313" s="40"/>
      <c r="F313" s="234" t="s">
        <v>1977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84</v>
      </c>
    </row>
    <row r="314" s="12" customFormat="1" ht="25.92" customHeight="1">
      <c r="A314" s="12"/>
      <c r="B314" s="203"/>
      <c r="C314" s="204"/>
      <c r="D314" s="205" t="s">
        <v>75</v>
      </c>
      <c r="E314" s="206" t="s">
        <v>1979</v>
      </c>
      <c r="F314" s="206" t="s">
        <v>1980</v>
      </c>
      <c r="G314" s="204"/>
      <c r="H314" s="204"/>
      <c r="I314" s="207"/>
      <c r="J314" s="208">
        <f>BK314</f>
        <v>0</v>
      </c>
      <c r="K314" s="204"/>
      <c r="L314" s="209"/>
      <c r="M314" s="210"/>
      <c r="N314" s="211"/>
      <c r="O314" s="211"/>
      <c r="P314" s="212">
        <f>SUM(P315:P418)</f>
        <v>0</v>
      </c>
      <c r="Q314" s="211"/>
      <c r="R314" s="212">
        <f>SUM(R315:R418)</f>
        <v>0</v>
      </c>
      <c r="S314" s="211"/>
      <c r="T314" s="213">
        <f>SUM(T315:T418)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4" t="s">
        <v>84</v>
      </c>
      <c r="AT314" s="215" t="s">
        <v>75</v>
      </c>
      <c r="AU314" s="215" t="s">
        <v>76</v>
      </c>
      <c r="AY314" s="214" t="s">
        <v>151</v>
      </c>
      <c r="BK314" s="216">
        <f>SUM(BK315:BK418)</f>
        <v>0</v>
      </c>
    </row>
    <row r="315" s="2" customFormat="1" ht="21.75" customHeight="1">
      <c r="A315" s="38"/>
      <c r="B315" s="39"/>
      <c r="C315" s="219" t="s">
        <v>672</v>
      </c>
      <c r="D315" s="219" t="s">
        <v>153</v>
      </c>
      <c r="E315" s="220" t="s">
        <v>1981</v>
      </c>
      <c r="F315" s="221" t="s">
        <v>1982</v>
      </c>
      <c r="G315" s="222" t="s">
        <v>194</v>
      </c>
      <c r="H315" s="223">
        <v>3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41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157</v>
      </c>
      <c r="AT315" s="231" t="s">
        <v>153</v>
      </c>
      <c r="AU315" s="231" t="s">
        <v>84</v>
      </c>
      <c r="AY315" s="17" t="s">
        <v>151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157</v>
      </c>
      <c r="BM315" s="231" t="s">
        <v>1159</v>
      </c>
    </row>
    <row r="316" s="2" customFormat="1">
      <c r="A316" s="38"/>
      <c r="B316" s="39"/>
      <c r="C316" s="40"/>
      <c r="D316" s="233" t="s">
        <v>159</v>
      </c>
      <c r="E316" s="40"/>
      <c r="F316" s="234" t="s">
        <v>1982</v>
      </c>
      <c r="G316" s="40"/>
      <c r="H316" s="40"/>
      <c r="I316" s="235"/>
      <c r="J316" s="40"/>
      <c r="K316" s="40"/>
      <c r="L316" s="44"/>
      <c r="M316" s="236"/>
      <c r="N316" s="237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159</v>
      </c>
      <c r="AU316" s="17" t="s">
        <v>84</v>
      </c>
    </row>
    <row r="317" s="2" customFormat="1" ht="24.15" customHeight="1">
      <c r="A317" s="38"/>
      <c r="B317" s="39"/>
      <c r="C317" s="219" t="s">
        <v>676</v>
      </c>
      <c r="D317" s="219" t="s">
        <v>153</v>
      </c>
      <c r="E317" s="220" t="s">
        <v>1983</v>
      </c>
      <c r="F317" s="221" t="s">
        <v>1984</v>
      </c>
      <c r="G317" s="222" t="s">
        <v>194</v>
      </c>
      <c r="H317" s="223">
        <v>1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41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157</v>
      </c>
      <c r="AT317" s="231" t="s">
        <v>153</v>
      </c>
      <c r="AU317" s="231" t="s">
        <v>84</v>
      </c>
      <c r="AY317" s="17" t="s">
        <v>151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157</v>
      </c>
      <c r="BM317" s="231" t="s">
        <v>1167</v>
      </c>
    </row>
    <row r="318" s="2" customFormat="1">
      <c r="A318" s="38"/>
      <c r="B318" s="39"/>
      <c r="C318" s="40"/>
      <c r="D318" s="233" t="s">
        <v>159</v>
      </c>
      <c r="E318" s="40"/>
      <c r="F318" s="234" t="s">
        <v>1984</v>
      </c>
      <c r="G318" s="40"/>
      <c r="H318" s="40"/>
      <c r="I318" s="235"/>
      <c r="J318" s="40"/>
      <c r="K318" s="40"/>
      <c r="L318" s="44"/>
      <c r="M318" s="236"/>
      <c r="N318" s="237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159</v>
      </c>
      <c r="AU318" s="17" t="s">
        <v>84</v>
      </c>
    </row>
    <row r="319" s="2" customFormat="1" ht="24.15" customHeight="1">
      <c r="A319" s="38"/>
      <c r="B319" s="39"/>
      <c r="C319" s="219" t="s">
        <v>686</v>
      </c>
      <c r="D319" s="219" t="s">
        <v>153</v>
      </c>
      <c r="E319" s="220" t="s">
        <v>1985</v>
      </c>
      <c r="F319" s="221" t="s">
        <v>1986</v>
      </c>
      <c r="G319" s="222" t="s">
        <v>194</v>
      </c>
      <c r="H319" s="223">
        <v>2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157</v>
      </c>
      <c r="AT319" s="231" t="s">
        <v>153</v>
      </c>
      <c r="AU319" s="231" t="s">
        <v>84</v>
      </c>
      <c r="AY319" s="17" t="s">
        <v>151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157</v>
      </c>
      <c r="BM319" s="231" t="s">
        <v>1175</v>
      </c>
    </row>
    <row r="320" s="2" customFormat="1">
      <c r="A320" s="38"/>
      <c r="B320" s="39"/>
      <c r="C320" s="40"/>
      <c r="D320" s="233" t="s">
        <v>159</v>
      </c>
      <c r="E320" s="40"/>
      <c r="F320" s="234" t="s">
        <v>1986</v>
      </c>
      <c r="G320" s="40"/>
      <c r="H320" s="40"/>
      <c r="I320" s="235"/>
      <c r="J320" s="40"/>
      <c r="K320" s="40"/>
      <c r="L320" s="44"/>
      <c r="M320" s="236"/>
      <c r="N320" s="237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159</v>
      </c>
      <c r="AU320" s="17" t="s">
        <v>84</v>
      </c>
    </row>
    <row r="321" s="2" customFormat="1" ht="24.15" customHeight="1">
      <c r="A321" s="38"/>
      <c r="B321" s="39"/>
      <c r="C321" s="219" t="s">
        <v>691</v>
      </c>
      <c r="D321" s="219" t="s">
        <v>153</v>
      </c>
      <c r="E321" s="220" t="s">
        <v>1987</v>
      </c>
      <c r="F321" s="221" t="s">
        <v>1988</v>
      </c>
      <c r="G321" s="222" t="s">
        <v>194</v>
      </c>
      <c r="H321" s="223">
        <v>3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41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157</v>
      </c>
      <c r="AT321" s="231" t="s">
        <v>153</v>
      </c>
      <c r="AU321" s="231" t="s">
        <v>84</v>
      </c>
      <c r="AY321" s="17" t="s">
        <v>151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84</v>
      </c>
      <c r="BK321" s="232">
        <f>ROUND(I321*H321,2)</f>
        <v>0</v>
      </c>
      <c r="BL321" s="17" t="s">
        <v>157</v>
      </c>
      <c r="BM321" s="231" t="s">
        <v>1183</v>
      </c>
    </row>
    <row r="322" s="2" customFormat="1">
      <c r="A322" s="38"/>
      <c r="B322" s="39"/>
      <c r="C322" s="40"/>
      <c r="D322" s="233" t="s">
        <v>159</v>
      </c>
      <c r="E322" s="40"/>
      <c r="F322" s="234" t="s">
        <v>1988</v>
      </c>
      <c r="G322" s="40"/>
      <c r="H322" s="40"/>
      <c r="I322" s="235"/>
      <c r="J322" s="40"/>
      <c r="K322" s="40"/>
      <c r="L322" s="44"/>
      <c r="M322" s="236"/>
      <c r="N322" s="237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159</v>
      </c>
      <c r="AU322" s="17" t="s">
        <v>84</v>
      </c>
    </row>
    <row r="323" s="2" customFormat="1" ht="49.05" customHeight="1">
      <c r="A323" s="38"/>
      <c r="B323" s="39"/>
      <c r="C323" s="219" t="s">
        <v>697</v>
      </c>
      <c r="D323" s="219" t="s">
        <v>153</v>
      </c>
      <c r="E323" s="220" t="s">
        <v>1989</v>
      </c>
      <c r="F323" s="221" t="s">
        <v>1990</v>
      </c>
      <c r="G323" s="222" t="s">
        <v>194</v>
      </c>
      <c r="H323" s="223">
        <v>3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157</v>
      </c>
      <c r="AT323" s="231" t="s">
        <v>153</v>
      </c>
      <c r="AU323" s="231" t="s">
        <v>84</v>
      </c>
      <c r="AY323" s="17" t="s">
        <v>151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157</v>
      </c>
      <c r="BM323" s="231" t="s">
        <v>1198</v>
      </c>
    </row>
    <row r="324" s="2" customFormat="1">
      <c r="A324" s="38"/>
      <c r="B324" s="39"/>
      <c r="C324" s="40"/>
      <c r="D324" s="233" t="s">
        <v>159</v>
      </c>
      <c r="E324" s="40"/>
      <c r="F324" s="234" t="s">
        <v>1990</v>
      </c>
      <c r="G324" s="40"/>
      <c r="H324" s="40"/>
      <c r="I324" s="235"/>
      <c r="J324" s="40"/>
      <c r="K324" s="40"/>
      <c r="L324" s="44"/>
      <c r="M324" s="236"/>
      <c r="N324" s="237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84</v>
      </c>
    </row>
    <row r="325" s="2" customFormat="1" ht="16.5" customHeight="1">
      <c r="A325" s="38"/>
      <c r="B325" s="39"/>
      <c r="C325" s="219" t="s">
        <v>710</v>
      </c>
      <c r="D325" s="219" t="s">
        <v>153</v>
      </c>
      <c r="E325" s="220" t="s">
        <v>1991</v>
      </c>
      <c r="F325" s="221" t="s">
        <v>1992</v>
      </c>
      <c r="G325" s="222" t="s">
        <v>194</v>
      </c>
      <c r="H325" s="223">
        <v>5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157</v>
      </c>
      <c r="AT325" s="231" t="s">
        <v>153</v>
      </c>
      <c r="AU325" s="231" t="s">
        <v>84</v>
      </c>
      <c r="AY325" s="17" t="s">
        <v>151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157</v>
      </c>
      <c r="BM325" s="231" t="s">
        <v>1209</v>
      </c>
    </row>
    <row r="326" s="2" customFormat="1">
      <c r="A326" s="38"/>
      <c r="B326" s="39"/>
      <c r="C326" s="40"/>
      <c r="D326" s="233" t="s">
        <v>159</v>
      </c>
      <c r="E326" s="40"/>
      <c r="F326" s="234" t="s">
        <v>1992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159</v>
      </c>
      <c r="AU326" s="17" t="s">
        <v>84</v>
      </c>
    </row>
    <row r="327" s="2" customFormat="1" ht="24.15" customHeight="1">
      <c r="A327" s="38"/>
      <c r="B327" s="39"/>
      <c r="C327" s="219" t="s">
        <v>716</v>
      </c>
      <c r="D327" s="219" t="s">
        <v>153</v>
      </c>
      <c r="E327" s="220" t="s">
        <v>1993</v>
      </c>
      <c r="F327" s="221" t="s">
        <v>1994</v>
      </c>
      <c r="G327" s="222" t="s">
        <v>194</v>
      </c>
      <c r="H327" s="223">
        <v>3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157</v>
      </c>
      <c r="AT327" s="231" t="s">
        <v>153</v>
      </c>
      <c r="AU327" s="231" t="s">
        <v>84</v>
      </c>
      <c r="AY327" s="17" t="s">
        <v>151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157</v>
      </c>
      <c r="BM327" s="231" t="s">
        <v>1437</v>
      </c>
    </row>
    <row r="328" s="2" customFormat="1">
      <c r="A328" s="38"/>
      <c r="B328" s="39"/>
      <c r="C328" s="40"/>
      <c r="D328" s="233" t="s">
        <v>159</v>
      </c>
      <c r="E328" s="40"/>
      <c r="F328" s="234" t="s">
        <v>1994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159</v>
      </c>
      <c r="AU328" s="17" t="s">
        <v>84</v>
      </c>
    </row>
    <row r="329" s="2" customFormat="1" ht="24.15" customHeight="1">
      <c r="A329" s="38"/>
      <c r="B329" s="39"/>
      <c r="C329" s="219" t="s">
        <v>722</v>
      </c>
      <c r="D329" s="219" t="s">
        <v>153</v>
      </c>
      <c r="E329" s="220" t="s">
        <v>1995</v>
      </c>
      <c r="F329" s="221" t="s">
        <v>1996</v>
      </c>
      <c r="G329" s="222" t="s">
        <v>194</v>
      </c>
      <c r="H329" s="223">
        <v>2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157</v>
      </c>
      <c r="AT329" s="231" t="s">
        <v>153</v>
      </c>
      <c r="AU329" s="231" t="s">
        <v>84</v>
      </c>
      <c r="AY329" s="17" t="s">
        <v>151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157</v>
      </c>
      <c r="BM329" s="231" t="s">
        <v>1440</v>
      </c>
    </row>
    <row r="330" s="2" customFormat="1">
      <c r="A330" s="38"/>
      <c r="B330" s="39"/>
      <c r="C330" s="40"/>
      <c r="D330" s="233" t="s">
        <v>159</v>
      </c>
      <c r="E330" s="40"/>
      <c r="F330" s="234" t="s">
        <v>1996</v>
      </c>
      <c r="G330" s="40"/>
      <c r="H330" s="40"/>
      <c r="I330" s="235"/>
      <c r="J330" s="40"/>
      <c r="K330" s="40"/>
      <c r="L330" s="44"/>
      <c r="M330" s="236"/>
      <c r="N330" s="237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159</v>
      </c>
      <c r="AU330" s="17" t="s">
        <v>84</v>
      </c>
    </row>
    <row r="331" s="2" customFormat="1" ht="21.75" customHeight="1">
      <c r="A331" s="38"/>
      <c r="B331" s="39"/>
      <c r="C331" s="219" t="s">
        <v>727</v>
      </c>
      <c r="D331" s="219" t="s">
        <v>153</v>
      </c>
      <c r="E331" s="220" t="s">
        <v>1997</v>
      </c>
      <c r="F331" s="221" t="s">
        <v>1998</v>
      </c>
      <c r="G331" s="222" t="s">
        <v>194</v>
      </c>
      <c r="H331" s="223">
        <v>5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41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157</v>
      </c>
      <c r="AT331" s="231" t="s">
        <v>153</v>
      </c>
      <c r="AU331" s="231" t="s">
        <v>84</v>
      </c>
      <c r="AY331" s="17" t="s">
        <v>151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84</v>
      </c>
      <c r="BK331" s="232">
        <f>ROUND(I331*H331,2)</f>
        <v>0</v>
      </c>
      <c r="BL331" s="17" t="s">
        <v>157</v>
      </c>
      <c r="BM331" s="231" t="s">
        <v>1443</v>
      </c>
    </row>
    <row r="332" s="2" customFormat="1">
      <c r="A332" s="38"/>
      <c r="B332" s="39"/>
      <c r="C332" s="40"/>
      <c r="D332" s="233" t="s">
        <v>159</v>
      </c>
      <c r="E332" s="40"/>
      <c r="F332" s="234" t="s">
        <v>1998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84</v>
      </c>
    </row>
    <row r="333" s="2" customFormat="1" ht="16.5" customHeight="1">
      <c r="A333" s="38"/>
      <c r="B333" s="39"/>
      <c r="C333" s="219" t="s">
        <v>733</v>
      </c>
      <c r="D333" s="219" t="s">
        <v>153</v>
      </c>
      <c r="E333" s="220" t="s">
        <v>1999</v>
      </c>
      <c r="F333" s="221" t="s">
        <v>2000</v>
      </c>
      <c r="G333" s="222" t="s">
        <v>194</v>
      </c>
      <c r="H333" s="223">
        <v>4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157</v>
      </c>
      <c r="AT333" s="231" t="s">
        <v>153</v>
      </c>
      <c r="AU333" s="231" t="s">
        <v>84</v>
      </c>
      <c r="AY333" s="17" t="s">
        <v>151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157</v>
      </c>
      <c r="BM333" s="231" t="s">
        <v>1446</v>
      </c>
    </row>
    <row r="334" s="2" customFormat="1">
      <c r="A334" s="38"/>
      <c r="B334" s="39"/>
      <c r="C334" s="40"/>
      <c r="D334" s="233" t="s">
        <v>159</v>
      </c>
      <c r="E334" s="40"/>
      <c r="F334" s="234" t="s">
        <v>2000</v>
      </c>
      <c r="G334" s="40"/>
      <c r="H334" s="40"/>
      <c r="I334" s="235"/>
      <c r="J334" s="40"/>
      <c r="K334" s="40"/>
      <c r="L334" s="44"/>
      <c r="M334" s="236"/>
      <c r="N334" s="237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159</v>
      </c>
      <c r="AU334" s="17" t="s">
        <v>84</v>
      </c>
    </row>
    <row r="335" s="2" customFormat="1" ht="16.5" customHeight="1">
      <c r="A335" s="38"/>
      <c r="B335" s="39"/>
      <c r="C335" s="219" t="s">
        <v>738</v>
      </c>
      <c r="D335" s="219" t="s">
        <v>153</v>
      </c>
      <c r="E335" s="220" t="s">
        <v>2001</v>
      </c>
      <c r="F335" s="221" t="s">
        <v>2002</v>
      </c>
      <c r="G335" s="222" t="s">
        <v>194</v>
      </c>
      <c r="H335" s="223">
        <v>1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157</v>
      </c>
      <c r="AT335" s="231" t="s">
        <v>153</v>
      </c>
      <c r="AU335" s="231" t="s">
        <v>84</v>
      </c>
      <c r="AY335" s="17" t="s">
        <v>151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157</v>
      </c>
      <c r="BM335" s="231" t="s">
        <v>1449</v>
      </c>
    </row>
    <row r="336" s="2" customFormat="1">
      <c r="A336" s="38"/>
      <c r="B336" s="39"/>
      <c r="C336" s="40"/>
      <c r="D336" s="233" t="s">
        <v>159</v>
      </c>
      <c r="E336" s="40"/>
      <c r="F336" s="234" t="s">
        <v>2002</v>
      </c>
      <c r="G336" s="40"/>
      <c r="H336" s="40"/>
      <c r="I336" s="235"/>
      <c r="J336" s="40"/>
      <c r="K336" s="40"/>
      <c r="L336" s="44"/>
      <c r="M336" s="236"/>
      <c r="N336" s="237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159</v>
      </c>
      <c r="AU336" s="17" t="s">
        <v>84</v>
      </c>
    </row>
    <row r="337" s="2" customFormat="1" ht="16.5" customHeight="1">
      <c r="A337" s="38"/>
      <c r="B337" s="39"/>
      <c r="C337" s="219" t="s">
        <v>743</v>
      </c>
      <c r="D337" s="219" t="s">
        <v>153</v>
      </c>
      <c r="E337" s="220" t="s">
        <v>2003</v>
      </c>
      <c r="F337" s="221" t="s">
        <v>2004</v>
      </c>
      <c r="G337" s="222" t="s">
        <v>305</v>
      </c>
      <c r="H337" s="223">
        <v>28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41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157</v>
      </c>
      <c r="AT337" s="231" t="s">
        <v>153</v>
      </c>
      <c r="AU337" s="231" t="s">
        <v>84</v>
      </c>
      <c r="AY337" s="17" t="s">
        <v>151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157</v>
      </c>
      <c r="BM337" s="231" t="s">
        <v>1452</v>
      </c>
    </row>
    <row r="338" s="2" customFormat="1">
      <c r="A338" s="38"/>
      <c r="B338" s="39"/>
      <c r="C338" s="40"/>
      <c r="D338" s="233" t="s">
        <v>159</v>
      </c>
      <c r="E338" s="40"/>
      <c r="F338" s="234" t="s">
        <v>2004</v>
      </c>
      <c r="G338" s="40"/>
      <c r="H338" s="40"/>
      <c r="I338" s="235"/>
      <c r="J338" s="40"/>
      <c r="K338" s="40"/>
      <c r="L338" s="44"/>
      <c r="M338" s="236"/>
      <c r="N338" s="237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159</v>
      </c>
      <c r="AU338" s="17" t="s">
        <v>84</v>
      </c>
    </row>
    <row r="339" s="2" customFormat="1" ht="16.5" customHeight="1">
      <c r="A339" s="38"/>
      <c r="B339" s="39"/>
      <c r="C339" s="219" t="s">
        <v>748</v>
      </c>
      <c r="D339" s="219" t="s">
        <v>153</v>
      </c>
      <c r="E339" s="220" t="s">
        <v>2005</v>
      </c>
      <c r="F339" s="221" t="s">
        <v>2006</v>
      </c>
      <c r="G339" s="222" t="s">
        <v>194</v>
      </c>
      <c r="H339" s="223">
        <v>1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41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157</v>
      </c>
      <c r="AT339" s="231" t="s">
        <v>153</v>
      </c>
      <c r="AU339" s="231" t="s">
        <v>84</v>
      </c>
      <c r="AY339" s="17" t="s">
        <v>151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157</v>
      </c>
      <c r="BM339" s="231" t="s">
        <v>1455</v>
      </c>
    </row>
    <row r="340" s="2" customFormat="1">
      <c r="A340" s="38"/>
      <c r="B340" s="39"/>
      <c r="C340" s="40"/>
      <c r="D340" s="233" t="s">
        <v>159</v>
      </c>
      <c r="E340" s="40"/>
      <c r="F340" s="234" t="s">
        <v>2006</v>
      </c>
      <c r="G340" s="40"/>
      <c r="H340" s="40"/>
      <c r="I340" s="235"/>
      <c r="J340" s="40"/>
      <c r="K340" s="40"/>
      <c r="L340" s="44"/>
      <c r="M340" s="236"/>
      <c r="N340" s="237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159</v>
      </c>
      <c r="AU340" s="17" t="s">
        <v>84</v>
      </c>
    </row>
    <row r="341" s="2" customFormat="1" ht="16.5" customHeight="1">
      <c r="A341" s="38"/>
      <c r="B341" s="39"/>
      <c r="C341" s="219" t="s">
        <v>753</v>
      </c>
      <c r="D341" s="219" t="s">
        <v>153</v>
      </c>
      <c r="E341" s="220" t="s">
        <v>2007</v>
      </c>
      <c r="F341" s="221" t="s">
        <v>2008</v>
      </c>
      <c r="G341" s="222" t="s">
        <v>194</v>
      </c>
      <c r="H341" s="223">
        <v>4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41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157</v>
      </c>
      <c r="AT341" s="231" t="s">
        <v>153</v>
      </c>
      <c r="AU341" s="231" t="s">
        <v>84</v>
      </c>
      <c r="AY341" s="17" t="s">
        <v>151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157</v>
      </c>
      <c r="BM341" s="231" t="s">
        <v>1458</v>
      </c>
    </row>
    <row r="342" s="2" customFormat="1">
      <c r="A342" s="38"/>
      <c r="B342" s="39"/>
      <c r="C342" s="40"/>
      <c r="D342" s="233" t="s">
        <v>159</v>
      </c>
      <c r="E342" s="40"/>
      <c r="F342" s="234" t="s">
        <v>2008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84</v>
      </c>
    </row>
    <row r="343" s="2" customFormat="1" ht="16.5" customHeight="1">
      <c r="A343" s="38"/>
      <c r="B343" s="39"/>
      <c r="C343" s="219" t="s">
        <v>762</v>
      </c>
      <c r="D343" s="219" t="s">
        <v>153</v>
      </c>
      <c r="E343" s="220" t="s">
        <v>2009</v>
      </c>
      <c r="F343" s="221" t="s">
        <v>2010</v>
      </c>
      <c r="G343" s="222" t="s">
        <v>194</v>
      </c>
      <c r="H343" s="223">
        <v>3</v>
      </c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41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157</v>
      </c>
      <c r="AT343" s="231" t="s">
        <v>153</v>
      </c>
      <c r="AU343" s="231" t="s">
        <v>84</v>
      </c>
      <c r="AY343" s="17" t="s">
        <v>151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84</v>
      </c>
      <c r="BK343" s="232">
        <f>ROUND(I343*H343,2)</f>
        <v>0</v>
      </c>
      <c r="BL343" s="17" t="s">
        <v>157</v>
      </c>
      <c r="BM343" s="231" t="s">
        <v>1461</v>
      </c>
    </row>
    <row r="344" s="2" customFormat="1">
      <c r="A344" s="38"/>
      <c r="B344" s="39"/>
      <c r="C344" s="40"/>
      <c r="D344" s="233" t="s">
        <v>159</v>
      </c>
      <c r="E344" s="40"/>
      <c r="F344" s="234" t="s">
        <v>2010</v>
      </c>
      <c r="G344" s="40"/>
      <c r="H344" s="40"/>
      <c r="I344" s="235"/>
      <c r="J344" s="40"/>
      <c r="K344" s="40"/>
      <c r="L344" s="44"/>
      <c r="M344" s="236"/>
      <c r="N344" s="23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84</v>
      </c>
    </row>
    <row r="345" s="2" customFormat="1" ht="16.5" customHeight="1">
      <c r="A345" s="38"/>
      <c r="B345" s="39"/>
      <c r="C345" s="219" t="s">
        <v>768</v>
      </c>
      <c r="D345" s="219" t="s">
        <v>153</v>
      </c>
      <c r="E345" s="220" t="s">
        <v>2011</v>
      </c>
      <c r="F345" s="221" t="s">
        <v>2012</v>
      </c>
      <c r="G345" s="222" t="s">
        <v>194</v>
      </c>
      <c r="H345" s="223">
        <v>2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41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157</v>
      </c>
      <c r="AT345" s="231" t="s">
        <v>153</v>
      </c>
      <c r="AU345" s="231" t="s">
        <v>84</v>
      </c>
      <c r="AY345" s="17" t="s">
        <v>151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157</v>
      </c>
      <c r="BM345" s="231" t="s">
        <v>1464</v>
      </c>
    </row>
    <row r="346" s="2" customFormat="1">
      <c r="A346" s="38"/>
      <c r="B346" s="39"/>
      <c r="C346" s="40"/>
      <c r="D346" s="233" t="s">
        <v>159</v>
      </c>
      <c r="E346" s="40"/>
      <c r="F346" s="234" t="s">
        <v>2012</v>
      </c>
      <c r="G346" s="40"/>
      <c r="H346" s="40"/>
      <c r="I346" s="235"/>
      <c r="J346" s="40"/>
      <c r="K346" s="40"/>
      <c r="L346" s="44"/>
      <c r="M346" s="236"/>
      <c r="N346" s="237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159</v>
      </c>
      <c r="AU346" s="17" t="s">
        <v>84</v>
      </c>
    </row>
    <row r="347" s="2" customFormat="1" ht="21.75" customHeight="1">
      <c r="A347" s="38"/>
      <c r="B347" s="39"/>
      <c r="C347" s="219" t="s">
        <v>773</v>
      </c>
      <c r="D347" s="219" t="s">
        <v>153</v>
      </c>
      <c r="E347" s="220" t="s">
        <v>2013</v>
      </c>
      <c r="F347" s="221" t="s">
        <v>2014</v>
      </c>
      <c r="G347" s="222" t="s">
        <v>305</v>
      </c>
      <c r="H347" s="223">
        <v>23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41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157</v>
      </c>
      <c r="AT347" s="231" t="s">
        <v>153</v>
      </c>
      <c r="AU347" s="231" t="s">
        <v>84</v>
      </c>
      <c r="AY347" s="17" t="s">
        <v>151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84</v>
      </c>
      <c r="BK347" s="232">
        <f>ROUND(I347*H347,2)</f>
        <v>0</v>
      </c>
      <c r="BL347" s="17" t="s">
        <v>157</v>
      </c>
      <c r="BM347" s="231" t="s">
        <v>1467</v>
      </c>
    </row>
    <row r="348" s="2" customFormat="1">
      <c r="A348" s="38"/>
      <c r="B348" s="39"/>
      <c r="C348" s="40"/>
      <c r="D348" s="233" t="s">
        <v>159</v>
      </c>
      <c r="E348" s="40"/>
      <c r="F348" s="234" t="s">
        <v>2014</v>
      </c>
      <c r="G348" s="40"/>
      <c r="H348" s="40"/>
      <c r="I348" s="235"/>
      <c r="J348" s="40"/>
      <c r="K348" s="40"/>
      <c r="L348" s="44"/>
      <c r="M348" s="236"/>
      <c r="N348" s="237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159</v>
      </c>
      <c r="AU348" s="17" t="s">
        <v>84</v>
      </c>
    </row>
    <row r="349" s="2" customFormat="1" ht="21.75" customHeight="1">
      <c r="A349" s="38"/>
      <c r="B349" s="39"/>
      <c r="C349" s="219" t="s">
        <v>778</v>
      </c>
      <c r="D349" s="219" t="s">
        <v>153</v>
      </c>
      <c r="E349" s="220" t="s">
        <v>2015</v>
      </c>
      <c r="F349" s="221" t="s">
        <v>2016</v>
      </c>
      <c r="G349" s="222" t="s">
        <v>194</v>
      </c>
      <c r="H349" s="223">
        <v>1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41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157</v>
      </c>
      <c r="AT349" s="231" t="s">
        <v>153</v>
      </c>
      <c r="AU349" s="231" t="s">
        <v>84</v>
      </c>
      <c r="AY349" s="17" t="s">
        <v>151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84</v>
      </c>
      <c r="BK349" s="232">
        <f>ROUND(I349*H349,2)</f>
        <v>0</v>
      </c>
      <c r="BL349" s="17" t="s">
        <v>157</v>
      </c>
      <c r="BM349" s="231" t="s">
        <v>1470</v>
      </c>
    </row>
    <row r="350" s="2" customFormat="1">
      <c r="A350" s="38"/>
      <c r="B350" s="39"/>
      <c r="C350" s="40"/>
      <c r="D350" s="233" t="s">
        <v>159</v>
      </c>
      <c r="E350" s="40"/>
      <c r="F350" s="234" t="s">
        <v>2016</v>
      </c>
      <c r="G350" s="40"/>
      <c r="H350" s="40"/>
      <c r="I350" s="235"/>
      <c r="J350" s="40"/>
      <c r="K350" s="40"/>
      <c r="L350" s="44"/>
      <c r="M350" s="236"/>
      <c r="N350" s="237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159</v>
      </c>
      <c r="AU350" s="17" t="s">
        <v>84</v>
      </c>
    </row>
    <row r="351" s="2" customFormat="1" ht="16.5" customHeight="1">
      <c r="A351" s="38"/>
      <c r="B351" s="39"/>
      <c r="C351" s="219" t="s">
        <v>783</v>
      </c>
      <c r="D351" s="219" t="s">
        <v>153</v>
      </c>
      <c r="E351" s="220" t="s">
        <v>2017</v>
      </c>
      <c r="F351" s="221" t="s">
        <v>2018</v>
      </c>
      <c r="G351" s="222" t="s">
        <v>194</v>
      </c>
      <c r="H351" s="223">
        <v>2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157</v>
      </c>
      <c r="AT351" s="231" t="s">
        <v>153</v>
      </c>
      <c r="AU351" s="231" t="s">
        <v>84</v>
      </c>
      <c r="AY351" s="17" t="s">
        <v>151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157</v>
      </c>
      <c r="BM351" s="231" t="s">
        <v>1473</v>
      </c>
    </row>
    <row r="352" s="2" customFormat="1">
      <c r="A352" s="38"/>
      <c r="B352" s="39"/>
      <c r="C352" s="40"/>
      <c r="D352" s="233" t="s">
        <v>159</v>
      </c>
      <c r="E352" s="40"/>
      <c r="F352" s="234" t="s">
        <v>2018</v>
      </c>
      <c r="G352" s="40"/>
      <c r="H352" s="40"/>
      <c r="I352" s="235"/>
      <c r="J352" s="40"/>
      <c r="K352" s="40"/>
      <c r="L352" s="44"/>
      <c r="M352" s="236"/>
      <c r="N352" s="237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159</v>
      </c>
      <c r="AU352" s="17" t="s">
        <v>84</v>
      </c>
    </row>
    <row r="353" s="2" customFormat="1" ht="16.5" customHeight="1">
      <c r="A353" s="38"/>
      <c r="B353" s="39"/>
      <c r="C353" s="219" t="s">
        <v>788</v>
      </c>
      <c r="D353" s="219" t="s">
        <v>153</v>
      </c>
      <c r="E353" s="220" t="s">
        <v>2019</v>
      </c>
      <c r="F353" s="221" t="s">
        <v>2020</v>
      </c>
      <c r="G353" s="222" t="s">
        <v>305</v>
      </c>
      <c r="H353" s="223">
        <v>2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41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157</v>
      </c>
      <c r="AT353" s="231" t="s">
        <v>153</v>
      </c>
      <c r="AU353" s="231" t="s">
        <v>84</v>
      </c>
      <c r="AY353" s="17" t="s">
        <v>151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84</v>
      </c>
      <c r="BK353" s="232">
        <f>ROUND(I353*H353,2)</f>
        <v>0</v>
      </c>
      <c r="BL353" s="17" t="s">
        <v>157</v>
      </c>
      <c r="BM353" s="231" t="s">
        <v>1476</v>
      </c>
    </row>
    <row r="354" s="2" customFormat="1">
      <c r="A354" s="38"/>
      <c r="B354" s="39"/>
      <c r="C354" s="40"/>
      <c r="D354" s="233" t="s">
        <v>159</v>
      </c>
      <c r="E354" s="40"/>
      <c r="F354" s="234" t="s">
        <v>2020</v>
      </c>
      <c r="G354" s="40"/>
      <c r="H354" s="40"/>
      <c r="I354" s="235"/>
      <c r="J354" s="40"/>
      <c r="K354" s="40"/>
      <c r="L354" s="44"/>
      <c r="M354" s="236"/>
      <c r="N354" s="237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84</v>
      </c>
    </row>
    <row r="355" s="2" customFormat="1" ht="24.15" customHeight="1">
      <c r="A355" s="38"/>
      <c r="B355" s="39"/>
      <c r="C355" s="219" t="s">
        <v>794</v>
      </c>
      <c r="D355" s="219" t="s">
        <v>153</v>
      </c>
      <c r="E355" s="220" t="s">
        <v>2021</v>
      </c>
      <c r="F355" s="221" t="s">
        <v>2022</v>
      </c>
      <c r="G355" s="222" t="s">
        <v>194</v>
      </c>
      <c r="H355" s="223">
        <v>11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41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157</v>
      </c>
      <c r="AT355" s="231" t="s">
        <v>153</v>
      </c>
      <c r="AU355" s="231" t="s">
        <v>84</v>
      </c>
      <c r="AY355" s="17" t="s">
        <v>151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84</v>
      </c>
      <c r="BK355" s="232">
        <f>ROUND(I355*H355,2)</f>
        <v>0</v>
      </c>
      <c r="BL355" s="17" t="s">
        <v>157</v>
      </c>
      <c r="BM355" s="231" t="s">
        <v>1479</v>
      </c>
    </row>
    <row r="356" s="2" customFormat="1">
      <c r="A356" s="38"/>
      <c r="B356" s="39"/>
      <c r="C356" s="40"/>
      <c r="D356" s="233" t="s">
        <v>159</v>
      </c>
      <c r="E356" s="40"/>
      <c r="F356" s="234" t="s">
        <v>2022</v>
      </c>
      <c r="G356" s="40"/>
      <c r="H356" s="40"/>
      <c r="I356" s="235"/>
      <c r="J356" s="40"/>
      <c r="K356" s="40"/>
      <c r="L356" s="44"/>
      <c r="M356" s="236"/>
      <c r="N356" s="237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159</v>
      </c>
      <c r="AU356" s="17" t="s">
        <v>84</v>
      </c>
    </row>
    <row r="357" s="2" customFormat="1" ht="16.5" customHeight="1">
      <c r="A357" s="38"/>
      <c r="B357" s="39"/>
      <c r="C357" s="219" t="s">
        <v>800</v>
      </c>
      <c r="D357" s="219" t="s">
        <v>153</v>
      </c>
      <c r="E357" s="220" t="s">
        <v>2023</v>
      </c>
      <c r="F357" s="221" t="s">
        <v>2024</v>
      </c>
      <c r="G357" s="222" t="s">
        <v>194</v>
      </c>
      <c r="H357" s="223">
        <v>1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41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157</v>
      </c>
      <c r="AT357" s="231" t="s">
        <v>153</v>
      </c>
      <c r="AU357" s="231" t="s">
        <v>84</v>
      </c>
      <c r="AY357" s="17" t="s">
        <v>151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84</v>
      </c>
      <c r="BK357" s="232">
        <f>ROUND(I357*H357,2)</f>
        <v>0</v>
      </c>
      <c r="BL357" s="17" t="s">
        <v>157</v>
      </c>
      <c r="BM357" s="231" t="s">
        <v>1482</v>
      </c>
    </row>
    <row r="358" s="2" customFormat="1">
      <c r="A358" s="38"/>
      <c r="B358" s="39"/>
      <c r="C358" s="40"/>
      <c r="D358" s="233" t="s">
        <v>159</v>
      </c>
      <c r="E358" s="40"/>
      <c r="F358" s="234" t="s">
        <v>2024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84</v>
      </c>
    </row>
    <row r="359" s="2" customFormat="1" ht="16.5" customHeight="1">
      <c r="A359" s="38"/>
      <c r="B359" s="39"/>
      <c r="C359" s="219" t="s">
        <v>806</v>
      </c>
      <c r="D359" s="219" t="s">
        <v>153</v>
      </c>
      <c r="E359" s="220" t="s">
        <v>2025</v>
      </c>
      <c r="F359" s="221" t="s">
        <v>2026</v>
      </c>
      <c r="G359" s="222" t="s">
        <v>194</v>
      </c>
      <c r="H359" s="223">
        <v>6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41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157</v>
      </c>
      <c r="AT359" s="231" t="s">
        <v>153</v>
      </c>
      <c r="AU359" s="231" t="s">
        <v>84</v>
      </c>
      <c r="AY359" s="17" t="s">
        <v>151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84</v>
      </c>
      <c r="BK359" s="232">
        <f>ROUND(I359*H359,2)</f>
        <v>0</v>
      </c>
      <c r="BL359" s="17" t="s">
        <v>157</v>
      </c>
      <c r="BM359" s="231" t="s">
        <v>1485</v>
      </c>
    </row>
    <row r="360" s="2" customFormat="1">
      <c r="A360" s="38"/>
      <c r="B360" s="39"/>
      <c r="C360" s="40"/>
      <c r="D360" s="233" t="s">
        <v>159</v>
      </c>
      <c r="E360" s="40"/>
      <c r="F360" s="234" t="s">
        <v>2026</v>
      </c>
      <c r="G360" s="40"/>
      <c r="H360" s="40"/>
      <c r="I360" s="235"/>
      <c r="J360" s="40"/>
      <c r="K360" s="40"/>
      <c r="L360" s="44"/>
      <c r="M360" s="236"/>
      <c r="N360" s="237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84</v>
      </c>
    </row>
    <row r="361" s="2" customFormat="1" ht="16.5" customHeight="1">
      <c r="A361" s="38"/>
      <c r="B361" s="39"/>
      <c r="C361" s="219" t="s">
        <v>816</v>
      </c>
      <c r="D361" s="219" t="s">
        <v>153</v>
      </c>
      <c r="E361" s="220" t="s">
        <v>2027</v>
      </c>
      <c r="F361" s="221" t="s">
        <v>2028</v>
      </c>
      <c r="G361" s="222" t="s">
        <v>194</v>
      </c>
      <c r="H361" s="223">
        <v>2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41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157</v>
      </c>
      <c r="AT361" s="231" t="s">
        <v>153</v>
      </c>
      <c r="AU361" s="231" t="s">
        <v>84</v>
      </c>
      <c r="AY361" s="17" t="s">
        <v>151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84</v>
      </c>
      <c r="BK361" s="232">
        <f>ROUND(I361*H361,2)</f>
        <v>0</v>
      </c>
      <c r="BL361" s="17" t="s">
        <v>157</v>
      </c>
      <c r="BM361" s="231" t="s">
        <v>1488</v>
      </c>
    </row>
    <row r="362" s="2" customFormat="1">
      <c r="A362" s="38"/>
      <c r="B362" s="39"/>
      <c r="C362" s="40"/>
      <c r="D362" s="233" t="s">
        <v>159</v>
      </c>
      <c r="E362" s="40"/>
      <c r="F362" s="234" t="s">
        <v>2028</v>
      </c>
      <c r="G362" s="40"/>
      <c r="H362" s="40"/>
      <c r="I362" s="235"/>
      <c r="J362" s="40"/>
      <c r="K362" s="40"/>
      <c r="L362" s="44"/>
      <c r="M362" s="236"/>
      <c r="N362" s="237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84</v>
      </c>
    </row>
    <row r="363" s="2" customFormat="1" ht="16.5" customHeight="1">
      <c r="A363" s="38"/>
      <c r="B363" s="39"/>
      <c r="C363" s="219" t="s">
        <v>822</v>
      </c>
      <c r="D363" s="219" t="s">
        <v>153</v>
      </c>
      <c r="E363" s="220" t="s">
        <v>2029</v>
      </c>
      <c r="F363" s="221" t="s">
        <v>2030</v>
      </c>
      <c r="G363" s="222" t="s">
        <v>194</v>
      </c>
      <c r="H363" s="223">
        <v>2</v>
      </c>
      <c r="I363" s="224"/>
      <c r="J363" s="225">
        <f>ROUND(I363*H363,2)</f>
        <v>0</v>
      </c>
      <c r="K363" s="226"/>
      <c r="L363" s="44"/>
      <c r="M363" s="227" t="s">
        <v>1</v>
      </c>
      <c r="N363" s="228" t="s">
        <v>41</v>
      </c>
      <c r="O363" s="91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157</v>
      </c>
      <c r="AT363" s="231" t="s">
        <v>153</v>
      </c>
      <c r="AU363" s="231" t="s">
        <v>84</v>
      </c>
      <c r="AY363" s="17" t="s">
        <v>151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84</v>
      </c>
      <c r="BK363" s="232">
        <f>ROUND(I363*H363,2)</f>
        <v>0</v>
      </c>
      <c r="BL363" s="17" t="s">
        <v>157</v>
      </c>
      <c r="BM363" s="231" t="s">
        <v>1491</v>
      </c>
    </row>
    <row r="364" s="2" customFormat="1">
      <c r="A364" s="38"/>
      <c r="B364" s="39"/>
      <c r="C364" s="40"/>
      <c r="D364" s="233" t="s">
        <v>159</v>
      </c>
      <c r="E364" s="40"/>
      <c r="F364" s="234" t="s">
        <v>2030</v>
      </c>
      <c r="G364" s="40"/>
      <c r="H364" s="40"/>
      <c r="I364" s="235"/>
      <c r="J364" s="40"/>
      <c r="K364" s="40"/>
      <c r="L364" s="44"/>
      <c r="M364" s="236"/>
      <c r="N364" s="237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159</v>
      </c>
      <c r="AU364" s="17" t="s">
        <v>84</v>
      </c>
    </row>
    <row r="365" s="2" customFormat="1" ht="21.75" customHeight="1">
      <c r="A365" s="38"/>
      <c r="B365" s="39"/>
      <c r="C365" s="219" t="s">
        <v>827</v>
      </c>
      <c r="D365" s="219" t="s">
        <v>153</v>
      </c>
      <c r="E365" s="220" t="s">
        <v>2031</v>
      </c>
      <c r="F365" s="221" t="s">
        <v>2032</v>
      </c>
      <c r="G365" s="222" t="s">
        <v>194</v>
      </c>
      <c r="H365" s="223">
        <v>10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157</v>
      </c>
      <c r="AT365" s="231" t="s">
        <v>153</v>
      </c>
      <c r="AU365" s="231" t="s">
        <v>84</v>
      </c>
      <c r="AY365" s="17" t="s">
        <v>151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157</v>
      </c>
      <c r="BM365" s="231" t="s">
        <v>1494</v>
      </c>
    </row>
    <row r="366" s="2" customFormat="1">
      <c r="A366" s="38"/>
      <c r="B366" s="39"/>
      <c r="C366" s="40"/>
      <c r="D366" s="233" t="s">
        <v>159</v>
      </c>
      <c r="E366" s="40"/>
      <c r="F366" s="234" t="s">
        <v>2032</v>
      </c>
      <c r="G366" s="40"/>
      <c r="H366" s="40"/>
      <c r="I366" s="235"/>
      <c r="J366" s="40"/>
      <c r="K366" s="40"/>
      <c r="L366" s="44"/>
      <c r="M366" s="236"/>
      <c r="N366" s="23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159</v>
      </c>
      <c r="AU366" s="17" t="s">
        <v>84</v>
      </c>
    </row>
    <row r="367" s="2" customFormat="1" ht="16.5" customHeight="1">
      <c r="A367" s="38"/>
      <c r="B367" s="39"/>
      <c r="C367" s="219" t="s">
        <v>832</v>
      </c>
      <c r="D367" s="219" t="s">
        <v>153</v>
      </c>
      <c r="E367" s="220" t="s">
        <v>2033</v>
      </c>
      <c r="F367" s="221" t="s">
        <v>2034</v>
      </c>
      <c r="G367" s="222" t="s">
        <v>194</v>
      </c>
      <c r="H367" s="223">
        <v>4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41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157</v>
      </c>
      <c r="AT367" s="231" t="s">
        <v>153</v>
      </c>
      <c r="AU367" s="231" t="s">
        <v>84</v>
      </c>
      <c r="AY367" s="17" t="s">
        <v>151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84</v>
      </c>
      <c r="BK367" s="232">
        <f>ROUND(I367*H367,2)</f>
        <v>0</v>
      </c>
      <c r="BL367" s="17" t="s">
        <v>157</v>
      </c>
      <c r="BM367" s="231" t="s">
        <v>1497</v>
      </c>
    </row>
    <row r="368" s="2" customFormat="1">
      <c r="A368" s="38"/>
      <c r="B368" s="39"/>
      <c r="C368" s="40"/>
      <c r="D368" s="233" t="s">
        <v>159</v>
      </c>
      <c r="E368" s="40"/>
      <c r="F368" s="234" t="s">
        <v>2034</v>
      </c>
      <c r="G368" s="40"/>
      <c r="H368" s="40"/>
      <c r="I368" s="235"/>
      <c r="J368" s="40"/>
      <c r="K368" s="40"/>
      <c r="L368" s="44"/>
      <c r="M368" s="236"/>
      <c r="N368" s="237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159</v>
      </c>
      <c r="AU368" s="17" t="s">
        <v>84</v>
      </c>
    </row>
    <row r="369" s="2" customFormat="1" ht="16.5" customHeight="1">
      <c r="A369" s="38"/>
      <c r="B369" s="39"/>
      <c r="C369" s="219" t="s">
        <v>838</v>
      </c>
      <c r="D369" s="219" t="s">
        <v>153</v>
      </c>
      <c r="E369" s="220" t="s">
        <v>2035</v>
      </c>
      <c r="F369" s="221" t="s">
        <v>2036</v>
      </c>
      <c r="G369" s="222" t="s">
        <v>194</v>
      </c>
      <c r="H369" s="223">
        <v>2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157</v>
      </c>
      <c r="AT369" s="231" t="s">
        <v>153</v>
      </c>
      <c r="AU369" s="231" t="s">
        <v>84</v>
      </c>
      <c r="AY369" s="17" t="s">
        <v>151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157</v>
      </c>
      <c r="BM369" s="231" t="s">
        <v>1500</v>
      </c>
    </row>
    <row r="370" s="2" customFormat="1">
      <c r="A370" s="38"/>
      <c r="B370" s="39"/>
      <c r="C370" s="40"/>
      <c r="D370" s="233" t="s">
        <v>159</v>
      </c>
      <c r="E370" s="40"/>
      <c r="F370" s="234" t="s">
        <v>2036</v>
      </c>
      <c r="G370" s="40"/>
      <c r="H370" s="40"/>
      <c r="I370" s="235"/>
      <c r="J370" s="40"/>
      <c r="K370" s="40"/>
      <c r="L370" s="44"/>
      <c r="M370" s="236"/>
      <c r="N370" s="237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159</v>
      </c>
      <c r="AU370" s="17" t="s">
        <v>84</v>
      </c>
    </row>
    <row r="371" s="2" customFormat="1" ht="16.5" customHeight="1">
      <c r="A371" s="38"/>
      <c r="B371" s="39"/>
      <c r="C371" s="219" t="s">
        <v>842</v>
      </c>
      <c r="D371" s="219" t="s">
        <v>153</v>
      </c>
      <c r="E371" s="220" t="s">
        <v>2037</v>
      </c>
      <c r="F371" s="221" t="s">
        <v>2038</v>
      </c>
      <c r="G371" s="222" t="s">
        <v>194</v>
      </c>
      <c r="H371" s="223">
        <v>4</v>
      </c>
      <c r="I371" s="224"/>
      <c r="J371" s="225">
        <f>ROUND(I371*H371,2)</f>
        <v>0</v>
      </c>
      <c r="K371" s="226"/>
      <c r="L371" s="44"/>
      <c r="M371" s="227" t="s">
        <v>1</v>
      </c>
      <c r="N371" s="228" t="s">
        <v>41</v>
      </c>
      <c r="O371" s="91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157</v>
      </c>
      <c r="AT371" s="231" t="s">
        <v>153</v>
      </c>
      <c r="AU371" s="231" t="s">
        <v>84</v>
      </c>
      <c r="AY371" s="17" t="s">
        <v>151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84</v>
      </c>
      <c r="BK371" s="232">
        <f>ROUND(I371*H371,2)</f>
        <v>0</v>
      </c>
      <c r="BL371" s="17" t="s">
        <v>157</v>
      </c>
      <c r="BM371" s="231" t="s">
        <v>1503</v>
      </c>
    </row>
    <row r="372" s="2" customFormat="1">
      <c r="A372" s="38"/>
      <c r="B372" s="39"/>
      <c r="C372" s="40"/>
      <c r="D372" s="233" t="s">
        <v>159</v>
      </c>
      <c r="E372" s="40"/>
      <c r="F372" s="234" t="s">
        <v>2038</v>
      </c>
      <c r="G372" s="40"/>
      <c r="H372" s="40"/>
      <c r="I372" s="235"/>
      <c r="J372" s="40"/>
      <c r="K372" s="40"/>
      <c r="L372" s="44"/>
      <c r="M372" s="236"/>
      <c r="N372" s="237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84</v>
      </c>
    </row>
    <row r="373" s="2" customFormat="1" ht="21.75" customHeight="1">
      <c r="A373" s="38"/>
      <c r="B373" s="39"/>
      <c r="C373" s="219" t="s">
        <v>846</v>
      </c>
      <c r="D373" s="219" t="s">
        <v>153</v>
      </c>
      <c r="E373" s="220" t="s">
        <v>2039</v>
      </c>
      <c r="F373" s="221" t="s">
        <v>2040</v>
      </c>
      <c r="G373" s="222" t="s">
        <v>194</v>
      </c>
      <c r="H373" s="223">
        <v>16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41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157</v>
      </c>
      <c r="AT373" s="231" t="s">
        <v>153</v>
      </c>
      <c r="AU373" s="231" t="s">
        <v>84</v>
      </c>
      <c r="AY373" s="17" t="s">
        <v>151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84</v>
      </c>
      <c r="BK373" s="232">
        <f>ROUND(I373*H373,2)</f>
        <v>0</v>
      </c>
      <c r="BL373" s="17" t="s">
        <v>157</v>
      </c>
      <c r="BM373" s="231" t="s">
        <v>1506</v>
      </c>
    </row>
    <row r="374" s="2" customFormat="1">
      <c r="A374" s="38"/>
      <c r="B374" s="39"/>
      <c r="C374" s="40"/>
      <c r="D374" s="233" t="s">
        <v>159</v>
      </c>
      <c r="E374" s="40"/>
      <c r="F374" s="234" t="s">
        <v>2040</v>
      </c>
      <c r="G374" s="40"/>
      <c r="H374" s="40"/>
      <c r="I374" s="235"/>
      <c r="J374" s="40"/>
      <c r="K374" s="40"/>
      <c r="L374" s="44"/>
      <c r="M374" s="236"/>
      <c r="N374" s="237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84</v>
      </c>
    </row>
    <row r="375" s="2" customFormat="1" ht="16.5" customHeight="1">
      <c r="A375" s="38"/>
      <c r="B375" s="39"/>
      <c r="C375" s="219" t="s">
        <v>851</v>
      </c>
      <c r="D375" s="219" t="s">
        <v>153</v>
      </c>
      <c r="E375" s="220" t="s">
        <v>2041</v>
      </c>
      <c r="F375" s="221" t="s">
        <v>2042</v>
      </c>
      <c r="G375" s="222" t="s">
        <v>194</v>
      </c>
      <c r="H375" s="223">
        <v>4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41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157</v>
      </c>
      <c r="AT375" s="231" t="s">
        <v>153</v>
      </c>
      <c r="AU375" s="231" t="s">
        <v>84</v>
      </c>
      <c r="AY375" s="17" t="s">
        <v>151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84</v>
      </c>
      <c r="BK375" s="232">
        <f>ROUND(I375*H375,2)</f>
        <v>0</v>
      </c>
      <c r="BL375" s="17" t="s">
        <v>157</v>
      </c>
      <c r="BM375" s="231" t="s">
        <v>1509</v>
      </c>
    </row>
    <row r="376" s="2" customFormat="1">
      <c r="A376" s="38"/>
      <c r="B376" s="39"/>
      <c r="C376" s="40"/>
      <c r="D376" s="233" t="s">
        <v>159</v>
      </c>
      <c r="E376" s="40"/>
      <c r="F376" s="234" t="s">
        <v>2042</v>
      </c>
      <c r="G376" s="40"/>
      <c r="H376" s="40"/>
      <c r="I376" s="235"/>
      <c r="J376" s="40"/>
      <c r="K376" s="40"/>
      <c r="L376" s="44"/>
      <c r="M376" s="236"/>
      <c r="N376" s="237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159</v>
      </c>
      <c r="AU376" s="17" t="s">
        <v>84</v>
      </c>
    </row>
    <row r="377" s="2" customFormat="1" ht="16.5" customHeight="1">
      <c r="A377" s="38"/>
      <c r="B377" s="39"/>
      <c r="C377" s="219" t="s">
        <v>855</v>
      </c>
      <c r="D377" s="219" t="s">
        <v>153</v>
      </c>
      <c r="E377" s="220" t="s">
        <v>2043</v>
      </c>
      <c r="F377" s="221" t="s">
        <v>2044</v>
      </c>
      <c r="G377" s="222" t="s">
        <v>194</v>
      </c>
      <c r="H377" s="223">
        <v>6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41</v>
      </c>
      <c r="O377" s="91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157</v>
      </c>
      <c r="AT377" s="231" t="s">
        <v>153</v>
      </c>
      <c r="AU377" s="231" t="s">
        <v>84</v>
      </c>
      <c r="AY377" s="17" t="s">
        <v>151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84</v>
      </c>
      <c r="BK377" s="232">
        <f>ROUND(I377*H377,2)</f>
        <v>0</v>
      </c>
      <c r="BL377" s="17" t="s">
        <v>157</v>
      </c>
      <c r="BM377" s="231" t="s">
        <v>1512</v>
      </c>
    </row>
    <row r="378" s="2" customFormat="1">
      <c r="A378" s="38"/>
      <c r="B378" s="39"/>
      <c r="C378" s="40"/>
      <c r="D378" s="233" t="s">
        <v>159</v>
      </c>
      <c r="E378" s="40"/>
      <c r="F378" s="234" t="s">
        <v>2044</v>
      </c>
      <c r="G378" s="40"/>
      <c r="H378" s="40"/>
      <c r="I378" s="235"/>
      <c r="J378" s="40"/>
      <c r="K378" s="40"/>
      <c r="L378" s="44"/>
      <c r="M378" s="236"/>
      <c r="N378" s="237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159</v>
      </c>
      <c r="AU378" s="17" t="s">
        <v>84</v>
      </c>
    </row>
    <row r="379" s="2" customFormat="1" ht="16.5" customHeight="1">
      <c r="A379" s="38"/>
      <c r="B379" s="39"/>
      <c r="C379" s="219" t="s">
        <v>859</v>
      </c>
      <c r="D379" s="219" t="s">
        <v>153</v>
      </c>
      <c r="E379" s="220" t="s">
        <v>2045</v>
      </c>
      <c r="F379" s="221" t="s">
        <v>2046</v>
      </c>
      <c r="G379" s="222" t="s">
        <v>194</v>
      </c>
      <c r="H379" s="223">
        <v>6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41</v>
      </c>
      <c r="O379" s="91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157</v>
      </c>
      <c r="AT379" s="231" t="s">
        <v>153</v>
      </c>
      <c r="AU379" s="231" t="s">
        <v>84</v>
      </c>
      <c r="AY379" s="17" t="s">
        <v>151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84</v>
      </c>
      <c r="BK379" s="232">
        <f>ROUND(I379*H379,2)</f>
        <v>0</v>
      </c>
      <c r="BL379" s="17" t="s">
        <v>157</v>
      </c>
      <c r="BM379" s="231" t="s">
        <v>1515</v>
      </c>
    </row>
    <row r="380" s="2" customFormat="1">
      <c r="A380" s="38"/>
      <c r="B380" s="39"/>
      <c r="C380" s="40"/>
      <c r="D380" s="233" t="s">
        <v>159</v>
      </c>
      <c r="E380" s="40"/>
      <c r="F380" s="234" t="s">
        <v>2046</v>
      </c>
      <c r="G380" s="40"/>
      <c r="H380" s="40"/>
      <c r="I380" s="235"/>
      <c r="J380" s="40"/>
      <c r="K380" s="40"/>
      <c r="L380" s="44"/>
      <c r="M380" s="236"/>
      <c r="N380" s="237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159</v>
      </c>
      <c r="AU380" s="17" t="s">
        <v>84</v>
      </c>
    </row>
    <row r="381" s="2" customFormat="1" ht="16.5" customHeight="1">
      <c r="A381" s="38"/>
      <c r="B381" s="39"/>
      <c r="C381" s="219" t="s">
        <v>863</v>
      </c>
      <c r="D381" s="219" t="s">
        <v>153</v>
      </c>
      <c r="E381" s="220" t="s">
        <v>2047</v>
      </c>
      <c r="F381" s="221" t="s">
        <v>2048</v>
      </c>
      <c r="G381" s="222" t="s">
        <v>194</v>
      </c>
      <c r="H381" s="223">
        <v>16</v>
      </c>
      <c r="I381" s="224"/>
      <c r="J381" s="225">
        <f>ROUND(I381*H381,2)</f>
        <v>0</v>
      </c>
      <c r="K381" s="226"/>
      <c r="L381" s="44"/>
      <c r="M381" s="227" t="s">
        <v>1</v>
      </c>
      <c r="N381" s="228" t="s">
        <v>41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157</v>
      </c>
      <c r="AT381" s="231" t="s">
        <v>153</v>
      </c>
      <c r="AU381" s="231" t="s">
        <v>84</v>
      </c>
      <c r="AY381" s="17" t="s">
        <v>151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84</v>
      </c>
      <c r="BK381" s="232">
        <f>ROUND(I381*H381,2)</f>
        <v>0</v>
      </c>
      <c r="BL381" s="17" t="s">
        <v>157</v>
      </c>
      <c r="BM381" s="231" t="s">
        <v>1518</v>
      </c>
    </row>
    <row r="382" s="2" customFormat="1">
      <c r="A382" s="38"/>
      <c r="B382" s="39"/>
      <c r="C382" s="40"/>
      <c r="D382" s="233" t="s">
        <v>159</v>
      </c>
      <c r="E382" s="40"/>
      <c r="F382" s="234" t="s">
        <v>2048</v>
      </c>
      <c r="G382" s="40"/>
      <c r="H382" s="40"/>
      <c r="I382" s="235"/>
      <c r="J382" s="40"/>
      <c r="K382" s="40"/>
      <c r="L382" s="44"/>
      <c r="M382" s="236"/>
      <c r="N382" s="237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159</v>
      </c>
      <c r="AU382" s="17" t="s">
        <v>84</v>
      </c>
    </row>
    <row r="383" s="2" customFormat="1" ht="16.5" customHeight="1">
      <c r="A383" s="38"/>
      <c r="B383" s="39"/>
      <c r="C383" s="219" t="s">
        <v>868</v>
      </c>
      <c r="D383" s="219" t="s">
        <v>153</v>
      </c>
      <c r="E383" s="220" t="s">
        <v>2049</v>
      </c>
      <c r="F383" s="221" t="s">
        <v>2050</v>
      </c>
      <c r="G383" s="222" t="s">
        <v>194</v>
      </c>
      <c r="H383" s="223">
        <v>4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41</v>
      </c>
      <c r="O383" s="91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157</v>
      </c>
      <c r="AT383" s="231" t="s">
        <v>153</v>
      </c>
      <c r="AU383" s="231" t="s">
        <v>84</v>
      </c>
      <c r="AY383" s="17" t="s">
        <v>151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84</v>
      </c>
      <c r="BK383" s="232">
        <f>ROUND(I383*H383,2)</f>
        <v>0</v>
      </c>
      <c r="BL383" s="17" t="s">
        <v>157</v>
      </c>
      <c r="BM383" s="231" t="s">
        <v>1521</v>
      </c>
    </row>
    <row r="384" s="2" customFormat="1">
      <c r="A384" s="38"/>
      <c r="B384" s="39"/>
      <c r="C384" s="40"/>
      <c r="D384" s="233" t="s">
        <v>159</v>
      </c>
      <c r="E384" s="40"/>
      <c r="F384" s="234" t="s">
        <v>2050</v>
      </c>
      <c r="G384" s="40"/>
      <c r="H384" s="40"/>
      <c r="I384" s="235"/>
      <c r="J384" s="40"/>
      <c r="K384" s="40"/>
      <c r="L384" s="44"/>
      <c r="M384" s="236"/>
      <c r="N384" s="237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159</v>
      </c>
      <c r="AU384" s="17" t="s">
        <v>84</v>
      </c>
    </row>
    <row r="385" s="2" customFormat="1" ht="16.5" customHeight="1">
      <c r="A385" s="38"/>
      <c r="B385" s="39"/>
      <c r="C385" s="219" t="s">
        <v>875</v>
      </c>
      <c r="D385" s="219" t="s">
        <v>153</v>
      </c>
      <c r="E385" s="220" t="s">
        <v>2051</v>
      </c>
      <c r="F385" s="221" t="s">
        <v>2052</v>
      </c>
      <c r="G385" s="222" t="s">
        <v>194</v>
      </c>
      <c r="H385" s="223">
        <v>2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41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157</v>
      </c>
      <c r="AT385" s="231" t="s">
        <v>153</v>
      </c>
      <c r="AU385" s="231" t="s">
        <v>84</v>
      </c>
      <c r="AY385" s="17" t="s">
        <v>151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84</v>
      </c>
      <c r="BK385" s="232">
        <f>ROUND(I385*H385,2)</f>
        <v>0</v>
      </c>
      <c r="BL385" s="17" t="s">
        <v>157</v>
      </c>
      <c r="BM385" s="231" t="s">
        <v>1524</v>
      </c>
    </row>
    <row r="386" s="2" customFormat="1">
      <c r="A386" s="38"/>
      <c r="B386" s="39"/>
      <c r="C386" s="40"/>
      <c r="D386" s="233" t="s">
        <v>159</v>
      </c>
      <c r="E386" s="40"/>
      <c r="F386" s="234" t="s">
        <v>2052</v>
      </c>
      <c r="G386" s="40"/>
      <c r="H386" s="40"/>
      <c r="I386" s="235"/>
      <c r="J386" s="40"/>
      <c r="K386" s="40"/>
      <c r="L386" s="44"/>
      <c r="M386" s="236"/>
      <c r="N386" s="237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159</v>
      </c>
      <c r="AU386" s="17" t="s">
        <v>84</v>
      </c>
    </row>
    <row r="387" s="2" customFormat="1" ht="16.5" customHeight="1">
      <c r="A387" s="38"/>
      <c r="B387" s="39"/>
      <c r="C387" s="219" t="s">
        <v>880</v>
      </c>
      <c r="D387" s="219" t="s">
        <v>153</v>
      </c>
      <c r="E387" s="220" t="s">
        <v>2053</v>
      </c>
      <c r="F387" s="221" t="s">
        <v>2054</v>
      </c>
      <c r="G387" s="222" t="s">
        <v>194</v>
      </c>
      <c r="H387" s="223">
        <v>2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41</v>
      </c>
      <c r="O387" s="91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157</v>
      </c>
      <c r="AT387" s="231" t="s">
        <v>153</v>
      </c>
      <c r="AU387" s="231" t="s">
        <v>84</v>
      </c>
      <c r="AY387" s="17" t="s">
        <v>151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84</v>
      </c>
      <c r="BK387" s="232">
        <f>ROUND(I387*H387,2)</f>
        <v>0</v>
      </c>
      <c r="BL387" s="17" t="s">
        <v>157</v>
      </c>
      <c r="BM387" s="231" t="s">
        <v>1527</v>
      </c>
    </row>
    <row r="388" s="2" customFormat="1">
      <c r="A388" s="38"/>
      <c r="B388" s="39"/>
      <c r="C388" s="40"/>
      <c r="D388" s="233" t="s">
        <v>159</v>
      </c>
      <c r="E388" s="40"/>
      <c r="F388" s="234" t="s">
        <v>2054</v>
      </c>
      <c r="G388" s="40"/>
      <c r="H388" s="40"/>
      <c r="I388" s="235"/>
      <c r="J388" s="40"/>
      <c r="K388" s="40"/>
      <c r="L388" s="44"/>
      <c r="M388" s="236"/>
      <c r="N388" s="237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84</v>
      </c>
    </row>
    <row r="389" s="2" customFormat="1" ht="16.5" customHeight="1">
      <c r="A389" s="38"/>
      <c r="B389" s="39"/>
      <c r="C389" s="219" t="s">
        <v>884</v>
      </c>
      <c r="D389" s="219" t="s">
        <v>153</v>
      </c>
      <c r="E389" s="220" t="s">
        <v>2055</v>
      </c>
      <c r="F389" s="221" t="s">
        <v>2056</v>
      </c>
      <c r="G389" s="222" t="s">
        <v>194</v>
      </c>
      <c r="H389" s="223">
        <v>2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41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157</v>
      </c>
      <c r="AT389" s="231" t="s">
        <v>153</v>
      </c>
      <c r="AU389" s="231" t="s">
        <v>84</v>
      </c>
      <c r="AY389" s="17" t="s">
        <v>151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84</v>
      </c>
      <c r="BK389" s="232">
        <f>ROUND(I389*H389,2)</f>
        <v>0</v>
      </c>
      <c r="BL389" s="17" t="s">
        <v>157</v>
      </c>
      <c r="BM389" s="231" t="s">
        <v>1530</v>
      </c>
    </row>
    <row r="390" s="2" customFormat="1">
      <c r="A390" s="38"/>
      <c r="B390" s="39"/>
      <c r="C390" s="40"/>
      <c r="D390" s="233" t="s">
        <v>159</v>
      </c>
      <c r="E390" s="40"/>
      <c r="F390" s="234" t="s">
        <v>2056</v>
      </c>
      <c r="G390" s="40"/>
      <c r="H390" s="40"/>
      <c r="I390" s="235"/>
      <c r="J390" s="40"/>
      <c r="K390" s="40"/>
      <c r="L390" s="44"/>
      <c r="M390" s="236"/>
      <c r="N390" s="237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159</v>
      </c>
      <c r="AU390" s="17" t="s">
        <v>84</v>
      </c>
    </row>
    <row r="391" s="2" customFormat="1" ht="16.5" customHeight="1">
      <c r="A391" s="38"/>
      <c r="B391" s="39"/>
      <c r="C391" s="219" t="s">
        <v>889</v>
      </c>
      <c r="D391" s="219" t="s">
        <v>153</v>
      </c>
      <c r="E391" s="220" t="s">
        <v>2057</v>
      </c>
      <c r="F391" s="221" t="s">
        <v>2058</v>
      </c>
      <c r="G391" s="222" t="s">
        <v>194</v>
      </c>
      <c r="H391" s="223">
        <v>4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41</v>
      </c>
      <c r="O391" s="91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157</v>
      </c>
      <c r="AT391" s="231" t="s">
        <v>153</v>
      </c>
      <c r="AU391" s="231" t="s">
        <v>84</v>
      </c>
      <c r="AY391" s="17" t="s">
        <v>151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84</v>
      </c>
      <c r="BK391" s="232">
        <f>ROUND(I391*H391,2)</f>
        <v>0</v>
      </c>
      <c r="BL391" s="17" t="s">
        <v>157</v>
      </c>
      <c r="BM391" s="231" t="s">
        <v>1533</v>
      </c>
    </row>
    <row r="392" s="2" customFormat="1">
      <c r="A392" s="38"/>
      <c r="B392" s="39"/>
      <c r="C392" s="40"/>
      <c r="D392" s="233" t="s">
        <v>159</v>
      </c>
      <c r="E392" s="40"/>
      <c r="F392" s="234" t="s">
        <v>2058</v>
      </c>
      <c r="G392" s="40"/>
      <c r="H392" s="40"/>
      <c r="I392" s="235"/>
      <c r="J392" s="40"/>
      <c r="K392" s="40"/>
      <c r="L392" s="44"/>
      <c r="M392" s="236"/>
      <c r="N392" s="237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159</v>
      </c>
      <c r="AU392" s="17" t="s">
        <v>84</v>
      </c>
    </row>
    <row r="393" s="2" customFormat="1" ht="16.5" customHeight="1">
      <c r="A393" s="38"/>
      <c r="B393" s="39"/>
      <c r="C393" s="219" t="s">
        <v>895</v>
      </c>
      <c r="D393" s="219" t="s">
        <v>153</v>
      </c>
      <c r="E393" s="220" t="s">
        <v>2059</v>
      </c>
      <c r="F393" s="221" t="s">
        <v>2060</v>
      </c>
      <c r="G393" s="222" t="s">
        <v>194</v>
      </c>
      <c r="H393" s="223">
        <v>2</v>
      </c>
      <c r="I393" s="224"/>
      <c r="J393" s="225">
        <f>ROUND(I393*H393,2)</f>
        <v>0</v>
      </c>
      <c r="K393" s="226"/>
      <c r="L393" s="44"/>
      <c r="M393" s="227" t="s">
        <v>1</v>
      </c>
      <c r="N393" s="228" t="s">
        <v>41</v>
      </c>
      <c r="O393" s="91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157</v>
      </c>
      <c r="AT393" s="231" t="s">
        <v>153</v>
      </c>
      <c r="AU393" s="231" t="s">
        <v>84</v>
      </c>
      <c r="AY393" s="17" t="s">
        <v>151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84</v>
      </c>
      <c r="BK393" s="232">
        <f>ROUND(I393*H393,2)</f>
        <v>0</v>
      </c>
      <c r="BL393" s="17" t="s">
        <v>157</v>
      </c>
      <c r="BM393" s="231" t="s">
        <v>1536</v>
      </c>
    </row>
    <row r="394" s="2" customFormat="1">
      <c r="A394" s="38"/>
      <c r="B394" s="39"/>
      <c r="C394" s="40"/>
      <c r="D394" s="233" t="s">
        <v>159</v>
      </c>
      <c r="E394" s="40"/>
      <c r="F394" s="234" t="s">
        <v>2060</v>
      </c>
      <c r="G394" s="40"/>
      <c r="H394" s="40"/>
      <c r="I394" s="235"/>
      <c r="J394" s="40"/>
      <c r="K394" s="40"/>
      <c r="L394" s="44"/>
      <c r="M394" s="236"/>
      <c r="N394" s="237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159</v>
      </c>
      <c r="AU394" s="17" t="s">
        <v>84</v>
      </c>
    </row>
    <row r="395" s="2" customFormat="1" ht="16.5" customHeight="1">
      <c r="A395" s="38"/>
      <c r="B395" s="39"/>
      <c r="C395" s="219" t="s">
        <v>899</v>
      </c>
      <c r="D395" s="219" t="s">
        <v>153</v>
      </c>
      <c r="E395" s="220" t="s">
        <v>2061</v>
      </c>
      <c r="F395" s="221" t="s">
        <v>2062</v>
      </c>
      <c r="G395" s="222" t="s">
        <v>194</v>
      </c>
      <c r="H395" s="223">
        <v>3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41</v>
      </c>
      <c r="O395" s="91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157</v>
      </c>
      <c r="AT395" s="231" t="s">
        <v>153</v>
      </c>
      <c r="AU395" s="231" t="s">
        <v>84</v>
      </c>
      <c r="AY395" s="17" t="s">
        <v>151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84</v>
      </c>
      <c r="BK395" s="232">
        <f>ROUND(I395*H395,2)</f>
        <v>0</v>
      </c>
      <c r="BL395" s="17" t="s">
        <v>157</v>
      </c>
      <c r="BM395" s="231" t="s">
        <v>1539</v>
      </c>
    </row>
    <row r="396" s="2" customFormat="1">
      <c r="A396" s="38"/>
      <c r="B396" s="39"/>
      <c r="C396" s="40"/>
      <c r="D396" s="233" t="s">
        <v>159</v>
      </c>
      <c r="E396" s="40"/>
      <c r="F396" s="234" t="s">
        <v>2062</v>
      </c>
      <c r="G396" s="40"/>
      <c r="H396" s="40"/>
      <c r="I396" s="235"/>
      <c r="J396" s="40"/>
      <c r="K396" s="40"/>
      <c r="L396" s="44"/>
      <c r="M396" s="236"/>
      <c r="N396" s="237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84</v>
      </c>
    </row>
    <row r="397" s="2" customFormat="1" ht="24.15" customHeight="1">
      <c r="A397" s="38"/>
      <c r="B397" s="39"/>
      <c r="C397" s="219" t="s">
        <v>903</v>
      </c>
      <c r="D397" s="219" t="s">
        <v>153</v>
      </c>
      <c r="E397" s="220" t="s">
        <v>2063</v>
      </c>
      <c r="F397" s="221" t="s">
        <v>2064</v>
      </c>
      <c r="G397" s="222" t="s">
        <v>194</v>
      </c>
      <c r="H397" s="223">
        <v>1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41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157</v>
      </c>
      <c r="AT397" s="231" t="s">
        <v>153</v>
      </c>
      <c r="AU397" s="231" t="s">
        <v>84</v>
      </c>
      <c r="AY397" s="17" t="s">
        <v>151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84</v>
      </c>
      <c r="BK397" s="232">
        <f>ROUND(I397*H397,2)</f>
        <v>0</v>
      </c>
      <c r="BL397" s="17" t="s">
        <v>157</v>
      </c>
      <c r="BM397" s="231" t="s">
        <v>1542</v>
      </c>
    </row>
    <row r="398" s="2" customFormat="1">
      <c r="A398" s="38"/>
      <c r="B398" s="39"/>
      <c r="C398" s="40"/>
      <c r="D398" s="233" t="s">
        <v>159</v>
      </c>
      <c r="E398" s="40"/>
      <c r="F398" s="234" t="s">
        <v>2064</v>
      </c>
      <c r="G398" s="40"/>
      <c r="H398" s="40"/>
      <c r="I398" s="235"/>
      <c r="J398" s="40"/>
      <c r="K398" s="40"/>
      <c r="L398" s="44"/>
      <c r="M398" s="236"/>
      <c r="N398" s="237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159</v>
      </c>
      <c r="AU398" s="17" t="s">
        <v>84</v>
      </c>
    </row>
    <row r="399" s="2" customFormat="1" ht="24.15" customHeight="1">
      <c r="A399" s="38"/>
      <c r="B399" s="39"/>
      <c r="C399" s="219" t="s">
        <v>907</v>
      </c>
      <c r="D399" s="219" t="s">
        <v>153</v>
      </c>
      <c r="E399" s="220" t="s">
        <v>2065</v>
      </c>
      <c r="F399" s="221" t="s">
        <v>2066</v>
      </c>
      <c r="G399" s="222" t="s">
        <v>194</v>
      </c>
      <c r="H399" s="223">
        <v>2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41</v>
      </c>
      <c r="O399" s="91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157</v>
      </c>
      <c r="AT399" s="231" t="s">
        <v>153</v>
      </c>
      <c r="AU399" s="231" t="s">
        <v>84</v>
      </c>
      <c r="AY399" s="17" t="s">
        <v>151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84</v>
      </c>
      <c r="BK399" s="232">
        <f>ROUND(I399*H399,2)</f>
        <v>0</v>
      </c>
      <c r="BL399" s="17" t="s">
        <v>157</v>
      </c>
      <c r="BM399" s="231" t="s">
        <v>1545</v>
      </c>
    </row>
    <row r="400" s="2" customFormat="1">
      <c r="A400" s="38"/>
      <c r="B400" s="39"/>
      <c r="C400" s="40"/>
      <c r="D400" s="233" t="s">
        <v>159</v>
      </c>
      <c r="E400" s="40"/>
      <c r="F400" s="234" t="s">
        <v>2066</v>
      </c>
      <c r="G400" s="40"/>
      <c r="H400" s="40"/>
      <c r="I400" s="235"/>
      <c r="J400" s="40"/>
      <c r="K400" s="40"/>
      <c r="L400" s="44"/>
      <c r="M400" s="236"/>
      <c r="N400" s="237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159</v>
      </c>
      <c r="AU400" s="17" t="s">
        <v>84</v>
      </c>
    </row>
    <row r="401" s="2" customFormat="1" ht="21.75" customHeight="1">
      <c r="A401" s="38"/>
      <c r="B401" s="39"/>
      <c r="C401" s="219" t="s">
        <v>916</v>
      </c>
      <c r="D401" s="219" t="s">
        <v>153</v>
      </c>
      <c r="E401" s="220" t="s">
        <v>2067</v>
      </c>
      <c r="F401" s="221" t="s">
        <v>2068</v>
      </c>
      <c r="G401" s="222" t="s">
        <v>194</v>
      </c>
      <c r="H401" s="223">
        <v>10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41</v>
      </c>
      <c r="O401" s="91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157</v>
      </c>
      <c r="AT401" s="231" t="s">
        <v>153</v>
      </c>
      <c r="AU401" s="231" t="s">
        <v>84</v>
      </c>
      <c r="AY401" s="17" t="s">
        <v>151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84</v>
      </c>
      <c r="BK401" s="232">
        <f>ROUND(I401*H401,2)</f>
        <v>0</v>
      </c>
      <c r="BL401" s="17" t="s">
        <v>157</v>
      </c>
      <c r="BM401" s="231" t="s">
        <v>1548</v>
      </c>
    </row>
    <row r="402" s="2" customFormat="1">
      <c r="A402" s="38"/>
      <c r="B402" s="39"/>
      <c r="C402" s="40"/>
      <c r="D402" s="233" t="s">
        <v>159</v>
      </c>
      <c r="E402" s="40"/>
      <c r="F402" s="234" t="s">
        <v>2068</v>
      </c>
      <c r="G402" s="40"/>
      <c r="H402" s="40"/>
      <c r="I402" s="235"/>
      <c r="J402" s="40"/>
      <c r="K402" s="40"/>
      <c r="L402" s="44"/>
      <c r="M402" s="236"/>
      <c r="N402" s="237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159</v>
      </c>
      <c r="AU402" s="17" t="s">
        <v>84</v>
      </c>
    </row>
    <row r="403" s="2" customFormat="1" ht="21.75" customHeight="1">
      <c r="A403" s="38"/>
      <c r="B403" s="39"/>
      <c r="C403" s="219" t="s">
        <v>920</v>
      </c>
      <c r="D403" s="219" t="s">
        <v>153</v>
      </c>
      <c r="E403" s="220" t="s">
        <v>2069</v>
      </c>
      <c r="F403" s="221" t="s">
        <v>2070</v>
      </c>
      <c r="G403" s="222" t="s">
        <v>194</v>
      </c>
      <c r="H403" s="223">
        <v>10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41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157</v>
      </c>
      <c r="AT403" s="231" t="s">
        <v>153</v>
      </c>
      <c r="AU403" s="231" t="s">
        <v>84</v>
      </c>
      <c r="AY403" s="17" t="s">
        <v>151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84</v>
      </c>
      <c r="BK403" s="232">
        <f>ROUND(I403*H403,2)</f>
        <v>0</v>
      </c>
      <c r="BL403" s="17" t="s">
        <v>157</v>
      </c>
      <c r="BM403" s="231" t="s">
        <v>1551</v>
      </c>
    </row>
    <row r="404" s="2" customFormat="1">
      <c r="A404" s="38"/>
      <c r="B404" s="39"/>
      <c r="C404" s="40"/>
      <c r="D404" s="233" t="s">
        <v>159</v>
      </c>
      <c r="E404" s="40"/>
      <c r="F404" s="234" t="s">
        <v>2070</v>
      </c>
      <c r="G404" s="40"/>
      <c r="H404" s="40"/>
      <c r="I404" s="235"/>
      <c r="J404" s="40"/>
      <c r="K404" s="40"/>
      <c r="L404" s="44"/>
      <c r="M404" s="236"/>
      <c r="N404" s="237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159</v>
      </c>
      <c r="AU404" s="17" t="s">
        <v>84</v>
      </c>
    </row>
    <row r="405" s="2" customFormat="1" ht="16.5" customHeight="1">
      <c r="A405" s="38"/>
      <c r="B405" s="39"/>
      <c r="C405" s="219" t="s">
        <v>924</v>
      </c>
      <c r="D405" s="219" t="s">
        <v>153</v>
      </c>
      <c r="E405" s="220" t="s">
        <v>2071</v>
      </c>
      <c r="F405" s="221" t="s">
        <v>2072</v>
      </c>
      <c r="G405" s="222" t="s">
        <v>194</v>
      </c>
      <c r="H405" s="223">
        <v>10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41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157</v>
      </c>
      <c r="AT405" s="231" t="s">
        <v>153</v>
      </c>
      <c r="AU405" s="231" t="s">
        <v>84</v>
      </c>
      <c r="AY405" s="17" t="s">
        <v>151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84</v>
      </c>
      <c r="BK405" s="232">
        <f>ROUND(I405*H405,2)</f>
        <v>0</v>
      </c>
      <c r="BL405" s="17" t="s">
        <v>157</v>
      </c>
      <c r="BM405" s="231" t="s">
        <v>1552</v>
      </c>
    </row>
    <row r="406" s="2" customFormat="1">
      <c r="A406" s="38"/>
      <c r="B406" s="39"/>
      <c r="C406" s="40"/>
      <c r="D406" s="233" t="s">
        <v>159</v>
      </c>
      <c r="E406" s="40"/>
      <c r="F406" s="234" t="s">
        <v>2072</v>
      </c>
      <c r="G406" s="40"/>
      <c r="H406" s="40"/>
      <c r="I406" s="235"/>
      <c r="J406" s="40"/>
      <c r="K406" s="40"/>
      <c r="L406" s="44"/>
      <c r="M406" s="236"/>
      <c r="N406" s="237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159</v>
      </c>
      <c r="AU406" s="17" t="s">
        <v>84</v>
      </c>
    </row>
    <row r="407" s="2" customFormat="1" ht="21.75" customHeight="1">
      <c r="A407" s="38"/>
      <c r="B407" s="39"/>
      <c r="C407" s="219" t="s">
        <v>928</v>
      </c>
      <c r="D407" s="219" t="s">
        <v>153</v>
      </c>
      <c r="E407" s="220" t="s">
        <v>2073</v>
      </c>
      <c r="F407" s="221" t="s">
        <v>2074</v>
      </c>
      <c r="G407" s="222" t="s">
        <v>194</v>
      </c>
      <c r="H407" s="223">
        <v>16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41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157</v>
      </c>
      <c r="AT407" s="231" t="s">
        <v>153</v>
      </c>
      <c r="AU407" s="231" t="s">
        <v>84</v>
      </c>
      <c r="AY407" s="17" t="s">
        <v>151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84</v>
      </c>
      <c r="BK407" s="232">
        <f>ROUND(I407*H407,2)</f>
        <v>0</v>
      </c>
      <c r="BL407" s="17" t="s">
        <v>157</v>
      </c>
      <c r="BM407" s="231" t="s">
        <v>1555</v>
      </c>
    </row>
    <row r="408" s="2" customFormat="1">
      <c r="A408" s="38"/>
      <c r="B408" s="39"/>
      <c r="C408" s="40"/>
      <c r="D408" s="233" t="s">
        <v>159</v>
      </c>
      <c r="E408" s="40"/>
      <c r="F408" s="234" t="s">
        <v>2074</v>
      </c>
      <c r="G408" s="40"/>
      <c r="H408" s="40"/>
      <c r="I408" s="235"/>
      <c r="J408" s="40"/>
      <c r="K408" s="40"/>
      <c r="L408" s="44"/>
      <c r="M408" s="236"/>
      <c r="N408" s="237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159</v>
      </c>
      <c r="AU408" s="17" t="s">
        <v>84</v>
      </c>
    </row>
    <row r="409" s="2" customFormat="1" ht="24.15" customHeight="1">
      <c r="A409" s="38"/>
      <c r="B409" s="39"/>
      <c r="C409" s="219" t="s">
        <v>932</v>
      </c>
      <c r="D409" s="219" t="s">
        <v>153</v>
      </c>
      <c r="E409" s="220" t="s">
        <v>2075</v>
      </c>
      <c r="F409" s="221" t="s">
        <v>2076</v>
      </c>
      <c r="G409" s="222" t="s">
        <v>194</v>
      </c>
      <c r="H409" s="223">
        <v>8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41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157</v>
      </c>
      <c r="AT409" s="231" t="s">
        <v>153</v>
      </c>
      <c r="AU409" s="231" t="s">
        <v>84</v>
      </c>
      <c r="AY409" s="17" t="s">
        <v>151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84</v>
      </c>
      <c r="BK409" s="232">
        <f>ROUND(I409*H409,2)</f>
        <v>0</v>
      </c>
      <c r="BL409" s="17" t="s">
        <v>157</v>
      </c>
      <c r="BM409" s="231" t="s">
        <v>1558</v>
      </c>
    </row>
    <row r="410" s="2" customFormat="1">
      <c r="A410" s="38"/>
      <c r="B410" s="39"/>
      <c r="C410" s="40"/>
      <c r="D410" s="233" t="s">
        <v>159</v>
      </c>
      <c r="E410" s="40"/>
      <c r="F410" s="234" t="s">
        <v>2076</v>
      </c>
      <c r="G410" s="40"/>
      <c r="H410" s="40"/>
      <c r="I410" s="235"/>
      <c r="J410" s="40"/>
      <c r="K410" s="40"/>
      <c r="L410" s="44"/>
      <c r="M410" s="236"/>
      <c r="N410" s="237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159</v>
      </c>
      <c r="AU410" s="17" t="s">
        <v>84</v>
      </c>
    </row>
    <row r="411" s="2" customFormat="1" ht="21.75" customHeight="1">
      <c r="A411" s="38"/>
      <c r="B411" s="39"/>
      <c r="C411" s="219" t="s">
        <v>938</v>
      </c>
      <c r="D411" s="219" t="s">
        <v>153</v>
      </c>
      <c r="E411" s="220" t="s">
        <v>2077</v>
      </c>
      <c r="F411" s="221" t="s">
        <v>2078</v>
      </c>
      <c r="G411" s="222" t="s">
        <v>194</v>
      </c>
      <c r="H411" s="223">
        <v>8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41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157</v>
      </c>
      <c r="AT411" s="231" t="s">
        <v>153</v>
      </c>
      <c r="AU411" s="231" t="s">
        <v>84</v>
      </c>
      <c r="AY411" s="17" t="s">
        <v>151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84</v>
      </c>
      <c r="BK411" s="232">
        <f>ROUND(I411*H411,2)</f>
        <v>0</v>
      </c>
      <c r="BL411" s="17" t="s">
        <v>157</v>
      </c>
      <c r="BM411" s="231" t="s">
        <v>1561</v>
      </c>
    </row>
    <row r="412" s="2" customFormat="1">
      <c r="A412" s="38"/>
      <c r="B412" s="39"/>
      <c r="C412" s="40"/>
      <c r="D412" s="233" t="s">
        <v>159</v>
      </c>
      <c r="E412" s="40"/>
      <c r="F412" s="234" t="s">
        <v>2078</v>
      </c>
      <c r="G412" s="40"/>
      <c r="H412" s="40"/>
      <c r="I412" s="235"/>
      <c r="J412" s="40"/>
      <c r="K412" s="40"/>
      <c r="L412" s="44"/>
      <c r="M412" s="236"/>
      <c r="N412" s="237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159</v>
      </c>
      <c r="AU412" s="17" t="s">
        <v>84</v>
      </c>
    </row>
    <row r="413" s="2" customFormat="1" ht="24.15" customHeight="1">
      <c r="A413" s="38"/>
      <c r="B413" s="39"/>
      <c r="C413" s="219" t="s">
        <v>944</v>
      </c>
      <c r="D413" s="219" t="s">
        <v>153</v>
      </c>
      <c r="E413" s="220" t="s">
        <v>2079</v>
      </c>
      <c r="F413" s="221" t="s">
        <v>2080</v>
      </c>
      <c r="G413" s="222" t="s">
        <v>2081</v>
      </c>
      <c r="H413" s="223">
        <v>1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41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157</v>
      </c>
      <c r="AT413" s="231" t="s">
        <v>153</v>
      </c>
      <c r="AU413" s="231" t="s">
        <v>84</v>
      </c>
      <c r="AY413" s="17" t="s">
        <v>151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84</v>
      </c>
      <c r="BK413" s="232">
        <f>ROUND(I413*H413,2)</f>
        <v>0</v>
      </c>
      <c r="BL413" s="17" t="s">
        <v>157</v>
      </c>
      <c r="BM413" s="231" t="s">
        <v>1564</v>
      </c>
    </row>
    <row r="414" s="2" customFormat="1">
      <c r="A414" s="38"/>
      <c r="B414" s="39"/>
      <c r="C414" s="40"/>
      <c r="D414" s="233" t="s">
        <v>159</v>
      </c>
      <c r="E414" s="40"/>
      <c r="F414" s="234" t="s">
        <v>2080</v>
      </c>
      <c r="G414" s="40"/>
      <c r="H414" s="40"/>
      <c r="I414" s="235"/>
      <c r="J414" s="40"/>
      <c r="K414" s="40"/>
      <c r="L414" s="44"/>
      <c r="M414" s="236"/>
      <c r="N414" s="237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159</v>
      </c>
      <c r="AU414" s="17" t="s">
        <v>84</v>
      </c>
    </row>
    <row r="415" s="2" customFormat="1" ht="21.75" customHeight="1">
      <c r="A415" s="38"/>
      <c r="B415" s="39"/>
      <c r="C415" s="219" t="s">
        <v>948</v>
      </c>
      <c r="D415" s="219" t="s">
        <v>153</v>
      </c>
      <c r="E415" s="220" t="s">
        <v>2082</v>
      </c>
      <c r="F415" s="221" t="s">
        <v>2083</v>
      </c>
      <c r="G415" s="222" t="s">
        <v>1231</v>
      </c>
      <c r="H415" s="223">
        <v>1</v>
      </c>
      <c r="I415" s="224"/>
      <c r="J415" s="225">
        <f>ROUND(I415*H415,2)</f>
        <v>0</v>
      </c>
      <c r="K415" s="226"/>
      <c r="L415" s="44"/>
      <c r="M415" s="227" t="s">
        <v>1</v>
      </c>
      <c r="N415" s="228" t="s">
        <v>41</v>
      </c>
      <c r="O415" s="91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157</v>
      </c>
      <c r="AT415" s="231" t="s">
        <v>153</v>
      </c>
      <c r="AU415" s="231" t="s">
        <v>84</v>
      </c>
      <c r="AY415" s="17" t="s">
        <v>151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84</v>
      </c>
      <c r="BK415" s="232">
        <f>ROUND(I415*H415,2)</f>
        <v>0</v>
      </c>
      <c r="BL415" s="17" t="s">
        <v>157</v>
      </c>
      <c r="BM415" s="231" t="s">
        <v>1567</v>
      </c>
    </row>
    <row r="416" s="2" customFormat="1">
      <c r="A416" s="38"/>
      <c r="B416" s="39"/>
      <c r="C416" s="40"/>
      <c r="D416" s="233" t="s">
        <v>159</v>
      </c>
      <c r="E416" s="40"/>
      <c r="F416" s="234" t="s">
        <v>2083</v>
      </c>
      <c r="G416" s="40"/>
      <c r="H416" s="40"/>
      <c r="I416" s="235"/>
      <c r="J416" s="40"/>
      <c r="K416" s="40"/>
      <c r="L416" s="44"/>
      <c r="M416" s="236"/>
      <c r="N416" s="237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159</v>
      </c>
      <c r="AU416" s="17" t="s">
        <v>84</v>
      </c>
    </row>
    <row r="417" s="2" customFormat="1" ht="21.75" customHeight="1">
      <c r="A417" s="38"/>
      <c r="B417" s="39"/>
      <c r="C417" s="219" t="s">
        <v>952</v>
      </c>
      <c r="D417" s="219" t="s">
        <v>153</v>
      </c>
      <c r="E417" s="220" t="s">
        <v>2084</v>
      </c>
      <c r="F417" s="221" t="s">
        <v>2085</v>
      </c>
      <c r="G417" s="222" t="s">
        <v>188</v>
      </c>
      <c r="H417" s="223">
        <v>0.10000000000000001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41</v>
      </c>
      <c r="O417" s="91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157</v>
      </c>
      <c r="AT417" s="231" t="s">
        <v>153</v>
      </c>
      <c r="AU417" s="231" t="s">
        <v>84</v>
      </c>
      <c r="AY417" s="17" t="s">
        <v>151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84</v>
      </c>
      <c r="BK417" s="232">
        <f>ROUND(I417*H417,2)</f>
        <v>0</v>
      </c>
      <c r="BL417" s="17" t="s">
        <v>157</v>
      </c>
      <c r="BM417" s="231" t="s">
        <v>1570</v>
      </c>
    </row>
    <row r="418" s="2" customFormat="1">
      <c r="A418" s="38"/>
      <c r="B418" s="39"/>
      <c r="C418" s="40"/>
      <c r="D418" s="233" t="s">
        <v>159</v>
      </c>
      <c r="E418" s="40"/>
      <c r="F418" s="234" t="s">
        <v>2085</v>
      </c>
      <c r="G418" s="40"/>
      <c r="H418" s="40"/>
      <c r="I418" s="235"/>
      <c r="J418" s="40"/>
      <c r="K418" s="40"/>
      <c r="L418" s="44"/>
      <c r="M418" s="281"/>
      <c r="N418" s="282"/>
      <c r="O418" s="283"/>
      <c r="P418" s="283"/>
      <c r="Q418" s="283"/>
      <c r="R418" s="283"/>
      <c r="S418" s="283"/>
      <c r="T418" s="284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159</v>
      </c>
      <c r="AU418" s="17" t="s">
        <v>84</v>
      </c>
    </row>
    <row r="419" s="2" customFormat="1" ht="6.96" customHeight="1">
      <c r="A419" s="38"/>
      <c r="B419" s="66"/>
      <c r="C419" s="67"/>
      <c r="D419" s="67"/>
      <c r="E419" s="67"/>
      <c r="F419" s="67"/>
      <c r="G419" s="67"/>
      <c r="H419" s="67"/>
      <c r="I419" s="67"/>
      <c r="J419" s="67"/>
      <c r="K419" s="67"/>
      <c r="L419" s="44"/>
      <c r="M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</sheetData>
  <sheetProtection sheet="1" autoFilter="0" formatColumns="0" formatRows="0" objects="1" scenarios="1" spinCount="100000" saltValue="tbJu3prrjaw8D5zBAiZEZqz1sfnM2Pol1eIRFERrbWTTqJ3HskvvjMMuuDxu0wYuEPi/uzUayrjHe4CWUxGEMA==" hashValue="STKnyMdzmhV1cSNeO+lbf76wdpNFSfbvDwRcbU5XbU/gwcD0ruu4JOWfeFfrbGI5CNfe9+383LHRrXyXPZJLJg==" algorithmName="SHA-512" password="CC35"/>
  <autoFilter ref="C124:K41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šaten fotbalový klub Litvínov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2086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26</v>
      </c>
      <c r="G12" s="38"/>
      <c r="H12" s="38"/>
      <c r="I12" s="140" t="s">
        <v>22</v>
      </c>
      <c r="J12" s="144" t="str">
        <f>'Rekapitulace stavby'!AN8</f>
        <v>23. 1. 2023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A3 Detail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Krajovský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ROUND((SUM(BE124:BE240)),  2)</f>
        <v>0</v>
      </c>
      <c r="G33" s="38"/>
      <c r="H33" s="38"/>
      <c r="I33" s="155">
        <v>0.20999999999999999</v>
      </c>
      <c r="J33" s="154">
        <f>ROUND(((SUM(BE124:BE240))*I33),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ROUND((SUM(BF124:BF240)),  2)</f>
        <v>0</v>
      </c>
      <c r="G34" s="38"/>
      <c r="H34" s="38"/>
      <c r="I34" s="155">
        <v>0.12</v>
      </c>
      <c r="J34" s="154">
        <f>ROUND(((SUM(BF124:BF240))*I34),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ROUND((SUM(BG124:BG240)),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ROUND((SUM(BH124:BH240)),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ROUND((SUM(BI124:BI240)),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šaten fotbalový klub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Elektro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23. 1. 2023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A3 Detail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Krajovský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2087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2088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2089</v>
      </c>
      <c r="E99" s="188"/>
      <c r="F99" s="188"/>
      <c r="G99" s="188"/>
      <c r="H99" s="188"/>
      <c r="I99" s="188"/>
      <c r="J99" s="189">
        <f>J155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2090</v>
      </c>
      <c r="E100" s="188"/>
      <c r="F100" s="188"/>
      <c r="G100" s="188"/>
      <c r="H100" s="188"/>
      <c r="I100" s="188"/>
      <c r="J100" s="189">
        <f>J170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2091</v>
      </c>
      <c r="E101" s="188"/>
      <c r="F101" s="188"/>
      <c r="G101" s="188"/>
      <c r="H101" s="188"/>
      <c r="I101" s="188"/>
      <c r="J101" s="189">
        <f>J189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2092</v>
      </c>
      <c r="E102" s="188"/>
      <c r="F102" s="188"/>
      <c r="G102" s="188"/>
      <c r="H102" s="188"/>
      <c r="I102" s="188"/>
      <c r="J102" s="189">
        <f>J204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2093</v>
      </c>
      <c r="E103" s="182"/>
      <c r="F103" s="182"/>
      <c r="G103" s="182"/>
      <c r="H103" s="182"/>
      <c r="I103" s="182"/>
      <c r="J103" s="183">
        <f>J217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2094</v>
      </c>
      <c r="E104" s="182"/>
      <c r="F104" s="182"/>
      <c r="G104" s="182"/>
      <c r="H104" s="182"/>
      <c r="I104" s="182"/>
      <c r="J104" s="183">
        <f>J238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Rekonstrukce šaten fotbalový klub Litvínov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04 - Elektro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23. 1. 2023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A3 Detail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32</v>
      </c>
      <c r="J121" s="36" t="str">
        <f>E24</f>
        <v xml:space="preserve"> Krajovský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137</v>
      </c>
      <c r="D123" s="194" t="s">
        <v>61</v>
      </c>
      <c r="E123" s="194" t="s">
        <v>57</v>
      </c>
      <c r="F123" s="194" t="s">
        <v>58</v>
      </c>
      <c r="G123" s="194" t="s">
        <v>138</v>
      </c>
      <c r="H123" s="194" t="s">
        <v>139</v>
      </c>
      <c r="I123" s="194" t="s">
        <v>140</v>
      </c>
      <c r="J123" s="195" t="s">
        <v>101</v>
      </c>
      <c r="K123" s="196" t="s">
        <v>141</v>
      </c>
      <c r="L123" s="197"/>
      <c r="M123" s="100" t="s">
        <v>1</v>
      </c>
      <c r="N123" s="101" t="s">
        <v>40</v>
      </c>
      <c r="O123" s="101" t="s">
        <v>142</v>
      </c>
      <c r="P123" s="101" t="s">
        <v>143</v>
      </c>
      <c r="Q123" s="101" t="s">
        <v>144</v>
      </c>
      <c r="R123" s="101" t="s">
        <v>145</v>
      </c>
      <c r="S123" s="101" t="s">
        <v>146</v>
      </c>
      <c r="T123" s="102" t="s">
        <v>147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148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P125+P217+P238</f>
        <v>0</v>
      </c>
      <c r="Q124" s="104"/>
      <c r="R124" s="200">
        <f>R125+R217+R238</f>
        <v>0</v>
      </c>
      <c r="S124" s="104"/>
      <c r="T124" s="201">
        <f>T125+T217+T238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103</v>
      </c>
      <c r="BK124" s="202">
        <f>BK125+BK217+BK238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2095</v>
      </c>
      <c r="F125" s="206" t="s">
        <v>2096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P126+P155+P170+P189+P204</f>
        <v>0</v>
      </c>
      <c r="Q125" s="211"/>
      <c r="R125" s="212">
        <f>R126+R155+R170+R189+R204</f>
        <v>0</v>
      </c>
      <c r="S125" s="211"/>
      <c r="T125" s="213">
        <f>T126+T155+T170+T189+T204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151</v>
      </c>
      <c r="BK125" s="216">
        <f>BK126+BK155+BK170+BK189+BK204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2097</v>
      </c>
      <c r="F126" s="217" t="s">
        <v>2098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SUM(P127:P154)</f>
        <v>0</v>
      </c>
      <c r="Q126" s="211"/>
      <c r="R126" s="212">
        <f>SUM(R127:R154)</f>
        <v>0</v>
      </c>
      <c r="S126" s="211"/>
      <c r="T126" s="213">
        <f>SUM(T127:T154)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84</v>
      </c>
      <c r="AY126" s="214" t="s">
        <v>151</v>
      </c>
      <c r="BK126" s="216">
        <f>SUM(BK127:BK154)</f>
        <v>0</v>
      </c>
    </row>
    <row r="127" s="2" customFormat="1" ht="16.5" customHeight="1">
      <c r="A127" s="38"/>
      <c r="B127" s="39"/>
      <c r="C127" s="219" t="s">
        <v>84</v>
      </c>
      <c r="D127" s="219" t="s">
        <v>153</v>
      </c>
      <c r="E127" s="220" t="s">
        <v>2099</v>
      </c>
      <c r="F127" s="221" t="s">
        <v>2100</v>
      </c>
      <c r="G127" s="222" t="s">
        <v>887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157</v>
      </c>
      <c r="AT127" s="231" t="s">
        <v>153</v>
      </c>
      <c r="AU127" s="231" t="s">
        <v>86</v>
      </c>
      <c r="AY127" s="17" t="s">
        <v>151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157</v>
      </c>
      <c r="BM127" s="231" t="s">
        <v>86</v>
      </c>
    </row>
    <row r="128" s="2" customFormat="1">
      <c r="A128" s="38"/>
      <c r="B128" s="39"/>
      <c r="C128" s="40"/>
      <c r="D128" s="233" t="s">
        <v>159</v>
      </c>
      <c r="E128" s="40"/>
      <c r="F128" s="234" t="s">
        <v>2100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86</v>
      </c>
    </row>
    <row r="129" s="2" customFormat="1" ht="16.5" customHeight="1">
      <c r="A129" s="38"/>
      <c r="B129" s="39"/>
      <c r="C129" s="219" t="s">
        <v>86</v>
      </c>
      <c r="D129" s="219" t="s">
        <v>153</v>
      </c>
      <c r="E129" s="220" t="s">
        <v>2101</v>
      </c>
      <c r="F129" s="221" t="s">
        <v>2102</v>
      </c>
      <c r="G129" s="222" t="s">
        <v>887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157</v>
      </c>
      <c r="AT129" s="231" t="s">
        <v>153</v>
      </c>
      <c r="AU129" s="231" t="s">
        <v>86</v>
      </c>
      <c r="AY129" s="17" t="s">
        <v>151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157</v>
      </c>
      <c r="BM129" s="231" t="s">
        <v>157</v>
      </c>
    </row>
    <row r="130" s="2" customFormat="1">
      <c r="A130" s="38"/>
      <c r="B130" s="39"/>
      <c r="C130" s="40"/>
      <c r="D130" s="233" t="s">
        <v>159</v>
      </c>
      <c r="E130" s="40"/>
      <c r="F130" s="234" t="s">
        <v>2102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86</v>
      </c>
    </row>
    <row r="131" s="2" customFormat="1" ht="24.15" customHeight="1">
      <c r="A131" s="38"/>
      <c r="B131" s="39"/>
      <c r="C131" s="219" t="s">
        <v>168</v>
      </c>
      <c r="D131" s="219" t="s">
        <v>153</v>
      </c>
      <c r="E131" s="220" t="s">
        <v>2103</v>
      </c>
      <c r="F131" s="221" t="s">
        <v>2104</v>
      </c>
      <c r="G131" s="222" t="s">
        <v>887</v>
      </c>
      <c r="H131" s="223">
        <v>3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157</v>
      </c>
      <c r="AT131" s="231" t="s">
        <v>153</v>
      </c>
      <c r="AU131" s="231" t="s">
        <v>86</v>
      </c>
      <c r="AY131" s="17" t="s">
        <v>151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157</v>
      </c>
      <c r="BM131" s="231" t="s">
        <v>185</v>
      </c>
    </row>
    <row r="132" s="2" customFormat="1">
      <c r="A132" s="38"/>
      <c r="B132" s="39"/>
      <c r="C132" s="40"/>
      <c r="D132" s="233" t="s">
        <v>159</v>
      </c>
      <c r="E132" s="40"/>
      <c r="F132" s="234" t="s">
        <v>2104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86</v>
      </c>
    </row>
    <row r="133" s="2" customFormat="1" ht="24.15" customHeight="1">
      <c r="A133" s="38"/>
      <c r="B133" s="39"/>
      <c r="C133" s="219" t="s">
        <v>157</v>
      </c>
      <c r="D133" s="219" t="s">
        <v>153</v>
      </c>
      <c r="E133" s="220" t="s">
        <v>2105</v>
      </c>
      <c r="F133" s="221" t="s">
        <v>2106</v>
      </c>
      <c r="G133" s="222" t="s">
        <v>887</v>
      </c>
      <c r="H133" s="223">
        <v>3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157</v>
      </c>
      <c r="AT133" s="231" t="s">
        <v>153</v>
      </c>
      <c r="AU133" s="231" t="s">
        <v>86</v>
      </c>
      <c r="AY133" s="17" t="s">
        <v>151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157</v>
      </c>
      <c r="BM133" s="231" t="s">
        <v>197</v>
      </c>
    </row>
    <row r="134" s="2" customFormat="1">
      <c r="A134" s="38"/>
      <c r="B134" s="39"/>
      <c r="C134" s="40"/>
      <c r="D134" s="233" t="s">
        <v>159</v>
      </c>
      <c r="E134" s="40"/>
      <c r="F134" s="234" t="s">
        <v>2106</v>
      </c>
      <c r="G134" s="40"/>
      <c r="H134" s="40"/>
      <c r="I134" s="235"/>
      <c r="J134" s="40"/>
      <c r="K134" s="40"/>
      <c r="L134" s="44"/>
      <c r="M134" s="236"/>
      <c r="N134" s="23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86</v>
      </c>
    </row>
    <row r="135" s="2" customFormat="1" ht="24.15" customHeight="1">
      <c r="A135" s="38"/>
      <c r="B135" s="39"/>
      <c r="C135" s="219" t="s">
        <v>179</v>
      </c>
      <c r="D135" s="219" t="s">
        <v>153</v>
      </c>
      <c r="E135" s="220" t="s">
        <v>2107</v>
      </c>
      <c r="F135" s="221" t="s">
        <v>2108</v>
      </c>
      <c r="G135" s="222" t="s">
        <v>887</v>
      </c>
      <c r="H135" s="223">
        <v>2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157</v>
      </c>
      <c r="AT135" s="231" t="s">
        <v>153</v>
      </c>
      <c r="AU135" s="231" t="s">
        <v>86</v>
      </c>
      <c r="AY135" s="17" t="s">
        <v>151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157</v>
      </c>
      <c r="BM135" s="231" t="s">
        <v>209</v>
      </c>
    </row>
    <row r="136" s="2" customFormat="1">
      <c r="A136" s="38"/>
      <c r="B136" s="39"/>
      <c r="C136" s="40"/>
      <c r="D136" s="233" t="s">
        <v>159</v>
      </c>
      <c r="E136" s="40"/>
      <c r="F136" s="234" t="s">
        <v>2108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86</v>
      </c>
    </row>
    <row r="137" s="2" customFormat="1" ht="24.15" customHeight="1">
      <c r="A137" s="38"/>
      <c r="B137" s="39"/>
      <c r="C137" s="219" t="s">
        <v>185</v>
      </c>
      <c r="D137" s="219" t="s">
        <v>153</v>
      </c>
      <c r="E137" s="220" t="s">
        <v>2109</v>
      </c>
      <c r="F137" s="221" t="s">
        <v>2110</v>
      </c>
      <c r="G137" s="222" t="s">
        <v>887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157</v>
      </c>
      <c r="AT137" s="231" t="s">
        <v>153</v>
      </c>
      <c r="AU137" s="231" t="s">
        <v>86</v>
      </c>
      <c r="AY137" s="17" t="s">
        <v>151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157</v>
      </c>
      <c r="BM137" s="231" t="s">
        <v>8</v>
      </c>
    </row>
    <row r="138" s="2" customFormat="1">
      <c r="A138" s="38"/>
      <c r="B138" s="39"/>
      <c r="C138" s="40"/>
      <c r="D138" s="233" t="s">
        <v>159</v>
      </c>
      <c r="E138" s="40"/>
      <c r="F138" s="234" t="s">
        <v>2110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86</v>
      </c>
    </row>
    <row r="139" s="2" customFormat="1" ht="24.15" customHeight="1">
      <c r="A139" s="38"/>
      <c r="B139" s="39"/>
      <c r="C139" s="219" t="s">
        <v>191</v>
      </c>
      <c r="D139" s="219" t="s">
        <v>153</v>
      </c>
      <c r="E139" s="220" t="s">
        <v>2111</v>
      </c>
      <c r="F139" s="221" t="s">
        <v>2112</v>
      </c>
      <c r="G139" s="222" t="s">
        <v>887</v>
      </c>
      <c r="H139" s="223">
        <v>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157</v>
      </c>
      <c r="AT139" s="231" t="s">
        <v>153</v>
      </c>
      <c r="AU139" s="231" t="s">
        <v>86</v>
      </c>
      <c r="AY139" s="17" t="s">
        <v>151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157</v>
      </c>
      <c r="BM139" s="231" t="s">
        <v>227</v>
      </c>
    </row>
    <row r="140" s="2" customFormat="1">
      <c r="A140" s="38"/>
      <c r="B140" s="39"/>
      <c r="C140" s="40"/>
      <c r="D140" s="233" t="s">
        <v>159</v>
      </c>
      <c r="E140" s="40"/>
      <c r="F140" s="234" t="s">
        <v>2112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86</v>
      </c>
    </row>
    <row r="141" s="2" customFormat="1" ht="24.15" customHeight="1">
      <c r="A141" s="38"/>
      <c r="B141" s="39"/>
      <c r="C141" s="219" t="s">
        <v>197</v>
      </c>
      <c r="D141" s="219" t="s">
        <v>153</v>
      </c>
      <c r="E141" s="220" t="s">
        <v>2113</v>
      </c>
      <c r="F141" s="221" t="s">
        <v>2114</v>
      </c>
      <c r="G141" s="222" t="s">
        <v>887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157</v>
      </c>
      <c r="AT141" s="231" t="s">
        <v>153</v>
      </c>
      <c r="AU141" s="231" t="s">
        <v>86</v>
      </c>
      <c r="AY141" s="17" t="s">
        <v>151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157</v>
      </c>
      <c r="BM141" s="231" t="s">
        <v>239</v>
      </c>
    </row>
    <row r="142" s="2" customFormat="1">
      <c r="A142" s="38"/>
      <c r="B142" s="39"/>
      <c r="C142" s="40"/>
      <c r="D142" s="233" t="s">
        <v>159</v>
      </c>
      <c r="E142" s="40"/>
      <c r="F142" s="234" t="s">
        <v>2114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86</v>
      </c>
    </row>
    <row r="143" s="2" customFormat="1" ht="24.15" customHeight="1">
      <c r="A143" s="38"/>
      <c r="B143" s="39"/>
      <c r="C143" s="219" t="s">
        <v>203</v>
      </c>
      <c r="D143" s="219" t="s">
        <v>153</v>
      </c>
      <c r="E143" s="220" t="s">
        <v>2115</v>
      </c>
      <c r="F143" s="221" t="s">
        <v>2116</v>
      </c>
      <c r="G143" s="222" t="s">
        <v>887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157</v>
      </c>
      <c r="AT143" s="231" t="s">
        <v>153</v>
      </c>
      <c r="AU143" s="231" t="s">
        <v>86</v>
      </c>
      <c r="AY143" s="17" t="s">
        <v>151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157</v>
      </c>
      <c r="BM143" s="231" t="s">
        <v>252</v>
      </c>
    </row>
    <row r="144" s="2" customFormat="1">
      <c r="A144" s="38"/>
      <c r="B144" s="39"/>
      <c r="C144" s="40"/>
      <c r="D144" s="233" t="s">
        <v>159</v>
      </c>
      <c r="E144" s="40"/>
      <c r="F144" s="234" t="s">
        <v>2116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86</v>
      </c>
    </row>
    <row r="145" s="2" customFormat="1" ht="24.15" customHeight="1">
      <c r="A145" s="38"/>
      <c r="B145" s="39"/>
      <c r="C145" s="219" t="s">
        <v>209</v>
      </c>
      <c r="D145" s="219" t="s">
        <v>153</v>
      </c>
      <c r="E145" s="220" t="s">
        <v>2117</v>
      </c>
      <c r="F145" s="221" t="s">
        <v>2118</v>
      </c>
      <c r="G145" s="222" t="s">
        <v>887</v>
      </c>
      <c r="H145" s="223">
        <v>3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157</v>
      </c>
      <c r="AT145" s="231" t="s">
        <v>153</v>
      </c>
      <c r="AU145" s="231" t="s">
        <v>86</v>
      </c>
      <c r="AY145" s="17" t="s">
        <v>151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157</v>
      </c>
      <c r="BM145" s="231" t="s">
        <v>262</v>
      </c>
    </row>
    <row r="146" s="2" customFormat="1">
      <c r="A146" s="38"/>
      <c r="B146" s="39"/>
      <c r="C146" s="40"/>
      <c r="D146" s="233" t="s">
        <v>159</v>
      </c>
      <c r="E146" s="40"/>
      <c r="F146" s="234" t="s">
        <v>2118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86</v>
      </c>
    </row>
    <row r="147" s="2" customFormat="1" ht="24.15" customHeight="1">
      <c r="A147" s="38"/>
      <c r="B147" s="39"/>
      <c r="C147" s="219" t="s">
        <v>214</v>
      </c>
      <c r="D147" s="219" t="s">
        <v>153</v>
      </c>
      <c r="E147" s="220" t="s">
        <v>2119</v>
      </c>
      <c r="F147" s="221" t="s">
        <v>2120</v>
      </c>
      <c r="G147" s="222" t="s">
        <v>887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157</v>
      </c>
      <c r="AT147" s="231" t="s">
        <v>153</v>
      </c>
      <c r="AU147" s="231" t="s">
        <v>86</v>
      </c>
      <c r="AY147" s="17" t="s">
        <v>151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157</v>
      </c>
      <c r="BM147" s="231" t="s">
        <v>282</v>
      </c>
    </row>
    <row r="148" s="2" customFormat="1">
      <c r="A148" s="38"/>
      <c r="B148" s="39"/>
      <c r="C148" s="40"/>
      <c r="D148" s="233" t="s">
        <v>159</v>
      </c>
      <c r="E148" s="40"/>
      <c r="F148" s="234" t="s">
        <v>2120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86</v>
      </c>
    </row>
    <row r="149" s="2" customFormat="1" ht="21.75" customHeight="1">
      <c r="A149" s="38"/>
      <c r="B149" s="39"/>
      <c r="C149" s="219" t="s">
        <v>8</v>
      </c>
      <c r="D149" s="219" t="s">
        <v>153</v>
      </c>
      <c r="E149" s="220" t="s">
        <v>2121</v>
      </c>
      <c r="F149" s="221" t="s">
        <v>2122</v>
      </c>
      <c r="G149" s="222" t="s">
        <v>887</v>
      </c>
      <c r="H149" s="223">
        <v>3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157</v>
      </c>
      <c r="AT149" s="231" t="s">
        <v>153</v>
      </c>
      <c r="AU149" s="231" t="s">
        <v>86</v>
      </c>
      <c r="AY149" s="17" t="s">
        <v>151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157</v>
      </c>
      <c r="BM149" s="231" t="s">
        <v>293</v>
      </c>
    </row>
    <row r="150" s="2" customFormat="1">
      <c r="A150" s="38"/>
      <c r="B150" s="39"/>
      <c r="C150" s="40"/>
      <c r="D150" s="233" t="s">
        <v>159</v>
      </c>
      <c r="E150" s="40"/>
      <c r="F150" s="234" t="s">
        <v>2122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86</v>
      </c>
    </row>
    <row r="151" s="2" customFormat="1" ht="24.15" customHeight="1">
      <c r="A151" s="38"/>
      <c r="B151" s="39"/>
      <c r="C151" s="219" t="s">
        <v>222</v>
      </c>
      <c r="D151" s="219" t="s">
        <v>153</v>
      </c>
      <c r="E151" s="220" t="s">
        <v>2123</v>
      </c>
      <c r="F151" s="221" t="s">
        <v>2124</v>
      </c>
      <c r="G151" s="222" t="s">
        <v>887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157</v>
      </c>
      <c r="AT151" s="231" t="s">
        <v>153</v>
      </c>
      <c r="AU151" s="231" t="s">
        <v>86</v>
      </c>
      <c r="AY151" s="17" t="s">
        <v>151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157</v>
      </c>
      <c r="BM151" s="231" t="s">
        <v>302</v>
      </c>
    </row>
    <row r="152" s="2" customFormat="1">
      <c r="A152" s="38"/>
      <c r="B152" s="39"/>
      <c r="C152" s="40"/>
      <c r="D152" s="233" t="s">
        <v>159</v>
      </c>
      <c r="E152" s="40"/>
      <c r="F152" s="234" t="s">
        <v>2124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86</v>
      </c>
    </row>
    <row r="153" s="2" customFormat="1" ht="49.05" customHeight="1">
      <c r="A153" s="38"/>
      <c r="B153" s="39"/>
      <c r="C153" s="219" t="s">
        <v>227</v>
      </c>
      <c r="D153" s="219" t="s">
        <v>153</v>
      </c>
      <c r="E153" s="220" t="s">
        <v>2125</v>
      </c>
      <c r="F153" s="221" t="s">
        <v>2126</v>
      </c>
      <c r="G153" s="222" t="s">
        <v>887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157</v>
      </c>
      <c r="AT153" s="231" t="s">
        <v>153</v>
      </c>
      <c r="AU153" s="231" t="s">
        <v>86</v>
      </c>
      <c r="AY153" s="17" t="s">
        <v>151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157</v>
      </c>
      <c r="BM153" s="231" t="s">
        <v>320</v>
      </c>
    </row>
    <row r="154" s="2" customFormat="1">
      <c r="A154" s="38"/>
      <c r="B154" s="39"/>
      <c r="C154" s="40"/>
      <c r="D154" s="233" t="s">
        <v>159</v>
      </c>
      <c r="E154" s="40"/>
      <c r="F154" s="234" t="s">
        <v>2126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86</v>
      </c>
    </row>
    <row r="155" s="12" customFormat="1" ht="22.8" customHeight="1">
      <c r="A155" s="12"/>
      <c r="B155" s="203"/>
      <c r="C155" s="204"/>
      <c r="D155" s="205" t="s">
        <v>75</v>
      </c>
      <c r="E155" s="217" t="s">
        <v>2127</v>
      </c>
      <c r="F155" s="217" t="s">
        <v>2128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SUM(P156:P169)</f>
        <v>0</v>
      </c>
      <c r="Q155" s="211"/>
      <c r="R155" s="212">
        <f>SUM(R156:R169)</f>
        <v>0</v>
      </c>
      <c r="S155" s="211"/>
      <c r="T155" s="213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84</v>
      </c>
      <c r="AT155" s="215" t="s">
        <v>75</v>
      </c>
      <c r="AU155" s="215" t="s">
        <v>84</v>
      </c>
      <c r="AY155" s="214" t="s">
        <v>151</v>
      </c>
      <c r="BK155" s="216">
        <f>SUM(BK156:BK169)</f>
        <v>0</v>
      </c>
    </row>
    <row r="156" s="2" customFormat="1" ht="16.5" customHeight="1">
      <c r="A156" s="38"/>
      <c r="B156" s="39"/>
      <c r="C156" s="219" t="s">
        <v>233</v>
      </c>
      <c r="D156" s="219" t="s">
        <v>153</v>
      </c>
      <c r="E156" s="220" t="s">
        <v>2129</v>
      </c>
      <c r="F156" s="221" t="s">
        <v>2130</v>
      </c>
      <c r="G156" s="222" t="s">
        <v>887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157</v>
      </c>
      <c r="AT156" s="231" t="s">
        <v>153</v>
      </c>
      <c r="AU156" s="231" t="s">
        <v>86</v>
      </c>
      <c r="AY156" s="17" t="s">
        <v>151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157</v>
      </c>
      <c r="BM156" s="231" t="s">
        <v>329</v>
      </c>
    </row>
    <row r="157" s="2" customFormat="1">
      <c r="A157" s="38"/>
      <c r="B157" s="39"/>
      <c r="C157" s="40"/>
      <c r="D157" s="233" t="s">
        <v>159</v>
      </c>
      <c r="E157" s="40"/>
      <c r="F157" s="234" t="s">
        <v>2130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159</v>
      </c>
      <c r="AU157" s="17" t="s">
        <v>86</v>
      </c>
    </row>
    <row r="158" s="2" customFormat="1" ht="16.5" customHeight="1">
      <c r="A158" s="38"/>
      <c r="B158" s="39"/>
      <c r="C158" s="219" t="s">
        <v>239</v>
      </c>
      <c r="D158" s="219" t="s">
        <v>153</v>
      </c>
      <c r="E158" s="220" t="s">
        <v>2131</v>
      </c>
      <c r="F158" s="221" t="s">
        <v>2132</v>
      </c>
      <c r="G158" s="222" t="s">
        <v>887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157</v>
      </c>
      <c r="AT158" s="231" t="s">
        <v>153</v>
      </c>
      <c r="AU158" s="231" t="s">
        <v>86</v>
      </c>
      <c r="AY158" s="17" t="s">
        <v>151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157</v>
      </c>
      <c r="BM158" s="231" t="s">
        <v>340</v>
      </c>
    </row>
    <row r="159" s="2" customFormat="1">
      <c r="A159" s="38"/>
      <c r="B159" s="39"/>
      <c r="C159" s="40"/>
      <c r="D159" s="233" t="s">
        <v>159</v>
      </c>
      <c r="E159" s="40"/>
      <c r="F159" s="234" t="s">
        <v>2132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86</v>
      </c>
    </row>
    <row r="160" s="2" customFormat="1" ht="24.15" customHeight="1">
      <c r="A160" s="38"/>
      <c r="B160" s="39"/>
      <c r="C160" s="219" t="s">
        <v>245</v>
      </c>
      <c r="D160" s="219" t="s">
        <v>153</v>
      </c>
      <c r="E160" s="220" t="s">
        <v>2103</v>
      </c>
      <c r="F160" s="221" t="s">
        <v>2104</v>
      </c>
      <c r="G160" s="222" t="s">
        <v>887</v>
      </c>
      <c r="H160" s="223">
        <v>4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157</v>
      </c>
      <c r="AT160" s="231" t="s">
        <v>153</v>
      </c>
      <c r="AU160" s="231" t="s">
        <v>86</v>
      </c>
      <c r="AY160" s="17" t="s">
        <v>151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157</v>
      </c>
      <c r="BM160" s="231" t="s">
        <v>350</v>
      </c>
    </row>
    <row r="161" s="2" customFormat="1">
      <c r="A161" s="38"/>
      <c r="B161" s="39"/>
      <c r="C161" s="40"/>
      <c r="D161" s="233" t="s">
        <v>159</v>
      </c>
      <c r="E161" s="40"/>
      <c r="F161" s="234" t="s">
        <v>2104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86</v>
      </c>
    </row>
    <row r="162" s="2" customFormat="1" ht="24.15" customHeight="1">
      <c r="A162" s="38"/>
      <c r="B162" s="39"/>
      <c r="C162" s="219" t="s">
        <v>252</v>
      </c>
      <c r="D162" s="219" t="s">
        <v>153</v>
      </c>
      <c r="E162" s="220" t="s">
        <v>2105</v>
      </c>
      <c r="F162" s="221" t="s">
        <v>2106</v>
      </c>
      <c r="G162" s="222" t="s">
        <v>887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157</v>
      </c>
      <c r="AT162" s="231" t="s">
        <v>153</v>
      </c>
      <c r="AU162" s="231" t="s">
        <v>86</v>
      </c>
      <c r="AY162" s="17" t="s">
        <v>151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157</v>
      </c>
      <c r="BM162" s="231" t="s">
        <v>359</v>
      </c>
    </row>
    <row r="163" s="2" customFormat="1">
      <c r="A163" s="38"/>
      <c r="B163" s="39"/>
      <c r="C163" s="40"/>
      <c r="D163" s="233" t="s">
        <v>159</v>
      </c>
      <c r="E163" s="40"/>
      <c r="F163" s="234" t="s">
        <v>2106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86</v>
      </c>
    </row>
    <row r="164" s="2" customFormat="1" ht="24.15" customHeight="1">
      <c r="A164" s="38"/>
      <c r="B164" s="39"/>
      <c r="C164" s="219" t="s">
        <v>256</v>
      </c>
      <c r="D164" s="219" t="s">
        <v>153</v>
      </c>
      <c r="E164" s="220" t="s">
        <v>2115</v>
      </c>
      <c r="F164" s="221" t="s">
        <v>2116</v>
      </c>
      <c r="G164" s="222" t="s">
        <v>887</v>
      </c>
      <c r="H164" s="223">
        <v>2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157</v>
      </c>
      <c r="AT164" s="231" t="s">
        <v>153</v>
      </c>
      <c r="AU164" s="231" t="s">
        <v>86</v>
      </c>
      <c r="AY164" s="17" t="s">
        <v>151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157</v>
      </c>
      <c r="BM164" s="231" t="s">
        <v>373</v>
      </c>
    </row>
    <row r="165" s="2" customFormat="1">
      <c r="A165" s="38"/>
      <c r="B165" s="39"/>
      <c r="C165" s="40"/>
      <c r="D165" s="233" t="s">
        <v>159</v>
      </c>
      <c r="E165" s="40"/>
      <c r="F165" s="234" t="s">
        <v>2116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86</v>
      </c>
    </row>
    <row r="166" s="2" customFormat="1" ht="24.15" customHeight="1">
      <c r="A166" s="38"/>
      <c r="B166" s="39"/>
      <c r="C166" s="219" t="s">
        <v>262</v>
      </c>
      <c r="D166" s="219" t="s">
        <v>153</v>
      </c>
      <c r="E166" s="220" t="s">
        <v>2117</v>
      </c>
      <c r="F166" s="221" t="s">
        <v>2118</v>
      </c>
      <c r="G166" s="222" t="s">
        <v>887</v>
      </c>
      <c r="H166" s="223">
        <v>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157</v>
      </c>
      <c r="AT166" s="231" t="s">
        <v>153</v>
      </c>
      <c r="AU166" s="231" t="s">
        <v>86</v>
      </c>
      <c r="AY166" s="17" t="s">
        <v>151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157</v>
      </c>
      <c r="BM166" s="231" t="s">
        <v>387</v>
      </c>
    </row>
    <row r="167" s="2" customFormat="1">
      <c r="A167" s="38"/>
      <c r="B167" s="39"/>
      <c r="C167" s="40"/>
      <c r="D167" s="233" t="s">
        <v>159</v>
      </c>
      <c r="E167" s="40"/>
      <c r="F167" s="234" t="s">
        <v>2118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86</v>
      </c>
    </row>
    <row r="168" s="2" customFormat="1" ht="24.15" customHeight="1">
      <c r="A168" s="38"/>
      <c r="B168" s="39"/>
      <c r="C168" s="219" t="s">
        <v>7</v>
      </c>
      <c r="D168" s="219" t="s">
        <v>153</v>
      </c>
      <c r="E168" s="220" t="s">
        <v>2133</v>
      </c>
      <c r="F168" s="221" t="s">
        <v>2134</v>
      </c>
      <c r="G168" s="222" t="s">
        <v>887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157</v>
      </c>
      <c r="AT168" s="231" t="s">
        <v>153</v>
      </c>
      <c r="AU168" s="231" t="s">
        <v>86</v>
      </c>
      <c r="AY168" s="17" t="s">
        <v>151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157</v>
      </c>
      <c r="BM168" s="231" t="s">
        <v>397</v>
      </c>
    </row>
    <row r="169" s="2" customFormat="1">
      <c r="A169" s="38"/>
      <c r="B169" s="39"/>
      <c r="C169" s="40"/>
      <c r="D169" s="233" t="s">
        <v>159</v>
      </c>
      <c r="E169" s="40"/>
      <c r="F169" s="234" t="s">
        <v>2134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86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2135</v>
      </c>
      <c r="F170" s="217" t="s">
        <v>2136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SUM(P171:P188)</f>
        <v>0</v>
      </c>
      <c r="Q170" s="211"/>
      <c r="R170" s="212">
        <f>SUM(R171:R188)</f>
        <v>0</v>
      </c>
      <c r="S170" s="211"/>
      <c r="T170" s="21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151</v>
      </c>
      <c r="BK170" s="216">
        <f>SUM(BK171:BK188)</f>
        <v>0</v>
      </c>
    </row>
    <row r="171" s="2" customFormat="1" ht="24.15" customHeight="1">
      <c r="A171" s="38"/>
      <c r="B171" s="39"/>
      <c r="C171" s="219" t="s">
        <v>282</v>
      </c>
      <c r="D171" s="219" t="s">
        <v>153</v>
      </c>
      <c r="E171" s="220" t="s">
        <v>2137</v>
      </c>
      <c r="F171" s="221" t="s">
        <v>2138</v>
      </c>
      <c r="G171" s="222" t="s">
        <v>887</v>
      </c>
      <c r="H171" s="223">
        <v>16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157</v>
      </c>
      <c r="AT171" s="231" t="s">
        <v>153</v>
      </c>
      <c r="AU171" s="231" t="s">
        <v>86</v>
      </c>
      <c r="AY171" s="17" t="s">
        <v>151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157</v>
      </c>
      <c r="BM171" s="231" t="s">
        <v>405</v>
      </c>
    </row>
    <row r="172" s="2" customFormat="1">
      <c r="A172" s="38"/>
      <c r="B172" s="39"/>
      <c r="C172" s="40"/>
      <c r="D172" s="233" t="s">
        <v>159</v>
      </c>
      <c r="E172" s="40"/>
      <c r="F172" s="234" t="s">
        <v>2138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86</v>
      </c>
    </row>
    <row r="173" s="2" customFormat="1" ht="24.15" customHeight="1">
      <c r="A173" s="38"/>
      <c r="B173" s="39"/>
      <c r="C173" s="219" t="s">
        <v>288</v>
      </c>
      <c r="D173" s="219" t="s">
        <v>153</v>
      </c>
      <c r="E173" s="220" t="s">
        <v>2139</v>
      </c>
      <c r="F173" s="221" t="s">
        <v>2140</v>
      </c>
      <c r="G173" s="222" t="s">
        <v>887</v>
      </c>
      <c r="H173" s="223">
        <v>10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157</v>
      </c>
      <c r="AT173" s="231" t="s">
        <v>153</v>
      </c>
      <c r="AU173" s="231" t="s">
        <v>86</v>
      </c>
      <c r="AY173" s="17" t="s">
        <v>151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157</v>
      </c>
      <c r="BM173" s="231" t="s">
        <v>418</v>
      </c>
    </row>
    <row r="174" s="2" customFormat="1">
      <c r="A174" s="38"/>
      <c r="B174" s="39"/>
      <c r="C174" s="40"/>
      <c r="D174" s="233" t="s">
        <v>159</v>
      </c>
      <c r="E174" s="40"/>
      <c r="F174" s="234" t="s">
        <v>2140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86</v>
      </c>
    </row>
    <row r="175" s="2" customFormat="1" ht="44.25" customHeight="1">
      <c r="A175" s="38"/>
      <c r="B175" s="39"/>
      <c r="C175" s="219" t="s">
        <v>293</v>
      </c>
      <c r="D175" s="219" t="s">
        <v>153</v>
      </c>
      <c r="E175" s="220" t="s">
        <v>2141</v>
      </c>
      <c r="F175" s="221" t="s">
        <v>2142</v>
      </c>
      <c r="G175" s="222" t="s">
        <v>887</v>
      </c>
      <c r="H175" s="223">
        <v>42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157</v>
      </c>
      <c r="AT175" s="231" t="s">
        <v>153</v>
      </c>
      <c r="AU175" s="231" t="s">
        <v>86</v>
      </c>
      <c r="AY175" s="17" t="s">
        <v>151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157</v>
      </c>
      <c r="BM175" s="231" t="s">
        <v>432</v>
      </c>
    </row>
    <row r="176" s="2" customFormat="1">
      <c r="A176" s="38"/>
      <c r="B176" s="39"/>
      <c r="C176" s="40"/>
      <c r="D176" s="233" t="s">
        <v>159</v>
      </c>
      <c r="E176" s="40"/>
      <c r="F176" s="234" t="s">
        <v>2142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159</v>
      </c>
      <c r="AU176" s="17" t="s">
        <v>86</v>
      </c>
    </row>
    <row r="177" s="2" customFormat="1" ht="24.15" customHeight="1">
      <c r="A177" s="38"/>
      <c r="B177" s="39"/>
      <c r="C177" s="219" t="s">
        <v>297</v>
      </c>
      <c r="D177" s="219" t="s">
        <v>153</v>
      </c>
      <c r="E177" s="220" t="s">
        <v>2143</v>
      </c>
      <c r="F177" s="221" t="s">
        <v>2144</v>
      </c>
      <c r="G177" s="222" t="s">
        <v>887</v>
      </c>
      <c r="H177" s="223">
        <v>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157</v>
      </c>
      <c r="AT177" s="231" t="s">
        <v>153</v>
      </c>
      <c r="AU177" s="231" t="s">
        <v>86</v>
      </c>
      <c r="AY177" s="17" t="s">
        <v>151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157</v>
      </c>
      <c r="BM177" s="231" t="s">
        <v>455</v>
      </c>
    </row>
    <row r="178" s="2" customFormat="1">
      <c r="A178" s="38"/>
      <c r="B178" s="39"/>
      <c r="C178" s="40"/>
      <c r="D178" s="233" t="s">
        <v>159</v>
      </c>
      <c r="E178" s="40"/>
      <c r="F178" s="234" t="s">
        <v>2144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86</v>
      </c>
    </row>
    <row r="179" s="2" customFormat="1" ht="44.25" customHeight="1">
      <c r="A179" s="38"/>
      <c r="B179" s="39"/>
      <c r="C179" s="219" t="s">
        <v>302</v>
      </c>
      <c r="D179" s="219" t="s">
        <v>153</v>
      </c>
      <c r="E179" s="220" t="s">
        <v>2145</v>
      </c>
      <c r="F179" s="221" t="s">
        <v>2146</v>
      </c>
      <c r="G179" s="222" t="s">
        <v>887</v>
      </c>
      <c r="H179" s="223">
        <v>68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157</v>
      </c>
      <c r="AT179" s="231" t="s">
        <v>153</v>
      </c>
      <c r="AU179" s="231" t="s">
        <v>86</v>
      </c>
      <c r="AY179" s="17" t="s">
        <v>151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157</v>
      </c>
      <c r="BM179" s="231" t="s">
        <v>466</v>
      </c>
    </row>
    <row r="180" s="2" customFormat="1">
      <c r="A180" s="38"/>
      <c r="B180" s="39"/>
      <c r="C180" s="40"/>
      <c r="D180" s="233" t="s">
        <v>159</v>
      </c>
      <c r="E180" s="40"/>
      <c r="F180" s="234" t="s">
        <v>2146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86</v>
      </c>
    </row>
    <row r="181" s="2" customFormat="1" ht="37.8" customHeight="1">
      <c r="A181" s="38"/>
      <c r="B181" s="39"/>
      <c r="C181" s="219" t="s">
        <v>314</v>
      </c>
      <c r="D181" s="219" t="s">
        <v>153</v>
      </c>
      <c r="E181" s="220" t="s">
        <v>2147</v>
      </c>
      <c r="F181" s="221" t="s">
        <v>2148</v>
      </c>
      <c r="G181" s="222" t="s">
        <v>887</v>
      </c>
      <c r="H181" s="223">
        <v>26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157</v>
      </c>
      <c r="AT181" s="231" t="s">
        <v>153</v>
      </c>
      <c r="AU181" s="231" t="s">
        <v>86</v>
      </c>
      <c r="AY181" s="17" t="s">
        <v>151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157</v>
      </c>
      <c r="BM181" s="231" t="s">
        <v>474</v>
      </c>
    </row>
    <row r="182" s="2" customFormat="1">
      <c r="A182" s="38"/>
      <c r="B182" s="39"/>
      <c r="C182" s="40"/>
      <c r="D182" s="233" t="s">
        <v>159</v>
      </c>
      <c r="E182" s="40"/>
      <c r="F182" s="234" t="s">
        <v>2148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86</v>
      </c>
    </row>
    <row r="183" s="2" customFormat="1" ht="16.5" customHeight="1">
      <c r="A183" s="38"/>
      <c r="B183" s="39"/>
      <c r="C183" s="219" t="s">
        <v>320</v>
      </c>
      <c r="D183" s="219" t="s">
        <v>153</v>
      </c>
      <c r="E183" s="220" t="s">
        <v>2149</v>
      </c>
      <c r="F183" s="221" t="s">
        <v>2150</v>
      </c>
      <c r="G183" s="222" t="s">
        <v>887</v>
      </c>
      <c r="H183" s="223">
        <v>7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157</v>
      </c>
      <c r="AT183" s="231" t="s">
        <v>153</v>
      </c>
      <c r="AU183" s="231" t="s">
        <v>86</v>
      </c>
      <c r="AY183" s="17" t="s">
        <v>151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157</v>
      </c>
      <c r="BM183" s="231" t="s">
        <v>487</v>
      </c>
    </row>
    <row r="184" s="2" customFormat="1">
      <c r="A184" s="38"/>
      <c r="B184" s="39"/>
      <c r="C184" s="40"/>
      <c r="D184" s="233" t="s">
        <v>159</v>
      </c>
      <c r="E184" s="40"/>
      <c r="F184" s="234" t="s">
        <v>2150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86</v>
      </c>
    </row>
    <row r="185" s="2" customFormat="1" ht="16.5" customHeight="1">
      <c r="A185" s="38"/>
      <c r="B185" s="39"/>
      <c r="C185" s="219" t="s">
        <v>324</v>
      </c>
      <c r="D185" s="219" t="s">
        <v>153</v>
      </c>
      <c r="E185" s="220" t="s">
        <v>2151</v>
      </c>
      <c r="F185" s="221" t="s">
        <v>2152</v>
      </c>
      <c r="G185" s="222" t="s">
        <v>887</v>
      </c>
      <c r="H185" s="223">
        <v>20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157</v>
      </c>
      <c r="AT185" s="231" t="s">
        <v>153</v>
      </c>
      <c r="AU185" s="231" t="s">
        <v>86</v>
      </c>
      <c r="AY185" s="17" t="s">
        <v>151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157</v>
      </c>
      <c r="BM185" s="231" t="s">
        <v>495</v>
      </c>
    </row>
    <row r="186" s="2" customFormat="1">
      <c r="A186" s="38"/>
      <c r="B186" s="39"/>
      <c r="C186" s="40"/>
      <c r="D186" s="233" t="s">
        <v>159</v>
      </c>
      <c r="E186" s="40"/>
      <c r="F186" s="234" t="s">
        <v>2152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86</v>
      </c>
    </row>
    <row r="187" s="2" customFormat="1" ht="16.5" customHeight="1">
      <c r="A187" s="38"/>
      <c r="B187" s="39"/>
      <c r="C187" s="219" t="s">
        <v>329</v>
      </c>
      <c r="D187" s="219" t="s">
        <v>153</v>
      </c>
      <c r="E187" s="220" t="s">
        <v>2153</v>
      </c>
      <c r="F187" s="221" t="s">
        <v>2154</v>
      </c>
      <c r="G187" s="222" t="s">
        <v>887</v>
      </c>
      <c r="H187" s="223">
        <v>62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157</v>
      </c>
      <c r="AT187" s="231" t="s">
        <v>153</v>
      </c>
      <c r="AU187" s="231" t="s">
        <v>86</v>
      </c>
      <c r="AY187" s="17" t="s">
        <v>151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157</v>
      </c>
      <c r="BM187" s="231" t="s">
        <v>508</v>
      </c>
    </row>
    <row r="188" s="2" customFormat="1">
      <c r="A188" s="38"/>
      <c r="B188" s="39"/>
      <c r="C188" s="40"/>
      <c r="D188" s="233" t="s">
        <v>159</v>
      </c>
      <c r="E188" s="40"/>
      <c r="F188" s="234" t="s">
        <v>2154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86</v>
      </c>
    </row>
    <row r="189" s="12" customFormat="1" ht="22.8" customHeight="1">
      <c r="A189" s="12"/>
      <c r="B189" s="203"/>
      <c r="C189" s="204"/>
      <c r="D189" s="205" t="s">
        <v>75</v>
      </c>
      <c r="E189" s="217" t="s">
        <v>2155</v>
      </c>
      <c r="F189" s="217" t="s">
        <v>2156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SUM(P190:P203)</f>
        <v>0</v>
      </c>
      <c r="Q189" s="211"/>
      <c r="R189" s="212">
        <f>SUM(R190:R203)</f>
        <v>0</v>
      </c>
      <c r="S189" s="211"/>
      <c r="T189" s="213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84</v>
      </c>
      <c r="AT189" s="215" t="s">
        <v>75</v>
      </c>
      <c r="AU189" s="215" t="s">
        <v>84</v>
      </c>
      <c r="AY189" s="214" t="s">
        <v>151</v>
      </c>
      <c r="BK189" s="216">
        <f>SUM(BK190:BK203)</f>
        <v>0</v>
      </c>
    </row>
    <row r="190" s="2" customFormat="1" ht="16.5" customHeight="1">
      <c r="A190" s="38"/>
      <c r="B190" s="39"/>
      <c r="C190" s="219" t="s">
        <v>334</v>
      </c>
      <c r="D190" s="219" t="s">
        <v>153</v>
      </c>
      <c r="E190" s="220" t="s">
        <v>2157</v>
      </c>
      <c r="F190" s="221" t="s">
        <v>2158</v>
      </c>
      <c r="G190" s="222" t="s">
        <v>305</v>
      </c>
      <c r="H190" s="223">
        <v>10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157</v>
      </c>
      <c r="AT190" s="231" t="s">
        <v>153</v>
      </c>
      <c r="AU190" s="231" t="s">
        <v>86</v>
      </c>
      <c r="AY190" s="17" t="s">
        <v>151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157</v>
      </c>
      <c r="BM190" s="231" t="s">
        <v>517</v>
      </c>
    </row>
    <row r="191" s="2" customFormat="1">
      <c r="A191" s="38"/>
      <c r="B191" s="39"/>
      <c r="C191" s="40"/>
      <c r="D191" s="233" t="s">
        <v>159</v>
      </c>
      <c r="E191" s="40"/>
      <c r="F191" s="234" t="s">
        <v>2158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86</v>
      </c>
    </row>
    <row r="192" s="2" customFormat="1" ht="16.5" customHeight="1">
      <c r="A192" s="38"/>
      <c r="B192" s="39"/>
      <c r="C192" s="219" t="s">
        <v>340</v>
      </c>
      <c r="D192" s="219" t="s">
        <v>153</v>
      </c>
      <c r="E192" s="220" t="s">
        <v>2159</v>
      </c>
      <c r="F192" s="221" t="s">
        <v>2160</v>
      </c>
      <c r="G192" s="222" t="s">
        <v>305</v>
      </c>
      <c r="H192" s="223">
        <v>50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157</v>
      </c>
      <c r="AT192" s="231" t="s">
        <v>153</v>
      </c>
      <c r="AU192" s="231" t="s">
        <v>86</v>
      </c>
      <c r="AY192" s="17" t="s">
        <v>151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157</v>
      </c>
      <c r="BM192" s="231" t="s">
        <v>531</v>
      </c>
    </row>
    <row r="193" s="2" customFormat="1">
      <c r="A193" s="38"/>
      <c r="B193" s="39"/>
      <c r="C193" s="40"/>
      <c r="D193" s="233" t="s">
        <v>159</v>
      </c>
      <c r="E193" s="40"/>
      <c r="F193" s="234" t="s">
        <v>2160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86</v>
      </c>
    </row>
    <row r="194" s="2" customFormat="1" ht="16.5" customHeight="1">
      <c r="A194" s="38"/>
      <c r="B194" s="39"/>
      <c r="C194" s="219" t="s">
        <v>345</v>
      </c>
      <c r="D194" s="219" t="s">
        <v>153</v>
      </c>
      <c r="E194" s="220" t="s">
        <v>2161</v>
      </c>
      <c r="F194" s="221" t="s">
        <v>2162</v>
      </c>
      <c r="G194" s="222" t="s">
        <v>305</v>
      </c>
      <c r="H194" s="223">
        <v>300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157</v>
      </c>
      <c r="AT194" s="231" t="s">
        <v>153</v>
      </c>
      <c r="AU194" s="231" t="s">
        <v>86</v>
      </c>
      <c r="AY194" s="17" t="s">
        <v>151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157</v>
      </c>
      <c r="BM194" s="231" t="s">
        <v>540</v>
      </c>
    </row>
    <row r="195" s="2" customFormat="1">
      <c r="A195" s="38"/>
      <c r="B195" s="39"/>
      <c r="C195" s="40"/>
      <c r="D195" s="233" t="s">
        <v>159</v>
      </c>
      <c r="E195" s="40"/>
      <c r="F195" s="234" t="s">
        <v>2162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86</v>
      </c>
    </row>
    <row r="196" s="2" customFormat="1" ht="16.5" customHeight="1">
      <c r="A196" s="38"/>
      <c r="B196" s="39"/>
      <c r="C196" s="219" t="s">
        <v>350</v>
      </c>
      <c r="D196" s="219" t="s">
        <v>153</v>
      </c>
      <c r="E196" s="220" t="s">
        <v>2163</v>
      </c>
      <c r="F196" s="221" t="s">
        <v>2164</v>
      </c>
      <c r="G196" s="222" t="s">
        <v>305</v>
      </c>
      <c r="H196" s="223">
        <v>300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157</v>
      </c>
      <c r="AT196" s="231" t="s">
        <v>153</v>
      </c>
      <c r="AU196" s="231" t="s">
        <v>86</v>
      </c>
      <c r="AY196" s="17" t="s">
        <v>151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157</v>
      </c>
      <c r="BM196" s="231" t="s">
        <v>552</v>
      </c>
    </row>
    <row r="197" s="2" customFormat="1">
      <c r="A197" s="38"/>
      <c r="B197" s="39"/>
      <c r="C197" s="40"/>
      <c r="D197" s="233" t="s">
        <v>159</v>
      </c>
      <c r="E197" s="40"/>
      <c r="F197" s="234" t="s">
        <v>2164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86</v>
      </c>
    </row>
    <row r="198" s="2" customFormat="1" ht="16.5" customHeight="1">
      <c r="A198" s="38"/>
      <c r="B198" s="39"/>
      <c r="C198" s="219" t="s">
        <v>355</v>
      </c>
      <c r="D198" s="219" t="s">
        <v>153</v>
      </c>
      <c r="E198" s="220" t="s">
        <v>2165</v>
      </c>
      <c r="F198" s="221" t="s">
        <v>2166</v>
      </c>
      <c r="G198" s="222" t="s">
        <v>305</v>
      </c>
      <c r="H198" s="223">
        <v>50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157</v>
      </c>
      <c r="AT198" s="231" t="s">
        <v>153</v>
      </c>
      <c r="AU198" s="231" t="s">
        <v>86</v>
      </c>
      <c r="AY198" s="17" t="s">
        <v>151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157</v>
      </c>
      <c r="BM198" s="231" t="s">
        <v>561</v>
      </c>
    </row>
    <row r="199" s="2" customFormat="1">
      <c r="A199" s="38"/>
      <c r="B199" s="39"/>
      <c r="C199" s="40"/>
      <c r="D199" s="233" t="s">
        <v>159</v>
      </c>
      <c r="E199" s="40"/>
      <c r="F199" s="234" t="s">
        <v>2166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86</v>
      </c>
    </row>
    <row r="200" s="2" customFormat="1" ht="16.5" customHeight="1">
      <c r="A200" s="38"/>
      <c r="B200" s="39"/>
      <c r="C200" s="219" t="s">
        <v>359</v>
      </c>
      <c r="D200" s="219" t="s">
        <v>153</v>
      </c>
      <c r="E200" s="220" t="s">
        <v>2167</v>
      </c>
      <c r="F200" s="221" t="s">
        <v>2168</v>
      </c>
      <c r="G200" s="222" t="s">
        <v>305</v>
      </c>
      <c r="H200" s="223">
        <v>50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157</v>
      </c>
      <c r="AT200" s="231" t="s">
        <v>153</v>
      </c>
      <c r="AU200" s="231" t="s">
        <v>86</v>
      </c>
      <c r="AY200" s="17" t="s">
        <v>151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157</v>
      </c>
      <c r="BM200" s="231" t="s">
        <v>569</v>
      </c>
    </row>
    <row r="201" s="2" customFormat="1">
      <c r="A201" s="38"/>
      <c r="B201" s="39"/>
      <c r="C201" s="40"/>
      <c r="D201" s="233" t="s">
        <v>159</v>
      </c>
      <c r="E201" s="40"/>
      <c r="F201" s="234" t="s">
        <v>2168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86</v>
      </c>
    </row>
    <row r="202" s="2" customFormat="1" ht="16.5" customHeight="1">
      <c r="A202" s="38"/>
      <c r="B202" s="39"/>
      <c r="C202" s="219" t="s">
        <v>363</v>
      </c>
      <c r="D202" s="219" t="s">
        <v>153</v>
      </c>
      <c r="E202" s="220" t="s">
        <v>2169</v>
      </c>
      <c r="F202" s="221" t="s">
        <v>2170</v>
      </c>
      <c r="G202" s="222" t="s">
        <v>305</v>
      </c>
      <c r="H202" s="223">
        <v>10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157</v>
      </c>
      <c r="AT202" s="231" t="s">
        <v>153</v>
      </c>
      <c r="AU202" s="231" t="s">
        <v>86</v>
      </c>
      <c r="AY202" s="17" t="s">
        <v>151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157</v>
      </c>
      <c r="BM202" s="231" t="s">
        <v>579</v>
      </c>
    </row>
    <row r="203" s="2" customFormat="1">
      <c r="A203" s="38"/>
      <c r="B203" s="39"/>
      <c r="C203" s="40"/>
      <c r="D203" s="233" t="s">
        <v>159</v>
      </c>
      <c r="E203" s="40"/>
      <c r="F203" s="234" t="s">
        <v>2170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86</v>
      </c>
    </row>
    <row r="204" s="12" customFormat="1" ht="22.8" customHeight="1">
      <c r="A204" s="12"/>
      <c r="B204" s="203"/>
      <c r="C204" s="204"/>
      <c r="D204" s="205" t="s">
        <v>75</v>
      </c>
      <c r="E204" s="217" t="s">
        <v>2171</v>
      </c>
      <c r="F204" s="217" t="s">
        <v>2172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SUM(P205:P216)</f>
        <v>0</v>
      </c>
      <c r="Q204" s="211"/>
      <c r="R204" s="212">
        <f>SUM(R205:R216)</f>
        <v>0</v>
      </c>
      <c r="S204" s="211"/>
      <c r="T204" s="213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84</v>
      </c>
      <c r="AT204" s="215" t="s">
        <v>75</v>
      </c>
      <c r="AU204" s="215" t="s">
        <v>84</v>
      </c>
      <c r="AY204" s="214" t="s">
        <v>151</v>
      </c>
      <c r="BK204" s="216">
        <f>SUM(BK205:BK216)</f>
        <v>0</v>
      </c>
    </row>
    <row r="205" s="2" customFormat="1" ht="37.8" customHeight="1">
      <c r="A205" s="38"/>
      <c r="B205" s="39"/>
      <c r="C205" s="219" t="s">
        <v>373</v>
      </c>
      <c r="D205" s="219" t="s">
        <v>153</v>
      </c>
      <c r="E205" s="220" t="s">
        <v>2173</v>
      </c>
      <c r="F205" s="221" t="s">
        <v>2174</v>
      </c>
      <c r="G205" s="222" t="s">
        <v>2175</v>
      </c>
      <c r="H205" s="223">
        <v>8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157</v>
      </c>
      <c r="AT205" s="231" t="s">
        <v>153</v>
      </c>
      <c r="AU205" s="231" t="s">
        <v>86</v>
      </c>
      <c r="AY205" s="17" t="s">
        <v>151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157</v>
      </c>
      <c r="BM205" s="231" t="s">
        <v>595</v>
      </c>
    </row>
    <row r="206" s="2" customFormat="1">
      <c r="A206" s="38"/>
      <c r="B206" s="39"/>
      <c r="C206" s="40"/>
      <c r="D206" s="233" t="s">
        <v>159</v>
      </c>
      <c r="E206" s="40"/>
      <c r="F206" s="234" t="s">
        <v>2174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86</v>
      </c>
    </row>
    <row r="207" s="2" customFormat="1" ht="37.8" customHeight="1">
      <c r="A207" s="38"/>
      <c r="B207" s="39"/>
      <c r="C207" s="219" t="s">
        <v>379</v>
      </c>
      <c r="D207" s="219" t="s">
        <v>153</v>
      </c>
      <c r="E207" s="220" t="s">
        <v>2176</v>
      </c>
      <c r="F207" s="221" t="s">
        <v>2177</v>
      </c>
      <c r="G207" s="222" t="s">
        <v>2175</v>
      </c>
      <c r="H207" s="223">
        <v>16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157</v>
      </c>
      <c r="AT207" s="231" t="s">
        <v>153</v>
      </c>
      <c r="AU207" s="231" t="s">
        <v>86</v>
      </c>
      <c r="AY207" s="17" t="s">
        <v>151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157</v>
      </c>
      <c r="BM207" s="231" t="s">
        <v>606</v>
      </c>
    </row>
    <row r="208" s="2" customFormat="1">
      <c r="A208" s="38"/>
      <c r="B208" s="39"/>
      <c r="C208" s="40"/>
      <c r="D208" s="233" t="s">
        <v>159</v>
      </c>
      <c r="E208" s="40"/>
      <c r="F208" s="234" t="s">
        <v>2177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86</v>
      </c>
    </row>
    <row r="209" s="2" customFormat="1" ht="24.15" customHeight="1">
      <c r="A209" s="38"/>
      <c r="B209" s="39"/>
      <c r="C209" s="219" t="s">
        <v>387</v>
      </c>
      <c r="D209" s="219" t="s">
        <v>153</v>
      </c>
      <c r="E209" s="220" t="s">
        <v>2178</v>
      </c>
      <c r="F209" s="221" t="s">
        <v>2179</v>
      </c>
      <c r="G209" s="222" t="s">
        <v>2175</v>
      </c>
      <c r="H209" s="223">
        <v>8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157</v>
      </c>
      <c r="AT209" s="231" t="s">
        <v>153</v>
      </c>
      <c r="AU209" s="231" t="s">
        <v>86</v>
      </c>
      <c r="AY209" s="17" t="s">
        <v>151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157</v>
      </c>
      <c r="BM209" s="231" t="s">
        <v>618</v>
      </c>
    </row>
    <row r="210" s="2" customFormat="1">
      <c r="A210" s="38"/>
      <c r="B210" s="39"/>
      <c r="C210" s="40"/>
      <c r="D210" s="233" t="s">
        <v>159</v>
      </c>
      <c r="E210" s="40"/>
      <c r="F210" s="234" t="s">
        <v>2179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86</v>
      </c>
    </row>
    <row r="211" s="2" customFormat="1" ht="33" customHeight="1">
      <c r="A211" s="38"/>
      <c r="B211" s="39"/>
      <c r="C211" s="219" t="s">
        <v>392</v>
      </c>
      <c r="D211" s="219" t="s">
        <v>153</v>
      </c>
      <c r="E211" s="220" t="s">
        <v>2180</v>
      </c>
      <c r="F211" s="221" t="s">
        <v>2181</v>
      </c>
      <c r="G211" s="222" t="s">
        <v>2175</v>
      </c>
      <c r="H211" s="223">
        <v>4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157</v>
      </c>
      <c r="AT211" s="231" t="s">
        <v>153</v>
      </c>
      <c r="AU211" s="231" t="s">
        <v>86</v>
      </c>
      <c r="AY211" s="17" t="s">
        <v>151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157</v>
      </c>
      <c r="BM211" s="231" t="s">
        <v>627</v>
      </c>
    </row>
    <row r="212" s="2" customFormat="1">
      <c r="A212" s="38"/>
      <c r="B212" s="39"/>
      <c r="C212" s="40"/>
      <c r="D212" s="233" t="s">
        <v>159</v>
      </c>
      <c r="E212" s="40"/>
      <c r="F212" s="234" t="s">
        <v>2181</v>
      </c>
      <c r="G212" s="40"/>
      <c r="H212" s="40"/>
      <c r="I212" s="235"/>
      <c r="J212" s="40"/>
      <c r="K212" s="40"/>
      <c r="L212" s="44"/>
      <c r="M212" s="236"/>
      <c r="N212" s="23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86</v>
      </c>
    </row>
    <row r="213" s="2" customFormat="1" ht="37.8" customHeight="1">
      <c r="A213" s="38"/>
      <c r="B213" s="39"/>
      <c r="C213" s="219" t="s">
        <v>397</v>
      </c>
      <c r="D213" s="219" t="s">
        <v>153</v>
      </c>
      <c r="E213" s="220" t="s">
        <v>2182</v>
      </c>
      <c r="F213" s="221" t="s">
        <v>2183</v>
      </c>
      <c r="G213" s="222" t="s">
        <v>2175</v>
      </c>
      <c r="H213" s="223">
        <v>6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157</v>
      </c>
      <c r="AT213" s="231" t="s">
        <v>153</v>
      </c>
      <c r="AU213" s="231" t="s">
        <v>86</v>
      </c>
      <c r="AY213" s="17" t="s">
        <v>151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157</v>
      </c>
      <c r="BM213" s="231" t="s">
        <v>636</v>
      </c>
    </row>
    <row r="214" s="2" customFormat="1">
      <c r="A214" s="38"/>
      <c r="B214" s="39"/>
      <c r="C214" s="40"/>
      <c r="D214" s="233" t="s">
        <v>159</v>
      </c>
      <c r="E214" s="40"/>
      <c r="F214" s="234" t="s">
        <v>2183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86</v>
      </c>
    </row>
    <row r="215" s="2" customFormat="1" ht="37.8" customHeight="1">
      <c r="A215" s="38"/>
      <c r="B215" s="39"/>
      <c r="C215" s="219" t="s">
        <v>401</v>
      </c>
      <c r="D215" s="219" t="s">
        <v>153</v>
      </c>
      <c r="E215" s="220" t="s">
        <v>2184</v>
      </c>
      <c r="F215" s="221" t="s">
        <v>2185</v>
      </c>
      <c r="G215" s="222" t="s">
        <v>2175</v>
      </c>
      <c r="H215" s="223">
        <v>4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157</v>
      </c>
      <c r="AT215" s="231" t="s">
        <v>153</v>
      </c>
      <c r="AU215" s="231" t="s">
        <v>86</v>
      </c>
      <c r="AY215" s="17" t="s">
        <v>151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157</v>
      </c>
      <c r="BM215" s="231" t="s">
        <v>646</v>
      </c>
    </row>
    <row r="216" s="2" customFormat="1">
      <c r="A216" s="38"/>
      <c r="B216" s="39"/>
      <c r="C216" s="40"/>
      <c r="D216" s="233" t="s">
        <v>159</v>
      </c>
      <c r="E216" s="40"/>
      <c r="F216" s="234" t="s">
        <v>2185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86</v>
      </c>
    </row>
    <row r="217" s="12" customFormat="1" ht="25.92" customHeight="1">
      <c r="A217" s="12"/>
      <c r="B217" s="203"/>
      <c r="C217" s="204"/>
      <c r="D217" s="205" t="s">
        <v>75</v>
      </c>
      <c r="E217" s="206" t="s">
        <v>2186</v>
      </c>
      <c r="F217" s="206" t="s">
        <v>2187</v>
      </c>
      <c r="G217" s="204"/>
      <c r="H217" s="204"/>
      <c r="I217" s="207"/>
      <c r="J217" s="208">
        <f>BK217</f>
        <v>0</v>
      </c>
      <c r="K217" s="204"/>
      <c r="L217" s="209"/>
      <c r="M217" s="210"/>
      <c r="N217" s="211"/>
      <c r="O217" s="211"/>
      <c r="P217" s="212">
        <f>SUM(P218:P237)</f>
        <v>0</v>
      </c>
      <c r="Q217" s="211"/>
      <c r="R217" s="212">
        <f>SUM(R218:R237)</f>
        <v>0</v>
      </c>
      <c r="S217" s="211"/>
      <c r="T217" s="213">
        <f>SUM(T218:T237)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84</v>
      </c>
      <c r="AT217" s="215" t="s">
        <v>75</v>
      </c>
      <c r="AU217" s="215" t="s">
        <v>76</v>
      </c>
      <c r="AY217" s="214" t="s">
        <v>151</v>
      </c>
      <c r="BK217" s="216">
        <f>SUM(BK218:BK237)</f>
        <v>0</v>
      </c>
    </row>
    <row r="218" s="2" customFormat="1" ht="24.15" customHeight="1">
      <c r="A218" s="38"/>
      <c r="B218" s="39"/>
      <c r="C218" s="219" t="s">
        <v>405</v>
      </c>
      <c r="D218" s="219" t="s">
        <v>153</v>
      </c>
      <c r="E218" s="220" t="s">
        <v>2188</v>
      </c>
      <c r="F218" s="221" t="s">
        <v>2189</v>
      </c>
      <c r="G218" s="222" t="s">
        <v>305</v>
      </c>
      <c r="H218" s="223">
        <v>180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157</v>
      </c>
      <c r="AT218" s="231" t="s">
        <v>153</v>
      </c>
      <c r="AU218" s="231" t="s">
        <v>84</v>
      </c>
      <c r="AY218" s="17" t="s">
        <v>151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157</v>
      </c>
      <c r="BM218" s="231" t="s">
        <v>656</v>
      </c>
    </row>
    <row r="219" s="2" customFormat="1">
      <c r="A219" s="38"/>
      <c r="B219" s="39"/>
      <c r="C219" s="40"/>
      <c r="D219" s="233" t="s">
        <v>159</v>
      </c>
      <c r="E219" s="40"/>
      <c r="F219" s="234" t="s">
        <v>2189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159</v>
      </c>
      <c r="AU219" s="17" t="s">
        <v>84</v>
      </c>
    </row>
    <row r="220" s="2" customFormat="1" ht="16.5" customHeight="1">
      <c r="A220" s="38"/>
      <c r="B220" s="39"/>
      <c r="C220" s="219" t="s">
        <v>410</v>
      </c>
      <c r="D220" s="219" t="s">
        <v>153</v>
      </c>
      <c r="E220" s="220" t="s">
        <v>2190</v>
      </c>
      <c r="F220" s="221" t="s">
        <v>2191</v>
      </c>
      <c r="G220" s="222" t="s">
        <v>305</v>
      </c>
      <c r="H220" s="223">
        <v>18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157</v>
      </c>
      <c r="AT220" s="231" t="s">
        <v>153</v>
      </c>
      <c r="AU220" s="231" t="s">
        <v>84</v>
      </c>
      <c r="AY220" s="17" t="s">
        <v>151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157</v>
      </c>
      <c r="BM220" s="231" t="s">
        <v>667</v>
      </c>
    </row>
    <row r="221" s="2" customFormat="1">
      <c r="A221" s="38"/>
      <c r="B221" s="39"/>
      <c r="C221" s="40"/>
      <c r="D221" s="233" t="s">
        <v>159</v>
      </c>
      <c r="E221" s="40"/>
      <c r="F221" s="234" t="s">
        <v>2191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84</v>
      </c>
    </row>
    <row r="222" s="2" customFormat="1" ht="16.5" customHeight="1">
      <c r="A222" s="38"/>
      <c r="B222" s="39"/>
      <c r="C222" s="219" t="s">
        <v>418</v>
      </c>
      <c r="D222" s="219" t="s">
        <v>153</v>
      </c>
      <c r="E222" s="220" t="s">
        <v>2192</v>
      </c>
      <c r="F222" s="221" t="s">
        <v>2193</v>
      </c>
      <c r="G222" s="222" t="s">
        <v>887</v>
      </c>
      <c r="H222" s="223">
        <v>14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157</v>
      </c>
      <c r="AT222" s="231" t="s">
        <v>153</v>
      </c>
      <c r="AU222" s="231" t="s">
        <v>84</v>
      </c>
      <c r="AY222" s="17" t="s">
        <v>151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157</v>
      </c>
      <c r="BM222" s="231" t="s">
        <v>676</v>
      </c>
    </row>
    <row r="223" s="2" customFormat="1">
      <c r="A223" s="38"/>
      <c r="B223" s="39"/>
      <c r="C223" s="40"/>
      <c r="D223" s="233" t="s">
        <v>159</v>
      </c>
      <c r="E223" s="40"/>
      <c r="F223" s="234" t="s">
        <v>2193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84</v>
      </c>
    </row>
    <row r="224" s="2" customFormat="1" ht="16.5" customHeight="1">
      <c r="A224" s="38"/>
      <c r="B224" s="39"/>
      <c r="C224" s="219" t="s">
        <v>426</v>
      </c>
      <c r="D224" s="219" t="s">
        <v>153</v>
      </c>
      <c r="E224" s="220" t="s">
        <v>2194</v>
      </c>
      <c r="F224" s="221" t="s">
        <v>2195</v>
      </c>
      <c r="G224" s="222" t="s">
        <v>887</v>
      </c>
      <c r="H224" s="223">
        <v>6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157</v>
      </c>
      <c r="AT224" s="231" t="s">
        <v>153</v>
      </c>
      <c r="AU224" s="231" t="s">
        <v>84</v>
      </c>
      <c r="AY224" s="17" t="s">
        <v>151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157</v>
      </c>
      <c r="BM224" s="231" t="s">
        <v>691</v>
      </c>
    </row>
    <row r="225" s="2" customFormat="1">
      <c r="A225" s="38"/>
      <c r="B225" s="39"/>
      <c r="C225" s="40"/>
      <c r="D225" s="233" t="s">
        <v>159</v>
      </c>
      <c r="E225" s="40"/>
      <c r="F225" s="234" t="s">
        <v>2195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84</v>
      </c>
    </row>
    <row r="226" s="2" customFormat="1" ht="16.5" customHeight="1">
      <c r="A226" s="38"/>
      <c r="B226" s="39"/>
      <c r="C226" s="219" t="s">
        <v>432</v>
      </c>
      <c r="D226" s="219" t="s">
        <v>153</v>
      </c>
      <c r="E226" s="220" t="s">
        <v>2196</v>
      </c>
      <c r="F226" s="221" t="s">
        <v>2197</v>
      </c>
      <c r="G226" s="222" t="s">
        <v>887</v>
      </c>
      <c r="H226" s="223">
        <v>6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157</v>
      </c>
      <c r="AT226" s="231" t="s">
        <v>153</v>
      </c>
      <c r="AU226" s="231" t="s">
        <v>84</v>
      </c>
      <c r="AY226" s="17" t="s">
        <v>151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157</v>
      </c>
      <c r="BM226" s="231" t="s">
        <v>710</v>
      </c>
    </row>
    <row r="227" s="2" customFormat="1">
      <c r="A227" s="38"/>
      <c r="B227" s="39"/>
      <c r="C227" s="40"/>
      <c r="D227" s="233" t="s">
        <v>159</v>
      </c>
      <c r="E227" s="40"/>
      <c r="F227" s="234" t="s">
        <v>2197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84</v>
      </c>
    </row>
    <row r="228" s="2" customFormat="1" ht="16.5" customHeight="1">
      <c r="A228" s="38"/>
      <c r="B228" s="39"/>
      <c r="C228" s="219" t="s">
        <v>438</v>
      </c>
      <c r="D228" s="219" t="s">
        <v>153</v>
      </c>
      <c r="E228" s="220" t="s">
        <v>2198</v>
      </c>
      <c r="F228" s="221" t="s">
        <v>2199</v>
      </c>
      <c r="G228" s="222" t="s">
        <v>887</v>
      </c>
      <c r="H228" s="223">
        <v>6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157</v>
      </c>
      <c r="AT228" s="231" t="s">
        <v>153</v>
      </c>
      <c r="AU228" s="231" t="s">
        <v>84</v>
      </c>
      <c r="AY228" s="17" t="s">
        <v>151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157</v>
      </c>
      <c r="BM228" s="231" t="s">
        <v>722</v>
      </c>
    </row>
    <row r="229" s="2" customFormat="1">
      <c r="A229" s="38"/>
      <c r="B229" s="39"/>
      <c r="C229" s="40"/>
      <c r="D229" s="233" t="s">
        <v>159</v>
      </c>
      <c r="E229" s="40"/>
      <c r="F229" s="234" t="s">
        <v>2199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159</v>
      </c>
      <c r="AU229" s="17" t="s">
        <v>84</v>
      </c>
    </row>
    <row r="230" s="2" customFormat="1" ht="16.5" customHeight="1">
      <c r="A230" s="38"/>
      <c r="B230" s="39"/>
      <c r="C230" s="219" t="s">
        <v>455</v>
      </c>
      <c r="D230" s="219" t="s">
        <v>153</v>
      </c>
      <c r="E230" s="220" t="s">
        <v>2200</v>
      </c>
      <c r="F230" s="221" t="s">
        <v>2201</v>
      </c>
      <c r="G230" s="222" t="s">
        <v>887</v>
      </c>
      <c r="H230" s="223">
        <v>6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157</v>
      </c>
      <c r="AT230" s="231" t="s">
        <v>153</v>
      </c>
      <c r="AU230" s="231" t="s">
        <v>84</v>
      </c>
      <c r="AY230" s="17" t="s">
        <v>151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157</v>
      </c>
      <c r="BM230" s="231" t="s">
        <v>733</v>
      </c>
    </row>
    <row r="231" s="2" customFormat="1">
      <c r="A231" s="38"/>
      <c r="B231" s="39"/>
      <c r="C231" s="40"/>
      <c r="D231" s="233" t="s">
        <v>159</v>
      </c>
      <c r="E231" s="40"/>
      <c r="F231" s="234" t="s">
        <v>2201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84</v>
      </c>
    </row>
    <row r="232" s="2" customFormat="1" ht="16.5" customHeight="1">
      <c r="A232" s="38"/>
      <c r="B232" s="39"/>
      <c r="C232" s="219" t="s">
        <v>462</v>
      </c>
      <c r="D232" s="219" t="s">
        <v>153</v>
      </c>
      <c r="E232" s="220" t="s">
        <v>2202</v>
      </c>
      <c r="F232" s="221" t="s">
        <v>2203</v>
      </c>
      <c r="G232" s="222" t="s">
        <v>887</v>
      </c>
      <c r="H232" s="223">
        <v>12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157</v>
      </c>
      <c r="AT232" s="231" t="s">
        <v>153</v>
      </c>
      <c r="AU232" s="231" t="s">
        <v>84</v>
      </c>
      <c r="AY232" s="17" t="s">
        <v>151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157</v>
      </c>
      <c r="BM232" s="231" t="s">
        <v>743</v>
      </c>
    </row>
    <row r="233" s="2" customFormat="1">
      <c r="A233" s="38"/>
      <c r="B233" s="39"/>
      <c r="C233" s="40"/>
      <c r="D233" s="233" t="s">
        <v>159</v>
      </c>
      <c r="E233" s="40"/>
      <c r="F233" s="234" t="s">
        <v>2203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84</v>
      </c>
    </row>
    <row r="234" s="2" customFormat="1" ht="16.5" customHeight="1">
      <c r="A234" s="38"/>
      <c r="B234" s="39"/>
      <c r="C234" s="219" t="s">
        <v>466</v>
      </c>
      <c r="D234" s="219" t="s">
        <v>153</v>
      </c>
      <c r="E234" s="220" t="s">
        <v>2204</v>
      </c>
      <c r="F234" s="221" t="s">
        <v>2205</v>
      </c>
      <c r="G234" s="222" t="s">
        <v>887</v>
      </c>
      <c r="H234" s="223">
        <v>150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157</v>
      </c>
      <c r="AT234" s="231" t="s">
        <v>153</v>
      </c>
      <c r="AU234" s="231" t="s">
        <v>84</v>
      </c>
      <c r="AY234" s="17" t="s">
        <v>151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157</v>
      </c>
      <c r="BM234" s="231" t="s">
        <v>753</v>
      </c>
    </row>
    <row r="235" s="2" customFormat="1">
      <c r="A235" s="38"/>
      <c r="B235" s="39"/>
      <c r="C235" s="40"/>
      <c r="D235" s="233" t="s">
        <v>159</v>
      </c>
      <c r="E235" s="40"/>
      <c r="F235" s="234" t="s">
        <v>2205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84</v>
      </c>
    </row>
    <row r="236" s="2" customFormat="1" ht="16.5" customHeight="1">
      <c r="A236" s="38"/>
      <c r="B236" s="39"/>
      <c r="C236" s="219" t="s">
        <v>470</v>
      </c>
      <c r="D236" s="219" t="s">
        <v>153</v>
      </c>
      <c r="E236" s="220" t="s">
        <v>2206</v>
      </c>
      <c r="F236" s="221" t="s">
        <v>2207</v>
      </c>
      <c r="G236" s="222" t="s">
        <v>887</v>
      </c>
      <c r="H236" s="223">
        <v>18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157</v>
      </c>
      <c r="AT236" s="231" t="s">
        <v>153</v>
      </c>
      <c r="AU236" s="231" t="s">
        <v>84</v>
      </c>
      <c r="AY236" s="17" t="s">
        <v>151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157</v>
      </c>
      <c r="BM236" s="231" t="s">
        <v>768</v>
      </c>
    </row>
    <row r="237" s="2" customFormat="1">
      <c r="A237" s="38"/>
      <c r="B237" s="39"/>
      <c r="C237" s="40"/>
      <c r="D237" s="233" t="s">
        <v>159</v>
      </c>
      <c r="E237" s="40"/>
      <c r="F237" s="234" t="s">
        <v>2207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159</v>
      </c>
      <c r="AU237" s="17" t="s">
        <v>84</v>
      </c>
    </row>
    <row r="238" s="12" customFormat="1" ht="25.92" customHeight="1">
      <c r="A238" s="12"/>
      <c r="B238" s="203"/>
      <c r="C238" s="204"/>
      <c r="D238" s="205" t="s">
        <v>75</v>
      </c>
      <c r="E238" s="206" t="s">
        <v>2208</v>
      </c>
      <c r="F238" s="206" t="s">
        <v>1139</v>
      </c>
      <c r="G238" s="204"/>
      <c r="H238" s="204"/>
      <c r="I238" s="207"/>
      <c r="J238" s="208">
        <f>BK238</f>
        <v>0</v>
      </c>
      <c r="K238" s="204"/>
      <c r="L238" s="209"/>
      <c r="M238" s="210"/>
      <c r="N238" s="211"/>
      <c r="O238" s="211"/>
      <c r="P238" s="212">
        <f>SUM(P239:P240)</f>
        <v>0</v>
      </c>
      <c r="Q238" s="211"/>
      <c r="R238" s="212">
        <f>SUM(R239:R240)</f>
        <v>0</v>
      </c>
      <c r="S238" s="211"/>
      <c r="T238" s="213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4" t="s">
        <v>84</v>
      </c>
      <c r="AT238" s="215" t="s">
        <v>75</v>
      </c>
      <c r="AU238" s="215" t="s">
        <v>76</v>
      </c>
      <c r="AY238" s="214" t="s">
        <v>151</v>
      </c>
      <c r="BK238" s="216">
        <f>SUM(BK239:BK240)</f>
        <v>0</v>
      </c>
    </row>
    <row r="239" s="2" customFormat="1" ht="16.5" customHeight="1">
      <c r="A239" s="38"/>
      <c r="B239" s="39"/>
      <c r="C239" s="219" t="s">
        <v>474</v>
      </c>
      <c r="D239" s="219" t="s">
        <v>153</v>
      </c>
      <c r="E239" s="220" t="s">
        <v>2209</v>
      </c>
      <c r="F239" s="221" t="s">
        <v>2210</v>
      </c>
      <c r="G239" s="222" t="s">
        <v>887</v>
      </c>
      <c r="H239" s="223">
        <v>1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157</v>
      </c>
      <c r="AT239" s="231" t="s">
        <v>153</v>
      </c>
      <c r="AU239" s="231" t="s">
        <v>84</v>
      </c>
      <c r="AY239" s="17" t="s">
        <v>151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157</v>
      </c>
      <c r="BM239" s="231" t="s">
        <v>778</v>
      </c>
    </row>
    <row r="240" s="2" customFormat="1">
      <c r="A240" s="38"/>
      <c r="B240" s="39"/>
      <c r="C240" s="40"/>
      <c r="D240" s="233" t="s">
        <v>159</v>
      </c>
      <c r="E240" s="40"/>
      <c r="F240" s="234" t="s">
        <v>2211</v>
      </c>
      <c r="G240" s="40"/>
      <c r="H240" s="40"/>
      <c r="I240" s="235"/>
      <c r="J240" s="40"/>
      <c r="K240" s="40"/>
      <c r="L240" s="44"/>
      <c r="M240" s="281"/>
      <c r="N240" s="282"/>
      <c r="O240" s="283"/>
      <c r="P240" s="283"/>
      <c r="Q240" s="283"/>
      <c r="R240" s="283"/>
      <c r="S240" s="283"/>
      <c r="T240" s="284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84</v>
      </c>
    </row>
    <row r="241" s="2" customFormat="1" ht="6.96" customHeight="1">
      <c r="A241" s="38"/>
      <c r="B241" s="66"/>
      <c r="C241" s="67"/>
      <c r="D241" s="67"/>
      <c r="E241" s="67"/>
      <c r="F241" s="67"/>
      <c r="G241" s="67"/>
      <c r="H241" s="67"/>
      <c r="I241" s="67"/>
      <c r="J241" s="67"/>
      <c r="K241" s="67"/>
      <c r="L241" s="44"/>
      <c r="M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</sheetData>
  <sheetProtection sheet="1" autoFilter="0" formatColumns="0" formatRows="0" objects="1" scenarios="1" spinCount="100000" saltValue="Dfy0DnwDkUp9q4H9Lt+h4wMn7xBE7IzgDtW+qCGf4EK3FJAM49CqKcHPy60Da9uaSBPGvvgWhzYMr4cBoZVHSg==" hashValue="bnJkD8lXb8nO7doTtCT/D0AOuTfbQQhkcSOvwVIDcL/JDgrB7S8hzucir8t/qmxqoLPtu7sg9frVjEGr5EKn2Q==" algorithmName="SHA-512" password="CC35"/>
  <autoFilter ref="C123:K24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DESKTOP-7OOU1CD\Pavel Krajovsky</dc:creator>
  <cp:lastModifiedBy>DESKTOP-7OOU1CD\Pavel Krajovsky</cp:lastModifiedBy>
  <dcterms:created xsi:type="dcterms:W3CDTF">2024-12-02T15:56:44Z</dcterms:created>
  <dcterms:modified xsi:type="dcterms:W3CDTF">2024-12-02T15:56:54Z</dcterms:modified>
</cp:coreProperties>
</file>