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natel\Documents\VZ Lomská\Finální rozpočty do ZD\Vnější osvětlení\"/>
    </mc:Choice>
  </mc:AlternateContent>
  <xr:revisionPtr revIDLastSave="0" documentId="8_{E6279F1A-B04B-4042-A4AB-7209E638AC5F}" xr6:coauthVersionLast="47" xr6:coauthVersionMax="47" xr10:uidLastSave="{00000000-0000-0000-0000-000000000000}"/>
  <bookViews>
    <workbookView xWindow="-28920" yWindow="1800" windowWidth="29040" windowHeight="15720" xr2:uid="{30460CAF-1CE1-4419-8A5C-0F04FD9C322D}"/>
  </bookViews>
  <sheets>
    <sheet name="SO 02 - Vnější osvětlení" sheetId="1" r:id="rId1"/>
  </sheets>
  <externalReferences>
    <externalReference r:id="rId2"/>
  </externalReferences>
  <definedNames>
    <definedName name="_xlnm._FilterDatabase" localSheetId="0" hidden="1">'SO 02 - Vnější osvětlení'!$C$120:$K$154</definedName>
    <definedName name="_xlnm.Print_Titles" localSheetId="0">'SO 02 - Vnější osvětlení'!$120:$120</definedName>
    <definedName name="_xlnm.Print_Area" localSheetId="0">'SO 02 - Vnější osvětlení'!$C$4:$J$76,'SO 02 - Vnější osvětlení'!$C$82:$J$102,'SO 02 - Vnější osvětlení'!$C$108:$J$154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11" i="1" s="1"/>
  <c r="J12" i="1"/>
  <c r="J89" i="1" s="1"/>
  <c r="J14" i="1"/>
  <c r="E15" i="1"/>
  <c r="J15" i="1"/>
  <c r="J17" i="1"/>
  <c r="E18" i="1"/>
  <c r="F118" i="1" s="1"/>
  <c r="J18" i="1"/>
  <c r="J20" i="1"/>
  <c r="E21" i="1"/>
  <c r="J91" i="1" s="1"/>
  <c r="J21" i="1"/>
  <c r="J23" i="1"/>
  <c r="E24" i="1"/>
  <c r="J92" i="1" s="1"/>
  <c r="J24" i="1"/>
  <c r="J35" i="1"/>
  <c r="J36" i="1"/>
  <c r="J37" i="1"/>
  <c r="E87" i="1"/>
  <c r="F89" i="1"/>
  <c r="F91" i="1"/>
  <c r="F92" i="1"/>
  <c r="E113" i="1"/>
  <c r="F115" i="1"/>
  <c r="F117" i="1"/>
  <c r="J123" i="1"/>
  <c r="P123" i="1"/>
  <c r="P122" i="1" s="1"/>
  <c r="R123" i="1"/>
  <c r="R122" i="1" s="1"/>
  <c r="T123" i="1"/>
  <c r="T122" i="1" s="1"/>
  <c r="BE123" i="1"/>
  <c r="BF123" i="1"/>
  <c r="BG123" i="1"/>
  <c r="BH123" i="1"/>
  <c r="BI123" i="1"/>
  <c r="BK123" i="1"/>
  <c r="J125" i="1"/>
  <c r="P125" i="1"/>
  <c r="R125" i="1"/>
  <c r="T125" i="1"/>
  <c r="BE125" i="1"/>
  <c r="BF125" i="1"/>
  <c r="F34" i="1" s="1"/>
  <c r="BG125" i="1"/>
  <c r="F35" i="1" s="1"/>
  <c r="BH125" i="1"/>
  <c r="BI125" i="1"/>
  <c r="BK125" i="1"/>
  <c r="J127" i="1"/>
  <c r="P127" i="1"/>
  <c r="R127" i="1"/>
  <c r="T127" i="1"/>
  <c r="BE127" i="1"/>
  <c r="BF127" i="1"/>
  <c r="BG127" i="1"/>
  <c r="BH127" i="1"/>
  <c r="F36" i="1" s="1"/>
  <c r="BI127" i="1"/>
  <c r="F37" i="1" s="1"/>
  <c r="BK127" i="1"/>
  <c r="J129" i="1"/>
  <c r="P129" i="1"/>
  <c r="R129" i="1"/>
  <c r="T129" i="1"/>
  <c r="BE129" i="1"/>
  <c r="BF129" i="1"/>
  <c r="BG129" i="1"/>
  <c r="BH129" i="1"/>
  <c r="BI129" i="1"/>
  <c r="BK129" i="1"/>
  <c r="BK122" i="1" s="1"/>
  <c r="J131" i="1"/>
  <c r="BE131" i="1" s="1"/>
  <c r="P131" i="1"/>
  <c r="R131" i="1"/>
  <c r="T131" i="1"/>
  <c r="BF131" i="1"/>
  <c r="BG131" i="1"/>
  <c r="BH131" i="1"/>
  <c r="BI131" i="1"/>
  <c r="BK131" i="1"/>
  <c r="P133" i="1"/>
  <c r="R133" i="1"/>
  <c r="J134" i="1"/>
  <c r="P134" i="1"/>
  <c r="R134" i="1"/>
  <c r="T134" i="1"/>
  <c r="T133" i="1" s="1"/>
  <c r="BE134" i="1"/>
  <c r="BF134" i="1"/>
  <c r="BG134" i="1"/>
  <c r="BH134" i="1"/>
  <c r="BI134" i="1"/>
  <c r="BK134" i="1"/>
  <c r="BK133" i="1" s="1"/>
  <c r="J133" i="1" s="1"/>
  <c r="J98" i="1" s="1"/>
  <c r="J137" i="1"/>
  <c r="P137" i="1"/>
  <c r="P136" i="1" s="1"/>
  <c r="R137" i="1"/>
  <c r="R136" i="1" s="1"/>
  <c r="T137" i="1"/>
  <c r="T136" i="1" s="1"/>
  <c r="BE137" i="1"/>
  <c r="BF137" i="1"/>
  <c r="BG137" i="1"/>
  <c r="BH137" i="1"/>
  <c r="BI137" i="1"/>
  <c r="BK137" i="1"/>
  <c r="J139" i="1"/>
  <c r="P139" i="1"/>
  <c r="R139" i="1"/>
  <c r="T139" i="1"/>
  <c r="BE139" i="1"/>
  <c r="BF139" i="1"/>
  <c r="BG139" i="1"/>
  <c r="BH139" i="1"/>
  <c r="BI139" i="1"/>
  <c r="BK139" i="1"/>
  <c r="J141" i="1"/>
  <c r="P141" i="1"/>
  <c r="R141" i="1"/>
  <c r="T141" i="1"/>
  <c r="BE141" i="1"/>
  <c r="BF141" i="1"/>
  <c r="BG141" i="1"/>
  <c r="BH141" i="1"/>
  <c r="BI141" i="1"/>
  <c r="BK141" i="1"/>
  <c r="BK136" i="1" s="1"/>
  <c r="J136" i="1" s="1"/>
  <c r="J99" i="1" s="1"/>
  <c r="J143" i="1"/>
  <c r="BE143" i="1" s="1"/>
  <c r="P143" i="1"/>
  <c r="R143" i="1"/>
  <c r="T143" i="1"/>
  <c r="BF143" i="1"/>
  <c r="BG143" i="1"/>
  <c r="BH143" i="1"/>
  <c r="BI143" i="1"/>
  <c r="BK143" i="1"/>
  <c r="J145" i="1"/>
  <c r="BE145" i="1" s="1"/>
  <c r="P145" i="1"/>
  <c r="R145" i="1"/>
  <c r="T145" i="1"/>
  <c r="BF145" i="1"/>
  <c r="BG145" i="1"/>
  <c r="BH145" i="1"/>
  <c r="BI145" i="1"/>
  <c r="BK145" i="1"/>
  <c r="J147" i="1"/>
  <c r="P147" i="1"/>
  <c r="R147" i="1"/>
  <c r="T147" i="1"/>
  <c r="BE147" i="1"/>
  <c r="BF147" i="1"/>
  <c r="BG147" i="1"/>
  <c r="BH147" i="1"/>
  <c r="BI147" i="1"/>
  <c r="BK147" i="1"/>
  <c r="J149" i="1"/>
  <c r="P149" i="1"/>
  <c r="R149" i="1"/>
  <c r="T149" i="1"/>
  <c r="BE149" i="1"/>
  <c r="BF149" i="1"/>
  <c r="BG149" i="1"/>
  <c r="BH149" i="1"/>
  <c r="BI149" i="1"/>
  <c r="BK149" i="1"/>
  <c r="P152" i="1"/>
  <c r="P151" i="1" s="1"/>
  <c r="R152" i="1"/>
  <c r="R151" i="1" s="1"/>
  <c r="T152" i="1"/>
  <c r="T151" i="1" s="1"/>
  <c r="J153" i="1"/>
  <c r="P153" i="1"/>
  <c r="R153" i="1"/>
  <c r="T153" i="1"/>
  <c r="BE153" i="1"/>
  <c r="BF153" i="1"/>
  <c r="BG153" i="1"/>
  <c r="BH153" i="1"/>
  <c r="BI153" i="1"/>
  <c r="BK153" i="1"/>
  <c r="BK152" i="1" s="1"/>
  <c r="J117" i="1" l="1"/>
  <c r="E85" i="1"/>
  <c r="BK151" i="1"/>
  <c r="J151" i="1" s="1"/>
  <c r="J100" i="1" s="1"/>
  <c r="J152" i="1"/>
  <c r="J101" i="1" s="1"/>
  <c r="F33" i="1"/>
  <c r="BK121" i="1"/>
  <c r="J121" i="1" s="1"/>
  <c r="J122" i="1"/>
  <c r="J97" i="1" s="1"/>
  <c r="T121" i="1"/>
  <c r="R121" i="1"/>
  <c r="P121" i="1"/>
  <c r="J118" i="1"/>
  <c r="J115" i="1"/>
  <c r="J34" i="1"/>
  <c r="J33" i="1"/>
  <c r="J96" i="1" l="1"/>
  <c r="J30" i="1"/>
  <c r="J39" i="1" s="1"/>
</calcChain>
</file>

<file path=xl/sharedStrings.xml><?xml version="1.0" encoding="utf-8"?>
<sst xmlns="http://schemas.openxmlformats.org/spreadsheetml/2006/main" count="388" uniqueCount="134">
  <si>
    <t>2</t>
  </si>
  <si>
    <t>PP</t>
  </si>
  <si>
    <t>Rozváděč RO, plastový pilíř, vč. řídícího systému In Control pro dálkové ovládání přes telefon. Kompletní dodávka včetně montáže a zapojení. Dle výkr. dokumentace. Komplet vč. přídavných, propojovacích komponentů, typové zkoušky, osazení a zapojení</t>
  </si>
  <si>
    <t>-1027166119</t>
  </si>
  <si>
    <t>512</t>
  </si>
  <si>
    <t>1</t>
  </si>
  <si>
    <t>ROZPOCET</t>
  </si>
  <si>
    <t>K</t>
  </si>
  <si>
    <t>základní</t>
  </si>
  <si>
    <t/>
  </si>
  <si>
    <t>sou</t>
  </si>
  <si>
    <t>31682100-1</t>
  </si>
  <si>
    <t>14</t>
  </si>
  <si>
    <t>D</t>
  </si>
  <si>
    <t>4</t>
  </si>
  <si>
    <t>Dodávka rozváděčů a ostatních zařízení</t>
  </si>
  <si>
    <t>D4</t>
  </si>
  <si>
    <t>0</t>
  </si>
  <si>
    <t>Ostatní</t>
  </si>
  <si>
    <t>Revize</t>
  </si>
  <si>
    <t>26</t>
  </si>
  <si>
    <t>hod.</t>
  </si>
  <si>
    <t>50900000-4.6</t>
  </si>
  <si>
    <t>13</t>
  </si>
  <si>
    <t>Spolupráce s revizním technikem a investorem</t>
  </si>
  <si>
    <t>24</t>
  </si>
  <si>
    <t>50900000-4.5</t>
  </si>
  <si>
    <t>12</t>
  </si>
  <si>
    <t>Dokumentace stávajícího stavu, spolupráce s projektantem</t>
  </si>
  <si>
    <t>22</t>
  </si>
  <si>
    <t>50900000-4.4</t>
  </si>
  <si>
    <t>11</t>
  </si>
  <si>
    <t>Doprava</t>
  </si>
  <si>
    <t>20</t>
  </si>
  <si>
    <t>50900000-4.3</t>
  </si>
  <si>
    <t>10</t>
  </si>
  <si>
    <t>Demontáže, svítidel, tlumivek, kondenzátorů</t>
  </si>
  <si>
    <t>18</t>
  </si>
  <si>
    <t>50900000-4.2</t>
  </si>
  <si>
    <t>9</t>
  </si>
  <si>
    <t>Přepojení kabelů v stožárech</t>
  </si>
  <si>
    <t>16</t>
  </si>
  <si>
    <t>50900000-4.1</t>
  </si>
  <si>
    <t>8</t>
  </si>
  <si>
    <t>Použití mechanizace (pronájem hydraulického zařízení)</t>
  </si>
  <si>
    <t>den</t>
  </si>
  <si>
    <t>50900000-4</t>
  </si>
  <si>
    <t>7</t>
  </si>
  <si>
    <t>HZS</t>
  </si>
  <si>
    <t>D3</t>
  </si>
  <si>
    <t>Kabel s PVC izolací, uložený ve stožáru, částečně v chráničkách, kompletní dodávka včetně montáže a zapojení uvnitř stožáru CYKY 3x2,5</t>
  </si>
  <si>
    <t>m</t>
  </si>
  <si>
    <t>28421140-2</t>
  </si>
  <si>
    <t>6</t>
  </si>
  <si>
    <t>Nosný materiál</t>
  </si>
  <si>
    <t>D2</t>
  </si>
  <si>
    <t>úchyt na stožár pro WS 400-775W</t>
  </si>
  <si>
    <t>ks</t>
  </si>
  <si>
    <t>50911000-4b.1</t>
  </si>
  <si>
    <t>5</t>
  </si>
  <si>
    <t>výložník na stožár SB3 pro 3ks světlometů</t>
  </si>
  <si>
    <t>50911000-4b</t>
  </si>
  <si>
    <t>omezující kryty svítidel LS na každý LED modul</t>
  </si>
  <si>
    <t>31524000-5b</t>
  </si>
  <si>
    <t>3</t>
  </si>
  <si>
    <t>Popis svítidla:  LED světlomet WS250 7.0.1- 775W, bezdrátově ovládané. Kompletní dodávka včetně montáže a zapojení</t>
  </si>
  <si>
    <t>31524000-5.1</t>
  </si>
  <si>
    <t>Popis svítidla:  LED světlomet WS250 7.0.1- 1550W, bezdrátově ovládané. Kompletní dodávka včetně montáže a zapojení</t>
  </si>
  <si>
    <t>31524000-5</t>
  </si>
  <si>
    <t>Svítidla a materiál pro osvětlení</t>
  </si>
  <si>
    <t>D1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</si>
  <si>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</si>
  <si>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</si>
  <si>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</si>
  <si>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</si>
  <si>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</si>
  <si>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</si>
  <si>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</si>
  <si>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</si>
  <si>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DPH</t>
  </si>
  <si>
    <t>Cenová soustava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</si>
  <si>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</si>
  <si>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</si>
  <si>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</si>
  <si>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</si>
  <si>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</si>
  <si>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</si>
  <si>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</si>
  <si>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</si>
  <si>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</si>
  <si>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Uchazeč:</t>
  </si>
  <si>
    <t>Projektant:</t>
  </si>
  <si>
    <t>Zadavatel:</t>
  </si>
  <si>
    <t>Datum:</t>
  </si>
  <si>
    <t>Místo:</t>
  </si>
  <si>
    <t>Objekt:</t>
  </si>
  <si>
    <t>Stavba:</t>
  </si>
  <si>
    <t>SOUPIS PRACÍ</t>
  </si>
  <si>
    <t xml:space="preserve">    D4 - Dodávka rozváděčů a ostatních zařízení</t>
  </si>
  <si>
    <t>Ostatní - Ostatní</t>
  </si>
  <si>
    <t>D3 - HZS</t>
  </si>
  <si>
    <t>D2 - Nosný materiál</t>
  </si>
  <si>
    <t>D1 - Svítidla a materiál pro osvětlení</t>
  </si>
  <si>
    <t>Náklady ze soupisu prací</t>
  </si>
  <si>
    <t>Kód dílu - Popis</t>
  </si>
  <si>
    <t>REKAPITULACE ČLENĚNÍ SOUPISU PRACÍ</t>
  </si>
  <si>
    <t>Razítko</t>
  </si>
  <si>
    <t>Datum a podpis:</t>
  </si>
  <si>
    <t>Uchazeč</t>
  </si>
  <si>
    <t>Objednavatel</t>
  </si>
  <si>
    <t>Zpracovatel</t>
  </si>
  <si>
    <t>Projektant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</si>
  <si>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</si>
  <si>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</si>
  <si>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</si>
  <si>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</si>
  <si>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</si>
  <si>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</si>
  <si>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</si>
  <si>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Výše daně</t>
  </si>
  <si>
    <t>Sazba daně</t>
  </si>
  <si>
    <t>Základ daně</t>
  </si>
  <si>
    <t>Cena bez DPH</t>
  </si>
  <si>
    <t>Poznámka:</t>
  </si>
  <si>
    <t>DIČ:</t>
  </si>
  <si>
    <t>IČ:</t>
  </si>
  <si>
    <t xml:space="preserve"> </t>
  </si>
  <si>
    <t>CC-CZ:</t>
  </si>
  <si>
    <t>KSO:</t>
  </si>
  <si>
    <t>SO 02 - Vnější osvětlení</t>
  </si>
  <si>
    <t>False</t>
  </si>
  <si>
    <t>v ---  níže se nacházejí doplnkové a pomocné údaje k sestavám  --- v</t>
  </si>
  <si>
    <t>KRYCÍ LIST SOUPISU PRACÍ</t>
  </si>
  <si>
    <t>{9b125a39-7188-40d4-b99a-5b8bca06c10d}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</si>
</sst>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"/>
    <numFmt numFmtId="166" formatCode="dd\.mm\.yyyy"/>
    <numFmt numFmtId="167" formatCode="#,##0.00%"/>
  </numFmts>
  <fonts count="21" x14ac:knownFonts="1">
    <font>
      <sz val="8"/>
      <name val="Arial CE"/>
      <family val="2"/>
    </font>
    <font>
      <sz val="7"/>
      <name val="Arial CE"/>
    </font>
    <font>
      <sz val="7"/>
      <color rgb="FF969696"/>
      <name val="Arial CE"/>
    </font>
    <font>
      <sz val="9"/>
      <name val="Arial CE"/>
    </font>
    <font>
      <sz val="9"/>
      <color rgb="FF969696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0"/>
      <color rgb="FF464646"/>
      <name val="Arial CE"/>
    </font>
    <font>
      <b/>
      <sz val="12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3366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2" borderId="9" xfId="0" applyNumberFormat="1" applyFont="1" applyFill="1" applyBorder="1" applyAlignment="1" applyProtection="1">
      <alignment vertical="center"/>
      <protection locked="0"/>
    </xf>
    <xf numFmtId="165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7" xfId="0" applyNumberFormat="1" applyFont="1" applyBorder="1"/>
    <xf numFmtId="164" fontId="5" fillId="0" borderId="0" xfId="0" applyNumberFormat="1" applyFont="1"/>
    <xf numFmtId="0" fontId="5" fillId="0" borderId="8" xfId="0" applyFont="1" applyBorder="1"/>
    <xf numFmtId="0" fontId="5" fillId="0" borderId="1" xfId="0" applyFont="1" applyBorder="1"/>
    <xf numFmtId="4" fontId="6" fillId="0" borderId="0" xfId="0" applyNumberFormat="1" applyFont="1"/>
    <xf numFmtId="0" fontId="5" fillId="0" borderId="0" xfId="0" applyFont="1" applyProtection="1">
      <protection locked="0"/>
    </xf>
    <xf numFmtId="0" fontId="6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" fontId="8" fillId="0" borderId="0" xfId="0" applyNumberFormat="1" applyFont="1" applyAlignment="1">
      <alignment vertical="center"/>
    </xf>
    <xf numFmtId="164" fontId="9" fillId="0" borderId="10" xfId="0" applyNumberFormat="1" applyFont="1" applyBorder="1"/>
    <xf numFmtId="0" fontId="0" fillId="0" borderId="11" xfId="0" applyBorder="1" applyAlignment="1">
      <alignment vertical="center"/>
    </xf>
    <xf numFmtId="164" fontId="9" fillId="0" borderId="11" xfId="0" applyNumberFormat="1" applyFont="1" applyBorder="1"/>
    <xf numFmtId="0" fontId="0" fillId="0" borderId="12" xfId="0" applyBorder="1" applyAlignment="1">
      <alignment vertical="center"/>
    </xf>
    <xf numFmtId="4" fontId="10" fillId="0" borderId="0" xfId="0" applyNumberFormat="1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0" borderId="18" xfId="0" applyBorder="1" applyAlignment="1">
      <alignment vertical="center"/>
    </xf>
    <xf numFmtId="0" fontId="12" fillId="0" borderId="18" xfId="0" applyFont="1" applyBorder="1" applyAlignment="1">
      <alignment horizontal="right" vertical="center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0" fillId="0" borderId="1" xfId="0" applyBorder="1"/>
    <xf numFmtId="0" fontId="0" fillId="0" borderId="19" xfId="0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0" fillId="3" borderId="20" xfId="0" applyFill="1" applyBorder="1" applyAlignment="1">
      <alignment vertical="center"/>
    </xf>
    <xf numFmtId="4" fontId="17" fillId="3" borderId="21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right" vertical="center"/>
    </xf>
    <xf numFmtId="0" fontId="17" fillId="3" borderId="22" xfId="0" applyFont="1" applyFill="1" applyBorder="1" applyAlignment="1">
      <alignment horizontal="left" vertical="center"/>
    </xf>
    <xf numFmtId="4" fontId="12" fillId="0" borderId="0" xfId="0" applyNumberFormat="1" applyFont="1" applyAlignment="1">
      <alignment vertical="center"/>
    </xf>
    <xf numFmtId="167" fontId="1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993C64D-2923-4019-87BE-999111061A8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&#353;it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stavby"/>
    </sheetNames>
    <sheetDataSet>
      <sheetData sheetId="0">
        <row r="6">
          <cell r="K6" t="str">
            <v>Rekonstrukce fotbalového hřiště- areál Lomská Litvínov</v>
          </cell>
        </row>
        <row r="8">
          <cell r="AN8" t="str">
            <v>5. 12. 2022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>A3 Detail s.r.o.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Krajovský</v>
          </cell>
          <cell r="AN2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2292-860D-4541-A4BF-7473DFC43D92}">
  <sheetPr>
    <pageSetUpPr fitToPage="1"/>
  </sheetPr>
  <dimension ref="B2:BM155"/>
  <sheetViews>
    <sheetView showGridLines="0" tabSelected="1" workbookViewId="0">
      <selection activeCell="C2" sqref="C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AT2" s="5" t="s">
        <v>133</v>
      </c>
    </row>
    <row r="3" spans="2:46" ht="6.9" customHeight="1" x14ac:dyDescent="0.2">
      <c r="B3" s="109"/>
      <c r="C3" s="108"/>
      <c r="D3" s="108"/>
      <c r="E3" s="108"/>
      <c r="F3" s="108"/>
      <c r="G3" s="108"/>
      <c r="H3" s="108"/>
      <c r="I3" s="108"/>
      <c r="J3" s="108"/>
      <c r="K3" s="108"/>
      <c r="L3" s="87"/>
      <c r="AT3" s="5" t="s">
        <v>0</v>
      </c>
    </row>
    <row r="4" spans="2:46" ht="24.9" customHeight="1" x14ac:dyDescent="0.2">
      <c r="B4" s="87"/>
      <c r="D4" s="65" t="s">
        <v>132</v>
      </c>
      <c r="L4" s="87"/>
      <c r="M4" s="107" t="s">
        <v>131</v>
      </c>
      <c r="AT4" s="5" t="s">
        <v>130</v>
      </c>
    </row>
    <row r="5" spans="2:46" ht="6.9" customHeight="1" x14ac:dyDescent="0.2">
      <c r="B5" s="87"/>
      <c r="L5" s="87"/>
    </row>
    <row r="6" spans="2:46" ht="12" customHeight="1" x14ac:dyDescent="0.2">
      <c r="B6" s="87"/>
      <c r="D6" s="58" t="s">
        <v>96</v>
      </c>
      <c r="L6" s="87"/>
    </row>
    <row r="7" spans="2:46" ht="16.5" customHeight="1" x14ac:dyDescent="0.2">
      <c r="B7" s="87"/>
      <c r="E7" s="64" t="str">
        <f>'[1]Rekapitulace stavby'!K6</f>
        <v>Rekonstrukce fotbalového hřiště- areál Lomská Litvínov</v>
      </c>
      <c r="F7" s="63"/>
      <c r="G7" s="63"/>
      <c r="H7" s="63"/>
      <c r="L7" s="87"/>
    </row>
    <row r="8" spans="2:46" s="1" customFormat="1" ht="12" customHeight="1" x14ac:dyDescent="0.2">
      <c r="B8" s="2"/>
      <c r="D8" s="58" t="s">
        <v>95</v>
      </c>
      <c r="L8" s="2"/>
    </row>
    <row r="9" spans="2:46" s="1" customFormat="1" ht="16.5" customHeight="1" x14ac:dyDescent="0.2">
      <c r="B9" s="2"/>
      <c r="E9" s="62" t="s">
        <v>129</v>
      </c>
      <c r="F9" s="61"/>
      <c r="G9" s="61"/>
      <c r="H9" s="61"/>
      <c r="L9" s="2"/>
    </row>
    <row r="10" spans="2:46" s="1" customFormat="1" x14ac:dyDescent="0.2">
      <c r="B10" s="2"/>
      <c r="L10" s="2"/>
    </row>
    <row r="11" spans="2:46" s="1" customFormat="1" ht="12" customHeight="1" x14ac:dyDescent="0.2">
      <c r="B11" s="2"/>
      <c r="D11" s="58" t="s">
        <v>128</v>
      </c>
      <c r="F11" s="59" t="s">
        <v>9</v>
      </c>
      <c r="I11" s="58" t="s">
        <v>127</v>
      </c>
      <c r="J11" s="59" t="s">
        <v>9</v>
      </c>
      <c r="L11" s="2"/>
    </row>
    <row r="12" spans="2:46" s="1" customFormat="1" ht="12" customHeight="1" x14ac:dyDescent="0.2">
      <c r="B12" s="2"/>
      <c r="D12" s="58" t="s">
        <v>94</v>
      </c>
      <c r="F12" s="59" t="s">
        <v>126</v>
      </c>
      <c r="I12" s="58" t="s">
        <v>93</v>
      </c>
      <c r="J12" s="60" t="str">
        <f>'[1]Rekapitulace stavby'!AN8</f>
        <v>5. 12. 2022</v>
      </c>
      <c r="L12" s="2"/>
    </row>
    <row r="13" spans="2:46" s="1" customFormat="1" ht="10.8" customHeight="1" x14ac:dyDescent="0.2">
      <c r="B13" s="2"/>
      <c r="L13" s="2"/>
    </row>
    <row r="14" spans="2:46" s="1" customFormat="1" ht="12" customHeight="1" x14ac:dyDescent="0.2">
      <c r="B14" s="2"/>
      <c r="D14" s="58" t="s">
        <v>92</v>
      </c>
      <c r="I14" s="58" t="s">
        <v>125</v>
      </c>
      <c r="J14" s="59" t="str">
        <f>IF('[1]Rekapitulace stavby'!AN10="","",'[1]Rekapitulace stavby'!AN10)</f>
        <v/>
      </c>
      <c r="L14" s="2"/>
    </row>
    <row r="15" spans="2:46" s="1" customFormat="1" ht="18" customHeight="1" x14ac:dyDescent="0.2">
      <c r="B15" s="2"/>
      <c r="E15" s="59" t="str">
        <f>IF('[1]Rekapitulace stavby'!E11="","",'[1]Rekapitulace stavby'!E11)</f>
        <v xml:space="preserve"> </v>
      </c>
      <c r="I15" s="58" t="s">
        <v>124</v>
      </c>
      <c r="J15" s="59" t="str">
        <f>IF('[1]Rekapitulace stavby'!AN11="","",'[1]Rekapitulace stavby'!AN11)</f>
        <v/>
      </c>
      <c r="L15" s="2"/>
    </row>
    <row r="16" spans="2:46" s="1" customFormat="1" ht="6.9" customHeight="1" x14ac:dyDescent="0.2">
      <c r="B16" s="2"/>
      <c r="L16" s="2"/>
    </row>
    <row r="17" spans="2:12" s="1" customFormat="1" ht="12" customHeight="1" x14ac:dyDescent="0.2">
      <c r="B17" s="2"/>
      <c r="D17" s="58" t="s">
        <v>90</v>
      </c>
      <c r="I17" s="58" t="s">
        <v>125</v>
      </c>
      <c r="J17" s="104" t="str">
        <f>'[1]Rekapitulace stavby'!AN13</f>
        <v>Vyplň údaj</v>
      </c>
      <c r="L17" s="2"/>
    </row>
    <row r="18" spans="2:12" s="1" customFormat="1" ht="18" customHeight="1" x14ac:dyDescent="0.2">
      <c r="B18" s="2"/>
      <c r="E18" s="106" t="str">
        <f>'[1]Rekapitulace stavby'!E14</f>
        <v>Vyplň údaj</v>
      </c>
      <c r="F18" s="105"/>
      <c r="G18" s="105"/>
      <c r="H18" s="105"/>
      <c r="I18" s="58" t="s">
        <v>124</v>
      </c>
      <c r="J18" s="104" t="str">
        <f>'[1]Rekapitulace stavby'!AN14</f>
        <v>Vyplň údaj</v>
      </c>
      <c r="L18" s="2"/>
    </row>
    <row r="19" spans="2:12" s="1" customFormat="1" ht="6.9" customHeight="1" x14ac:dyDescent="0.2">
      <c r="B19" s="2"/>
      <c r="L19" s="2"/>
    </row>
    <row r="20" spans="2:12" s="1" customFormat="1" ht="12" customHeight="1" x14ac:dyDescent="0.2">
      <c r="B20" s="2"/>
      <c r="D20" s="58" t="s">
        <v>91</v>
      </c>
      <c r="I20" s="58" t="s">
        <v>125</v>
      </c>
      <c r="J20" s="59" t="str">
        <f>IF('[1]Rekapitulace stavby'!AN16="","",'[1]Rekapitulace stavby'!AN16)</f>
        <v/>
      </c>
      <c r="L20" s="2"/>
    </row>
    <row r="21" spans="2:12" s="1" customFormat="1" ht="18" customHeight="1" x14ac:dyDescent="0.2">
      <c r="B21" s="2"/>
      <c r="E21" s="59" t="str">
        <f>IF('[1]Rekapitulace stavby'!E17="","",'[1]Rekapitulace stavby'!E17)</f>
        <v>A3 Detail s.r.o.</v>
      </c>
      <c r="I21" s="58" t="s">
        <v>124</v>
      </c>
      <c r="J21" s="59" t="str">
        <f>IF('[1]Rekapitulace stavby'!AN17="","",'[1]Rekapitulace stavby'!AN17)</f>
        <v/>
      </c>
      <c r="L21" s="2"/>
    </row>
    <row r="22" spans="2:12" s="1" customFormat="1" ht="6.9" customHeight="1" x14ac:dyDescent="0.2">
      <c r="B22" s="2"/>
      <c r="L22" s="2"/>
    </row>
    <row r="23" spans="2:12" s="1" customFormat="1" ht="12" customHeight="1" x14ac:dyDescent="0.2">
      <c r="B23" s="2"/>
      <c r="D23" s="58" t="s">
        <v>89</v>
      </c>
      <c r="I23" s="58" t="s">
        <v>125</v>
      </c>
      <c r="J23" s="59" t="str">
        <f>IF('[1]Rekapitulace stavby'!AN19="","",'[1]Rekapitulace stavby'!AN19)</f>
        <v/>
      </c>
      <c r="L23" s="2"/>
    </row>
    <row r="24" spans="2:12" s="1" customFormat="1" ht="18" customHeight="1" x14ac:dyDescent="0.2">
      <c r="B24" s="2"/>
      <c r="E24" s="59" t="str">
        <f>IF('[1]Rekapitulace stavby'!E20="","",'[1]Rekapitulace stavby'!E20)</f>
        <v>Krajovský</v>
      </c>
      <c r="I24" s="58" t="s">
        <v>124</v>
      </c>
      <c r="J24" s="59" t="str">
        <f>IF('[1]Rekapitulace stavby'!AN20="","",'[1]Rekapitulace stavby'!AN20)</f>
        <v/>
      </c>
      <c r="L24" s="2"/>
    </row>
    <row r="25" spans="2:12" s="1" customFormat="1" ht="6.9" customHeight="1" x14ac:dyDescent="0.2">
      <c r="B25" s="2"/>
      <c r="L25" s="2"/>
    </row>
    <row r="26" spans="2:12" s="1" customFormat="1" ht="12" customHeight="1" x14ac:dyDescent="0.2">
      <c r="B26" s="2"/>
      <c r="D26" s="58" t="s">
        <v>123</v>
      </c>
      <c r="L26" s="2"/>
    </row>
    <row r="27" spans="2:12" s="101" customFormat="1" ht="16.5" customHeight="1" x14ac:dyDescent="0.2">
      <c r="B27" s="102"/>
      <c r="E27" s="103" t="s">
        <v>9</v>
      </c>
      <c r="F27" s="103"/>
      <c r="G27" s="103"/>
      <c r="H27" s="103"/>
      <c r="L27" s="102"/>
    </row>
    <row r="28" spans="2:12" s="1" customFormat="1" ht="6.9" customHeight="1" x14ac:dyDescent="0.2">
      <c r="B28" s="2"/>
      <c r="L28" s="2"/>
    </row>
    <row r="29" spans="2:12" s="1" customFormat="1" ht="6.9" customHeight="1" x14ac:dyDescent="0.2">
      <c r="B29" s="2"/>
      <c r="D29" s="43"/>
      <c r="E29" s="43"/>
      <c r="F29" s="43"/>
      <c r="G29" s="43"/>
      <c r="H29" s="43"/>
      <c r="I29" s="43"/>
      <c r="J29" s="43"/>
      <c r="K29" s="43"/>
      <c r="L29" s="2"/>
    </row>
    <row r="30" spans="2:12" s="1" customFormat="1" ht="25.35" customHeight="1" x14ac:dyDescent="0.2">
      <c r="B30" s="2"/>
      <c r="D30" s="100" t="s">
        <v>122</v>
      </c>
      <c r="J30" s="78">
        <f>ROUND(J121, 2)</f>
        <v>0</v>
      </c>
      <c r="L30" s="2"/>
    </row>
    <row r="31" spans="2:12" s="1" customFormat="1" ht="6.9" customHeight="1" x14ac:dyDescent="0.2">
      <c r="B31" s="2"/>
      <c r="D31" s="43"/>
      <c r="E31" s="43"/>
      <c r="F31" s="43"/>
      <c r="G31" s="43"/>
      <c r="H31" s="43"/>
      <c r="I31" s="43"/>
      <c r="J31" s="43"/>
      <c r="K31" s="43"/>
      <c r="L31" s="2"/>
    </row>
    <row r="32" spans="2:12" s="1" customFormat="1" ht="14.4" customHeight="1" x14ac:dyDescent="0.2">
      <c r="B32" s="2"/>
      <c r="F32" s="99" t="s">
        <v>121</v>
      </c>
      <c r="I32" s="99" t="s">
        <v>120</v>
      </c>
      <c r="J32" s="99" t="s">
        <v>119</v>
      </c>
      <c r="L32" s="2"/>
    </row>
    <row r="33" spans="2:12" s="1" customFormat="1" ht="14.4" customHeight="1" x14ac:dyDescent="0.2">
      <c r="B33" s="2"/>
      <c r="D33" s="98" t="s">
        <v>79</v>
      </c>
      <c r="E33" s="58" t="s">
        <v>8</v>
      </c>
      <c r="F33" s="96">
        <f>ROUND((SUM(BE121:BE154)),  2)</f>
        <v>0</v>
      </c>
      <c r="I33" s="97">
        <v>0.21</v>
      </c>
      <c r="J33" s="96">
        <f>ROUND(((SUM(BE121:BE154))*I33),  2)</f>
        <v>0</v>
      </c>
      <c r="L33" s="2"/>
    </row>
    <row r="34" spans="2:12" s="1" customFormat="1" ht="14.4" customHeight="1" x14ac:dyDescent="0.2">
      <c r="B34" s="2"/>
      <c r="E34" s="58" t="s">
        <v>118</v>
      </c>
      <c r="F34" s="96">
        <f>ROUND((SUM(BF121:BF154)),  2)</f>
        <v>0</v>
      </c>
      <c r="I34" s="97">
        <v>0.12</v>
      </c>
      <c r="J34" s="96">
        <f>ROUND(((SUM(BF121:BF154))*I34),  2)</f>
        <v>0</v>
      </c>
      <c r="L34" s="2"/>
    </row>
    <row r="35" spans="2:12" s="1" customFormat="1" ht="14.4" hidden="1" customHeight="1" x14ac:dyDescent="0.2">
      <c r="B35" s="2"/>
      <c r="E35" s="58" t="s">
        <v>117</v>
      </c>
      <c r="F35" s="96">
        <f>ROUND((SUM(BG121:BG154)),  2)</f>
        <v>0</v>
      </c>
      <c r="I35" s="97">
        <v>0.21</v>
      </c>
      <c r="J35" s="96">
        <f>0</f>
        <v>0</v>
      </c>
      <c r="L35" s="2"/>
    </row>
    <row r="36" spans="2:12" s="1" customFormat="1" ht="14.4" hidden="1" customHeight="1" x14ac:dyDescent="0.2">
      <c r="B36" s="2"/>
      <c r="E36" s="58" t="s">
        <v>116</v>
      </c>
      <c r="F36" s="96">
        <f>ROUND((SUM(BH121:BH154)),  2)</f>
        <v>0</v>
      </c>
      <c r="I36" s="97">
        <v>0.12</v>
      </c>
      <c r="J36" s="96">
        <f>0</f>
        <v>0</v>
      </c>
      <c r="L36" s="2"/>
    </row>
    <row r="37" spans="2:12" s="1" customFormat="1" ht="14.4" hidden="1" customHeight="1" x14ac:dyDescent="0.2">
      <c r="B37" s="2"/>
      <c r="E37" s="58" t="s">
        <v>115</v>
      </c>
      <c r="F37" s="96">
        <f>ROUND((SUM(BI121:BI154)),  2)</f>
        <v>0</v>
      </c>
      <c r="I37" s="97">
        <v>0</v>
      </c>
      <c r="J37" s="96">
        <f>0</f>
        <v>0</v>
      </c>
      <c r="L37" s="2"/>
    </row>
    <row r="38" spans="2:12" s="1" customFormat="1" ht="6.9" customHeight="1" x14ac:dyDescent="0.2">
      <c r="B38" s="2"/>
      <c r="L38" s="2"/>
    </row>
    <row r="39" spans="2:12" s="1" customFormat="1" ht="25.35" customHeight="1" x14ac:dyDescent="0.2">
      <c r="B39" s="2"/>
      <c r="C39" s="80"/>
      <c r="D39" s="95" t="s">
        <v>114</v>
      </c>
      <c r="E39" s="92"/>
      <c r="F39" s="92"/>
      <c r="G39" s="94" t="s">
        <v>113</v>
      </c>
      <c r="H39" s="93" t="s">
        <v>112</v>
      </c>
      <c r="I39" s="92"/>
      <c r="J39" s="91">
        <f>SUM(J30:J37)</f>
        <v>0</v>
      </c>
      <c r="K39" s="90"/>
      <c r="L39" s="2"/>
    </row>
    <row r="40" spans="2:12" s="1" customFormat="1" ht="14.4" customHeight="1" x14ac:dyDescent="0.2">
      <c r="B40" s="2"/>
      <c r="L40" s="2"/>
    </row>
    <row r="41" spans="2:12" ht="14.4" customHeight="1" x14ac:dyDescent="0.2">
      <c r="B41" s="87"/>
      <c r="L41" s="87"/>
    </row>
    <row r="42" spans="2:12" ht="14.4" customHeight="1" x14ac:dyDescent="0.2">
      <c r="B42" s="87"/>
      <c r="L42" s="87"/>
    </row>
    <row r="43" spans="2:12" ht="14.4" customHeight="1" x14ac:dyDescent="0.2">
      <c r="B43" s="87"/>
      <c r="L43" s="87"/>
    </row>
    <row r="44" spans="2:12" ht="14.4" customHeight="1" x14ac:dyDescent="0.2">
      <c r="B44" s="87"/>
      <c r="L44" s="87"/>
    </row>
    <row r="45" spans="2:12" ht="14.4" customHeight="1" x14ac:dyDescent="0.2">
      <c r="B45" s="87"/>
      <c r="L45" s="87"/>
    </row>
    <row r="46" spans="2:12" ht="14.4" customHeight="1" x14ac:dyDescent="0.2">
      <c r="B46" s="87"/>
      <c r="L46" s="87"/>
    </row>
    <row r="47" spans="2:12" ht="14.4" customHeight="1" x14ac:dyDescent="0.2">
      <c r="B47" s="87"/>
      <c r="L47" s="87"/>
    </row>
    <row r="48" spans="2:12" ht="14.4" customHeight="1" x14ac:dyDescent="0.2">
      <c r="B48" s="87"/>
      <c r="L48" s="87"/>
    </row>
    <row r="49" spans="2:12" ht="14.4" customHeight="1" x14ac:dyDescent="0.2">
      <c r="B49" s="87"/>
      <c r="L49" s="87"/>
    </row>
    <row r="50" spans="2:12" s="1" customFormat="1" ht="14.4" customHeight="1" x14ac:dyDescent="0.2">
      <c r="B50" s="2"/>
      <c r="D50" s="89" t="s">
        <v>111</v>
      </c>
      <c r="E50" s="88"/>
      <c r="F50" s="88"/>
      <c r="G50" s="89" t="s">
        <v>110</v>
      </c>
      <c r="H50" s="88"/>
      <c r="I50" s="88"/>
      <c r="J50" s="88"/>
      <c r="K50" s="88"/>
      <c r="L50" s="2"/>
    </row>
    <row r="51" spans="2:12" x14ac:dyDescent="0.2">
      <c r="B51" s="87"/>
      <c r="L51" s="87"/>
    </row>
    <row r="52" spans="2:12" x14ac:dyDescent="0.2">
      <c r="B52" s="87"/>
      <c r="L52" s="87"/>
    </row>
    <row r="53" spans="2:12" x14ac:dyDescent="0.2">
      <c r="B53" s="87"/>
      <c r="L53" s="87"/>
    </row>
    <row r="54" spans="2:12" x14ac:dyDescent="0.2">
      <c r="B54" s="87"/>
      <c r="L54" s="87"/>
    </row>
    <row r="55" spans="2:12" x14ac:dyDescent="0.2">
      <c r="B55" s="87"/>
      <c r="L55" s="87"/>
    </row>
    <row r="56" spans="2:12" x14ac:dyDescent="0.2">
      <c r="B56" s="87"/>
      <c r="L56" s="87"/>
    </row>
    <row r="57" spans="2:12" x14ac:dyDescent="0.2">
      <c r="B57" s="87"/>
      <c r="L57" s="87"/>
    </row>
    <row r="58" spans="2:12" x14ac:dyDescent="0.2">
      <c r="B58" s="87"/>
      <c r="L58" s="87"/>
    </row>
    <row r="59" spans="2:12" x14ac:dyDescent="0.2">
      <c r="B59" s="87"/>
      <c r="L59" s="87"/>
    </row>
    <row r="60" spans="2:12" x14ac:dyDescent="0.2">
      <c r="B60" s="87"/>
      <c r="L60" s="87"/>
    </row>
    <row r="61" spans="2:12" s="1" customFormat="1" ht="13.2" x14ac:dyDescent="0.2">
      <c r="B61" s="2"/>
      <c r="D61" s="85" t="s">
        <v>107</v>
      </c>
      <c r="E61" s="83"/>
      <c r="F61" s="86" t="s">
        <v>106</v>
      </c>
      <c r="G61" s="85" t="s">
        <v>107</v>
      </c>
      <c r="H61" s="83"/>
      <c r="I61" s="83"/>
      <c r="J61" s="84" t="s">
        <v>106</v>
      </c>
      <c r="K61" s="83"/>
      <c r="L61" s="2"/>
    </row>
    <row r="62" spans="2:12" x14ac:dyDescent="0.2">
      <c r="B62" s="87"/>
      <c r="L62" s="87"/>
    </row>
    <row r="63" spans="2:12" x14ac:dyDescent="0.2">
      <c r="B63" s="87"/>
      <c r="L63" s="87"/>
    </row>
    <row r="64" spans="2:12" x14ac:dyDescent="0.2">
      <c r="B64" s="87"/>
      <c r="L64" s="87"/>
    </row>
    <row r="65" spans="2:12" s="1" customFormat="1" ht="13.2" x14ac:dyDescent="0.2">
      <c r="B65" s="2"/>
      <c r="D65" s="89" t="s">
        <v>109</v>
      </c>
      <c r="E65" s="88"/>
      <c r="F65" s="88"/>
      <c r="G65" s="89" t="s">
        <v>108</v>
      </c>
      <c r="H65" s="88"/>
      <c r="I65" s="88"/>
      <c r="J65" s="88"/>
      <c r="K65" s="88"/>
      <c r="L65" s="2"/>
    </row>
    <row r="66" spans="2:12" x14ac:dyDescent="0.2">
      <c r="B66" s="87"/>
      <c r="L66" s="87"/>
    </row>
    <row r="67" spans="2:12" x14ac:dyDescent="0.2">
      <c r="B67" s="87"/>
      <c r="L67" s="87"/>
    </row>
    <row r="68" spans="2:12" x14ac:dyDescent="0.2">
      <c r="B68" s="87"/>
      <c r="L68" s="87"/>
    </row>
    <row r="69" spans="2:12" x14ac:dyDescent="0.2">
      <c r="B69" s="87"/>
      <c r="L69" s="87"/>
    </row>
    <row r="70" spans="2:12" x14ac:dyDescent="0.2">
      <c r="B70" s="87"/>
      <c r="L70" s="87"/>
    </row>
    <row r="71" spans="2:12" x14ac:dyDescent="0.2">
      <c r="B71" s="87"/>
      <c r="L71" s="87"/>
    </row>
    <row r="72" spans="2:12" x14ac:dyDescent="0.2">
      <c r="B72" s="87"/>
      <c r="L72" s="87"/>
    </row>
    <row r="73" spans="2:12" x14ac:dyDescent="0.2">
      <c r="B73" s="87"/>
      <c r="L73" s="87"/>
    </row>
    <row r="74" spans="2:12" x14ac:dyDescent="0.2">
      <c r="B74" s="87"/>
      <c r="L74" s="87"/>
    </row>
    <row r="75" spans="2:12" x14ac:dyDescent="0.2">
      <c r="B75" s="87"/>
      <c r="L75" s="87"/>
    </row>
    <row r="76" spans="2:12" s="1" customFormat="1" ht="13.2" x14ac:dyDescent="0.2">
      <c r="B76" s="2"/>
      <c r="D76" s="85" t="s">
        <v>107</v>
      </c>
      <c r="E76" s="83"/>
      <c r="F76" s="86" t="s">
        <v>106</v>
      </c>
      <c r="G76" s="85" t="s">
        <v>107</v>
      </c>
      <c r="H76" s="83"/>
      <c r="I76" s="83"/>
      <c r="J76" s="84" t="s">
        <v>106</v>
      </c>
      <c r="K76" s="83"/>
      <c r="L76" s="2"/>
    </row>
    <row r="77" spans="2:12" s="1" customFormat="1" ht="14.4" customHeight="1" x14ac:dyDescent="0.2">
      <c r="B77" s="4"/>
      <c r="C77" s="3"/>
      <c r="D77" s="3"/>
      <c r="E77" s="3"/>
      <c r="F77" s="3"/>
      <c r="G77" s="3"/>
      <c r="H77" s="3"/>
      <c r="I77" s="3"/>
      <c r="J77" s="3"/>
      <c r="K77" s="3"/>
      <c r="L77" s="2"/>
    </row>
    <row r="81" spans="2:47" s="1" customFormat="1" ht="6.9" customHeight="1" x14ac:dyDescent="0.2">
      <c r="B81" s="67"/>
      <c r="C81" s="66"/>
      <c r="D81" s="66"/>
      <c r="E81" s="66"/>
      <c r="F81" s="66"/>
      <c r="G81" s="66"/>
      <c r="H81" s="66"/>
      <c r="I81" s="66"/>
      <c r="J81" s="66"/>
      <c r="K81" s="66"/>
      <c r="L81" s="2"/>
    </row>
    <row r="82" spans="2:47" s="1" customFormat="1" ht="24.9" customHeight="1" x14ac:dyDescent="0.2">
      <c r="B82" s="2"/>
      <c r="C82" s="65" t="s">
        <v>105</v>
      </c>
      <c r="L82" s="2"/>
    </row>
    <row r="83" spans="2:47" s="1" customFormat="1" ht="6.9" customHeight="1" x14ac:dyDescent="0.2">
      <c r="B83" s="2"/>
      <c r="L83" s="2"/>
    </row>
    <row r="84" spans="2:47" s="1" customFormat="1" ht="12" customHeight="1" x14ac:dyDescent="0.2">
      <c r="B84" s="2"/>
      <c r="C84" s="58" t="s">
        <v>96</v>
      </c>
      <c r="L84" s="2"/>
    </row>
    <row r="85" spans="2:47" s="1" customFormat="1" ht="16.5" customHeight="1" x14ac:dyDescent="0.2">
      <c r="B85" s="2"/>
      <c r="E85" s="64" t="str">
        <f>E7</f>
        <v>Rekonstrukce fotbalového hřiště- areál Lomská Litvínov</v>
      </c>
      <c r="F85" s="63"/>
      <c r="G85" s="63"/>
      <c r="H85" s="63"/>
      <c r="L85" s="2"/>
    </row>
    <row r="86" spans="2:47" s="1" customFormat="1" ht="12" customHeight="1" x14ac:dyDescent="0.2">
      <c r="B86" s="2"/>
      <c r="C86" s="58" t="s">
        <v>95</v>
      </c>
      <c r="L86" s="2"/>
    </row>
    <row r="87" spans="2:47" s="1" customFormat="1" ht="16.5" customHeight="1" x14ac:dyDescent="0.2">
      <c r="B87" s="2"/>
      <c r="E87" s="62" t="str">
        <f>E9</f>
        <v>SO 02 - Vnější osvětlení</v>
      </c>
      <c r="F87" s="61"/>
      <c r="G87" s="61"/>
      <c r="H87" s="61"/>
      <c r="L87" s="2"/>
    </row>
    <row r="88" spans="2:47" s="1" customFormat="1" ht="6.9" customHeight="1" x14ac:dyDescent="0.2">
      <c r="B88" s="2"/>
      <c r="L88" s="2"/>
    </row>
    <row r="89" spans="2:47" s="1" customFormat="1" ht="12" customHeight="1" x14ac:dyDescent="0.2">
      <c r="B89" s="2"/>
      <c r="C89" s="58" t="s">
        <v>94</v>
      </c>
      <c r="F89" s="59" t="str">
        <f>F12</f>
        <v xml:space="preserve"> </v>
      </c>
      <c r="I89" s="58" t="s">
        <v>93</v>
      </c>
      <c r="J89" s="60" t="str">
        <f>IF(J12="","",J12)</f>
        <v>5. 12. 2022</v>
      </c>
      <c r="L89" s="2"/>
    </row>
    <row r="90" spans="2:47" s="1" customFormat="1" ht="6.9" customHeight="1" x14ac:dyDescent="0.2">
      <c r="B90" s="2"/>
      <c r="L90" s="2"/>
    </row>
    <row r="91" spans="2:47" s="1" customFormat="1" ht="15.15" customHeight="1" x14ac:dyDescent="0.2">
      <c r="B91" s="2"/>
      <c r="C91" s="58" t="s">
        <v>92</v>
      </c>
      <c r="F91" s="59" t="str">
        <f>E15</f>
        <v xml:space="preserve"> </v>
      </c>
      <c r="I91" s="58" t="s">
        <v>91</v>
      </c>
      <c r="J91" s="57" t="str">
        <f>E21</f>
        <v>A3 Detail s.r.o.</v>
      </c>
      <c r="L91" s="2"/>
    </row>
    <row r="92" spans="2:47" s="1" customFormat="1" ht="15.15" customHeight="1" x14ac:dyDescent="0.2">
      <c r="B92" s="2"/>
      <c r="C92" s="58" t="s">
        <v>90</v>
      </c>
      <c r="F92" s="59" t="str">
        <f>IF(E18="","",E18)</f>
        <v>Vyplň údaj</v>
      </c>
      <c r="I92" s="58" t="s">
        <v>89</v>
      </c>
      <c r="J92" s="57" t="str">
        <f>E24</f>
        <v>Krajovský</v>
      </c>
      <c r="L92" s="2"/>
    </row>
    <row r="93" spans="2:47" s="1" customFormat="1" ht="10.35" customHeight="1" x14ac:dyDescent="0.2">
      <c r="B93" s="2"/>
      <c r="L93" s="2"/>
    </row>
    <row r="94" spans="2:47" s="1" customFormat="1" ht="29.25" customHeight="1" x14ac:dyDescent="0.2">
      <c r="B94" s="2"/>
      <c r="C94" s="82" t="s">
        <v>104</v>
      </c>
      <c r="D94" s="80"/>
      <c r="E94" s="80"/>
      <c r="F94" s="80"/>
      <c r="G94" s="80"/>
      <c r="H94" s="80"/>
      <c r="I94" s="80"/>
      <c r="J94" s="81" t="s">
        <v>81</v>
      </c>
      <c r="K94" s="80"/>
      <c r="L94" s="2"/>
    </row>
    <row r="95" spans="2:47" s="1" customFormat="1" ht="10.35" customHeight="1" x14ac:dyDescent="0.2">
      <c r="B95" s="2"/>
      <c r="L95" s="2"/>
    </row>
    <row r="96" spans="2:47" s="1" customFormat="1" ht="22.8" customHeight="1" x14ac:dyDescent="0.2">
      <c r="B96" s="2"/>
      <c r="C96" s="79" t="s">
        <v>103</v>
      </c>
      <c r="J96" s="78">
        <f>J121</f>
        <v>0</v>
      </c>
      <c r="L96" s="2"/>
      <c r="AU96" s="5" t="s">
        <v>71</v>
      </c>
    </row>
    <row r="97" spans="2:12" s="73" customFormat="1" ht="24.9" customHeight="1" x14ac:dyDescent="0.2">
      <c r="B97" s="74"/>
      <c r="D97" s="77" t="s">
        <v>102</v>
      </c>
      <c r="E97" s="76"/>
      <c r="F97" s="76"/>
      <c r="G97" s="76"/>
      <c r="H97" s="76"/>
      <c r="I97" s="76"/>
      <c r="J97" s="75">
        <f>J122</f>
        <v>0</v>
      </c>
      <c r="L97" s="74"/>
    </row>
    <row r="98" spans="2:12" s="73" customFormat="1" ht="24.9" customHeight="1" x14ac:dyDescent="0.2">
      <c r="B98" s="74"/>
      <c r="D98" s="77" t="s">
        <v>101</v>
      </c>
      <c r="E98" s="76"/>
      <c r="F98" s="76"/>
      <c r="G98" s="76"/>
      <c r="H98" s="76"/>
      <c r="I98" s="76"/>
      <c r="J98" s="75">
        <f>J133</f>
        <v>0</v>
      </c>
      <c r="L98" s="74"/>
    </row>
    <row r="99" spans="2:12" s="73" customFormat="1" ht="24.9" customHeight="1" x14ac:dyDescent="0.2">
      <c r="B99" s="74"/>
      <c r="D99" s="77" t="s">
        <v>100</v>
      </c>
      <c r="E99" s="76"/>
      <c r="F99" s="76"/>
      <c r="G99" s="76"/>
      <c r="H99" s="76"/>
      <c r="I99" s="76"/>
      <c r="J99" s="75">
        <f>J136</f>
        <v>0</v>
      </c>
      <c r="L99" s="74"/>
    </row>
    <row r="100" spans="2:12" s="73" customFormat="1" ht="24.9" customHeight="1" x14ac:dyDescent="0.2">
      <c r="B100" s="74"/>
      <c r="D100" s="77" t="s">
        <v>99</v>
      </c>
      <c r="E100" s="76"/>
      <c r="F100" s="76"/>
      <c r="G100" s="76"/>
      <c r="H100" s="76"/>
      <c r="I100" s="76"/>
      <c r="J100" s="75">
        <f>J151</f>
        <v>0</v>
      </c>
      <c r="L100" s="74"/>
    </row>
    <row r="101" spans="2:12" s="68" customFormat="1" ht="19.95" customHeight="1" x14ac:dyDescent="0.2">
      <c r="B101" s="69"/>
      <c r="D101" s="72" t="s">
        <v>98</v>
      </c>
      <c r="E101" s="71"/>
      <c r="F101" s="71"/>
      <c r="G101" s="71"/>
      <c r="H101" s="71"/>
      <c r="I101" s="71"/>
      <c r="J101" s="70">
        <f>J152</f>
        <v>0</v>
      </c>
      <c r="L101" s="69"/>
    </row>
    <row r="102" spans="2:12" s="1" customFormat="1" ht="21.75" customHeight="1" x14ac:dyDescent="0.2">
      <c r="B102" s="2"/>
      <c r="L102" s="2"/>
    </row>
    <row r="103" spans="2:12" s="1" customFormat="1" ht="6.9" customHeight="1" x14ac:dyDescent="0.2"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2"/>
    </row>
    <row r="107" spans="2:12" s="1" customFormat="1" ht="6.9" customHeight="1" x14ac:dyDescent="0.2">
      <c r="B107" s="67"/>
      <c r="C107" s="66"/>
      <c r="D107" s="66"/>
      <c r="E107" s="66"/>
      <c r="F107" s="66"/>
      <c r="G107" s="66"/>
      <c r="H107" s="66"/>
      <c r="I107" s="66"/>
      <c r="J107" s="66"/>
      <c r="K107" s="66"/>
      <c r="L107" s="2"/>
    </row>
    <row r="108" spans="2:12" s="1" customFormat="1" ht="24.9" customHeight="1" x14ac:dyDescent="0.2">
      <c r="B108" s="2"/>
      <c r="C108" s="65" t="s">
        <v>97</v>
      </c>
      <c r="L108" s="2"/>
    </row>
    <row r="109" spans="2:12" s="1" customFormat="1" ht="6.9" customHeight="1" x14ac:dyDescent="0.2">
      <c r="B109" s="2"/>
      <c r="L109" s="2"/>
    </row>
    <row r="110" spans="2:12" s="1" customFormat="1" ht="12" customHeight="1" x14ac:dyDescent="0.2">
      <c r="B110" s="2"/>
      <c r="C110" s="58" t="s">
        <v>96</v>
      </c>
      <c r="L110" s="2"/>
    </row>
    <row r="111" spans="2:12" s="1" customFormat="1" ht="16.5" customHeight="1" x14ac:dyDescent="0.2">
      <c r="B111" s="2"/>
      <c r="E111" s="64" t="str">
        <f>E7</f>
        <v>Rekonstrukce fotbalového hřiště- areál Lomská Litvínov</v>
      </c>
      <c r="F111" s="63"/>
      <c r="G111" s="63"/>
      <c r="H111" s="63"/>
      <c r="L111" s="2"/>
    </row>
    <row r="112" spans="2:12" s="1" customFormat="1" ht="12" customHeight="1" x14ac:dyDescent="0.2">
      <c r="B112" s="2"/>
      <c r="C112" s="58" t="s">
        <v>95</v>
      </c>
      <c r="L112" s="2"/>
    </row>
    <row r="113" spans="2:65" s="1" customFormat="1" ht="16.5" customHeight="1" x14ac:dyDescent="0.2">
      <c r="B113" s="2"/>
      <c r="E113" s="62" t="str">
        <f>E9</f>
        <v>SO 02 - Vnější osvětlení</v>
      </c>
      <c r="F113" s="61"/>
      <c r="G113" s="61"/>
      <c r="H113" s="61"/>
      <c r="L113" s="2"/>
    </row>
    <row r="114" spans="2:65" s="1" customFormat="1" ht="6.9" customHeight="1" x14ac:dyDescent="0.2">
      <c r="B114" s="2"/>
      <c r="L114" s="2"/>
    </row>
    <row r="115" spans="2:65" s="1" customFormat="1" ht="12" customHeight="1" x14ac:dyDescent="0.2">
      <c r="B115" s="2"/>
      <c r="C115" s="58" t="s">
        <v>94</v>
      </c>
      <c r="F115" s="59" t="str">
        <f>F12</f>
        <v xml:space="preserve"> </v>
      </c>
      <c r="I115" s="58" t="s">
        <v>93</v>
      </c>
      <c r="J115" s="60" t="str">
        <f>IF(J12="","",J12)</f>
        <v>5. 12. 2022</v>
      </c>
      <c r="L115" s="2"/>
    </row>
    <row r="116" spans="2:65" s="1" customFormat="1" ht="6.9" customHeight="1" x14ac:dyDescent="0.2">
      <c r="B116" s="2"/>
      <c r="L116" s="2"/>
    </row>
    <row r="117" spans="2:65" s="1" customFormat="1" ht="15.15" customHeight="1" x14ac:dyDescent="0.2">
      <c r="B117" s="2"/>
      <c r="C117" s="58" t="s">
        <v>92</v>
      </c>
      <c r="F117" s="59" t="str">
        <f>E15</f>
        <v xml:space="preserve"> </v>
      </c>
      <c r="I117" s="58" t="s">
        <v>91</v>
      </c>
      <c r="J117" s="57" t="str">
        <f>E21</f>
        <v>A3 Detail s.r.o.</v>
      </c>
      <c r="L117" s="2"/>
    </row>
    <row r="118" spans="2:65" s="1" customFormat="1" ht="15.15" customHeight="1" x14ac:dyDescent="0.2">
      <c r="B118" s="2"/>
      <c r="C118" s="58" t="s">
        <v>90</v>
      </c>
      <c r="F118" s="59" t="str">
        <f>IF(E18="","",E18)</f>
        <v>Vyplň údaj</v>
      </c>
      <c r="I118" s="58" t="s">
        <v>89</v>
      </c>
      <c r="J118" s="57" t="str">
        <f>E24</f>
        <v>Krajovský</v>
      </c>
      <c r="L118" s="2"/>
    </row>
    <row r="119" spans="2:65" s="1" customFormat="1" ht="10.35" customHeight="1" x14ac:dyDescent="0.2">
      <c r="B119" s="2"/>
      <c r="L119" s="2"/>
    </row>
    <row r="120" spans="2:65" s="48" customFormat="1" ht="29.25" customHeight="1" x14ac:dyDescent="0.2">
      <c r="B120" s="52"/>
      <c r="C120" s="56" t="s">
        <v>88</v>
      </c>
      <c r="D120" s="55" t="s">
        <v>87</v>
      </c>
      <c r="E120" s="55" t="s">
        <v>86</v>
      </c>
      <c r="F120" s="55" t="s">
        <v>85</v>
      </c>
      <c r="G120" s="55" t="s">
        <v>84</v>
      </c>
      <c r="H120" s="55" t="s">
        <v>83</v>
      </c>
      <c r="I120" s="55" t="s">
        <v>82</v>
      </c>
      <c r="J120" s="54" t="s">
        <v>81</v>
      </c>
      <c r="K120" s="53" t="s">
        <v>80</v>
      </c>
      <c r="L120" s="52"/>
      <c r="M120" s="51" t="s">
        <v>9</v>
      </c>
      <c r="N120" s="50" t="s">
        <v>79</v>
      </c>
      <c r="O120" s="50" t="s">
        <v>78</v>
      </c>
      <c r="P120" s="50" t="s">
        <v>77</v>
      </c>
      <c r="Q120" s="50" t="s">
        <v>76</v>
      </c>
      <c r="R120" s="50" t="s">
        <v>75</v>
      </c>
      <c r="S120" s="50" t="s">
        <v>74</v>
      </c>
      <c r="T120" s="49" t="s">
        <v>73</v>
      </c>
    </row>
    <row r="121" spans="2:65" s="1" customFormat="1" ht="22.8" customHeight="1" x14ac:dyDescent="0.3">
      <c r="B121" s="2"/>
      <c r="C121" s="47" t="s">
        <v>72</v>
      </c>
      <c r="J121" s="46">
        <f>BK121</f>
        <v>0</v>
      </c>
      <c r="L121" s="2"/>
      <c r="M121" s="45"/>
      <c r="N121" s="43"/>
      <c r="O121" s="43"/>
      <c r="P121" s="44">
        <f>P122+P133+P136+P151</f>
        <v>0</v>
      </c>
      <c r="Q121" s="43"/>
      <c r="R121" s="44">
        <f>R122+R133+R136+R151</f>
        <v>0</v>
      </c>
      <c r="S121" s="43"/>
      <c r="T121" s="42">
        <f>T122+T133+T136+T151</f>
        <v>0</v>
      </c>
      <c r="AT121" s="5" t="s">
        <v>13</v>
      </c>
      <c r="AU121" s="5" t="s">
        <v>71</v>
      </c>
      <c r="BK121" s="41">
        <f>BK122+BK133+BK136+BK151</f>
        <v>0</v>
      </c>
    </row>
    <row r="122" spans="2:65" s="26" customFormat="1" ht="25.95" customHeight="1" x14ac:dyDescent="0.25">
      <c r="B122" s="33"/>
      <c r="D122" s="28" t="s">
        <v>13</v>
      </c>
      <c r="E122" s="38" t="s">
        <v>70</v>
      </c>
      <c r="F122" s="38" t="s">
        <v>69</v>
      </c>
      <c r="I122" s="35"/>
      <c r="J122" s="37">
        <f>BK122</f>
        <v>0</v>
      </c>
      <c r="L122" s="33"/>
      <c r="M122" s="32"/>
      <c r="P122" s="31">
        <f>SUM(P123:P132)</f>
        <v>0</v>
      </c>
      <c r="R122" s="31">
        <f>SUM(R123:R132)</f>
        <v>0</v>
      </c>
      <c r="T122" s="30">
        <f>SUM(T123:T132)</f>
        <v>0</v>
      </c>
      <c r="AR122" s="28" t="s">
        <v>5</v>
      </c>
      <c r="AT122" s="29" t="s">
        <v>13</v>
      </c>
      <c r="AU122" s="29" t="s">
        <v>17</v>
      </c>
      <c r="AY122" s="28" t="s">
        <v>6</v>
      </c>
      <c r="BK122" s="27">
        <f>SUM(BK123:BK132)</f>
        <v>0</v>
      </c>
    </row>
    <row r="123" spans="2:65" s="1" customFormat="1" ht="37.799999999999997" customHeight="1" x14ac:dyDescent="0.2">
      <c r="B123" s="2"/>
      <c r="C123" s="25" t="s">
        <v>5</v>
      </c>
      <c r="D123" s="25" t="s">
        <v>7</v>
      </c>
      <c r="E123" s="24" t="s">
        <v>68</v>
      </c>
      <c r="F123" s="23" t="s">
        <v>67</v>
      </c>
      <c r="G123" s="22" t="s">
        <v>57</v>
      </c>
      <c r="H123" s="21">
        <v>12</v>
      </c>
      <c r="I123" s="20"/>
      <c r="J123" s="19">
        <f>ROUND(I123*H123,2)</f>
        <v>0</v>
      </c>
      <c r="K123" s="18"/>
      <c r="L123" s="2"/>
      <c r="M123" s="17" t="s">
        <v>9</v>
      </c>
      <c r="N123" s="16" t="s">
        <v>8</v>
      </c>
      <c r="P123" s="15">
        <f>O123*H123</f>
        <v>0</v>
      </c>
      <c r="Q123" s="15">
        <v>0</v>
      </c>
      <c r="R123" s="15">
        <f>Q123*H123</f>
        <v>0</v>
      </c>
      <c r="S123" s="15">
        <v>0</v>
      </c>
      <c r="T123" s="14">
        <f>S123*H123</f>
        <v>0</v>
      </c>
      <c r="AR123" s="12" t="s">
        <v>14</v>
      </c>
      <c r="AT123" s="12" t="s">
        <v>7</v>
      </c>
      <c r="AU123" s="12" t="s">
        <v>5</v>
      </c>
      <c r="AY123" s="5" t="s">
        <v>6</v>
      </c>
      <c r="BE123" s="13">
        <f>IF(N123="základní",J123,0)</f>
        <v>0</v>
      </c>
      <c r="BF123" s="13">
        <f>IF(N123="snížená",J123,0)</f>
        <v>0</v>
      </c>
      <c r="BG123" s="13">
        <f>IF(N123="zákl. přenesená",J123,0)</f>
        <v>0</v>
      </c>
      <c r="BH123" s="13">
        <f>IF(N123="sníž. přenesená",J123,0)</f>
        <v>0</v>
      </c>
      <c r="BI123" s="13">
        <f>IF(N123="nulová",J123,0)</f>
        <v>0</v>
      </c>
      <c r="BJ123" s="5" t="s">
        <v>5</v>
      </c>
      <c r="BK123" s="13">
        <f>ROUND(I123*H123,2)</f>
        <v>0</v>
      </c>
      <c r="BL123" s="5" t="s">
        <v>14</v>
      </c>
      <c r="BM123" s="12" t="s">
        <v>0</v>
      </c>
    </row>
    <row r="124" spans="2:65" s="1" customFormat="1" ht="28.8" x14ac:dyDescent="0.2">
      <c r="B124" s="2"/>
      <c r="D124" s="11" t="s">
        <v>1</v>
      </c>
      <c r="F124" s="10" t="s">
        <v>67</v>
      </c>
      <c r="I124" s="9"/>
      <c r="L124" s="2"/>
      <c r="M124" s="40"/>
      <c r="T124" s="39"/>
      <c r="AT124" s="5" t="s">
        <v>1</v>
      </c>
      <c r="AU124" s="5" t="s">
        <v>5</v>
      </c>
    </row>
    <row r="125" spans="2:65" s="1" customFormat="1" ht="37.799999999999997" customHeight="1" x14ac:dyDescent="0.2">
      <c r="B125" s="2"/>
      <c r="C125" s="25" t="s">
        <v>0</v>
      </c>
      <c r="D125" s="25" t="s">
        <v>7</v>
      </c>
      <c r="E125" s="24" t="s">
        <v>66</v>
      </c>
      <c r="F125" s="23" t="s">
        <v>65</v>
      </c>
      <c r="G125" s="22" t="s">
        <v>57</v>
      </c>
      <c r="H125" s="21">
        <v>4</v>
      </c>
      <c r="I125" s="20"/>
      <c r="J125" s="19">
        <f>ROUND(I125*H125,2)</f>
        <v>0</v>
      </c>
      <c r="K125" s="18"/>
      <c r="L125" s="2"/>
      <c r="M125" s="17" t="s">
        <v>9</v>
      </c>
      <c r="N125" s="16" t="s">
        <v>8</v>
      </c>
      <c r="P125" s="15">
        <f>O125*H125</f>
        <v>0</v>
      </c>
      <c r="Q125" s="15">
        <v>0</v>
      </c>
      <c r="R125" s="15">
        <f>Q125*H125</f>
        <v>0</v>
      </c>
      <c r="S125" s="15">
        <v>0</v>
      </c>
      <c r="T125" s="14">
        <f>S125*H125</f>
        <v>0</v>
      </c>
      <c r="AR125" s="12" t="s">
        <v>14</v>
      </c>
      <c r="AT125" s="12" t="s">
        <v>7</v>
      </c>
      <c r="AU125" s="12" t="s">
        <v>5</v>
      </c>
      <c r="AY125" s="5" t="s">
        <v>6</v>
      </c>
      <c r="BE125" s="13">
        <f>IF(N125="základní",J125,0)</f>
        <v>0</v>
      </c>
      <c r="BF125" s="13">
        <f>IF(N125="snížená",J125,0)</f>
        <v>0</v>
      </c>
      <c r="BG125" s="13">
        <f>IF(N125="zákl. přenesená",J125,0)</f>
        <v>0</v>
      </c>
      <c r="BH125" s="13">
        <f>IF(N125="sníž. přenesená",J125,0)</f>
        <v>0</v>
      </c>
      <c r="BI125" s="13">
        <f>IF(N125="nulová",J125,0)</f>
        <v>0</v>
      </c>
      <c r="BJ125" s="5" t="s">
        <v>5</v>
      </c>
      <c r="BK125" s="13">
        <f>ROUND(I125*H125,2)</f>
        <v>0</v>
      </c>
      <c r="BL125" s="5" t="s">
        <v>14</v>
      </c>
      <c r="BM125" s="12" t="s">
        <v>14</v>
      </c>
    </row>
    <row r="126" spans="2:65" s="1" customFormat="1" ht="28.8" x14ac:dyDescent="0.2">
      <c r="B126" s="2"/>
      <c r="D126" s="11" t="s">
        <v>1</v>
      </c>
      <c r="F126" s="10" t="s">
        <v>65</v>
      </c>
      <c r="I126" s="9"/>
      <c r="L126" s="2"/>
      <c r="M126" s="40"/>
      <c r="T126" s="39"/>
      <c r="AT126" s="5" t="s">
        <v>1</v>
      </c>
      <c r="AU126" s="5" t="s">
        <v>5</v>
      </c>
    </row>
    <row r="127" spans="2:65" s="1" customFormat="1" ht="16.5" customHeight="1" x14ac:dyDescent="0.2">
      <c r="B127" s="2"/>
      <c r="C127" s="25" t="s">
        <v>64</v>
      </c>
      <c r="D127" s="25" t="s">
        <v>7</v>
      </c>
      <c r="E127" s="24" t="s">
        <v>63</v>
      </c>
      <c r="F127" s="23" t="s">
        <v>62</v>
      </c>
      <c r="G127" s="22" t="s">
        <v>57</v>
      </c>
      <c r="H127" s="21">
        <v>112</v>
      </c>
      <c r="I127" s="20"/>
      <c r="J127" s="19">
        <f>ROUND(I127*H127,2)</f>
        <v>0</v>
      </c>
      <c r="K127" s="18"/>
      <c r="L127" s="2"/>
      <c r="M127" s="17" t="s">
        <v>9</v>
      </c>
      <c r="N127" s="16" t="s">
        <v>8</v>
      </c>
      <c r="P127" s="15">
        <f>O127*H127</f>
        <v>0</v>
      </c>
      <c r="Q127" s="15">
        <v>0</v>
      </c>
      <c r="R127" s="15">
        <f>Q127*H127</f>
        <v>0</v>
      </c>
      <c r="S127" s="15">
        <v>0</v>
      </c>
      <c r="T127" s="14">
        <f>S127*H127</f>
        <v>0</v>
      </c>
      <c r="AR127" s="12" t="s">
        <v>14</v>
      </c>
      <c r="AT127" s="12" t="s">
        <v>7</v>
      </c>
      <c r="AU127" s="12" t="s">
        <v>5</v>
      </c>
      <c r="AY127" s="5" t="s">
        <v>6</v>
      </c>
      <c r="BE127" s="13">
        <f>IF(N127="základní",J127,0)</f>
        <v>0</v>
      </c>
      <c r="BF127" s="13">
        <f>IF(N127="snížená",J127,0)</f>
        <v>0</v>
      </c>
      <c r="BG127" s="13">
        <f>IF(N127="zákl. přenesená",J127,0)</f>
        <v>0</v>
      </c>
      <c r="BH127" s="13">
        <f>IF(N127="sníž. přenesená",J127,0)</f>
        <v>0</v>
      </c>
      <c r="BI127" s="13">
        <f>IF(N127="nulová",J127,0)</f>
        <v>0</v>
      </c>
      <c r="BJ127" s="5" t="s">
        <v>5</v>
      </c>
      <c r="BK127" s="13">
        <f>ROUND(I127*H127,2)</f>
        <v>0</v>
      </c>
      <c r="BL127" s="5" t="s">
        <v>14</v>
      </c>
      <c r="BM127" s="12" t="s">
        <v>53</v>
      </c>
    </row>
    <row r="128" spans="2:65" s="1" customFormat="1" x14ac:dyDescent="0.2">
      <c r="B128" s="2"/>
      <c r="D128" s="11" t="s">
        <v>1</v>
      </c>
      <c r="F128" s="10" t="s">
        <v>62</v>
      </c>
      <c r="I128" s="9"/>
      <c r="L128" s="2"/>
      <c r="M128" s="40"/>
      <c r="T128" s="39"/>
      <c r="AT128" s="5" t="s">
        <v>1</v>
      </c>
      <c r="AU128" s="5" t="s">
        <v>5</v>
      </c>
    </row>
    <row r="129" spans="2:65" s="1" customFormat="1" ht="16.5" customHeight="1" x14ac:dyDescent="0.2">
      <c r="B129" s="2"/>
      <c r="C129" s="25" t="s">
        <v>14</v>
      </c>
      <c r="D129" s="25" t="s">
        <v>7</v>
      </c>
      <c r="E129" s="24" t="s">
        <v>61</v>
      </c>
      <c r="F129" s="23" t="s">
        <v>60</v>
      </c>
      <c r="G129" s="22" t="s">
        <v>57</v>
      </c>
      <c r="H129" s="21">
        <v>4</v>
      </c>
      <c r="I129" s="20"/>
      <c r="J129" s="19">
        <f>ROUND(I129*H129,2)</f>
        <v>0</v>
      </c>
      <c r="K129" s="18"/>
      <c r="L129" s="2"/>
      <c r="M129" s="17" t="s">
        <v>9</v>
      </c>
      <c r="N129" s="16" t="s">
        <v>8</v>
      </c>
      <c r="P129" s="15">
        <f>O129*H129</f>
        <v>0</v>
      </c>
      <c r="Q129" s="15">
        <v>0</v>
      </c>
      <c r="R129" s="15">
        <f>Q129*H129</f>
        <v>0</v>
      </c>
      <c r="S129" s="15">
        <v>0</v>
      </c>
      <c r="T129" s="14">
        <f>S129*H129</f>
        <v>0</v>
      </c>
      <c r="AR129" s="12" t="s">
        <v>14</v>
      </c>
      <c r="AT129" s="12" t="s">
        <v>7</v>
      </c>
      <c r="AU129" s="12" t="s">
        <v>5</v>
      </c>
      <c r="AY129" s="5" t="s">
        <v>6</v>
      </c>
      <c r="BE129" s="13">
        <f>IF(N129="základní",J129,0)</f>
        <v>0</v>
      </c>
      <c r="BF129" s="13">
        <f>IF(N129="snížená",J129,0)</f>
        <v>0</v>
      </c>
      <c r="BG129" s="13">
        <f>IF(N129="zákl. přenesená",J129,0)</f>
        <v>0</v>
      </c>
      <c r="BH129" s="13">
        <f>IF(N129="sníž. přenesená",J129,0)</f>
        <v>0</v>
      </c>
      <c r="BI129" s="13">
        <f>IF(N129="nulová",J129,0)</f>
        <v>0</v>
      </c>
      <c r="BJ129" s="5" t="s">
        <v>5</v>
      </c>
      <c r="BK129" s="13">
        <f>ROUND(I129*H129,2)</f>
        <v>0</v>
      </c>
      <c r="BL129" s="5" t="s">
        <v>14</v>
      </c>
      <c r="BM129" s="12" t="s">
        <v>43</v>
      </c>
    </row>
    <row r="130" spans="2:65" s="1" customFormat="1" x14ac:dyDescent="0.2">
      <c r="B130" s="2"/>
      <c r="D130" s="11" t="s">
        <v>1</v>
      </c>
      <c r="F130" s="10" t="s">
        <v>60</v>
      </c>
      <c r="I130" s="9"/>
      <c r="L130" s="2"/>
      <c r="M130" s="40"/>
      <c r="T130" s="39"/>
      <c r="AT130" s="5" t="s">
        <v>1</v>
      </c>
      <c r="AU130" s="5" t="s">
        <v>5</v>
      </c>
    </row>
    <row r="131" spans="2:65" s="1" customFormat="1" ht="16.5" customHeight="1" x14ac:dyDescent="0.2">
      <c r="B131" s="2"/>
      <c r="C131" s="25" t="s">
        <v>59</v>
      </c>
      <c r="D131" s="25" t="s">
        <v>7</v>
      </c>
      <c r="E131" s="24" t="s">
        <v>58</v>
      </c>
      <c r="F131" s="23" t="s">
        <v>56</v>
      </c>
      <c r="G131" s="22" t="s">
        <v>57</v>
      </c>
      <c r="H131" s="21">
        <v>4</v>
      </c>
      <c r="I131" s="20"/>
      <c r="J131" s="19">
        <f>ROUND(I131*H131,2)</f>
        <v>0</v>
      </c>
      <c r="K131" s="18"/>
      <c r="L131" s="2"/>
      <c r="M131" s="17" t="s">
        <v>9</v>
      </c>
      <c r="N131" s="16" t="s">
        <v>8</v>
      </c>
      <c r="P131" s="15">
        <f>O131*H131</f>
        <v>0</v>
      </c>
      <c r="Q131" s="15">
        <v>0</v>
      </c>
      <c r="R131" s="15">
        <f>Q131*H131</f>
        <v>0</v>
      </c>
      <c r="S131" s="15">
        <v>0</v>
      </c>
      <c r="T131" s="14">
        <f>S131*H131</f>
        <v>0</v>
      </c>
      <c r="AR131" s="12" t="s">
        <v>14</v>
      </c>
      <c r="AT131" s="12" t="s">
        <v>7</v>
      </c>
      <c r="AU131" s="12" t="s">
        <v>5</v>
      </c>
      <c r="AY131" s="5" t="s">
        <v>6</v>
      </c>
      <c r="BE131" s="13">
        <f>IF(N131="základní",J131,0)</f>
        <v>0</v>
      </c>
      <c r="BF131" s="13">
        <f>IF(N131="snížená",J131,0)</f>
        <v>0</v>
      </c>
      <c r="BG131" s="13">
        <f>IF(N131="zákl. přenesená",J131,0)</f>
        <v>0</v>
      </c>
      <c r="BH131" s="13">
        <f>IF(N131="sníž. přenesená",J131,0)</f>
        <v>0</v>
      </c>
      <c r="BI131" s="13">
        <f>IF(N131="nulová",J131,0)</f>
        <v>0</v>
      </c>
      <c r="BJ131" s="5" t="s">
        <v>5</v>
      </c>
      <c r="BK131" s="13">
        <f>ROUND(I131*H131,2)</f>
        <v>0</v>
      </c>
      <c r="BL131" s="5" t="s">
        <v>14</v>
      </c>
      <c r="BM131" s="12" t="s">
        <v>35</v>
      </c>
    </row>
    <row r="132" spans="2:65" s="1" customFormat="1" x14ac:dyDescent="0.2">
      <c r="B132" s="2"/>
      <c r="D132" s="11" t="s">
        <v>1</v>
      </c>
      <c r="F132" s="10" t="s">
        <v>56</v>
      </c>
      <c r="I132" s="9"/>
      <c r="L132" s="2"/>
      <c r="M132" s="40"/>
      <c r="T132" s="39"/>
      <c r="AT132" s="5" t="s">
        <v>1</v>
      </c>
      <c r="AU132" s="5" t="s">
        <v>5</v>
      </c>
    </row>
    <row r="133" spans="2:65" s="26" customFormat="1" ht="25.95" customHeight="1" x14ac:dyDescent="0.25">
      <c r="B133" s="33"/>
      <c r="D133" s="28" t="s">
        <v>13</v>
      </c>
      <c r="E133" s="38" t="s">
        <v>55</v>
      </c>
      <c r="F133" s="38" t="s">
        <v>54</v>
      </c>
      <c r="I133" s="35"/>
      <c r="J133" s="37">
        <f>BK133</f>
        <v>0</v>
      </c>
      <c r="L133" s="33"/>
      <c r="M133" s="32"/>
      <c r="P133" s="31">
        <f>SUM(P134:P135)</f>
        <v>0</v>
      </c>
      <c r="R133" s="31">
        <f>SUM(R134:R135)</f>
        <v>0</v>
      </c>
      <c r="T133" s="30">
        <f>SUM(T134:T135)</f>
        <v>0</v>
      </c>
      <c r="AR133" s="28" t="s">
        <v>5</v>
      </c>
      <c r="AT133" s="29" t="s">
        <v>13</v>
      </c>
      <c r="AU133" s="29" t="s">
        <v>17</v>
      </c>
      <c r="AY133" s="28" t="s">
        <v>6</v>
      </c>
      <c r="BK133" s="27">
        <f>SUM(BK134:BK135)</f>
        <v>0</v>
      </c>
    </row>
    <row r="134" spans="2:65" s="1" customFormat="1" ht="44.25" customHeight="1" x14ac:dyDescent="0.2">
      <c r="B134" s="2"/>
      <c r="C134" s="25" t="s">
        <v>53</v>
      </c>
      <c r="D134" s="25" t="s">
        <v>7</v>
      </c>
      <c r="E134" s="24" t="s">
        <v>52</v>
      </c>
      <c r="F134" s="23" t="s">
        <v>50</v>
      </c>
      <c r="G134" s="22" t="s">
        <v>51</v>
      </c>
      <c r="H134" s="21">
        <v>304</v>
      </c>
      <c r="I134" s="20"/>
      <c r="J134" s="19">
        <f>ROUND(I134*H134,2)</f>
        <v>0</v>
      </c>
      <c r="K134" s="18"/>
      <c r="L134" s="2"/>
      <c r="M134" s="17" t="s">
        <v>9</v>
      </c>
      <c r="N134" s="16" t="s">
        <v>8</v>
      </c>
      <c r="P134" s="15">
        <f>O134*H134</f>
        <v>0</v>
      </c>
      <c r="Q134" s="15">
        <v>0</v>
      </c>
      <c r="R134" s="15">
        <f>Q134*H134</f>
        <v>0</v>
      </c>
      <c r="S134" s="15">
        <v>0</v>
      </c>
      <c r="T134" s="14">
        <f>S134*H134</f>
        <v>0</v>
      </c>
      <c r="AR134" s="12" t="s">
        <v>14</v>
      </c>
      <c r="AT134" s="12" t="s">
        <v>7</v>
      </c>
      <c r="AU134" s="12" t="s">
        <v>5</v>
      </c>
      <c r="AY134" s="5" t="s">
        <v>6</v>
      </c>
      <c r="BE134" s="13">
        <f>IF(N134="základní",J134,0)</f>
        <v>0</v>
      </c>
      <c r="BF134" s="13">
        <f>IF(N134="snížená",J134,0)</f>
        <v>0</v>
      </c>
      <c r="BG134" s="13">
        <f>IF(N134="zákl. přenesená",J134,0)</f>
        <v>0</v>
      </c>
      <c r="BH134" s="13">
        <f>IF(N134="sníž. přenesená",J134,0)</f>
        <v>0</v>
      </c>
      <c r="BI134" s="13">
        <f>IF(N134="nulová",J134,0)</f>
        <v>0</v>
      </c>
      <c r="BJ134" s="5" t="s">
        <v>5</v>
      </c>
      <c r="BK134" s="13">
        <f>ROUND(I134*H134,2)</f>
        <v>0</v>
      </c>
      <c r="BL134" s="5" t="s">
        <v>14</v>
      </c>
      <c r="BM134" s="12" t="s">
        <v>27</v>
      </c>
    </row>
    <row r="135" spans="2:65" s="1" customFormat="1" ht="38.4" x14ac:dyDescent="0.2">
      <c r="B135" s="2"/>
      <c r="D135" s="11" t="s">
        <v>1</v>
      </c>
      <c r="F135" s="10" t="s">
        <v>50</v>
      </c>
      <c r="I135" s="9"/>
      <c r="L135" s="2"/>
      <c r="M135" s="40"/>
      <c r="T135" s="39"/>
      <c r="AT135" s="5" t="s">
        <v>1</v>
      </c>
      <c r="AU135" s="5" t="s">
        <v>5</v>
      </c>
    </row>
    <row r="136" spans="2:65" s="26" customFormat="1" ht="25.95" customHeight="1" x14ac:dyDescent="0.25">
      <c r="B136" s="33"/>
      <c r="D136" s="28" t="s">
        <v>13</v>
      </c>
      <c r="E136" s="38" t="s">
        <v>49</v>
      </c>
      <c r="F136" s="38" t="s">
        <v>48</v>
      </c>
      <c r="I136" s="35"/>
      <c r="J136" s="37">
        <f>BK136</f>
        <v>0</v>
      </c>
      <c r="L136" s="33"/>
      <c r="M136" s="32"/>
      <c r="P136" s="31">
        <f>SUM(P137:P150)</f>
        <v>0</v>
      </c>
      <c r="R136" s="31">
        <f>SUM(R137:R150)</f>
        <v>0</v>
      </c>
      <c r="T136" s="30">
        <f>SUM(T137:T150)</f>
        <v>0</v>
      </c>
      <c r="AR136" s="28" t="s">
        <v>5</v>
      </c>
      <c r="AT136" s="29" t="s">
        <v>13</v>
      </c>
      <c r="AU136" s="29" t="s">
        <v>17</v>
      </c>
      <c r="AY136" s="28" t="s">
        <v>6</v>
      </c>
      <c r="BK136" s="27">
        <f>SUM(BK137:BK150)</f>
        <v>0</v>
      </c>
    </row>
    <row r="137" spans="2:65" s="1" customFormat="1" ht="21.75" customHeight="1" x14ac:dyDescent="0.2">
      <c r="B137" s="2"/>
      <c r="C137" s="25" t="s">
        <v>47</v>
      </c>
      <c r="D137" s="25" t="s">
        <v>7</v>
      </c>
      <c r="E137" s="24" t="s">
        <v>46</v>
      </c>
      <c r="F137" s="23" t="s">
        <v>44</v>
      </c>
      <c r="G137" s="22" t="s">
        <v>45</v>
      </c>
      <c r="H137" s="21">
        <v>2</v>
      </c>
      <c r="I137" s="20"/>
      <c r="J137" s="19">
        <f>ROUND(I137*H137,2)</f>
        <v>0</v>
      </c>
      <c r="K137" s="18"/>
      <c r="L137" s="2"/>
      <c r="M137" s="17" t="s">
        <v>9</v>
      </c>
      <c r="N137" s="16" t="s">
        <v>8</v>
      </c>
      <c r="P137" s="15">
        <f>O137*H137</f>
        <v>0</v>
      </c>
      <c r="Q137" s="15">
        <v>0</v>
      </c>
      <c r="R137" s="15">
        <f>Q137*H137</f>
        <v>0</v>
      </c>
      <c r="S137" s="15">
        <v>0</v>
      </c>
      <c r="T137" s="14">
        <f>S137*H137</f>
        <v>0</v>
      </c>
      <c r="AR137" s="12" t="s">
        <v>14</v>
      </c>
      <c r="AT137" s="12" t="s">
        <v>7</v>
      </c>
      <c r="AU137" s="12" t="s">
        <v>5</v>
      </c>
      <c r="AY137" s="5" t="s">
        <v>6</v>
      </c>
      <c r="BE137" s="13">
        <f>IF(N137="základní",J137,0)</f>
        <v>0</v>
      </c>
      <c r="BF137" s="13">
        <f>IF(N137="snížená",J137,0)</f>
        <v>0</v>
      </c>
      <c r="BG137" s="13">
        <f>IF(N137="zákl. přenesená",J137,0)</f>
        <v>0</v>
      </c>
      <c r="BH137" s="13">
        <f>IF(N137="sníž. přenesená",J137,0)</f>
        <v>0</v>
      </c>
      <c r="BI137" s="13">
        <f>IF(N137="nulová",J137,0)</f>
        <v>0</v>
      </c>
      <c r="BJ137" s="5" t="s">
        <v>5</v>
      </c>
      <c r="BK137" s="13">
        <f>ROUND(I137*H137,2)</f>
        <v>0</v>
      </c>
      <c r="BL137" s="5" t="s">
        <v>14</v>
      </c>
      <c r="BM137" s="12" t="s">
        <v>12</v>
      </c>
    </row>
    <row r="138" spans="2:65" s="1" customFormat="1" ht="19.2" x14ac:dyDescent="0.2">
      <c r="B138" s="2"/>
      <c r="D138" s="11" t="s">
        <v>1</v>
      </c>
      <c r="F138" s="10" t="s">
        <v>44</v>
      </c>
      <c r="I138" s="9"/>
      <c r="L138" s="2"/>
      <c r="M138" s="40"/>
      <c r="T138" s="39"/>
      <c r="AT138" s="5" t="s">
        <v>1</v>
      </c>
      <c r="AU138" s="5" t="s">
        <v>5</v>
      </c>
    </row>
    <row r="139" spans="2:65" s="1" customFormat="1" ht="16.5" customHeight="1" x14ac:dyDescent="0.2">
      <c r="B139" s="2"/>
      <c r="C139" s="25" t="s">
        <v>43</v>
      </c>
      <c r="D139" s="25" t="s">
        <v>7</v>
      </c>
      <c r="E139" s="24" t="s">
        <v>42</v>
      </c>
      <c r="F139" s="23" t="s">
        <v>40</v>
      </c>
      <c r="G139" s="22" t="s">
        <v>21</v>
      </c>
      <c r="H139" s="21">
        <v>40</v>
      </c>
      <c r="I139" s="20"/>
      <c r="J139" s="19">
        <f>ROUND(I139*H139,2)</f>
        <v>0</v>
      </c>
      <c r="K139" s="18"/>
      <c r="L139" s="2"/>
      <c r="M139" s="17" t="s">
        <v>9</v>
      </c>
      <c r="N139" s="16" t="s">
        <v>8</v>
      </c>
      <c r="P139" s="15">
        <f>O139*H139</f>
        <v>0</v>
      </c>
      <c r="Q139" s="15">
        <v>0</v>
      </c>
      <c r="R139" s="15">
        <f>Q139*H139</f>
        <v>0</v>
      </c>
      <c r="S139" s="15">
        <v>0</v>
      </c>
      <c r="T139" s="14">
        <f>S139*H139</f>
        <v>0</v>
      </c>
      <c r="AR139" s="12" t="s">
        <v>14</v>
      </c>
      <c r="AT139" s="12" t="s">
        <v>7</v>
      </c>
      <c r="AU139" s="12" t="s">
        <v>5</v>
      </c>
      <c r="AY139" s="5" t="s">
        <v>6</v>
      </c>
      <c r="BE139" s="13">
        <f>IF(N139="základní",J139,0)</f>
        <v>0</v>
      </c>
      <c r="BF139" s="13">
        <f>IF(N139="snížená",J139,0)</f>
        <v>0</v>
      </c>
      <c r="BG139" s="13">
        <f>IF(N139="zákl. přenesená",J139,0)</f>
        <v>0</v>
      </c>
      <c r="BH139" s="13">
        <f>IF(N139="sníž. přenesená",J139,0)</f>
        <v>0</v>
      </c>
      <c r="BI139" s="13">
        <f>IF(N139="nulová",J139,0)</f>
        <v>0</v>
      </c>
      <c r="BJ139" s="5" t="s">
        <v>5</v>
      </c>
      <c r="BK139" s="13">
        <f>ROUND(I139*H139,2)</f>
        <v>0</v>
      </c>
      <c r="BL139" s="5" t="s">
        <v>14</v>
      </c>
      <c r="BM139" s="12" t="s">
        <v>41</v>
      </c>
    </row>
    <row r="140" spans="2:65" s="1" customFormat="1" x14ac:dyDescent="0.2">
      <c r="B140" s="2"/>
      <c r="D140" s="11" t="s">
        <v>1</v>
      </c>
      <c r="F140" s="10" t="s">
        <v>40</v>
      </c>
      <c r="I140" s="9"/>
      <c r="L140" s="2"/>
      <c r="M140" s="40"/>
      <c r="T140" s="39"/>
      <c r="AT140" s="5" t="s">
        <v>1</v>
      </c>
      <c r="AU140" s="5" t="s">
        <v>5</v>
      </c>
    </row>
    <row r="141" spans="2:65" s="1" customFormat="1" ht="16.5" customHeight="1" x14ac:dyDescent="0.2">
      <c r="B141" s="2"/>
      <c r="C141" s="25" t="s">
        <v>39</v>
      </c>
      <c r="D141" s="25" t="s">
        <v>7</v>
      </c>
      <c r="E141" s="24" t="s">
        <v>38</v>
      </c>
      <c r="F141" s="23" t="s">
        <v>36</v>
      </c>
      <c r="G141" s="22" t="s">
        <v>21</v>
      </c>
      <c r="H141" s="21">
        <v>20</v>
      </c>
      <c r="I141" s="20"/>
      <c r="J141" s="19">
        <f>ROUND(I141*H141,2)</f>
        <v>0</v>
      </c>
      <c r="K141" s="18"/>
      <c r="L141" s="2"/>
      <c r="M141" s="17" t="s">
        <v>9</v>
      </c>
      <c r="N141" s="16" t="s">
        <v>8</v>
      </c>
      <c r="P141" s="15">
        <f>O141*H141</f>
        <v>0</v>
      </c>
      <c r="Q141" s="15">
        <v>0</v>
      </c>
      <c r="R141" s="15">
        <f>Q141*H141</f>
        <v>0</v>
      </c>
      <c r="S141" s="15">
        <v>0</v>
      </c>
      <c r="T141" s="14">
        <f>S141*H141</f>
        <v>0</v>
      </c>
      <c r="AR141" s="12" t="s">
        <v>14</v>
      </c>
      <c r="AT141" s="12" t="s">
        <v>7</v>
      </c>
      <c r="AU141" s="12" t="s">
        <v>5</v>
      </c>
      <c r="AY141" s="5" t="s">
        <v>6</v>
      </c>
      <c r="BE141" s="13">
        <f>IF(N141="základní",J141,0)</f>
        <v>0</v>
      </c>
      <c r="BF141" s="13">
        <f>IF(N141="snížená",J141,0)</f>
        <v>0</v>
      </c>
      <c r="BG141" s="13">
        <f>IF(N141="zákl. přenesená",J141,0)</f>
        <v>0</v>
      </c>
      <c r="BH141" s="13">
        <f>IF(N141="sníž. přenesená",J141,0)</f>
        <v>0</v>
      </c>
      <c r="BI141" s="13">
        <f>IF(N141="nulová",J141,0)</f>
        <v>0</v>
      </c>
      <c r="BJ141" s="5" t="s">
        <v>5</v>
      </c>
      <c r="BK141" s="13">
        <f>ROUND(I141*H141,2)</f>
        <v>0</v>
      </c>
      <c r="BL141" s="5" t="s">
        <v>14</v>
      </c>
      <c r="BM141" s="12" t="s">
        <v>37</v>
      </c>
    </row>
    <row r="142" spans="2:65" s="1" customFormat="1" x14ac:dyDescent="0.2">
      <c r="B142" s="2"/>
      <c r="D142" s="11" t="s">
        <v>1</v>
      </c>
      <c r="F142" s="10" t="s">
        <v>36</v>
      </c>
      <c r="I142" s="9"/>
      <c r="L142" s="2"/>
      <c r="M142" s="40"/>
      <c r="T142" s="39"/>
      <c r="AT142" s="5" t="s">
        <v>1</v>
      </c>
      <c r="AU142" s="5" t="s">
        <v>5</v>
      </c>
    </row>
    <row r="143" spans="2:65" s="1" customFormat="1" ht="16.5" customHeight="1" x14ac:dyDescent="0.2">
      <c r="B143" s="2"/>
      <c r="C143" s="25" t="s">
        <v>35</v>
      </c>
      <c r="D143" s="25" t="s">
        <v>7</v>
      </c>
      <c r="E143" s="24" t="s">
        <v>34</v>
      </c>
      <c r="F143" s="23" t="s">
        <v>32</v>
      </c>
      <c r="G143" s="22" t="s">
        <v>21</v>
      </c>
      <c r="H143" s="21">
        <v>40</v>
      </c>
      <c r="I143" s="20"/>
      <c r="J143" s="19">
        <f>ROUND(I143*H143,2)</f>
        <v>0</v>
      </c>
      <c r="K143" s="18"/>
      <c r="L143" s="2"/>
      <c r="M143" s="17" t="s">
        <v>9</v>
      </c>
      <c r="N143" s="16" t="s">
        <v>8</v>
      </c>
      <c r="P143" s="15">
        <f>O143*H143</f>
        <v>0</v>
      </c>
      <c r="Q143" s="15">
        <v>0</v>
      </c>
      <c r="R143" s="15">
        <f>Q143*H143</f>
        <v>0</v>
      </c>
      <c r="S143" s="15">
        <v>0</v>
      </c>
      <c r="T143" s="14">
        <f>S143*H143</f>
        <v>0</v>
      </c>
      <c r="AR143" s="12" t="s">
        <v>14</v>
      </c>
      <c r="AT143" s="12" t="s">
        <v>7</v>
      </c>
      <c r="AU143" s="12" t="s">
        <v>5</v>
      </c>
      <c r="AY143" s="5" t="s">
        <v>6</v>
      </c>
      <c r="BE143" s="13">
        <f>IF(N143="základní",J143,0)</f>
        <v>0</v>
      </c>
      <c r="BF143" s="13">
        <f>IF(N143="snížená",J143,0)</f>
        <v>0</v>
      </c>
      <c r="BG143" s="13">
        <f>IF(N143="zákl. přenesená",J143,0)</f>
        <v>0</v>
      </c>
      <c r="BH143" s="13">
        <f>IF(N143="sníž. přenesená",J143,0)</f>
        <v>0</v>
      </c>
      <c r="BI143" s="13">
        <f>IF(N143="nulová",J143,0)</f>
        <v>0</v>
      </c>
      <c r="BJ143" s="5" t="s">
        <v>5</v>
      </c>
      <c r="BK143" s="13">
        <f>ROUND(I143*H143,2)</f>
        <v>0</v>
      </c>
      <c r="BL143" s="5" t="s">
        <v>14</v>
      </c>
      <c r="BM143" s="12" t="s">
        <v>33</v>
      </c>
    </row>
    <row r="144" spans="2:65" s="1" customFormat="1" x14ac:dyDescent="0.2">
      <c r="B144" s="2"/>
      <c r="D144" s="11" t="s">
        <v>1</v>
      </c>
      <c r="F144" s="10" t="s">
        <v>32</v>
      </c>
      <c r="I144" s="9"/>
      <c r="L144" s="2"/>
      <c r="M144" s="40"/>
      <c r="T144" s="39"/>
      <c r="AT144" s="5" t="s">
        <v>1</v>
      </c>
      <c r="AU144" s="5" t="s">
        <v>5</v>
      </c>
    </row>
    <row r="145" spans="2:65" s="1" customFormat="1" ht="24.15" customHeight="1" x14ac:dyDescent="0.2">
      <c r="B145" s="2"/>
      <c r="C145" s="25" t="s">
        <v>31</v>
      </c>
      <c r="D145" s="25" t="s">
        <v>7</v>
      </c>
      <c r="E145" s="24" t="s">
        <v>30</v>
      </c>
      <c r="F145" s="23" t="s">
        <v>28</v>
      </c>
      <c r="G145" s="22" t="s">
        <v>21</v>
      </c>
      <c r="H145" s="21">
        <v>20</v>
      </c>
      <c r="I145" s="20"/>
      <c r="J145" s="19">
        <f>ROUND(I145*H145,2)</f>
        <v>0</v>
      </c>
      <c r="K145" s="18"/>
      <c r="L145" s="2"/>
      <c r="M145" s="17" t="s">
        <v>9</v>
      </c>
      <c r="N145" s="16" t="s">
        <v>8</v>
      </c>
      <c r="P145" s="15">
        <f>O145*H145</f>
        <v>0</v>
      </c>
      <c r="Q145" s="15">
        <v>0</v>
      </c>
      <c r="R145" s="15">
        <f>Q145*H145</f>
        <v>0</v>
      </c>
      <c r="S145" s="15">
        <v>0</v>
      </c>
      <c r="T145" s="14">
        <f>S145*H145</f>
        <v>0</v>
      </c>
      <c r="AR145" s="12" t="s">
        <v>14</v>
      </c>
      <c r="AT145" s="12" t="s">
        <v>7</v>
      </c>
      <c r="AU145" s="12" t="s">
        <v>5</v>
      </c>
      <c r="AY145" s="5" t="s">
        <v>6</v>
      </c>
      <c r="BE145" s="13">
        <f>IF(N145="základní",J145,0)</f>
        <v>0</v>
      </c>
      <c r="BF145" s="13">
        <f>IF(N145="snížená",J145,0)</f>
        <v>0</v>
      </c>
      <c r="BG145" s="13">
        <f>IF(N145="zákl. přenesená",J145,0)</f>
        <v>0</v>
      </c>
      <c r="BH145" s="13">
        <f>IF(N145="sníž. přenesená",J145,0)</f>
        <v>0</v>
      </c>
      <c r="BI145" s="13">
        <f>IF(N145="nulová",J145,0)</f>
        <v>0</v>
      </c>
      <c r="BJ145" s="5" t="s">
        <v>5</v>
      </c>
      <c r="BK145" s="13">
        <f>ROUND(I145*H145,2)</f>
        <v>0</v>
      </c>
      <c r="BL145" s="5" t="s">
        <v>14</v>
      </c>
      <c r="BM145" s="12" t="s">
        <v>29</v>
      </c>
    </row>
    <row r="146" spans="2:65" s="1" customFormat="1" ht="19.2" x14ac:dyDescent="0.2">
      <c r="B146" s="2"/>
      <c r="D146" s="11" t="s">
        <v>1</v>
      </c>
      <c r="F146" s="10" t="s">
        <v>28</v>
      </c>
      <c r="I146" s="9"/>
      <c r="L146" s="2"/>
      <c r="M146" s="40"/>
      <c r="T146" s="39"/>
      <c r="AT146" s="5" t="s">
        <v>1</v>
      </c>
      <c r="AU146" s="5" t="s">
        <v>5</v>
      </c>
    </row>
    <row r="147" spans="2:65" s="1" customFormat="1" ht="16.5" customHeight="1" x14ac:dyDescent="0.2">
      <c r="B147" s="2"/>
      <c r="C147" s="25" t="s">
        <v>27</v>
      </c>
      <c r="D147" s="25" t="s">
        <v>7</v>
      </c>
      <c r="E147" s="24" t="s">
        <v>26</v>
      </c>
      <c r="F147" s="23" t="s">
        <v>24</v>
      </c>
      <c r="G147" s="22" t="s">
        <v>21</v>
      </c>
      <c r="H147" s="21">
        <v>10</v>
      </c>
      <c r="I147" s="20"/>
      <c r="J147" s="19">
        <f>ROUND(I147*H147,2)</f>
        <v>0</v>
      </c>
      <c r="K147" s="18"/>
      <c r="L147" s="2"/>
      <c r="M147" s="17" t="s">
        <v>9</v>
      </c>
      <c r="N147" s="16" t="s">
        <v>8</v>
      </c>
      <c r="P147" s="15">
        <f>O147*H147</f>
        <v>0</v>
      </c>
      <c r="Q147" s="15">
        <v>0</v>
      </c>
      <c r="R147" s="15">
        <f>Q147*H147</f>
        <v>0</v>
      </c>
      <c r="S147" s="15">
        <v>0</v>
      </c>
      <c r="T147" s="14">
        <f>S147*H147</f>
        <v>0</v>
      </c>
      <c r="AR147" s="12" t="s">
        <v>14</v>
      </c>
      <c r="AT147" s="12" t="s">
        <v>7</v>
      </c>
      <c r="AU147" s="12" t="s">
        <v>5</v>
      </c>
      <c r="AY147" s="5" t="s">
        <v>6</v>
      </c>
      <c r="BE147" s="13">
        <f>IF(N147="základní",J147,0)</f>
        <v>0</v>
      </c>
      <c r="BF147" s="13">
        <f>IF(N147="snížená",J147,0)</f>
        <v>0</v>
      </c>
      <c r="BG147" s="13">
        <f>IF(N147="zákl. přenesená",J147,0)</f>
        <v>0</v>
      </c>
      <c r="BH147" s="13">
        <f>IF(N147="sníž. přenesená",J147,0)</f>
        <v>0</v>
      </c>
      <c r="BI147" s="13">
        <f>IF(N147="nulová",J147,0)</f>
        <v>0</v>
      </c>
      <c r="BJ147" s="5" t="s">
        <v>5</v>
      </c>
      <c r="BK147" s="13">
        <f>ROUND(I147*H147,2)</f>
        <v>0</v>
      </c>
      <c r="BL147" s="5" t="s">
        <v>14</v>
      </c>
      <c r="BM147" s="12" t="s">
        <v>25</v>
      </c>
    </row>
    <row r="148" spans="2:65" s="1" customFormat="1" x14ac:dyDescent="0.2">
      <c r="B148" s="2"/>
      <c r="D148" s="11" t="s">
        <v>1</v>
      </c>
      <c r="F148" s="10" t="s">
        <v>24</v>
      </c>
      <c r="I148" s="9"/>
      <c r="L148" s="2"/>
      <c r="M148" s="40"/>
      <c r="T148" s="39"/>
      <c r="AT148" s="5" t="s">
        <v>1</v>
      </c>
      <c r="AU148" s="5" t="s">
        <v>5</v>
      </c>
    </row>
    <row r="149" spans="2:65" s="1" customFormat="1" ht="16.5" customHeight="1" x14ac:dyDescent="0.2">
      <c r="B149" s="2"/>
      <c r="C149" s="25" t="s">
        <v>23</v>
      </c>
      <c r="D149" s="25" t="s">
        <v>7</v>
      </c>
      <c r="E149" s="24" t="s">
        <v>22</v>
      </c>
      <c r="F149" s="23" t="s">
        <v>19</v>
      </c>
      <c r="G149" s="22" t="s">
        <v>21</v>
      </c>
      <c r="H149" s="21">
        <v>15</v>
      </c>
      <c r="I149" s="20"/>
      <c r="J149" s="19">
        <f>ROUND(I149*H149,2)</f>
        <v>0</v>
      </c>
      <c r="K149" s="18"/>
      <c r="L149" s="2"/>
      <c r="M149" s="17" t="s">
        <v>9</v>
      </c>
      <c r="N149" s="16" t="s">
        <v>8</v>
      </c>
      <c r="P149" s="15">
        <f>O149*H149</f>
        <v>0</v>
      </c>
      <c r="Q149" s="15">
        <v>0</v>
      </c>
      <c r="R149" s="15">
        <f>Q149*H149</f>
        <v>0</v>
      </c>
      <c r="S149" s="15">
        <v>0</v>
      </c>
      <c r="T149" s="14">
        <f>S149*H149</f>
        <v>0</v>
      </c>
      <c r="AR149" s="12" t="s">
        <v>14</v>
      </c>
      <c r="AT149" s="12" t="s">
        <v>7</v>
      </c>
      <c r="AU149" s="12" t="s">
        <v>5</v>
      </c>
      <c r="AY149" s="5" t="s">
        <v>6</v>
      </c>
      <c r="BE149" s="13">
        <f>IF(N149="základní",J149,0)</f>
        <v>0</v>
      </c>
      <c r="BF149" s="13">
        <f>IF(N149="snížená",J149,0)</f>
        <v>0</v>
      </c>
      <c r="BG149" s="13">
        <f>IF(N149="zákl. přenesená",J149,0)</f>
        <v>0</v>
      </c>
      <c r="BH149" s="13">
        <f>IF(N149="sníž. přenesená",J149,0)</f>
        <v>0</v>
      </c>
      <c r="BI149" s="13">
        <f>IF(N149="nulová",J149,0)</f>
        <v>0</v>
      </c>
      <c r="BJ149" s="5" t="s">
        <v>5</v>
      </c>
      <c r="BK149" s="13">
        <f>ROUND(I149*H149,2)</f>
        <v>0</v>
      </c>
      <c r="BL149" s="5" t="s">
        <v>14</v>
      </c>
      <c r="BM149" s="12" t="s">
        <v>20</v>
      </c>
    </row>
    <row r="150" spans="2:65" s="1" customFormat="1" x14ac:dyDescent="0.2">
      <c r="B150" s="2"/>
      <c r="D150" s="11" t="s">
        <v>1</v>
      </c>
      <c r="F150" s="10" t="s">
        <v>19</v>
      </c>
      <c r="I150" s="9"/>
      <c r="L150" s="2"/>
      <c r="M150" s="40"/>
      <c r="T150" s="39"/>
      <c r="AT150" s="5" t="s">
        <v>1</v>
      </c>
      <c r="AU150" s="5" t="s">
        <v>5</v>
      </c>
    </row>
    <row r="151" spans="2:65" s="26" customFormat="1" ht="25.95" customHeight="1" x14ac:dyDescent="0.25">
      <c r="B151" s="33"/>
      <c r="D151" s="28" t="s">
        <v>13</v>
      </c>
      <c r="E151" s="38" t="s">
        <v>18</v>
      </c>
      <c r="F151" s="38" t="s">
        <v>18</v>
      </c>
      <c r="I151" s="35"/>
      <c r="J151" s="37">
        <f>BK151</f>
        <v>0</v>
      </c>
      <c r="L151" s="33"/>
      <c r="M151" s="32"/>
      <c r="P151" s="31">
        <f>P152</f>
        <v>0</v>
      </c>
      <c r="R151" s="31">
        <f>R152</f>
        <v>0</v>
      </c>
      <c r="T151" s="30">
        <f>T152</f>
        <v>0</v>
      </c>
      <c r="AR151" s="28" t="s">
        <v>14</v>
      </c>
      <c r="AT151" s="29" t="s">
        <v>13</v>
      </c>
      <c r="AU151" s="29" t="s">
        <v>17</v>
      </c>
      <c r="AY151" s="28" t="s">
        <v>6</v>
      </c>
      <c r="BK151" s="27">
        <f>BK152</f>
        <v>0</v>
      </c>
    </row>
    <row r="152" spans="2:65" s="26" customFormat="1" ht="22.8" customHeight="1" x14ac:dyDescent="0.25">
      <c r="B152" s="33"/>
      <c r="D152" s="28" t="s">
        <v>13</v>
      </c>
      <c r="E152" s="36" t="s">
        <v>16</v>
      </c>
      <c r="F152" s="36" t="s">
        <v>15</v>
      </c>
      <c r="I152" s="35"/>
      <c r="J152" s="34">
        <f>BK152</f>
        <v>0</v>
      </c>
      <c r="L152" s="33"/>
      <c r="M152" s="32"/>
      <c r="P152" s="31">
        <f>SUM(P153:P154)</f>
        <v>0</v>
      </c>
      <c r="R152" s="31">
        <f>SUM(R153:R154)</f>
        <v>0</v>
      </c>
      <c r="T152" s="30">
        <f>SUM(T153:T154)</f>
        <v>0</v>
      </c>
      <c r="AR152" s="28" t="s">
        <v>14</v>
      </c>
      <c r="AT152" s="29" t="s">
        <v>13</v>
      </c>
      <c r="AU152" s="29" t="s">
        <v>5</v>
      </c>
      <c r="AY152" s="28" t="s">
        <v>6</v>
      </c>
      <c r="BK152" s="27">
        <f>SUM(BK153:BK154)</f>
        <v>0</v>
      </c>
    </row>
    <row r="153" spans="2:65" s="1" customFormat="1" ht="66.75" customHeight="1" x14ac:dyDescent="0.2">
      <c r="B153" s="2"/>
      <c r="C153" s="25" t="s">
        <v>12</v>
      </c>
      <c r="D153" s="25" t="s">
        <v>7</v>
      </c>
      <c r="E153" s="24" t="s">
        <v>11</v>
      </c>
      <c r="F153" s="23" t="s">
        <v>2</v>
      </c>
      <c r="G153" s="22" t="s">
        <v>10</v>
      </c>
      <c r="H153" s="21">
        <v>1</v>
      </c>
      <c r="I153" s="20"/>
      <c r="J153" s="19">
        <f>ROUND(I153*H153,2)</f>
        <v>0</v>
      </c>
      <c r="K153" s="18"/>
      <c r="L153" s="2"/>
      <c r="M153" s="17" t="s">
        <v>9</v>
      </c>
      <c r="N153" s="16" t="s">
        <v>8</v>
      </c>
      <c r="P153" s="15">
        <f>O153*H153</f>
        <v>0</v>
      </c>
      <c r="Q153" s="15">
        <v>0</v>
      </c>
      <c r="R153" s="15">
        <f>Q153*H153</f>
        <v>0</v>
      </c>
      <c r="S153" s="15">
        <v>0</v>
      </c>
      <c r="T153" s="14">
        <f>S153*H153</f>
        <v>0</v>
      </c>
      <c r="AR153" s="12" t="s">
        <v>4</v>
      </c>
      <c r="AT153" s="12" t="s">
        <v>7</v>
      </c>
      <c r="AU153" s="12" t="s">
        <v>0</v>
      </c>
      <c r="AY153" s="5" t="s">
        <v>6</v>
      </c>
      <c r="BE153" s="13">
        <f>IF(N153="základní",J153,0)</f>
        <v>0</v>
      </c>
      <c r="BF153" s="13">
        <f>IF(N153="snížená",J153,0)</f>
        <v>0</v>
      </c>
      <c r="BG153" s="13">
        <f>IF(N153="zákl. přenesená",J153,0)</f>
        <v>0</v>
      </c>
      <c r="BH153" s="13">
        <f>IF(N153="sníž. přenesená",J153,0)</f>
        <v>0</v>
      </c>
      <c r="BI153" s="13">
        <f>IF(N153="nulová",J153,0)</f>
        <v>0</v>
      </c>
      <c r="BJ153" s="5" t="s">
        <v>5</v>
      </c>
      <c r="BK153" s="13">
        <f>ROUND(I153*H153,2)</f>
        <v>0</v>
      </c>
      <c r="BL153" s="5" t="s">
        <v>4</v>
      </c>
      <c r="BM153" s="12" t="s">
        <v>3</v>
      </c>
    </row>
    <row r="154" spans="2:65" s="1" customFormat="1" ht="57.6" x14ac:dyDescent="0.2">
      <c r="B154" s="2"/>
      <c r="D154" s="11" t="s">
        <v>1</v>
      </c>
      <c r="F154" s="10" t="s">
        <v>2</v>
      </c>
      <c r="I154" s="9"/>
      <c r="L154" s="2"/>
      <c r="M154" s="8"/>
      <c r="N154" s="7"/>
      <c r="O154" s="7"/>
      <c r="P154" s="7"/>
      <c r="Q154" s="7"/>
      <c r="R154" s="7"/>
      <c r="S154" s="7"/>
      <c r="T154" s="6"/>
      <c r="AT154" s="5" t="s">
        <v>1</v>
      </c>
      <c r="AU154" s="5" t="s">
        <v>0</v>
      </c>
    </row>
    <row r="155" spans="2:65" s="1" customFormat="1" ht="6.9" customHeight="1" x14ac:dyDescent="0.2"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2"/>
    </row>
  </sheetData>
  <sheetProtection algorithmName="SHA-512" hashValue="VHKMAyXBrN8Ophr1cCN0gmbS7jMLsa9I/jqLfod7OLtJqFBbvdTRDxXw/bL1OQWiU7yJOQZYgA0EarJinnJuQw==" saltValue="IaM0DaEbk4ggUiAWPYDdhu0QOCKi+MlaioXu+Gr7ab+7pZTHoeJTXMlGW9hoCAJ/xfPp9oJUPOvRwsg0uY8uQg==" spinCount="100000" sheet="1" objects="1" scenarios="1" formatColumns="0" formatRows="0" autoFilter="0"/>
  <autoFilter ref="C120:K154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 02 - Vnější osvětlení</vt:lpstr>
      <vt:lpstr>'SO 02 - Vnější osvětlení'!Názvy_tisku</vt:lpstr>
      <vt:lpstr>'SO 02 - Vnější osvětlení'!Oblast_tisku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Jednatel</dc:creator>
  <cp:lastModifiedBy>Jednatel</cp:lastModifiedBy>
  <dcterms:created xsi:type="dcterms:W3CDTF">2024-12-05T07:53:49Z</dcterms:created>
  <dcterms:modified xsi:type="dcterms:W3CDTF">2024-12-05T08:04:24Z</dcterms:modified>
</cp:coreProperties>
</file>