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dnatel\Documents\VZ Lomská\Finální rozpočty do ZD\Oplocení\"/>
    </mc:Choice>
  </mc:AlternateContent>
  <xr:revisionPtr revIDLastSave="0" documentId="8_{12175667-5010-46E6-BF32-B7D75932327D}" xr6:coauthVersionLast="47" xr6:coauthVersionMax="47" xr10:uidLastSave="{00000000-0000-0000-0000-000000000000}"/>
  <bookViews>
    <workbookView xWindow="-28920" yWindow="1800" windowWidth="29040" windowHeight="15720" xr2:uid="{C63EDBC0-701A-4C74-AC9E-856E555BE201}"/>
  </bookViews>
  <sheets>
    <sheet name="SO 04 - Oplocení" sheetId="1" r:id="rId1"/>
  </sheets>
  <externalReferences>
    <externalReference r:id="rId2"/>
  </externalReferences>
  <definedNames>
    <definedName name="_xlnm._FilterDatabase" localSheetId="0" hidden="1">'SO 04 - Oplocení'!$C$128:$K$301</definedName>
    <definedName name="_xlnm.Print_Titles" localSheetId="0">'SO 04 - Oplocení'!$128:$128</definedName>
    <definedName name="_xlnm.Print_Area" localSheetId="0">'SO 04 - Oplocení'!$C$4:$J$76,'SO 04 - Oplocení'!$C$82:$J$110,'SO 04 - Oplocení'!$C$116:$J$301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5" i="1" s="1"/>
  <c r="J12" i="1"/>
  <c r="J89" i="1" s="1"/>
  <c r="J14" i="1"/>
  <c r="E15" i="1"/>
  <c r="F91" i="1" s="1"/>
  <c r="J15" i="1"/>
  <c r="J17" i="1"/>
  <c r="E18" i="1"/>
  <c r="F126" i="1" s="1"/>
  <c r="J18" i="1"/>
  <c r="J20" i="1"/>
  <c r="E21" i="1"/>
  <c r="J125" i="1" s="1"/>
  <c r="J21" i="1"/>
  <c r="J23" i="1"/>
  <c r="E24" i="1"/>
  <c r="J126" i="1" s="1"/>
  <c r="J24" i="1"/>
  <c r="J35" i="1"/>
  <c r="J36" i="1"/>
  <c r="J37" i="1"/>
  <c r="E87" i="1"/>
  <c r="F89" i="1"/>
  <c r="E121" i="1"/>
  <c r="F123" i="1"/>
  <c r="J132" i="1"/>
  <c r="BE132" i="1" s="1"/>
  <c r="P132" i="1"/>
  <c r="R132" i="1"/>
  <c r="T132" i="1"/>
  <c r="BF132" i="1"/>
  <c r="BG132" i="1"/>
  <c r="BH132" i="1"/>
  <c r="BI132" i="1"/>
  <c r="BK132" i="1"/>
  <c r="J139" i="1"/>
  <c r="BE139" i="1" s="1"/>
  <c r="P139" i="1"/>
  <c r="R139" i="1"/>
  <c r="T139" i="1"/>
  <c r="BF139" i="1"/>
  <c r="BG139" i="1"/>
  <c r="BH139" i="1"/>
  <c r="BI139" i="1"/>
  <c r="BK139" i="1"/>
  <c r="J144" i="1"/>
  <c r="P144" i="1"/>
  <c r="R144" i="1"/>
  <c r="T144" i="1"/>
  <c r="BE144" i="1"/>
  <c r="BF144" i="1"/>
  <c r="BG144" i="1"/>
  <c r="BH144" i="1"/>
  <c r="BI144" i="1"/>
  <c r="BK144" i="1"/>
  <c r="J147" i="1"/>
  <c r="P147" i="1"/>
  <c r="R147" i="1"/>
  <c r="T147" i="1"/>
  <c r="BE147" i="1"/>
  <c r="BF147" i="1"/>
  <c r="BG147" i="1"/>
  <c r="BH147" i="1"/>
  <c r="BI147" i="1"/>
  <c r="BK147" i="1"/>
  <c r="J152" i="1"/>
  <c r="P152" i="1"/>
  <c r="R152" i="1"/>
  <c r="T152" i="1"/>
  <c r="BE152" i="1"/>
  <c r="BF152" i="1"/>
  <c r="BG152" i="1"/>
  <c r="BH152" i="1"/>
  <c r="BI152" i="1"/>
  <c r="BK152" i="1"/>
  <c r="BK155" i="1"/>
  <c r="J155" i="1" s="1"/>
  <c r="J99" i="1" s="1"/>
  <c r="J156" i="1"/>
  <c r="P156" i="1"/>
  <c r="P155" i="1" s="1"/>
  <c r="R156" i="1"/>
  <c r="R155" i="1" s="1"/>
  <c r="T156" i="1"/>
  <c r="T155" i="1" s="1"/>
  <c r="BE156" i="1"/>
  <c r="BF156" i="1"/>
  <c r="BG156" i="1"/>
  <c r="BH156" i="1"/>
  <c r="BI156" i="1"/>
  <c r="BK156" i="1"/>
  <c r="J162" i="1"/>
  <c r="BE162" i="1" s="1"/>
  <c r="P162" i="1"/>
  <c r="P161" i="1" s="1"/>
  <c r="R162" i="1"/>
  <c r="R161" i="1" s="1"/>
  <c r="T162" i="1"/>
  <c r="BF162" i="1"/>
  <c r="BG162" i="1"/>
  <c r="BH162" i="1"/>
  <c r="BI162" i="1"/>
  <c r="BK162" i="1"/>
  <c r="J165" i="1"/>
  <c r="P165" i="1"/>
  <c r="R165" i="1"/>
  <c r="T165" i="1"/>
  <c r="T161" i="1" s="1"/>
  <c r="BE165" i="1"/>
  <c r="BF165" i="1"/>
  <c r="BG165" i="1"/>
  <c r="BH165" i="1"/>
  <c r="BI165" i="1"/>
  <c r="BK165" i="1"/>
  <c r="J169" i="1"/>
  <c r="P169" i="1"/>
  <c r="R169" i="1"/>
  <c r="T169" i="1"/>
  <c r="BE169" i="1"/>
  <c r="BF169" i="1"/>
  <c r="BG169" i="1"/>
  <c r="BH169" i="1"/>
  <c r="BI169" i="1"/>
  <c r="BK169" i="1"/>
  <c r="J172" i="1"/>
  <c r="P172" i="1"/>
  <c r="R172" i="1"/>
  <c r="T172" i="1"/>
  <c r="BE172" i="1"/>
  <c r="BF172" i="1"/>
  <c r="BG172" i="1"/>
  <c r="BH172" i="1"/>
  <c r="BI172" i="1"/>
  <c r="BK172" i="1"/>
  <c r="J175" i="1"/>
  <c r="P175" i="1"/>
  <c r="R175" i="1"/>
  <c r="T175" i="1"/>
  <c r="BE175" i="1"/>
  <c r="BF175" i="1"/>
  <c r="BG175" i="1"/>
  <c r="BH175" i="1"/>
  <c r="BI175" i="1"/>
  <c r="BK175" i="1"/>
  <c r="BK161" i="1" s="1"/>
  <c r="J178" i="1"/>
  <c r="BE178" i="1" s="1"/>
  <c r="P178" i="1"/>
  <c r="R178" i="1"/>
  <c r="T178" i="1"/>
  <c r="BF178" i="1"/>
  <c r="BG178" i="1"/>
  <c r="BH178" i="1"/>
  <c r="BI178" i="1"/>
  <c r="BK178" i="1"/>
  <c r="R182" i="1"/>
  <c r="J183" i="1"/>
  <c r="P183" i="1"/>
  <c r="R183" i="1"/>
  <c r="T183" i="1"/>
  <c r="T182" i="1" s="1"/>
  <c r="BE183" i="1"/>
  <c r="BF183" i="1"/>
  <c r="BG183" i="1"/>
  <c r="BH183" i="1"/>
  <c r="BI183" i="1"/>
  <c r="BK183" i="1"/>
  <c r="BK182" i="1" s="1"/>
  <c r="J182" i="1" s="1"/>
  <c r="J101" i="1" s="1"/>
  <c r="J190" i="1"/>
  <c r="P190" i="1"/>
  <c r="R190" i="1"/>
  <c r="T190" i="1"/>
  <c r="BE190" i="1"/>
  <c r="BF190" i="1"/>
  <c r="BG190" i="1"/>
  <c r="BH190" i="1"/>
  <c r="BI190" i="1"/>
  <c r="BK190" i="1"/>
  <c r="J197" i="1"/>
  <c r="BE197" i="1" s="1"/>
  <c r="P197" i="1"/>
  <c r="P182" i="1" s="1"/>
  <c r="R197" i="1"/>
  <c r="T197" i="1"/>
  <c r="BF197" i="1"/>
  <c r="BG197" i="1"/>
  <c r="BH197" i="1"/>
  <c r="BI197" i="1"/>
  <c r="BK197" i="1"/>
  <c r="J203" i="1"/>
  <c r="BE203" i="1" s="1"/>
  <c r="P203" i="1"/>
  <c r="R203" i="1"/>
  <c r="T203" i="1"/>
  <c r="BF203" i="1"/>
  <c r="BG203" i="1"/>
  <c r="BH203" i="1"/>
  <c r="BI203" i="1"/>
  <c r="BK203" i="1"/>
  <c r="BK210" i="1"/>
  <c r="J210" i="1" s="1"/>
  <c r="J102" i="1" s="1"/>
  <c r="J211" i="1"/>
  <c r="J103" i="1" s="1"/>
  <c r="BK211" i="1"/>
  <c r="J212" i="1"/>
  <c r="P212" i="1"/>
  <c r="P211" i="1" s="1"/>
  <c r="P210" i="1" s="1"/>
  <c r="R212" i="1"/>
  <c r="R211" i="1" s="1"/>
  <c r="R210" i="1" s="1"/>
  <c r="T212" i="1"/>
  <c r="T211" i="1" s="1"/>
  <c r="T210" i="1" s="1"/>
  <c r="BE212" i="1"/>
  <c r="BF212" i="1"/>
  <c r="BG212" i="1"/>
  <c r="BH212" i="1"/>
  <c r="BI212" i="1"/>
  <c r="BK212" i="1"/>
  <c r="J230" i="1"/>
  <c r="P230" i="1"/>
  <c r="P229" i="1" s="1"/>
  <c r="R230" i="1"/>
  <c r="R229" i="1" s="1"/>
  <c r="T230" i="1"/>
  <c r="T229" i="1" s="1"/>
  <c r="BE230" i="1"/>
  <c r="BF230" i="1"/>
  <c r="BG230" i="1"/>
  <c r="BH230" i="1"/>
  <c r="BI230" i="1"/>
  <c r="BK230" i="1"/>
  <c r="J232" i="1"/>
  <c r="P232" i="1"/>
  <c r="R232" i="1"/>
  <c r="T232" i="1"/>
  <c r="BE232" i="1"/>
  <c r="BF232" i="1"/>
  <c r="BG232" i="1"/>
  <c r="BH232" i="1"/>
  <c r="BI232" i="1"/>
  <c r="BK232" i="1"/>
  <c r="J234" i="1"/>
  <c r="P234" i="1"/>
  <c r="R234" i="1"/>
  <c r="T234" i="1"/>
  <c r="BE234" i="1"/>
  <c r="BF234" i="1"/>
  <c r="BG234" i="1"/>
  <c r="BH234" i="1"/>
  <c r="BI234" i="1"/>
  <c r="BK234" i="1"/>
  <c r="J236" i="1"/>
  <c r="P236" i="1"/>
  <c r="R236" i="1"/>
  <c r="T236" i="1"/>
  <c r="BE236" i="1"/>
  <c r="BF236" i="1"/>
  <c r="BG236" i="1"/>
  <c r="BH236" i="1"/>
  <c r="BI236" i="1"/>
  <c r="BK236" i="1"/>
  <c r="BK229" i="1" s="1"/>
  <c r="J229" i="1" s="1"/>
  <c r="J104" i="1" s="1"/>
  <c r="J238" i="1"/>
  <c r="BE238" i="1" s="1"/>
  <c r="P238" i="1"/>
  <c r="R238" i="1"/>
  <c r="T238" i="1"/>
  <c r="BF238" i="1"/>
  <c r="BG238" i="1"/>
  <c r="BH238" i="1"/>
  <c r="BI238" i="1"/>
  <c r="BK238" i="1"/>
  <c r="J240" i="1"/>
  <c r="BE240" i="1" s="1"/>
  <c r="P240" i="1"/>
  <c r="R240" i="1"/>
  <c r="T240" i="1"/>
  <c r="BF240" i="1"/>
  <c r="BG240" i="1"/>
  <c r="BH240" i="1"/>
  <c r="BI240" i="1"/>
  <c r="BK240" i="1"/>
  <c r="J242" i="1"/>
  <c r="P242" i="1"/>
  <c r="R242" i="1"/>
  <c r="T242" i="1"/>
  <c r="BE242" i="1"/>
  <c r="BF242" i="1"/>
  <c r="BG242" i="1"/>
  <c r="BH242" i="1"/>
  <c r="BI242" i="1"/>
  <c r="BK242" i="1"/>
  <c r="J244" i="1"/>
  <c r="P244" i="1"/>
  <c r="R244" i="1"/>
  <c r="T244" i="1"/>
  <c r="BE244" i="1"/>
  <c r="BF244" i="1"/>
  <c r="BG244" i="1"/>
  <c r="BH244" i="1"/>
  <c r="BI244" i="1"/>
  <c r="BK244" i="1"/>
  <c r="J246" i="1"/>
  <c r="P246" i="1"/>
  <c r="R246" i="1"/>
  <c r="T246" i="1"/>
  <c r="BE246" i="1"/>
  <c r="BF246" i="1"/>
  <c r="BG246" i="1"/>
  <c r="BH246" i="1"/>
  <c r="BI246" i="1"/>
  <c r="BK246" i="1"/>
  <c r="J248" i="1"/>
  <c r="P248" i="1"/>
  <c r="R248" i="1"/>
  <c r="T248" i="1"/>
  <c r="BE248" i="1"/>
  <c r="BF248" i="1"/>
  <c r="BG248" i="1"/>
  <c r="BH248" i="1"/>
  <c r="BI248" i="1"/>
  <c r="BK248" i="1"/>
  <c r="J250" i="1"/>
  <c r="BE250" i="1" s="1"/>
  <c r="P250" i="1"/>
  <c r="R250" i="1"/>
  <c r="T250" i="1"/>
  <c r="BF250" i="1"/>
  <c r="BG250" i="1"/>
  <c r="BH250" i="1"/>
  <c r="BI250" i="1"/>
  <c r="BK250" i="1"/>
  <c r="J252" i="1"/>
  <c r="BE252" i="1" s="1"/>
  <c r="P252" i="1"/>
  <c r="R252" i="1"/>
  <c r="T252" i="1"/>
  <c r="BF252" i="1"/>
  <c r="BG252" i="1"/>
  <c r="BH252" i="1"/>
  <c r="BI252" i="1"/>
  <c r="BK252" i="1"/>
  <c r="J254" i="1"/>
  <c r="P254" i="1"/>
  <c r="R254" i="1"/>
  <c r="T254" i="1"/>
  <c r="BE254" i="1"/>
  <c r="BF254" i="1"/>
  <c r="BG254" i="1"/>
  <c r="BH254" i="1"/>
  <c r="BI254" i="1"/>
  <c r="BK254" i="1"/>
  <c r="J256" i="1"/>
  <c r="P256" i="1"/>
  <c r="R256" i="1"/>
  <c r="T256" i="1"/>
  <c r="BE256" i="1"/>
  <c r="BF256" i="1"/>
  <c r="BG256" i="1"/>
  <c r="BH256" i="1"/>
  <c r="BI256" i="1"/>
  <c r="BK256" i="1"/>
  <c r="J258" i="1"/>
  <c r="P258" i="1"/>
  <c r="R258" i="1"/>
  <c r="T258" i="1"/>
  <c r="BE258" i="1"/>
  <c r="BF258" i="1"/>
  <c r="BG258" i="1"/>
  <c r="BH258" i="1"/>
  <c r="BI258" i="1"/>
  <c r="BK258" i="1"/>
  <c r="J260" i="1"/>
  <c r="P260" i="1"/>
  <c r="R260" i="1"/>
  <c r="T260" i="1"/>
  <c r="BE260" i="1"/>
  <c r="BF260" i="1"/>
  <c r="BG260" i="1"/>
  <c r="BH260" i="1"/>
  <c r="BI260" i="1"/>
  <c r="BK260" i="1"/>
  <c r="J262" i="1"/>
  <c r="BE262" i="1" s="1"/>
  <c r="P262" i="1"/>
  <c r="R262" i="1"/>
  <c r="T262" i="1"/>
  <c r="BF262" i="1"/>
  <c r="BG262" i="1"/>
  <c r="BH262" i="1"/>
  <c r="BI262" i="1"/>
  <c r="BK262" i="1"/>
  <c r="J264" i="1"/>
  <c r="BE264" i="1" s="1"/>
  <c r="P264" i="1"/>
  <c r="R264" i="1"/>
  <c r="T264" i="1"/>
  <c r="BF264" i="1"/>
  <c r="BG264" i="1"/>
  <c r="BH264" i="1"/>
  <c r="BI264" i="1"/>
  <c r="BK264" i="1"/>
  <c r="J266" i="1"/>
  <c r="P266" i="1"/>
  <c r="R266" i="1"/>
  <c r="T266" i="1"/>
  <c r="BE266" i="1"/>
  <c r="BF266" i="1"/>
  <c r="BG266" i="1"/>
  <c r="BH266" i="1"/>
  <c r="BI266" i="1"/>
  <c r="BK266" i="1"/>
  <c r="J268" i="1"/>
  <c r="P268" i="1"/>
  <c r="R268" i="1"/>
  <c r="T268" i="1"/>
  <c r="BE268" i="1"/>
  <c r="BF268" i="1"/>
  <c r="BG268" i="1"/>
  <c r="BH268" i="1"/>
  <c r="BI268" i="1"/>
  <c r="BK268" i="1"/>
  <c r="J270" i="1"/>
  <c r="P270" i="1"/>
  <c r="R270" i="1"/>
  <c r="T270" i="1"/>
  <c r="BE270" i="1"/>
  <c r="BF270" i="1"/>
  <c r="BG270" i="1"/>
  <c r="BH270" i="1"/>
  <c r="BI270" i="1"/>
  <c r="BK270" i="1"/>
  <c r="J272" i="1"/>
  <c r="P272" i="1"/>
  <c r="R272" i="1"/>
  <c r="T272" i="1"/>
  <c r="BE272" i="1"/>
  <c r="BF272" i="1"/>
  <c r="BG272" i="1"/>
  <c r="BH272" i="1"/>
  <c r="BI272" i="1"/>
  <c r="BK272" i="1"/>
  <c r="J274" i="1"/>
  <c r="BE274" i="1" s="1"/>
  <c r="P274" i="1"/>
  <c r="R274" i="1"/>
  <c r="T274" i="1"/>
  <c r="BF274" i="1"/>
  <c r="BG274" i="1"/>
  <c r="BH274" i="1"/>
  <c r="BI274" i="1"/>
  <c r="BK274" i="1"/>
  <c r="J276" i="1"/>
  <c r="BE276" i="1" s="1"/>
  <c r="P276" i="1"/>
  <c r="R276" i="1"/>
  <c r="T276" i="1"/>
  <c r="BF276" i="1"/>
  <c r="BG276" i="1"/>
  <c r="BH276" i="1"/>
  <c r="BI276" i="1"/>
  <c r="BK276" i="1"/>
  <c r="J278" i="1"/>
  <c r="P278" i="1"/>
  <c r="R278" i="1"/>
  <c r="T278" i="1"/>
  <c r="BE278" i="1"/>
  <c r="BF278" i="1"/>
  <c r="BG278" i="1"/>
  <c r="BH278" i="1"/>
  <c r="BI278" i="1"/>
  <c r="BK278" i="1"/>
  <c r="J279" i="1"/>
  <c r="P279" i="1"/>
  <c r="R279" i="1"/>
  <c r="T279" i="1"/>
  <c r="BE279" i="1"/>
  <c r="BF279" i="1"/>
  <c r="BG279" i="1"/>
  <c r="BH279" i="1"/>
  <c r="BI279" i="1"/>
  <c r="BK279" i="1"/>
  <c r="J280" i="1"/>
  <c r="P280" i="1"/>
  <c r="R280" i="1"/>
  <c r="T280" i="1"/>
  <c r="BE280" i="1"/>
  <c r="BF280" i="1"/>
  <c r="BG280" i="1"/>
  <c r="BH280" i="1"/>
  <c r="BI280" i="1"/>
  <c r="BK280" i="1"/>
  <c r="J281" i="1"/>
  <c r="P281" i="1"/>
  <c r="R281" i="1"/>
  <c r="T281" i="1"/>
  <c r="BE281" i="1"/>
  <c r="BF281" i="1"/>
  <c r="BG281" i="1"/>
  <c r="BH281" i="1"/>
  <c r="BI281" i="1"/>
  <c r="BK281" i="1"/>
  <c r="J282" i="1"/>
  <c r="BE282" i="1" s="1"/>
  <c r="P282" i="1"/>
  <c r="R282" i="1"/>
  <c r="T282" i="1"/>
  <c r="BF282" i="1"/>
  <c r="BG282" i="1"/>
  <c r="BH282" i="1"/>
  <c r="BI282" i="1"/>
  <c r="BK282" i="1"/>
  <c r="J283" i="1"/>
  <c r="BE283" i="1" s="1"/>
  <c r="P283" i="1"/>
  <c r="R283" i="1"/>
  <c r="T283" i="1"/>
  <c r="BF283" i="1"/>
  <c r="BG283" i="1"/>
  <c r="BH283" i="1"/>
  <c r="BI283" i="1"/>
  <c r="BK283" i="1"/>
  <c r="J284" i="1"/>
  <c r="P284" i="1"/>
  <c r="R284" i="1"/>
  <c r="T284" i="1"/>
  <c r="BE284" i="1"/>
  <c r="BF284" i="1"/>
  <c r="BG284" i="1"/>
  <c r="BH284" i="1"/>
  <c r="BI284" i="1"/>
  <c r="BK284" i="1"/>
  <c r="J285" i="1"/>
  <c r="P285" i="1"/>
  <c r="R285" i="1"/>
  <c r="T285" i="1"/>
  <c r="BE285" i="1"/>
  <c r="BF285" i="1"/>
  <c r="BG285" i="1"/>
  <c r="BH285" i="1"/>
  <c r="BI285" i="1"/>
  <c r="BK285" i="1"/>
  <c r="J286" i="1"/>
  <c r="P286" i="1"/>
  <c r="R286" i="1"/>
  <c r="T286" i="1"/>
  <c r="BE286" i="1"/>
  <c r="BF286" i="1"/>
  <c r="BG286" i="1"/>
  <c r="BH286" i="1"/>
  <c r="BI286" i="1"/>
  <c r="BK286" i="1"/>
  <c r="J287" i="1"/>
  <c r="P287" i="1"/>
  <c r="R287" i="1"/>
  <c r="T287" i="1"/>
  <c r="BE287" i="1"/>
  <c r="BF287" i="1"/>
  <c r="BG287" i="1"/>
  <c r="BH287" i="1"/>
  <c r="BI287" i="1"/>
  <c r="BK287" i="1"/>
  <c r="J288" i="1"/>
  <c r="BE288" i="1" s="1"/>
  <c r="P288" i="1"/>
  <c r="R288" i="1"/>
  <c r="T288" i="1"/>
  <c r="BF288" i="1"/>
  <c r="BG288" i="1"/>
  <c r="BH288" i="1"/>
  <c r="BI288" i="1"/>
  <c r="BK288" i="1"/>
  <c r="BK290" i="1"/>
  <c r="BK289" i="1" s="1"/>
  <c r="J289" i="1" s="1"/>
  <c r="J105" i="1" s="1"/>
  <c r="J291" i="1"/>
  <c r="P291" i="1"/>
  <c r="P290" i="1" s="1"/>
  <c r="R291" i="1"/>
  <c r="R290" i="1" s="1"/>
  <c r="R289" i="1" s="1"/>
  <c r="T291" i="1"/>
  <c r="T290" i="1" s="1"/>
  <c r="BE291" i="1"/>
  <c r="BF291" i="1"/>
  <c r="BG291" i="1"/>
  <c r="BH291" i="1"/>
  <c r="BI291" i="1"/>
  <c r="BK291" i="1"/>
  <c r="R293" i="1"/>
  <c r="T293" i="1"/>
  <c r="BK293" i="1"/>
  <c r="J293" i="1" s="1"/>
  <c r="J107" i="1" s="1"/>
  <c r="J294" i="1"/>
  <c r="BE294" i="1" s="1"/>
  <c r="P294" i="1"/>
  <c r="P293" i="1" s="1"/>
  <c r="R294" i="1"/>
  <c r="T294" i="1"/>
  <c r="BF294" i="1"/>
  <c r="BG294" i="1"/>
  <c r="BH294" i="1"/>
  <c r="BI294" i="1"/>
  <c r="BK294" i="1"/>
  <c r="P296" i="1"/>
  <c r="R296" i="1"/>
  <c r="T296" i="1"/>
  <c r="J297" i="1"/>
  <c r="P297" i="1"/>
  <c r="R297" i="1"/>
  <c r="T297" i="1"/>
  <c r="BE297" i="1"/>
  <c r="BF297" i="1"/>
  <c r="BG297" i="1"/>
  <c r="BH297" i="1"/>
  <c r="BI297" i="1"/>
  <c r="BK297" i="1"/>
  <c r="BK296" i="1" s="1"/>
  <c r="J296" i="1" s="1"/>
  <c r="J108" i="1" s="1"/>
  <c r="J299" i="1"/>
  <c r="J109" i="1" s="1"/>
  <c r="BK299" i="1"/>
  <c r="J300" i="1"/>
  <c r="P300" i="1"/>
  <c r="P299" i="1" s="1"/>
  <c r="R300" i="1"/>
  <c r="R299" i="1" s="1"/>
  <c r="T300" i="1"/>
  <c r="T299" i="1" s="1"/>
  <c r="BE300" i="1"/>
  <c r="BF300" i="1"/>
  <c r="BG300" i="1"/>
  <c r="BH300" i="1"/>
  <c r="BI300" i="1"/>
  <c r="BK300" i="1"/>
  <c r="F125" i="1" l="1"/>
  <c r="J123" i="1"/>
  <c r="F92" i="1"/>
  <c r="E119" i="1"/>
  <c r="J92" i="1"/>
  <c r="F37" i="1"/>
  <c r="F35" i="1"/>
  <c r="F36" i="1"/>
  <c r="J34" i="1"/>
  <c r="P289" i="1"/>
  <c r="F33" i="1"/>
  <c r="J33" i="1"/>
  <c r="J161" i="1"/>
  <c r="J100" i="1" s="1"/>
  <c r="BK131" i="1"/>
  <c r="R131" i="1"/>
  <c r="R130" i="1" s="1"/>
  <c r="R129" i="1" s="1"/>
  <c r="P131" i="1"/>
  <c r="P130" i="1" s="1"/>
  <c r="P129" i="1" s="1"/>
  <c r="T131" i="1"/>
  <c r="T130" i="1" s="1"/>
  <c r="T289" i="1"/>
  <c r="J91" i="1"/>
  <c r="F34" i="1"/>
  <c r="J290" i="1"/>
  <c r="J106" i="1" s="1"/>
  <c r="T129" i="1" l="1"/>
  <c r="BK130" i="1"/>
  <c r="J131" i="1"/>
  <c r="J98" i="1" s="1"/>
  <c r="BK129" i="1" l="1"/>
  <c r="J129" i="1" s="1"/>
  <c r="J130" i="1"/>
  <c r="J97" i="1" s="1"/>
  <c r="J30" i="1" l="1"/>
  <c r="J39" i="1" s="1"/>
  <c r="J96" i="1"/>
</calcChain>
</file>

<file path=xl/sharedStrings.xml><?xml version="1.0" encoding="utf-8"?>
<sst xmlns="http://schemas.openxmlformats.org/spreadsheetml/2006/main" count="1616" uniqueCount="401">
  <si>
    <t>2</t>
  </si>
  <si>
    <t>PP</t>
  </si>
  <si>
    <t>Provozní vlivy</t>
  </si>
  <si>
    <t>1610334366</t>
  </si>
  <si>
    <t>1024</t>
  </si>
  <si>
    <t>1</t>
  </si>
  <si>
    <t>ROZPOCET</t>
  </si>
  <si>
    <t>K</t>
  </si>
  <si>
    <t>základní</t>
  </si>
  <si>
    <t/>
  </si>
  <si>
    <t>…</t>
  </si>
  <si>
    <t>070001000</t>
  </si>
  <si>
    <t>56</t>
  </si>
  <si>
    <t>D</t>
  </si>
  <si>
    <t>5</t>
  </si>
  <si>
    <t>VRN7</t>
  </si>
  <si>
    <t>Inženýrská činnost</t>
  </si>
  <si>
    <t>-700639344</t>
  </si>
  <si>
    <t>040001000</t>
  </si>
  <si>
    <t>55</t>
  </si>
  <si>
    <t>VRN4</t>
  </si>
  <si>
    <t>Zařízení staveniště</t>
  </si>
  <si>
    <t>-1722987598</t>
  </si>
  <si>
    <t>030001000</t>
  </si>
  <si>
    <t>54</t>
  </si>
  <si>
    <t>VRN3</t>
  </si>
  <si>
    <t>Příprava staveniště</t>
  </si>
  <si>
    <t>1830013261</t>
  </si>
  <si>
    <t>020001000</t>
  </si>
  <si>
    <t>53</t>
  </si>
  <si>
    <t>VRN2</t>
  </si>
  <si>
    <t>0</t>
  </si>
  <si>
    <t>Vedlejší rozpočtové náklady</t>
  </si>
  <si>
    <t>VRN</t>
  </si>
  <si>
    <t>-1019511042</t>
  </si>
  <si>
    <t>4</t>
  </si>
  <si>
    <t>ks</t>
  </si>
  <si>
    <t>)._x000D_
ŠIKMÁ VZPĚRA Z TRUBKY OCELOVÉ BEZEŠVÉ, TVÁŘENÉ ZATEPLA_x000D_
Dn 70,0 x 5,0 DÉLKA TRUBKY 2,830 m - pole 8 _x000D_
POZINKOVÁNO + NÁTĚR - BARVA ZELENÁ (RAL 6005)</t>
  </si>
  <si>
    <t>139</t>
  </si>
  <si>
    <t>52</t>
  </si>
  <si>
    <t>210980222</t>
  </si>
  <si>
    <t>VISLÁ TRUBKA OCELOVÁ BEZEŠVÁ, TVÁŘENÁ ZATEPLA_x000D_
Dn 70,0 x 5,0, DÉLKA TRUBKY 2,070 m - pole 8 _x000D_
POZINKOVÁNO + NÁTĚR - BARVA ZELENÁ (RAL 6005)</t>
  </si>
  <si>
    <t>138</t>
  </si>
  <si>
    <t>51</t>
  </si>
  <si>
    <t>-1084181237</t>
  </si>
  <si>
    <t>VODOROVNÁ TRUBKA OCELOVÁ BEZEŠVÁ, TVÁŘENÁ ZATEPLA_x000D_
Dn 70,0 x 5,0, DÉLKA TRUBKY 7,848 m - pole 8 _x000D_
POZINKOVÁNO + NÁTĚR - BARVA ZELENÁ (RAL 6005)</t>
  </si>
  <si>
    <t>137</t>
  </si>
  <si>
    <t>50</t>
  </si>
  <si>
    <t>-664153692</t>
  </si>
  <si>
    <t>OCHRANNÁ SÍŤ OCELOVÁ, ANTIVANDAL (MAHULAN STEEL) PP tl. 4,75 mm,_x000D_
S OKY 105 mm, PRO PLOTOVÉ POLE "5" - ROZMĚR POLE 2,63 m x 3,0 m,_x000D_
BAREVNÝ ODSTÍN ZELENÝ._x000D_
OCHRANNÁ SÍŤ JE S OCELOVÝM JÁDREM S OPLETENÍM Z POLYPROPYLENU</t>
  </si>
  <si>
    <t>136</t>
  </si>
  <si>
    <t>49</t>
  </si>
  <si>
    <t>838262639</t>
  </si>
  <si>
    <t>OCHRANNÁ SÍŤ OCELOVÁ, ANTIVANDAL (MAHULAN STEEL) PP tl. 4,75 mm,_x000D_
S OKY 105 mm, PRO PLOTOVÉ POLE "4" - ROZMĚR POLE 3,445 m x 3,0 m,_x000D_
BAREVNÝ ODSTÍN ZELENÝ._x000D_
OCHRANNÁ SÍŤ JE S OCELOVÝM JÁDREM S OPLETENÍM Z POLYPROPYLENU.</t>
  </si>
  <si>
    <t>135</t>
  </si>
  <si>
    <t>48</t>
  </si>
  <si>
    <t>1334643490</t>
  </si>
  <si>
    <t>OCHRANNÁ SÍŤ OCELOVÁ, ANTIVANDAL (MAHULAN STEEL) PP tl. 4,75 mm,_x000D_
S OKY 105 mm, PRO PLOTOVÉ POLE "3" - ROZMĚR POLE 2,77 m x 3,0 m,_x000D_
BAREVNÝ ODSTÍN ZELENÝ._x000D_
OCHRANNÁ SÍŤ JE S OCELOVÝM JÁDREM S OPLETENÍM Z POLYPROPYLENU.</t>
  </si>
  <si>
    <t>134</t>
  </si>
  <si>
    <t>47</t>
  </si>
  <si>
    <t>1635710410</t>
  </si>
  <si>
    <t>OCHRANNÁ SÍŤ OCELOVÁ, ANTIVANDAL (MAHULAN STEEL) PP tl. 4,75 mm,_x000D_
S OKY 105 mm, PRO PLOTOVÉ POLE "2" - ROZMĚR POLE 3,0 m x 3,0 m,_x000D_
BAREVNÝ ODSTÍN ZELENÝ._x000D_
OCHRANNÁ SÍŤ JE S OCELOVÝM JÁDREM S OPLETENÍM Z POLYPROPYLENU</t>
  </si>
  <si>
    <t>133</t>
  </si>
  <si>
    <t>46</t>
  </si>
  <si>
    <t>90917022</t>
  </si>
  <si>
    <t>OCHRANNÁ SÍŤ OCELOVÁ, ANTIVANDAL (MAHULAN STEEL) PP tl. 4,75 mm,_x000D_
S OKY 105 mm, PRO PLOTOVÉ POLE "1" - ROZMĚR POLE 3,5 m x 3,0 m,_x000D_
BAREVNÝ ODSTÍN ZELENÝ._x000D_
OCHRANNÁ SÍŤ JE S OCELOVÝM JÁDREM S OPLETENÍM Z POLYPROPYLENU.</t>
  </si>
  <si>
    <t>132</t>
  </si>
  <si>
    <t>45</t>
  </si>
  <si>
    <t>-589252361</t>
  </si>
  <si>
    <t>OCHRANNÁ SÍŤ OCELOVÁ, ANTIVANDAL (MAHULAN STEEL) PP tl. 4,75 mm,_x000D_
S OKY 105 mm, PRO PLOTOVÉ POLE "C" - ROZMĚR POLE 2,6 m x 3,0 m,_x000D_
BAREVNÝ ODSTÍN ZELENÝ._x000D_
OCHRANNÁ SÍŤ JE S OCELOVÝM JÁDREM S OPLETENÍM Z POLYPROPYLENU.</t>
  </si>
  <si>
    <t>131</t>
  </si>
  <si>
    <t>44</t>
  </si>
  <si>
    <t>-1293897556</t>
  </si>
  <si>
    <t>OCHRANNÁ SÍŤ OCELOVÁ, ANTIVANDAL (MAHULAN STEEL) PP tl. 4,75 mm,_x000D_
S OKY 105 mm, PRO PLOTOVÉ POLE "B" - ROZMĚR POLE 3,0 m x 3,0 m,_x000D_
BAREVNÝ ODSTÍN ZELENÝ._x000D_
OCHRANNÁ SÍŤ JE S OCELOVÝM JÁDREM S OPLETENÍM Z POLYPROPYLENU</t>
  </si>
  <si>
    <t>130</t>
  </si>
  <si>
    <t>43</t>
  </si>
  <si>
    <t>1708660595</t>
  </si>
  <si>
    <t>OCHRANNÁ SÍŤ OCELOVÁ, ANTIVANDAL (MAHULAN STEEL) PP tl. 4,75 mm,_x000D_
S OKY 105 mm, PRO PLOTOVÉ POLE "A" - ROZMĚR POLE 3,5 m x 3,0 m,_x000D_
BAREVNÝ ODSTÍN ZELENÝ._x000D_
OCHRANNÁ SÍŤ JE S OCELOVÝM JÁDREM S OPLETENÍM Z POLYPROPYLENU</t>
  </si>
  <si>
    <t>129</t>
  </si>
  <si>
    <t>42</t>
  </si>
  <si>
    <t>BETONOVÝ OBRUBNÍK (např. Best Linea II) S FAZETOU A ZÁMKEM O ROZMĚRECH 80 x 250 x 1000 mm. MATERIÁLOVÉ PROVEDENÍ PŘÍRODNÍ, POVRCH HLADKÝ. CELKOVÁ DÉLKA OBRUBNÍKŮ - 368,0 m.</t>
  </si>
  <si>
    <t>-846250406</t>
  </si>
  <si>
    <t>CHRANNÁ SÍŤ BEZUZLOVÁ, Z PP tl. 5 mm S OKY 120 mm.CHRANNÁ SÍŤ BEZUZLOVÁ, Z PP tl. 5 mm S OKY 120 mm._x000D_
PRO PLOTOVÉ POLE "8" - ROZMĚR POLE 8,0 m x 2,21 m,_x000D_
BAREVNÝ ODSTÍN ZELENÝ</t>
  </si>
  <si>
    <t>123</t>
  </si>
  <si>
    <t>41</t>
  </si>
  <si>
    <t>OCHRANNÁ SÍŤ BEZUZLOVÁ, Z PP tl. 5 mm S OKY 120 mm. PRO PLOTOVÉ POLE "7"  - ROZMĚR POLE 1,6 m x 2,21 m, BAREVNÝ ODSTÍN ZELENÝ.</t>
  </si>
  <si>
    <t>-969835579</t>
  </si>
  <si>
    <t>122</t>
  </si>
  <si>
    <t>40</t>
  </si>
  <si>
    <t>OCHRANNÁ SÍŤ BEZUZLOVÁ, Z PP tl. 5 mm S OKY 120 mm. PRO PLOTOVÉ POLE "6"  - ROZMĚR POLE 2,4 m x 2,21 m, BAREVNÝ ODSTÍN ZELENÝ.</t>
  </si>
  <si>
    <t>1118838365</t>
  </si>
  <si>
    <t>121</t>
  </si>
  <si>
    <t>39</t>
  </si>
  <si>
    <t>OCHRANNÁ SÍŤ BEZUZLOVÁ, Z PP tl. 5 mm S OKY 120 mm. PRO PLOTOVÉ POLE "5"  - ROZMĚR POLE 2,63 m x 5,1 m, BAREVNÝ ODSTÍN ZELENÝ.</t>
  </si>
  <si>
    <t>-933523172</t>
  </si>
  <si>
    <t>OCHRANNÁ SÍŤ BEZUZLOVÁ, Z PP tl. 5 mm S OKY 120 mm. PRO PLOTOVÉ POLE "5"  - ROZMĚR POLE 2,63 m x 2,1 m, BAREVNÝ ODSTÍN ZELENÝ.</t>
  </si>
  <si>
    <t>120</t>
  </si>
  <si>
    <t>38</t>
  </si>
  <si>
    <t>OCHRANNÁ SÍŤ BEZUZLOVÁ, Z PP tl. 5 mm S OKY 120 mm. PRO PLOTOVÉ POLE "4"  - ROZMĚR POLE 3,445 m x 5,1 m, BAREVNÝ ODSTÍN ZELENÝ.</t>
  </si>
  <si>
    <t>1518265669</t>
  </si>
  <si>
    <t>OCHRANNÁ SÍŤ BEZUZLOVÁ, Z PP tl. 5 mm S OKY 120 mm. PRO PLOTOVÉ POLE "4"  - ROZMĚR POLE 3,445 m x 2,1 m, BAREVNÝ ODSTÍN ZELENÝ.</t>
  </si>
  <si>
    <t>119</t>
  </si>
  <si>
    <t>37</t>
  </si>
  <si>
    <t>OCHRANNÁ SÍŤ BEZUZLOVÁ, Z PP tl. 5 mm S OKY 120 mm. PRO PLOTOVÉ POLE "3"  - ROZMĚR POLE 2,77 m x 5,1 m, BAREVNÝ ODSTÍN ZELENÝ.</t>
  </si>
  <si>
    <t>2036063892</t>
  </si>
  <si>
    <t>OCHRANNÁ SÍŤ BEZUZLOVÁ, Z PP tl. 5 mm S OKY 120 mm. PRO PLOTOVÉ POLE "3"  - ROZMĚR POLE 2,77 m x 2,1 m, BAREVNÝ ODSTÍN ZELENÝ.</t>
  </si>
  <si>
    <t>118</t>
  </si>
  <si>
    <t>36</t>
  </si>
  <si>
    <t>OCHRANNÁ SÍŤ BEZUZLOVÁ, Z PP tl. 5 mm S OKY 120 mm. PRO PLOTOVÉ POLE "2"  - ROZMĚR POLE 3,0 m x 5,1 m, BAREVNÝ ODSTÍN ZELENÝ.</t>
  </si>
  <si>
    <t>-2012303321</t>
  </si>
  <si>
    <t>OCHRANNÁ SÍŤ BEZUZLOVÁ, Z PP tl. 5 mm S OKY 120 mm. PRO PLOTOVÉ POLE "2"  - ROZMĚR POLE 3,0 m x 2,1 m, BAREVNÝ ODSTÍN ZELENÝ.</t>
  </si>
  <si>
    <t>117</t>
  </si>
  <si>
    <t>35</t>
  </si>
  <si>
    <t>OCHRANNÁ SÍŤ BEZUZLOVÁ, Z PP tl. 5 mm S OKY 120 mm. PRO PLOTOVÉ POLE "1"  - ROZMĚR POLE 3,5 m x 5,1 m, BAREVNÝ ODSTÍN ZELENÝ.</t>
  </si>
  <si>
    <t>-605907668</t>
  </si>
  <si>
    <t>OCHRANNÁ SÍŤ BEZUZLOVÁ, Z PP tl. 5 mm S OKY 120 mm. PRO PLOTOVÉ POLE "1"  - ROZMĚR POLE 3,5 m x 2,1 m, BAREVNÝ ODSTÍN ZELENÝ.</t>
  </si>
  <si>
    <t>116</t>
  </si>
  <si>
    <t>34</t>
  </si>
  <si>
    <t>OCHRANNÁ SÍŤ BEZUZLOVÁ, Z PP tl. 5 mm S OKY 120 mm. PRO PLOTOVÉ POLE "C"  - ROZMĚR POLE 2,6 m x 7,9 m, BAREVNÝ ODSTÍN ZELENÝ.</t>
  </si>
  <si>
    <t>-106572105</t>
  </si>
  <si>
    <t>OCHRANNÁ SÍŤ BEZUZLOVÁ, Z PP tl. 5 mm S OKY 120 mm. PRO PLOTOVÉ POLE "C"  - ROZMĚR POLE 2,6 m x 4,9 m, BAREVNÝ ODSTÍN ZELENÝ.</t>
  </si>
  <si>
    <t>115</t>
  </si>
  <si>
    <t>33</t>
  </si>
  <si>
    <t>OCHRANNÁ SÍŤ BEZUZLOVÁ, Z PP tl. 5 mm S OKY 120 mm. PRO PLOTOVÉ POLE "B"  - ROZMĚR POLE 3,0 m x 7,9 m, BAREVNÝ ODSTÍN ZELENÝ.</t>
  </si>
  <si>
    <t>888147791</t>
  </si>
  <si>
    <t>OCHRANNÁ SÍŤ BEZUZLOVÁ, Z PP tl. 5 mm S OKY 120 mm. PRO PLOTOVÉ POLE "B"  - ROZMĚR POLE 3,0 m x 4,9 m, BAREVNÝ ODSTÍN ZELENÝ.</t>
  </si>
  <si>
    <t>114</t>
  </si>
  <si>
    <t>32</t>
  </si>
  <si>
    <t>OCHRANNÁ SÍŤ BEZUZLOVÁ, Z PP tl. 5 mm S OKY 120 mm. PRO PLOTOVÉ POLE "A"  - ROZMĚR POLE 3,5 m x 7,9 m, BAREVNÝ ODSTÍN ZELENÝ.</t>
  </si>
  <si>
    <t>-755076174</t>
  </si>
  <si>
    <t>OCHRANNÁ SÍŤ BEZUZLOVÁ, Z PP tl. 5 mm S OKY 120 mm._x000D_
PRO PLOTOVÉ POLE "A" - ROZMĚR POLE 3,5 m x 4,90 m,_x000D_
BAREVNÝ ODSTÍN ZELENÝ.</t>
  </si>
  <si>
    <t>113</t>
  </si>
  <si>
    <t>31</t>
  </si>
  <si>
    <t>Dn 89 x 4,5, DÉLKA TRUBKY 3,3 S KONSTRUKCÍ Z "L" PROFILŮ 50 x 50 x 5 mm</t>
  </si>
  <si>
    <t>1305368391</t>
  </si>
  <si>
    <t>112</t>
  </si>
  <si>
    <t>30</t>
  </si>
  <si>
    <t>VODOROVNÁ TRUBKA OCELOVÁ BEZEŠVÁ, TVÁŘENÁ ZATEPLA Dn 42,4 x 4,5, DÉLKA TRUBKY 1,448 m - pole 7 POZINKOVÁNO + NÁTĚR - BARVA ZELENÁ (RAL 6005).</t>
  </si>
  <si>
    <t>-501619672</t>
  </si>
  <si>
    <t>111</t>
  </si>
  <si>
    <t>29</t>
  </si>
  <si>
    <t>VODOROVNÁ TRUBKA OCELOVÁ BEZEŠVÁ, TVÁŘENÁ ZATEPLA Dn 42,4 x 4,5, DÉLKA TRUBKY 2,248 m - pole 6 POZINKOVÁNO + NÁTĚR - BARVA ZELENÁ (RAL 6005).</t>
  </si>
  <si>
    <t>-980911829</t>
  </si>
  <si>
    <t>110</t>
  </si>
  <si>
    <t>28</t>
  </si>
  <si>
    <t>VODOROVNÁ TRUBKA OCELOVÁ BEZEŠVÁ, TVÁŘENÁ ZATEPLA Dn 42,4 x 4,5, DÉLKA TRUBKY 3,478 m - pole 5 POZINKOVÁNO + NÁTĚR - BARVA ZELENÁ (RAL 6005).</t>
  </si>
  <si>
    <t>1392214401</t>
  </si>
  <si>
    <t>109</t>
  </si>
  <si>
    <t>27</t>
  </si>
  <si>
    <t>VODOROVNÁ TRUBKA OCELOVÁ BEZEŠVÁ, TVÁŘENÁ ZATEPLA Dn 42,4 x 4,5, DÉLKA TRUBKY 3,293 m - pole 4 POZINKOVÁNO + NÁTĚR - BARVA ZELENÁ (RAL 6005).</t>
  </si>
  <si>
    <t>-695611517</t>
  </si>
  <si>
    <t>108</t>
  </si>
  <si>
    <t>26</t>
  </si>
  <si>
    <t>VODOROVNÁ TRUBKA OCELOVÁ BEZEŠVÁ, TVÁŘENÁ ZATEPLA Dn 42,4 x 4,5, DÉLKA TRUBKY 2,618 m - pole 3 POZINKOVÁNO + NÁTĚR - BARVA ZELENÁ (RAL 6005).</t>
  </si>
  <si>
    <t>-587177247</t>
  </si>
  <si>
    <t>107</t>
  </si>
  <si>
    <t>25</t>
  </si>
  <si>
    <t>VODOROVNÁ TRUBKA OCELOVÁ BEZEŠVÁ, TVÁŘENÁ ZATEPLA Dn 42,4 x 4,5, DÉLKA TRUBKY 2,848 m - pole 2 POZINKOVÁNO + NÁTĚR - BARVA ZELENÁ (RAL 6005).</t>
  </si>
  <si>
    <t>1813329134</t>
  </si>
  <si>
    <t>106</t>
  </si>
  <si>
    <t>24</t>
  </si>
  <si>
    <t>VODOROVNÁ TRUBKA OCELOVÁ BEZEŠVÁ, TVÁŘENÁ ZATEPLA Dn 42,4 x 4,5, DÉLKA TRUBKY 3,348 m - pole 1 POZINKOVÁNO + NÁTĚR - BARVA ZELENÁ (RAL 6005).</t>
  </si>
  <si>
    <t>-1251294954</t>
  </si>
  <si>
    <t>105</t>
  </si>
  <si>
    <t>23</t>
  </si>
  <si>
    <t>VODOROVNÁ TRUBKA OCELOVÁ BEZEŠVÁ, TVÁŘENÁ ZATEPLA Dn 42,4 x 4,5, DÉLKA TRUBKY 2,38 m - poleC POZINKOVÁNO + NÁTĚR - BARVA ZELENÁ (RAL 6005).</t>
  </si>
  <si>
    <t>-1299153029</t>
  </si>
  <si>
    <t>104</t>
  </si>
  <si>
    <t>22</t>
  </si>
  <si>
    <t>VODOROVNÁ TRUBKA OCELOVÁ BEZEŠVÁ, TVÁŘENÁ ZATEPLA Dn 42,4 x 4,5, DÉLKA TRUBKY 2,78 m - pole B POZINKOVÁNO + NÁTĚR - BARVA ZELENÁ (RAL 6005).</t>
  </si>
  <si>
    <t>-1754572492</t>
  </si>
  <si>
    <t>103</t>
  </si>
  <si>
    <t>21</t>
  </si>
  <si>
    <t>VODOROVNÁ TRUBKA OCELOVÁ BEZEŠVÁ, TVÁŘENÁ ZATEPLA Dn 42,4 x 4,5, DÉLKA TRUBKY 3,29 m - pole A POZINKOVÁNO + NÁTĚR - BARVA ZELENÁ (RAL 6005).</t>
  </si>
  <si>
    <t>-1529672617</t>
  </si>
  <si>
    <t>102</t>
  </si>
  <si>
    <t>20</t>
  </si>
  <si>
    <t>TRUBKA OCELOVÁ BEZEŠVÁ, TVÁŘENÁ ZATEPLA Dn 152 x 5, DÉLKA TRUBKY 6,0 m POZINKOVÁNO + NÁTĚR - BARVA ZELENÁ (RAL 6005).</t>
  </si>
  <si>
    <t>-2080740697</t>
  </si>
  <si>
    <t>101</t>
  </si>
  <si>
    <t>19</t>
  </si>
  <si>
    <t>TRUBKA OCELOVÁ BEZEŠVÁ, TVÁŘENÁ ZATEPLA Dn 219 x 5,  DÉLKA TRUBKY 8,8 m POZINKOVÁNO + NÁTĚR - BARVA ZELENÁ (RAL 6005).</t>
  </si>
  <si>
    <t>-1629857718</t>
  </si>
  <si>
    <t>100</t>
  </si>
  <si>
    <t>18</t>
  </si>
  <si>
    <t>Ostatní</t>
  </si>
  <si>
    <t>OST</t>
  </si>
  <si>
    <t>True</t>
  </si>
  <si>
    <t>VV</t>
  </si>
  <si>
    <t>Součet</t>
  </si>
  <si>
    <t>6,82*306</t>
  </si>
  <si>
    <t>F</t>
  </si>
  <si>
    <t>6,82*(1*2,6)</t>
  </si>
  <si>
    <t>E</t>
  </si>
  <si>
    <t>6,82*(76*1,2)</t>
  </si>
  <si>
    <t>6,82*(4*5,5)</t>
  </si>
  <si>
    <t>C</t>
  </si>
  <si>
    <t>6,82*(16*4,5)</t>
  </si>
  <si>
    <t>21*(16*1,2)</t>
  </si>
  <si>
    <t>B</t>
  </si>
  <si>
    <t>21*(7,5*8)</t>
  </si>
  <si>
    <t>A</t>
  </si>
  <si>
    <t>PSC</t>
  </si>
  <si>
    <t xml:space="preserve">Poznámka k souboru cen:_x000D_
1. Cenami nelze oceňovat demontáž jmenovité konstrukce, pro kterou jsou ceny v katalogu již stanoveny. 2. Ceny lze užít pro sortiment zámečnických konstrukcí, nikoliv pro sloupy, kolejnice, vazníky apod. 3. Volba cen se řídí hmotností jednotlivě demontovaného dílu konstrukce. </t>
  </si>
  <si>
    <t>Demontáž ostatních zámečnických konstrukcí  o hmotnosti jednotlivých dílů řezáním do 50 kg</t>
  </si>
  <si>
    <t>-798848758</t>
  </si>
  <si>
    <t>16</t>
  </si>
  <si>
    <t>kg</t>
  </si>
  <si>
    <t>Demontáž atypických zámečnických konstrukcí řezáním hmotnosti jednotlivých dílů do 50 kg</t>
  </si>
  <si>
    <t>767996701</t>
  </si>
  <si>
    <t>17</t>
  </si>
  <si>
    <t>Konstrukce zámečnické</t>
  </si>
  <si>
    <t>767</t>
  </si>
  <si>
    <t>Práce a dodávky PSV</t>
  </si>
  <si>
    <t>PSV</t>
  </si>
  <si>
    <t>22*0,042162</t>
  </si>
  <si>
    <t>85*0,035688</t>
  </si>
  <si>
    <t xml:space="preserve"> patky sloupů</t>
  </si>
  <si>
    <t xml:space="preserve">Poznámka k souboru cen:_x000D_
1. Ceny platí pro desky rovné, s náběhy, hřibové nebo upnuté do žeber včetně výztuže těchto žeber. </t>
  </si>
  <si>
    <t>Výztuž základů patek z betonářské oceli 10 505 (R)</t>
  </si>
  <si>
    <t>1942244948</t>
  </si>
  <si>
    <t>t</t>
  </si>
  <si>
    <t>Výztuž základových patek betonářskou ocelí 10 505 (R)</t>
  </si>
  <si>
    <t>275361821</t>
  </si>
  <si>
    <t>109*0,01</t>
  </si>
  <si>
    <t>zalití sloupků po osazení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</si>
  <si>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 2. Hloubení s použitím bentonitové suspenze se oceňuje katalogem 800-1 Zemní práce. Bednění se neoceňuje. 3. V cenách nejsou započteny náklady na výztuž, tyto se oceňují cenami souboru cen 27* 36-.... Výztuž základů. 4. V cenách z betonu pro konstrukce bílých van 27. 32-3 nejsou započteny náklady na těsnění dilatačních a pracovních spar, tyto se oceňují cenami souborů cen 953 33 části A08 tohoto katalogu. </t>
  </si>
  <si>
    <t>Základy z betonu železového (bez výztuže) patky z betonu bez zvláštních nároků na prostředí tř. C 30/37</t>
  </si>
  <si>
    <t>-1269986378</t>
  </si>
  <si>
    <t>m3</t>
  </si>
  <si>
    <t>Základové patky ze ŽB bez zvýšených nároků na prostředí tř. C 30/37</t>
  </si>
  <si>
    <t>275321611</t>
  </si>
  <si>
    <t>15</t>
  </si>
  <si>
    <t>22*(1,2*1,2*1)</t>
  </si>
  <si>
    <t>85*(1*1*1)</t>
  </si>
  <si>
    <t>Základy z betonu železového (bez výztuže) patky z betonu bez zvláštních nároků na prostředí tř. C 20/25</t>
  </si>
  <si>
    <t>-546350355</t>
  </si>
  <si>
    <t>Základové patky ze ŽB bez zvýšených nároků na prostředí tř. C 20/25</t>
  </si>
  <si>
    <t>275321411</t>
  </si>
  <si>
    <t>14</t>
  </si>
  <si>
    <t>22*(1,2*1,2*0,1)</t>
  </si>
  <si>
    <t>89*(1*1*0,1)</t>
  </si>
  <si>
    <t xml:space="preserve"> pateky sloupů</t>
  </si>
  <si>
    <t xml:space="preserve">Poznámka k souboru cen:_x000D_
1. Ceny slouží pro ocenění násypů pod základové konstrukce tloušťky vrstvy do 300 mm. 2. Násypy s tloušťkou vrstvy přesahující 300 mm se ocení cenami souboru cen 213 31-…. Polštáře zhutněné pod základy v katalogu 800-2 Zvláštní zakládání objektů. </t>
  </si>
  <si>
    <t>Podsyp pod základové konstrukce se zhutněním a urovnáním povrchu z kameniva hrubého, frakce 16 - 32 mm</t>
  </si>
  <si>
    <t>-909107053</t>
  </si>
  <si>
    <t>Podsyp pod základové konstrukce se zhutněním z hrubého kameniva frakce 16 až 32 mm</t>
  </si>
  <si>
    <t>271532212</t>
  </si>
  <si>
    <t>13</t>
  </si>
  <si>
    <t>Zakládání</t>
  </si>
  <si>
    <t>False</t>
  </si>
  <si>
    <t>3</t>
  </si>
  <si>
    <t>32,031*10 'Přepočtené koeficientem množství</t>
  </si>
  <si>
    <t xml:space="preserve">Poznámka k souboru cen:_x000D_
1. Délka odvozu suti je vzdálenost od místa naložení suti na dopravní prostředek až po místo složení na určené skládce nebo meziskládce. 2. Cenu 997 23-1511 nelze použít pro první naložení na dopravní prostředek; náklady na toto naložení jsou započteny v cenách bourání. </t>
  </si>
  <si>
    <t>Vodorovná doprava suti a vybouraných hmot s vyložením a hrubým urovnáním na vzdálenost Příplatek k cenám za každý další i započatý 1 km</t>
  </si>
  <si>
    <t>858441893</t>
  </si>
  <si>
    <t>Příplatek ZKD 1km vodorovné dopravy suti a vybouraných hmot</t>
  </si>
  <si>
    <t>997231119</t>
  </si>
  <si>
    <t>12</t>
  </si>
  <si>
    <t>Vodorovná doprava suti a vybouraných hmot s vyložením a hrubým urovnáním na vzdálenost do 1 km</t>
  </si>
  <si>
    <t>312633141</t>
  </si>
  <si>
    <t>Vodorovná doprava suti a vybouraných hmot do 1 km</t>
  </si>
  <si>
    <t>997231111</t>
  </si>
  <si>
    <t>11</t>
  </si>
  <si>
    <t xml:space="preserve">Poznámka k souboru cen:_x000D_
1. Ceny uvedenév souboru cen je doporučeno upravit podle aktuálních cen místně příslušné skládky odpadů. 2. Uložení odpadů neuvedených v souboru cen se oceňuje individuálně. 3. V cenách je započítán poplatek za ukládání odpadu dle zákona 185/2001 Sb. 4. Případné drcení stavebního odpadu lze ocenit cenami souboru cen 997 00-60 Drcení stavebního odpadu z katalogu 800-6 Demolice objektů. </t>
  </si>
  <si>
    <t>Poplatek za uložení stavebního odpadu na skládce (skládkovné) z prostého betonu zatříděného do Katalogu odpadů pod kódem 17 01 01</t>
  </si>
  <si>
    <t>-87192953</t>
  </si>
  <si>
    <t>Poplatek za uložení na skládce (skládkovné) stavebního odpadu betonového kód odpadu 17 01 01</t>
  </si>
  <si>
    <t>997221615</t>
  </si>
  <si>
    <t>10</t>
  </si>
  <si>
    <t xml:space="preserve">Poznámka k souboru cen:_x000D_
1. Ceny lze použít i pro překládání při lomené dopravě. 2. Ceny nelze použít při dopravě po železnici, po vodě nebo neobvyklými dopravními prostředky. </t>
  </si>
  <si>
    <t>Nakládání na dopravní prostředky  pro vodorovnou dopravu vybouraných hmot</t>
  </si>
  <si>
    <t>-1319427892</t>
  </si>
  <si>
    <t>Nakládání vybouraných hmot na dopravní prostředky pro vodorovnou dopravu</t>
  </si>
  <si>
    <t>997221612</t>
  </si>
  <si>
    <t>9</t>
  </si>
  <si>
    <t>32,031*20 'Přepočtené koeficientem množství</t>
  </si>
  <si>
    <t xml:space="preserve">Poznámka k souboru cen:_x000D_
1. Ceny nelze použít pro vodorovnou dopravu vybouraných hmot po železnici, po vodě nebo neobvyklými dopravními prostředky. 2. Je-li na dopravní dráze pro vodorovnou dopravu vybouraných hmot překážka, pro kterou je nutno vybourané hmoty překládat z jednoho dopravního prostředku na druhý, oceňuje se tato doprava v každém úseku samostatně. </t>
  </si>
  <si>
    <t>Vodorovná doprava vybouraných hmot  bez naložení, ale se složením a s hrubým urovnáním na vzdálenost Příplatek k ceně za každý další i započatý 1 km přes 1 km</t>
  </si>
  <si>
    <t>1789373276</t>
  </si>
  <si>
    <t>Příplatek ZKD 1 km u vodorovné dopravy vybouraných hmot</t>
  </si>
  <si>
    <t>997221579</t>
  </si>
  <si>
    <t>8</t>
  </si>
  <si>
    <t>Vodorovná doprava vybouraných hmot  bez naložení, ale se složením a s hrubým urovnáním na vzdálenost do 1 km</t>
  </si>
  <si>
    <t>-323613018</t>
  </si>
  <si>
    <t>Vodorovná doprava vybouraných hmot do 1 km</t>
  </si>
  <si>
    <t>997221571</t>
  </si>
  <si>
    <t>7</t>
  </si>
  <si>
    <t>Přesun sutě</t>
  </si>
  <si>
    <t>997</t>
  </si>
  <si>
    <t>45*(0,5*0,5*1)</t>
  </si>
  <si>
    <t>Vybourání patek</t>
  </si>
  <si>
    <t>Bourání základů z betonu  železového</t>
  </si>
  <si>
    <t>774469681</t>
  </si>
  <si>
    <t>Bourání základů ze ŽB</t>
  </si>
  <si>
    <t>961055111</t>
  </si>
  <si>
    <t>6</t>
  </si>
  <si>
    <t>Ostatní konstrukce a práce, bourání</t>
  </si>
  <si>
    <t xml:space="preserve">Poznámka k souboru cen:_x000D_
1. Cena je určena i pro: a) zasypání koryt vodotečí a prohlubní v terénu bez předepsaného zhutnění sypaniny, b) uložení výkopku pod vodou do prohlubní ve dně vodotečí nebo nádrží. 2. Cenu nelze použít pro uložení výkopku nebo ornice na trvalé skládky s předepsaným zhutněním; toto uložení výkopku se oceňuje cenami souboru cen 171 . . Uložení sypaniny do násypů. 3. V ceně jsou započteny i náklady na rozprostření sypaniny ve vrstvách s hrubým urovnáním na skládce. 4. V ceně nejsou započteny náklady na získání skládek ani na poplatky za skládku. 5. Množství jednotek uložení výkopku (sypaniny) se určí v m3 uloženého výkopku (sypaniny), v rostlém stavu zpravidla ve výkopišti. </t>
  </si>
  <si>
    <t>Uložení sypaniny na skládky nebo meziskládky bez hutnění s upravením uložené sypaniny do předepsaného tvaru</t>
  </si>
  <si>
    <t>-1805436053</t>
  </si>
  <si>
    <t>Uložení sypaniny na skládky nebo meziskládky</t>
  </si>
  <si>
    <t>171251201</t>
  </si>
  <si>
    <t>132,748*1,6</t>
  </si>
  <si>
    <t xml:space="preserve">Poznámka k souboru cen:_x000D_
1. Ceny uvedené v souboru cen je doporučeno opravit podle aktuálních cen místně příslušné skládky. 2. V cenách je započítán poplatek za ukládání odpadu dle zákona 185/2001 Sb. </t>
  </si>
  <si>
    <t>Poplatek za uložení stavebního odpadu na skládce (skládkovné) zeminy a kamení zatříděného do Katalogu odpadů pod kódem 17 05 04</t>
  </si>
  <si>
    <t>-374414169</t>
  </si>
  <si>
    <t>Poplatek za uložení na skládce (skládkovné) zeminy a kamení kód odpadu 17 05 04</t>
  </si>
  <si>
    <t>171201221</t>
  </si>
  <si>
    <t xml:space="preserve">Poznámka k souboru cen:_x000D_
1. Ceny -1131 až -1133 jsou určeny pro nakládání, překládání a vykládání na vzdálenost a) do 20 m vodorovně; vodorovná vzdálenost se měří od těžnice lodi k těžnici druhé lodi, nebo k těžišti hromady na břehu nebo k těžišti dopravního prostředku na suchu, 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 2. Množství měrných jednotek se určí v rostlém stavu horniny. </t>
  </si>
  <si>
    <t>Nakládání, skládání a překládání neulehlého výkopku nebo sypaniny strojně nakládání, množství do 100 m3, z horniny třídy těžitelnosti I, skupiny 1 až 3</t>
  </si>
  <si>
    <t>1904415751</t>
  </si>
  <si>
    <t>Nakládání výkopku z hornin třídy těžitelnosti I, skupiny 1 až 3 do 100 m3</t>
  </si>
  <si>
    <t>167151101</t>
  </si>
  <si>
    <t>132,748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</si>
  <si>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 2. Ceny nelze použít, předepisuje-li projekt přemístit výkopek na místo nepřístupné obvyklým dopravním prostředkům; toto přemístění se oceňuje individuálně. 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</si>
  <si>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</si>
  <si>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771243674</t>
  </si>
  <si>
    <t>Vodorovné přemístění do 10000 m výkopku/sypaniny z horniny třídy těžitelnosti I, skupiny 1 až 3</t>
  </si>
  <si>
    <t>162751117</t>
  </si>
  <si>
    <t>22*(1,2*1,2*1,1)</t>
  </si>
  <si>
    <t>89*(1*1*1,1)</t>
  </si>
  <si>
    <t>výkop patek</t>
  </si>
  <si>
    <t xml:space="preserve">Poznámka k souboru cen:_x000D_
1. V cenách jsou započteny i náklady na přehození výkopku na přilehlém terénu na vzdálenost do 3 m od okraje jámy nebo naložení na dopravní prostředek. </t>
  </si>
  <si>
    <t>Hloubení jam ručně zapažených i nezapažených s urovnáním dna do předepsaného profilu a spádu v hornině třídy těžitelnosti I skupiny 3 soudržných</t>
  </si>
  <si>
    <t>-383084244</t>
  </si>
  <si>
    <t>Hloubení jam v soudržných horninách třídy těžitelnosti I, skupiny 3 ručně</t>
  </si>
  <si>
    <t>131213101</t>
  </si>
  <si>
    <t>Zemní práce</t>
  </si>
  <si>
    <t>Práce a dodávky HSV</t>
  </si>
  <si>
    <t>HSV</t>
  </si>
  <si>
    <t>-1</t>
  </si>
  <si>
    <t>Náklady soupisu celkem</t>
  </si>
  <si>
    <t>Suť Celkem [t]</t>
  </si>
  <si>
    <t>J. suť [t]</t>
  </si>
  <si>
    <t>Hmotnost celkem [t]</t>
  </si>
  <si>
    <t>J. hmotnost [t]</t>
  </si>
  <si>
    <t>Nh celkem [h]</t>
  </si>
  <si>
    <t>J. Nh [h]</t>
  </si>
  <si>
    <t>DPH</t>
  </si>
  <si>
    <t>Cenová soustava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</si>
  <si>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</si>
  <si>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</si>
  <si>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</si>
  <si>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</si>
  <si>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</si>
  <si>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</si>
  <si>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</si>
  <si>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</si>
  <si>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</si>
  <si>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Uchazeč:</t>
  </si>
  <si>
    <t>Projektant:</t>
  </si>
  <si>
    <t>Zadavatel:</t>
  </si>
  <si>
    <t>Datum:</t>
  </si>
  <si>
    <t>Místo:</t>
  </si>
  <si>
    <t>Objekt:</t>
  </si>
  <si>
    <t>Stavba:</t>
  </si>
  <si>
    <t>SOUPIS PRACÍ</t>
  </si>
  <si>
    <t xml:space="preserve">    VRN7 - Provozní vlivy</t>
  </si>
  <si>
    <t xml:space="preserve">    VRN4 - Inženýrská činnost</t>
  </si>
  <si>
    <t xml:space="preserve">    VRN3 - Zařízení staveniště</t>
  </si>
  <si>
    <t xml:space="preserve">    VRN2 - Příprava staveniště</t>
  </si>
  <si>
    <t>VRN - Vedlejší rozpočtové náklady</t>
  </si>
  <si>
    <t>OST - Ostatní</t>
  </si>
  <si>
    <t xml:space="preserve">    767 - Konstrukce zámečnické</t>
  </si>
  <si>
    <t>PSV - Práce a dodávky PSV</t>
  </si>
  <si>
    <t xml:space="preserve">    2 - Zakládání</t>
  </si>
  <si>
    <t xml:space="preserve">      997 - Přesun sutě</t>
  </si>
  <si>
    <t xml:space="preserve">      9 - Ostatní konstrukce a práce, bourání</t>
  </si>
  <si>
    <t xml:space="preserve">    1 - Zemní práce</t>
  </si>
  <si>
    <t>HSV - Práce a dodávky HSV</t>
  </si>
  <si>
    <t>Náklady ze soupisu prací</t>
  </si>
  <si>
    <t>Kód dílu - Popis</t>
  </si>
  <si>
    <t>REKAPITULACE ČLENĚNÍ SOUPISU PRACÍ</t>
  </si>
  <si>
    <t>Razítko</t>
  </si>
  <si>
    <t>Datum a podpis:</t>
  </si>
  <si>
    <t>Uchazeč</t>
  </si>
  <si>
    <t>Objednavatel</t>
  </si>
  <si>
    <t>Zpracovatel</t>
  </si>
  <si>
    <t>Projektant</t>
  </si>
  <si>
    <t>CZK</t>
  </si>
  <si>
    <t>v</t>
  </si>
  <si>
    <t>Cena s DPH</t>
  </si>
  <si>
    <t>nulová</t>
  </si>
  <si>
    <t>sníž. přenesená</t>
  </si>
  <si>
    <t>zákl. přenesená</t>
  </si>
  <si>
    <t>snížená</t>
  </si>
  <si>
    <t>Výše daně</t>
  </si>
  <si>
    <t>Sazba daně</t>
  </si>
  <si>
    <t>Základ daně</t>
  </si>
  <si>
    <t>Cena bez DPH</t>
  </si>
  <si>
    <t>Poznámka:</t>
  </si>
  <si>
    <t>DIČ:</t>
  </si>
  <si>
    <t>IČ:</t>
  </si>
  <si>
    <t xml:space="preserve"> </t>
  </si>
  <si>
    <t>CC-CZ:</t>
  </si>
  <si>
    <t>KSO:</t>
  </si>
  <si>
    <t>SO 04 - Oplocení</t>
  </si>
  <si>
    <t>v ---  níže se nacházejí doplnkové a pomocné údaje k sestavám  --- v</t>
  </si>
  <si>
    <t>KRYCÍ LIST SOUPISU PRACÍ</t>
  </si>
  <si>
    <t>{c1f8f6c3-26b6-49ec-bf78-e775c3203fbd}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</si>
</sst>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.000"/>
    <numFmt numFmtId="166" formatCode="dd\.mm\.yyyy"/>
    <numFmt numFmtId="167" formatCode="#,##0.00%"/>
  </numFmts>
  <fonts count="25" x14ac:knownFonts="1">
    <font>
      <sz val="8"/>
      <name val="Arial CE"/>
      <family val="2"/>
    </font>
    <font>
      <sz val="7"/>
      <name val="Arial CE"/>
    </font>
    <font>
      <sz val="7"/>
      <color rgb="FF969696"/>
      <name val="Arial CE"/>
    </font>
    <font>
      <sz val="9"/>
      <name val="Arial CE"/>
    </font>
    <font>
      <sz val="9"/>
      <color rgb="FF969696"/>
      <name val="Arial CE"/>
    </font>
    <font>
      <sz val="8"/>
      <color rgb="FF003366"/>
      <name val="Arial CE"/>
    </font>
    <font>
      <sz val="10"/>
      <color rgb="FF003366"/>
      <name val="Arial CE"/>
    </font>
    <font>
      <sz val="12"/>
      <color rgb="FF003366"/>
      <name val="Arial CE"/>
    </font>
    <font>
      <sz val="8"/>
      <color rgb="FFFF0000"/>
      <name val="Arial CE"/>
    </font>
    <font>
      <sz val="8"/>
      <color rgb="FF505050"/>
      <name val="Arial CE"/>
    </font>
    <font>
      <sz val="8"/>
      <color rgb="FF800080"/>
      <name val="Arial CE"/>
    </font>
    <font>
      <i/>
      <sz val="7"/>
      <color rgb="FF969696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960000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4"/>
      <name val="Arial CE"/>
    </font>
    <font>
      <b/>
      <sz val="12"/>
      <color rgb="FF800000"/>
      <name val="Arial CE"/>
    </font>
    <font>
      <b/>
      <sz val="10"/>
      <color rgb="FF464646"/>
      <name val="Arial CE"/>
    </font>
    <font>
      <b/>
      <sz val="12"/>
      <name val="Arial CE"/>
    </font>
    <font>
      <sz val="8"/>
      <color rgb="FF969696"/>
      <name val="Arial CE"/>
    </font>
    <font>
      <b/>
      <sz val="10"/>
      <name val="Arial CE"/>
    </font>
    <font>
      <sz val="10"/>
      <color rgb="FF3366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2" borderId="9" xfId="0" applyNumberFormat="1" applyFont="1" applyFill="1" applyBorder="1" applyAlignment="1" applyProtection="1">
      <alignment vertical="center"/>
      <protection locked="0"/>
    </xf>
    <xf numFmtId="165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7" xfId="0" applyNumberFormat="1" applyFont="1" applyBorder="1"/>
    <xf numFmtId="164" fontId="5" fillId="0" borderId="0" xfId="0" applyNumberFormat="1" applyFont="1"/>
    <xf numFmtId="0" fontId="5" fillId="0" borderId="8" xfId="0" applyFont="1" applyBorder="1"/>
    <xf numFmtId="0" fontId="5" fillId="0" borderId="1" xfId="0" applyFont="1" applyBorder="1"/>
    <xf numFmtId="4" fontId="6" fillId="0" borderId="0" xfId="0" applyNumberFormat="1" applyFont="1"/>
    <xf numFmtId="0" fontId="5" fillId="0" borderId="0" xfId="0" applyFont="1" applyProtection="1">
      <protection locked="0"/>
    </xf>
    <xf numFmtId="0" fontId="6" fillId="0" borderId="0" xfId="0" applyFont="1" applyAlignment="1">
      <alignment horizontal="left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4" fontId="12" fillId="0" borderId="0" xfId="0" applyNumberFormat="1" applyFont="1" applyAlignment="1">
      <alignment vertical="center"/>
    </xf>
    <xf numFmtId="164" fontId="13" fillId="0" borderId="10" xfId="0" applyNumberFormat="1" applyFont="1" applyBorder="1"/>
    <xf numFmtId="0" fontId="0" fillId="0" borderId="11" xfId="0" applyBorder="1" applyAlignment="1">
      <alignment vertical="center"/>
    </xf>
    <xf numFmtId="164" fontId="13" fillId="0" borderId="11" xfId="0" applyNumberFormat="1" applyFont="1" applyBorder="1"/>
    <xf numFmtId="0" fontId="0" fillId="0" borderId="12" xfId="0" applyBorder="1" applyAlignment="1">
      <alignment vertical="center"/>
    </xf>
    <xf numFmtId="4" fontId="14" fillId="0" borderId="0" xfId="0" applyNumberFormat="1" applyFont="1"/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6" fontId="15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0" fillId="0" borderId="18" xfId="0" applyBorder="1" applyAlignment="1">
      <alignment vertical="center"/>
    </xf>
    <xf numFmtId="0" fontId="16" fillId="0" borderId="18" xfId="0" applyFont="1" applyBorder="1" applyAlignment="1">
      <alignment horizontal="right" vertical="center"/>
    </xf>
    <xf numFmtId="0" fontId="16" fillId="0" borderId="18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0" fillId="0" borderId="1" xfId="0" applyBorder="1"/>
    <xf numFmtId="0" fontId="0" fillId="0" borderId="19" xfId="0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0" fillId="3" borderId="20" xfId="0" applyFill="1" applyBorder="1" applyAlignment="1">
      <alignment vertical="center"/>
    </xf>
    <xf numFmtId="4" fontId="21" fillId="3" borderId="21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right" vertical="center"/>
    </xf>
    <xf numFmtId="0" fontId="21" fillId="3" borderId="22" xfId="0" applyFont="1" applyFill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167" fontId="16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D097A330-64AB-4851-BD88-A4FB9EA0CC9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&#353;it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stavby"/>
    </sheetNames>
    <sheetDataSet>
      <sheetData sheetId="0">
        <row r="6">
          <cell r="K6" t="str">
            <v>Rekonstrukce fotbalového hřiště- areál Lomská Litvínov</v>
          </cell>
        </row>
        <row r="8">
          <cell r="AN8" t="str">
            <v>5. 12. 2022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>A3 Detail s.r.o.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>Krajovský</v>
          </cell>
          <cell r="AN2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39D8-DEF2-4CA9-A0AC-934DD20B61F1}">
  <sheetPr>
    <pageSetUpPr fitToPage="1"/>
  </sheetPr>
  <dimension ref="B2:BM302"/>
  <sheetViews>
    <sheetView showGridLines="0" tabSelected="1" topLeftCell="A116" workbookViewId="0">
      <selection activeCell="V134" sqref="V134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 x14ac:dyDescent="0.2"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AT2" s="5" t="s">
        <v>400</v>
      </c>
    </row>
    <row r="3" spans="2:46" ht="6.9" customHeight="1" x14ac:dyDescent="0.2">
      <c r="B3" s="133"/>
      <c r="C3" s="132"/>
      <c r="D3" s="132"/>
      <c r="E3" s="132"/>
      <c r="F3" s="132"/>
      <c r="G3" s="132"/>
      <c r="H3" s="132"/>
      <c r="I3" s="132"/>
      <c r="J3" s="132"/>
      <c r="K3" s="132"/>
      <c r="L3" s="111"/>
      <c r="AT3" s="5" t="s">
        <v>0</v>
      </c>
    </row>
    <row r="4" spans="2:46" ht="24.9" customHeight="1" x14ac:dyDescent="0.2">
      <c r="B4" s="111"/>
      <c r="D4" s="89" t="s">
        <v>399</v>
      </c>
      <c r="L4" s="111"/>
      <c r="M4" s="131" t="s">
        <v>398</v>
      </c>
      <c r="AT4" s="5" t="s">
        <v>250</v>
      </c>
    </row>
    <row r="5" spans="2:46" ht="6.9" customHeight="1" x14ac:dyDescent="0.2">
      <c r="B5" s="111"/>
      <c r="L5" s="111"/>
    </row>
    <row r="6" spans="2:46" ht="12" customHeight="1" x14ac:dyDescent="0.2">
      <c r="B6" s="111"/>
      <c r="D6" s="82" t="s">
        <v>356</v>
      </c>
      <c r="L6" s="111"/>
    </row>
    <row r="7" spans="2:46" ht="16.5" customHeight="1" x14ac:dyDescent="0.2">
      <c r="B7" s="111"/>
      <c r="E7" s="88" t="str">
        <f>'[1]Rekapitulace stavby'!K6</f>
        <v>Rekonstrukce fotbalového hřiště- areál Lomská Litvínov</v>
      </c>
      <c r="F7" s="87"/>
      <c r="G7" s="87"/>
      <c r="H7" s="87"/>
      <c r="L7" s="111"/>
    </row>
    <row r="8" spans="2:46" s="1" customFormat="1" ht="12" customHeight="1" x14ac:dyDescent="0.2">
      <c r="B8" s="2"/>
      <c r="D8" s="82" t="s">
        <v>355</v>
      </c>
      <c r="L8" s="2"/>
    </row>
    <row r="9" spans="2:46" s="1" customFormat="1" ht="16.5" customHeight="1" x14ac:dyDescent="0.2">
      <c r="B9" s="2"/>
      <c r="E9" s="86" t="s">
        <v>397</v>
      </c>
      <c r="F9" s="85"/>
      <c r="G9" s="85"/>
      <c r="H9" s="85"/>
      <c r="L9" s="2"/>
    </row>
    <row r="10" spans="2:46" s="1" customFormat="1" x14ac:dyDescent="0.2">
      <c r="B10" s="2"/>
      <c r="L10" s="2"/>
    </row>
    <row r="11" spans="2:46" s="1" customFormat="1" ht="12" customHeight="1" x14ac:dyDescent="0.2">
      <c r="B11" s="2"/>
      <c r="D11" s="82" t="s">
        <v>396</v>
      </c>
      <c r="F11" s="83" t="s">
        <v>9</v>
      </c>
      <c r="I11" s="82" t="s">
        <v>395</v>
      </c>
      <c r="J11" s="83" t="s">
        <v>9</v>
      </c>
      <c r="L11" s="2"/>
    </row>
    <row r="12" spans="2:46" s="1" customFormat="1" ht="12" customHeight="1" x14ac:dyDescent="0.2">
      <c r="B12" s="2"/>
      <c r="D12" s="82" t="s">
        <v>354</v>
      </c>
      <c r="F12" s="83" t="s">
        <v>394</v>
      </c>
      <c r="I12" s="82" t="s">
        <v>353</v>
      </c>
      <c r="J12" s="84" t="str">
        <f>'[1]Rekapitulace stavby'!AN8</f>
        <v>5. 12. 2022</v>
      </c>
      <c r="L12" s="2"/>
    </row>
    <row r="13" spans="2:46" s="1" customFormat="1" ht="10.8" customHeight="1" x14ac:dyDescent="0.2">
      <c r="B13" s="2"/>
      <c r="L13" s="2"/>
    </row>
    <row r="14" spans="2:46" s="1" customFormat="1" ht="12" customHeight="1" x14ac:dyDescent="0.2">
      <c r="B14" s="2"/>
      <c r="D14" s="82" t="s">
        <v>352</v>
      </c>
      <c r="I14" s="82" t="s">
        <v>393</v>
      </c>
      <c r="J14" s="83" t="str">
        <f>IF('[1]Rekapitulace stavby'!AN10="","",'[1]Rekapitulace stavby'!AN10)</f>
        <v/>
      </c>
      <c r="L14" s="2"/>
    </row>
    <row r="15" spans="2:46" s="1" customFormat="1" ht="18" customHeight="1" x14ac:dyDescent="0.2">
      <c r="B15" s="2"/>
      <c r="E15" s="83" t="str">
        <f>IF('[1]Rekapitulace stavby'!E11="","",'[1]Rekapitulace stavby'!E11)</f>
        <v xml:space="preserve"> </v>
      </c>
      <c r="I15" s="82" t="s">
        <v>392</v>
      </c>
      <c r="J15" s="83" t="str">
        <f>IF('[1]Rekapitulace stavby'!AN11="","",'[1]Rekapitulace stavby'!AN11)</f>
        <v/>
      </c>
      <c r="L15" s="2"/>
    </row>
    <row r="16" spans="2:46" s="1" customFormat="1" ht="6.9" customHeight="1" x14ac:dyDescent="0.2">
      <c r="B16" s="2"/>
      <c r="L16" s="2"/>
    </row>
    <row r="17" spans="2:12" s="1" customFormat="1" ht="12" customHeight="1" x14ac:dyDescent="0.2">
      <c r="B17" s="2"/>
      <c r="D17" s="82" t="s">
        <v>350</v>
      </c>
      <c r="I17" s="82" t="s">
        <v>393</v>
      </c>
      <c r="J17" s="128" t="str">
        <f>'[1]Rekapitulace stavby'!AN13</f>
        <v>Vyplň údaj</v>
      </c>
      <c r="L17" s="2"/>
    </row>
    <row r="18" spans="2:12" s="1" customFormat="1" ht="18" customHeight="1" x14ac:dyDescent="0.2">
      <c r="B18" s="2"/>
      <c r="E18" s="130" t="str">
        <f>'[1]Rekapitulace stavby'!E14</f>
        <v>Vyplň údaj</v>
      </c>
      <c r="F18" s="129"/>
      <c r="G18" s="129"/>
      <c r="H18" s="129"/>
      <c r="I18" s="82" t="s">
        <v>392</v>
      </c>
      <c r="J18" s="128" t="str">
        <f>'[1]Rekapitulace stavby'!AN14</f>
        <v>Vyplň údaj</v>
      </c>
      <c r="L18" s="2"/>
    </row>
    <row r="19" spans="2:12" s="1" customFormat="1" ht="6.9" customHeight="1" x14ac:dyDescent="0.2">
      <c r="B19" s="2"/>
      <c r="L19" s="2"/>
    </row>
    <row r="20" spans="2:12" s="1" customFormat="1" ht="12" customHeight="1" x14ac:dyDescent="0.2">
      <c r="B20" s="2"/>
      <c r="D20" s="82" t="s">
        <v>351</v>
      </c>
      <c r="I20" s="82" t="s">
        <v>393</v>
      </c>
      <c r="J20" s="83" t="str">
        <f>IF('[1]Rekapitulace stavby'!AN16="","",'[1]Rekapitulace stavby'!AN16)</f>
        <v/>
      </c>
      <c r="L20" s="2"/>
    </row>
    <row r="21" spans="2:12" s="1" customFormat="1" ht="18" customHeight="1" x14ac:dyDescent="0.2">
      <c r="B21" s="2"/>
      <c r="E21" s="83" t="str">
        <f>IF('[1]Rekapitulace stavby'!E17="","",'[1]Rekapitulace stavby'!E17)</f>
        <v>A3 Detail s.r.o.</v>
      </c>
      <c r="I21" s="82" t="s">
        <v>392</v>
      </c>
      <c r="J21" s="83" t="str">
        <f>IF('[1]Rekapitulace stavby'!AN17="","",'[1]Rekapitulace stavby'!AN17)</f>
        <v/>
      </c>
      <c r="L21" s="2"/>
    </row>
    <row r="22" spans="2:12" s="1" customFormat="1" ht="6.9" customHeight="1" x14ac:dyDescent="0.2">
      <c r="B22" s="2"/>
      <c r="L22" s="2"/>
    </row>
    <row r="23" spans="2:12" s="1" customFormat="1" ht="12" customHeight="1" x14ac:dyDescent="0.2">
      <c r="B23" s="2"/>
      <c r="D23" s="82" t="s">
        <v>349</v>
      </c>
      <c r="I23" s="82" t="s">
        <v>393</v>
      </c>
      <c r="J23" s="83" t="str">
        <f>IF('[1]Rekapitulace stavby'!AN19="","",'[1]Rekapitulace stavby'!AN19)</f>
        <v/>
      </c>
      <c r="L23" s="2"/>
    </row>
    <row r="24" spans="2:12" s="1" customFormat="1" ht="18" customHeight="1" x14ac:dyDescent="0.2">
      <c r="B24" s="2"/>
      <c r="E24" s="83" t="str">
        <f>IF('[1]Rekapitulace stavby'!E20="","",'[1]Rekapitulace stavby'!E20)</f>
        <v>Krajovský</v>
      </c>
      <c r="I24" s="82" t="s">
        <v>392</v>
      </c>
      <c r="J24" s="83" t="str">
        <f>IF('[1]Rekapitulace stavby'!AN20="","",'[1]Rekapitulace stavby'!AN20)</f>
        <v/>
      </c>
      <c r="L24" s="2"/>
    </row>
    <row r="25" spans="2:12" s="1" customFormat="1" ht="6.9" customHeight="1" x14ac:dyDescent="0.2">
      <c r="B25" s="2"/>
      <c r="L25" s="2"/>
    </row>
    <row r="26" spans="2:12" s="1" customFormat="1" ht="12" customHeight="1" x14ac:dyDescent="0.2">
      <c r="B26" s="2"/>
      <c r="D26" s="82" t="s">
        <v>391</v>
      </c>
      <c r="L26" s="2"/>
    </row>
    <row r="27" spans="2:12" s="125" customFormat="1" ht="16.5" customHeight="1" x14ac:dyDescent="0.2">
      <c r="B27" s="126"/>
      <c r="E27" s="127" t="s">
        <v>9</v>
      </c>
      <c r="F27" s="127"/>
      <c r="G27" s="127"/>
      <c r="H27" s="127"/>
      <c r="L27" s="126"/>
    </row>
    <row r="28" spans="2:12" s="1" customFormat="1" ht="6.9" customHeight="1" x14ac:dyDescent="0.2">
      <c r="B28" s="2"/>
      <c r="L28" s="2"/>
    </row>
    <row r="29" spans="2:12" s="1" customFormat="1" ht="6.9" customHeight="1" x14ac:dyDescent="0.2">
      <c r="B29" s="2"/>
      <c r="D29" s="67"/>
      <c r="E29" s="67"/>
      <c r="F29" s="67"/>
      <c r="G29" s="67"/>
      <c r="H29" s="67"/>
      <c r="I29" s="67"/>
      <c r="J29" s="67"/>
      <c r="K29" s="67"/>
      <c r="L29" s="2"/>
    </row>
    <row r="30" spans="2:12" s="1" customFormat="1" ht="25.35" customHeight="1" x14ac:dyDescent="0.2">
      <c r="B30" s="2"/>
      <c r="D30" s="124" t="s">
        <v>390</v>
      </c>
      <c r="J30" s="102">
        <f>ROUND(J129, 2)</f>
        <v>0</v>
      </c>
      <c r="L30" s="2"/>
    </row>
    <row r="31" spans="2:12" s="1" customFormat="1" ht="6.9" customHeight="1" x14ac:dyDescent="0.2">
      <c r="B31" s="2"/>
      <c r="D31" s="67"/>
      <c r="E31" s="67"/>
      <c r="F31" s="67"/>
      <c r="G31" s="67"/>
      <c r="H31" s="67"/>
      <c r="I31" s="67"/>
      <c r="J31" s="67"/>
      <c r="K31" s="67"/>
      <c r="L31" s="2"/>
    </row>
    <row r="32" spans="2:12" s="1" customFormat="1" ht="14.4" customHeight="1" x14ac:dyDescent="0.2">
      <c r="B32" s="2"/>
      <c r="F32" s="123" t="s">
        <v>389</v>
      </c>
      <c r="I32" s="123" t="s">
        <v>388</v>
      </c>
      <c r="J32" s="123" t="s">
        <v>387</v>
      </c>
      <c r="L32" s="2"/>
    </row>
    <row r="33" spans="2:12" s="1" customFormat="1" ht="14.4" customHeight="1" x14ac:dyDescent="0.2">
      <c r="B33" s="2"/>
      <c r="D33" s="122" t="s">
        <v>339</v>
      </c>
      <c r="E33" s="82" t="s">
        <v>8</v>
      </c>
      <c r="F33" s="120">
        <f>ROUND((SUM(BE129:BE301)),  2)</f>
        <v>0</v>
      </c>
      <c r="I33" s="121">
        <v>0.21</v>
      </c>
      <c r="J33" s="120">
        <f>ROUND(((SUM(BE129:BE301))*I33),  2)</f>
        <v>0</v>
      </c>
      <c r="L33" s="2"/>
    </row>
    <row r="34" spans="2:12" s="1" customFormat="1" ht="14.4" customHeight="1" x14ac:dyDescent="0.2">
      <c r="B34" s="2"/>
      <c r="E34" s="82" t="s">
        <v>386</v>
      </c>
      <c r="F34" s="120">
        <f>ROUND((SUM(BF129:BF301)),  2)</f>
        <v>0</v>
      </c>
      <c r="I34" s="121">
        <v>0.12</v>
      </c>
      <c r="J34" s="120">
        <f>ROUND(((SUM(BF129:BF301))*I34),  2)</f>
        <v>0</v>
      </c>
      <c r="L34" s="2"/>
    </row>
    <row r="35" spans="2:12" s="1" customFormat="1" ht="14.4" hidden="1" customHeight="1" x14ac:dyDescent="0.2">
      <c r="B35" s="2"/>
      <c r="E35" s="82" t="s">
        <v>385</v>
      </c>
      <c r="F35" s="120">
        <f>ROUND((SUM(BG129:BG301)),  2)</f>
        <v>0</v>
      </c>
      <c r="I35" s="121">
        <v>0.21</v>
      </c>
      <c r="J35" s="120">
        <f>0</f>
        <v>0</v>
      </c>
      <c r="L35" s="2"/>
    </row>
    <row r="36" spans="2:12" s="1" customFormat="1" ht="14.4" hidden="1" customHeight="1" x14ac:dyDescent="0.2">
      <c r="B36" s="2"/>
      <c r="E36" s="82" t="s">
        <v>384</v>
      </c>
      <c r="F36" s="120">
        <f>ROUND((SUM(BH129:BH301)),  2)</f>
        <v>0</v>
      </c>
      <c r="I36" s="121">
        <v>0.12</v>
      </c>
      <c r="J36" s="120">
        <f>0</f>
        <v>0</v>
      </c>
      <c r="L36" s="2"/>
    </row>
    <row r="37" spans="2:12" s="1" customFormat="1" ht="14.4" hidden="1" customHeight="1" x14ac:dyDescent="0.2">
      <c r="B37" s="2"/>
      <c r="E37" s="82" t="s">
        <v>383</v>
      </c>
      <c r="F37" s="120">
        <f>ROUND((SUM(BI129:BI301)),  2)</f>
        <v>0</v>
      </c>
      <c r="I37" s="121">
        <v>0</v>
      </c>
      <c r="J37" s="120">
        <f>0</f>
        <v>0</v>
      </c>
      <c r="L37" s="2"/>
    </row>
    <row r="38" spans="2:12" s="1" customFormat="1" ht="6.9" customHeight="1" x14ac:dyDescent="0.2">
      <c r="B38" s="2"/>
      <c r="L38" s="2"/>
    </row>
    <row r="39" spans="2:12" s="1" customFormat="1" ht="25.35" customHeight="1" x14ac:dyDescent="0.2">
      <c r="B39" s="2"/>
      <c r="C39" s="104"/>
      <c r="D39" s="119" t="s">
        <v>382</v>
      </c>
      <c r="E39" s="116"/>
      <c r="F39" s="116"/>
      <c r="G39" s="118" t="s">
        <v>381</v>
      </c>
      <c r="H39" s="117" t="s">
        <v>380</v>
      </c>
      <c r="I39" s="116"/>
      <c r="J39" s="115">
        <f>SUM(J30:J37)</f>
        <v>0</v>
      </c>
      <c r="K39" s="114"/>
      <c r="L39" s="2"/>
    </row>
    <row r="40" spans="2:12" s="1" customFormat="1" ht="14.4" customHeight="1" x14ac:dyDescent="0.2">
      <c r="B40" s="2"/>
      <c r="L40" s="2"/>
    </row>
    <row r="41" spans="2:12" ht="14.4" customHeight="1" x14ac:dyDescent="0.2">
      <c r="B41" s="111"/>
      <c r="L41" s="111"/>
    </row>
    <row r="42" spans="2:12" ht="14.4" customHeight="1" x14ac:dyDescent="0.2">
      <c r="B42" s="111"/>
      <c r="L42" s="111"/>
    </row>
    <row r="43" spans="2:12" ht="14.4" customHeight="1" x14ac:dyDescent="0.2">
      <c r="B43" s="111"/>
      <c r="L43" s="111"/>
    </row>
    <row r="44" spans="2:12" ht="14.4" customHeight="1" x14ac:dyDescent="0.2">
      <c r="B44" s="111"/>
      <c r="L44" s="111"/>
    </row>
    <row r="45" spans="2:12" ht="14.4" customHeight="1" x14ac:dyDescent="0.2">
      <c r="B45" s="111"/>
      <c r="L45" s="111"/>
    </row>
    <row r="46" spans="2:12" ht="14.4" customHeight="1" x14ac:dyDescent="0.2">
      <c r="B46" s="111"/>
      <c r="L46" s="111"/>
    </row>
    <row r="47" spans="2:12" ht="14.4" customHeight="1" x14ac:dyDescent="0.2">
      <c r="B47" s="111"/>
      <c r="L47" s="111"/>
    </row>
    <row r="48" spans="2:12" ht="14.4" customHeight="1" x14ac:dyDescent="0.2">
      <c r="B48" s="111"/>
      <c r="L48" s="111"/>
    </row>
    <row r="49" spans="2:12" ht="14.4" customHeight="1" x14ac:dyDescent="0.2">
      <c r="B49" s="111"/>
      <c r="L49" s="111"/>
    </row>
    <row r="50" spans="2:12" s="1" customFormat="1" ht="14.4" customHeight="1" x14ac:dyDescent="0.2">
      <c r="B50" s="2"/>
      <c r="D50" s="113" t="s">
        <v>379</v>
      </c>
      <c r="E50" s="112"/>
      <c r="F50" s="112"/>
      <c r="G50" s="113" t="s">
        <v>378</v>
      </c>
      <c r="H50" s="112"/>
      <c r="I50" s="112"/>
      <c r="J50" s="112"/>
      <c r="K50" s="112"/>
      <c r="L50" s="2"/>
    </row>
    <row r="51" spans="2:12" x14ac:dyDescent="0.2">
      <c r="B51" s="111"/>
      <c r="L51" s="111"/>
    </row>
    <row r="52" spans="2:12" x14ac:dyDescent="0.2">
      <c r="B52" s="111"/>
      <c r="L52" s="111"/>
    </row>
    <row r="53" spans="2:12" x14ac:dyDescent="0.2">
      <c r="B53" s="111"/>
      <c r="L53" s="111"/>
    </row>
    <row r="54" spans="2:12" x14ac:dyDescent="0.2">
      <c r="B54" s="111"/>
      <c r="L54" s="111"/>
    </row>
    <row r="55" spans="2:12" x14ac:dyDescent="0.2">
      <c r="B55" s="111"/>
      <c r="L55" s="111"/>
    </row>
    <row r="56" spans="2:12" x14ac:dyDescent="0.2">
      <c r="B56" s="111"/>
      <c r="L56" s="111"/>
    </row>
    <row r="57" spans="2:12" x14ac:dyDescent="0.2">
      <c r="B57" s="111"/>
      <c r="L57" s="111"/>
    </row>
    <row r="58" spans="2:12" x14ac:dyDescent="0.2">
      <c r="B58" s="111"/>
      <c r="L58" s="111"/>
    </row>
    <row r="59" spans="2:12" x14ac:dyDescent="0.2">
      <c r="B59" s="111"/>
      <c r="L59" s="111"/>
    </row>
    <row r="60" spans="2:12" x14ac:dyDescent="0.2">
      <c r="B60" s="111"/>
      <c r="L60" s="111"/>
    </row>
    <row r="61" spans="2:12" s="1" customFormat="1" ht="13.2" x14ac:dyDescent="0.2">
      <c r="B61" s="2"/>
      <c r="D61" s="109" t="s">
        <v>375</v>
      </c>
      <c r="E61" s="107"/>
      <c r="F61" s="110" t="s">
        <v>374</v>
      </c>
      <c r="G61" s="109" t="s">
        <v>375</v>
      </c>
      <c r="H61" s="107"/>
      <c r="I61" s="107"/>
      <c r="J61" s="108" t="s">
        <v>374</v>
      </c>
      <c r="K61" s="107"/>
      <c r="L61" s="2"/>
    </row>
    <row r="62" spans="2:12" x14ac:dyDescent="0.2">
      <c r="B62" s="111"/>
      <c r="L62" s="111"/>
    </row>
    <row r="63" spans="2:12" x14ac:dyDescent="0.2">
      <c r="B63" s="111"/>
      <c r="L63" s="111"/>
    </row>
    <row r="64" spans="2:12" x14ac:dyDescent="0.2">
      <c r="B64" s="111"/>
      <c r="L64" s="111"/>
    </row>
    <row r="65" spans="2:12" s="1" customFormat="1" ht="13.2" x14ac:dyDescent="0.2">
      <c r="B65" s="2"/>
      <c r="D65" s="113" t="s">
        <v>377</v>
      </c>
      <c r="E65" s="112"/>
      <c r="F65" s="112"/>
      <c r="G65" s="113" t="s">
        <v>376</v>
      </c>
      <c r="H65" s="112"/>
      <c r="I65" s="112"/>
      <c r="J65" s="112"/>
      <c r="K65" s="112"/>
      <c r="L65" s="2"/>
    </row>
    <row r="66" spans="2:12" x14ac:dyDescent="0.2">
      <c r="B66" s="111"/>
      <c r="L66" s="111"/>
    </row>
    <row r="67" spans="2:12" x14ac:dyDescent="0.2">
      <c r="B67" s="111"/>
      <c r="L67" s="111"/>
    </row>
    <row r="68" spans="2:12" x14ac:dyDescent="0.2">
      <c r="B68" s="111"/>
      <c r="L68" s="111"/>
    </row>
    <row r="69" spans="2:12" x14ac:dyDescent="0.2">
      <c r="B69" s="111"/>
      <c r="L69" s="111"/>
    </row>
    <row r="70" spans="2:12" x14ac:dyDescent="0.2">
      <c r="B70" s="111"/>
      <c r="L70" s="111"/>
    </row>
    <row r="71" spans="2:12" x14ac:dyDescent="0.2">
      <c r="B71" s="111"/>
      <c r="L71" s="111"/>
    </row>
    <row r="72" spans="2:12" x14ac:dyDescent="0.2">
      <c r="B72" s="111"/>
      <c r="L72" s="111"/>
    </row>
    <row r="73" spans="2:12" x14ac:dyDescent="0.2">
      <c r="B73" s="111"/>
      <c r="L73" s="111"/>
    </row>
    <row r="74" spans="2:12" x14ac:dyDescent="0.2">
      <c r="B74" s="111"/>
      <c r="L74" s="111"/>
    </row>
    <row r="75" spans="2:12" x14ac:dyDescent="0.2">
      <c r="B75" s="111"/>
      <c r="L75" s="111"/>
    </row>
    <row r="76" spans="2:12" s="1" customFormat="1" ht="13.2" x14ac:dyDescent="0.2">
      <c r="B76" s="2"/>
      <c r="D76" s="109" t="s">
        <v>375</v>
      </c>
      <c r="E76" s="107"/>
      <c r="F76" s="110" t="s">
        <v>374</v>
      </c>
      <c r="G76" s="109" t="s">
        <v>375</v>
      </c>
      <c r="H76" s="107"/>
      <c r="I76" s="107"/>
      <c r="J76" s="108" t="s">
        <v>374</v>
      </c>
      <c r="K76" s="107"/>
      <c r="L76" s="2"/>
    </row>
    <row r="77" spans="2:12" s="1" customFormat="1" ht="14.4" customHeight="1" x14ac:dyDescent="0.2">
      <c r="B77" s="4"/>
      <c r="C77" s="3"/>
      <c r="D77" s="3"/>
      <c r="E77" s="3"/>
      <c r="F77" s="3"/>
      <c r="G77" s="3"/>
      <c r="H77" s="3"/>
      <c r="I77" s="3"/>
      <c r="J77" s="3"/>
      <c r="K77" s="3"/>
      <c r="L77" s="2"/>
    </row>
    <row r="81" spans="2:47" s="1" customFormat="1" ht="6.9" customHeight="1" x14ac:dyDescent="0.2">
      <c r="B81" s="91"/>
      <c r="C81" s="90"/>
      <c r="D81" s="90"/>
      <c r="E81" s="90"/>
      <c r="F81" s="90"/>
      <c r="G81" s="90"/>
      <c r="H81" s="90"/>
      <c r="I81" s="90"/>
      <c r="J81" s="90"/>
      <c r="K81" s="90"/>
      <c r="L81" s="2"/>
    </row>
    <row r="82" spans="2:47" s="1" customFormat="1" ht="24.9" customHeight="1" x14ac:dyDescent="0.2">
      <c r="B82" s="2"/>
      <c r="C82" s="89" t="s">
        <v>373</v>
      </c>
      <c r="L82" s="2"/>
    </row>
    <row r="83" spans="2:47" s="1" customFormat="1" ht="6.9" customHeight="1" x14ac:dyDescent="0.2">
      <c r="B83" s="2"/>
      <c r="L83" s="2"/>
    </row>
    <row r="84" spans="2:47" s="1" customFormat="1" ht="12" customHeight="1" x14ac:dyDescent="0.2">
      <c r="B84" s="2"/>
      <c r="C84" s="82" t="s">
        <v>356</v>
      </c>
      <c r="L84" s="2"/>
    </row>
    <row r="85" spans="2:47" s="1" customFormat="1" ht="16.5" customHeight="1" x14ac:dyDescent="0.2">
      <c r="B85" s="2"/>
      <c r="E85" s="88" t="str">
        <f>E7</f>
        <v>Rekonstrukce fotbalového hřiště- areál Lomská Litvínov</v>
      </c>
      <c r="F85" s="87"/>
      <c r="G85" s="87"/>
      <c r="H85" s="87"/>
      <c r="L85" s="2"/>
    </row>
    <row r="86" spans="2:47" s="1" customFormat="1" ht="12" customHeight="1" x14ac:dyDescent="0.2">
      <c r="B86" s="2"/>
      <c r="C86" s="82" t="s">
        <v>355</v>
      </c>
      <c r="L86" s="2"/>
    </row>
    <row r="87" spans="2:47" s="1" customFormat="1" ht="16.5" customHeight="1" x14ac:dyDescent="0.2">
      <c r="B87" s="2"/>
      <c r="E87" s="86" t="str">
        <f>E9</f>
        <v>SO 04 - Oplocení</v>
      </c>
      <c r="F87" s="85"/>
      <c r="G87" s="85"/>
      <c r="H87" s="85"/>
      <c r="L87" s="2"/>
    </row>
    <row r="88" spans="2:47" s="1" customFormat="1" ht="6.9" customHeight="1" x14ac:dyDescent="0.2">
      <c r="B88" s="2"/>
      <c r="L88" s="2"/>
    </row>
    <row r="89" spans="2:47" s="1" customFormat="1" ht="12" customHeight="1" x14ac:dyDescent="0.2">
      <c r="B89" s="2"/>
      <c r="C89" s="82" t="s">
        <v>354</v>
      </c>
      <c r="F89" s="83" t="str">
        <f>F12</f>
        <v xml:space="preserve"> </v>
      </c>
      <c r="I89" s="82" t="s">
        <v>353</v>
      </c>
      <c r="J89" s="84" t="str">
        <f>IF(J12="","",J12)</f>
        <v>5. 12. 2022</v>
      </c>
      <c r="L89" s="2"/>
    </row>
    <row r="90" spans="2:47" s="1" customFormat="1" ht="6.9" customHeight="1" x14ac:dyDescent="0.2">
      <c r="B90" s="2"/>
      <c r="L90" s="2"/>
    </row>
    <row r="91" spans="2:47" s="1" customFormat="1" ht="15.15" customHeight="1" x14ac:dyDescent="0.2">
      <c r="B91" s="2"/>
      <c r="C91" s="82" t="s">
        <v>352</v>
      </c>
      <c r="F91" s="83" t="str">
        <f>E15</f>
        <v xml:space="preserve"> </v>
      </c>
      <c r="I91" s="82" t="s">
        <v>351</v>
      </c>
      <c r="J91" s="81" t="str">
        <f>E21</f>
        <v>A3 Detail s.r.o.</v>
      </c>
      <c r="L91" s="2"/>
    </row>
    <row r="92" spans="2:47" s="1" customFormat="1" ht="15.15" customHeight="1" x14ac:dyDescent="0.2">
      <c r="B92" s="2"/>
      <c r="C92" s="82" t="s">
        <v>350</v>
      </c>
      <c r="F92" s="83" t="str">
        <f>IF(E18="","",E18)</f>
        <v>Vyplň údaj</v>
      </c>
      <c r="I92" s="82" t="s">
        <v>349</v>
      </c>
      <c r="J92" s="81" t="str">
        <f>E24</f>
        <v>Krajovský</v>
      </c>
      <c r="L92" s="2"/>
    </row>
    <row r="93" spans="2:47" s="1" customFormat="1" ht="10.35" customHeight="1" x14ac:dyDescent="0.2">
      <c r="B93" s="2"/>
      <c r="L93" s="2"/>
    </row>
    <row r="94" spans="2:47" s="1" customFormat="1" ht="29.25" customHeight="1" x14ac:dyDescent="0.2">
      <c r="B94" s="2"/>
      <c r="C94" s="106" t="s">
        <v>372</v>
      </c>
      <c r="D94" s="104"/>
      <c r="E94" s="104"/>
      <c r="F94" s="104"/>
      <c r="G94" s="104"/>
      <c r="H94" s="104"/>
      <c r="I94" s="104"/>
      <c r="J94" s="105" t="s">
        <v>341</v>
      </c>
      <c r="K94" s="104"/>
      <c r="L94" s="2"/>
    </row>
    <row r="95" spans="2:47" s="1" customFormat="1" ht="10.35" customHeight="1" x14ac:dyDescent="0.2">
      <c r="B95" s="2"/>
      <c r="L95" s="2"/>
    </row>
    <row r="96" spans="2:47" s="1" customFormat="1" ht="22.8" customHeight="1" x14ac:dyDescent="0.2">
      <c r="B96" s="2"/>
      <c r="C96" s="103" t="s">
        <v>371</v>
      </c>
      <c r="J96" s="102">
        <f>J129</f>
        <v>0</v>
      </c>
      <c r="L96" s="2"/>
      <c r="AU96" s="5" t="s">
        <v>331</v>
      </c>
    </row>
    <row r="97" spans="2:12" s="97" customFormat="1" ht="24.9" customHeight="1" x14ac:dyDescent="0.2">
      <c r="B97" s="98"/>
      <c r="D97" s="101" t="s">
        <v>370</v>
      </c>
      <c r="E97" s="100"/>
      <c r="F97" s="100"/>
      <c r="G97" s="100"/>
      <c r="H97" s="100"/>
      <c r="I97" s="100"/>
      <c r="J97" s="99">
        <f>J130</f>
        <v>0</v>
      </c>
      <c r="L97" s="98"/>
    </row>
    <row r="98" spans="2:12" s="92" customFormat="1" ht="19.95" customHeight="1" x14ac:dyDescent="0.2">
      <c r="B98" s="93"/>
      <c r="D98" s="96" t="s">
        <v>369</v>
      </c>
      <c r="E98" s="95"/>
      <c r="F98" s="95"/>
      <c r="G98" s="95"/>
      <c r="H98" s="95"/>
      <c r="I98" s="95"/>
      <c r="J98" s="94">
        <f>J131</f>
        <v>0</v>
      </c>
      <c r="L98" s="93"/>
    </row>
    <row r="99" spans="2:12" s="92" customFormat="1" ht="14.85" customHeight="1" x14ac:dyDescent="0.2">
      <c r="B99" s="93"/>
      <c r="D99" s="96" t="s">
        <v>368</v>
      </c>
      <c r="E99" s="95"/>
      <c r="F99" s="95"/>
      <c r="G99" s="95"/>
      <c r="H99" s="95"/>
      <c r="I99" s="95"/>
      <c r="J99" s="94">
        <f>J155</f>
        <v>0</v>
      </c>
      <c r="L99" s="93"/>
    </row>
    <row r="100" spans="2:12" s="92" customFormat="1" ht="14.85" customHeight="1" x14ac:dyDescent="0.2">
      <c r="B100" s="93"/>
      <c r="D100" s="96" t="s">
        <v>367</v>
      </c>
      <c r="E100" s="95"/>
      <c r="F100" s="95"/>
      <c r="G100" s="95"/>
      <c r="H100" s="95"/>
      <c r="I100" s="95"/>
      <c r="J100" s="94">
        <f>J161</f>
        <v>0</v>
      </c>
      <c r="L100" s="93"/>
    </row>
    <row r="101" spans="2:12" s="92" customFormat="1" ht="19.95" customHeight="1" x14ac:dyDescent="0.2">
      <c r="B101" s="93"/>
      <c r="D101" s="96" t="s">
        <v>366</v>
      </c>
      <c r="E101" s="95"/>
      <c r="F101" s="95"/>
      <c r="G101" s="95"/>
      <c r="H101" s="95"/>
      <c r="I101" s="95"/>
      <c r="J101" s="94">
        <f>J182</f>
        <v>0</v>
      </c>
      <c r="L101" s="93"/>
    </row>
    <row r="102" spans="2:12" s="97" customFormat="1" ht="24.9" customHeight="1" x14ac:dyDescent="0.2">
      <c r="B102" s="98"/>
      <c r="D102" s="101" t="s">
        <v>365</v>
      </c>
      <c r="E102" s="100"/>
      <c r="F102" s="100"/>
      <c r="G102" s="100"/>
      <c r="H102" s="100"/>
      <c r="I102" s="100"/>
      <c r="J102" s="99">
        <f>J210</f>
        <v>0</v>
      </c>
      <c r="L102" s="98"/>
    </row>
    <row r="103" spans="2:12" s="92" customFormat="1" ht="19.95" customHeight="1" x14ac:dyDescent="0.2">
      <c r="B103" s="93"/>
      <c r="D103" s="96" t="s">
        <v>364</v>
      </c>
      <c r="E103" s="95"/>
      <c r="F103" s="95"/>
      <c r="G103" s="95"/>
      <c r="H103" s="95"/>
      <c r="I103" s="95"/>
      <c r="J103" s="94">
        <f>J211</f>
        <v>0</v>
      </c>
      <c r="L103" s="93"/>
    </row>
    <row r="104" spans="2:12" s="97" customFormat="1" ht="24.9" customHeight="1" x14ac:dyDescent="0.2">
      <c r="B104" s="98"/>
      <c r="D104" s="101" t="s">
        <v>363</v>
      </c>
      <c r="E104" s="100"/>
      <c r="F104" s="100"/>
      <c r="G104" s="100"/>
      <c r="H104" s="100"/>
      <c r="I104" s="100"/>
      <c r="J104" s="99">
        <f>J229</f>
        <v>0</v>
      </c>
      <c r="L104" s="98"/>
    </row>
    <row r="105" spans="2:12" s="97" customFormat="1" ht="24.9" customHeight="1" x14ac:dyDescent="0.2">
      <c r="B105" s="98"/>
      <c r="D105" s="101" t="s">
        <v>362</v>
      </c>
      <c r="E105" s="100"/>
      <c r="F105" s="100"/>
      <c r="G105" s="100"/>
      <c r="H105" s="100"/>
      <c r="I105" s="100"/>
      <c r="J105" s="99">
        <f>J289</f>
        <v>0</v>
      </c>
      <c r="L105" s="98"/>
    </row>
    <row r="106" spans="2:12" s="92" customFormat="1" ht="19.95" customHeight="1" x14ac:dyDescent="0.2">
      <c r="B106" s="93"/>
      <c r="D106" s="96" t="s">
        <v>361</v>
      </c>
      <c r="E106" s="95"/>
      <c r="F106" s="95"/>
      <c r="G106" s="95"/>
      <c r="H106" s="95"/>
      <c r="I106" s="95"/>
      <c r="J106" s="94">
        <f>J290</f>
        <v>0</v>
      </c>
      <c r="L106" s="93"/>
    </row>
    <row r="107" spans="2:12" s="92" customFormat="1" ht="19.95" customHeight="1" x14ac:dyDescent="0.2">
      <c r="B107" s="93"/>
      <c r="D107" s="96" t="s">
        <v>360</v>
      </c>
      <c r="E107" s="95"/>
      <c r="F107" s="95"/>
      <c r="G107" s="95"/>
      <c r="H107" s="95"/>
      <c r="I107" s="95"/>
      <c r="J107" s="94">
        <f>J293</f>
        <v>0</v>
      </c>
      <c r="L107" s="93"/>
    </row>
    <row r="108" spans="2:12" s="92" customFormat="1" ht="19.95" customHeight="1" x14ac:dyDescent="0.2">
      <c r="B108" s="93"/>
      <c r="D108" s="96" t="s">
        <v>359</v>
      </c>
      <c r="E108" s="95"/>
      <c r="F108" s="95"/>
      <c r="G108" s="95"/>
      <c r="H108" s="95"/>
      <c r="I108" s="95"/>
      <c r="J108" s="94">
        <f>J296</f>
        <v>0</v>
      </c>
      <c r="L108" s="93"/>
    </row>
    <row r="109" spans="2:12" s="92" customFormat="1" ht="19.95" customHeight="1" x14ac:dyDescent="0.2">
      <c r="B109" s="93"/>
      <c r="D109" s="96" t="s">
        <v>358</v>
      </c>
      <c r="E109" s="95"/>
      <c r="F109" s="95"/>
      <c r="G109" s="95"/>
      <c r="H109" s="95"/>
      <c r="I109" s="95"/>
      <c r="J109" s="94">
        <f>J299</f>
        <v>0</v>
      </c>
      <c r="L109" s="93"/>
    </row>
    <row r="110" spans="2:12" s="1" customFormat="1" ht="21.75" customHeight="1" x14ac:dyDescent="0.2">
      <c r="B110" s="2"/>
      <c r="L110" s="2"/>
    </row>
    <row r="111" spans="2:12" s="1" customFormat="1" ht="6.9" customHeight="1" x14ac:dyDescent="0.2"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2"/>
    </row>
    <row r="115" spans="2:20" s="1" customFormat="1" ht="6.9" customHeight="1" x14ac:dyDescent="0.2">
      <c r="B115" s="91"/>
      <c r="C115" s="90"/>
      <c r="D115" s="90"/>
      <c r="E115" s="90"/>
      <c r="F115" s="90"/>
      <c r="G115" s="90"/>
      <c r="H115" s="90"/>
      <c r="I115" s="90"/>
      <c r="J115" s="90"/>
      <c r="K115" s="90"/>
      <c r="L115" s="2"/>
    </row>
    <row r="116" spans="2:20" s="1" customFormat="1" ht="24.9" customHeight="1" x14ac:dyDescent="0.2">
      <c r="B116" s="2"/>
      <c r="C116" s="89" t="s">
        <v>357</v>
      </c>
      <c r="L116" s="2"/>
    </row>
    <row r="117" spans="2:20" s="1" customFormat="1" ht="6.9" customHeight="1" x14ac:dyDescent="0.2">
      <c r="B117" s="2"/>
      <c r="L117" s="2"/>
    </row>
    <row r="118" spans="2:20" s="1" customFormat="1" ht="12" customHeight="1" x14ac:dyDescent="0.2">
      <c r="B118" s="2"/>
      <c r="C118" s="82" t="s">
        <v>356</v>
      </c>
      <c r="L118" s="2"/>
    </row>
    <row r="119" spans="2:20" s="1" customFormat="1" ht="16.5" customHeight="1" x14ac:dyDescent="0.2">
      <c r="B119" s="2"/>
      <c r="E119" s="88" t="str">
        <f>E7</f>
        <v>Rekonstrukce fotbalového hřiště- areál Lomská Litvínov</v>
      </c>
      <c r="F119" s="87"/>
      <c r="G119" s="87"/>
      <c r="H119" s="87"/>
      <c r="L119" s="2"/>
    </row>
    <row r="120" spans="2:20" s="1" customFormat="1" ht="12" customHeight="1" x14ac:dyDescent="0.2">
      <c r="B120" s="2"/>
      <c r="C120" s="82" t="s">
        <v>355</v>
      </c>
      <c r="L120" s="2"/>
    </row>
    <row r="121" spans="2:20" s="1" customFormat="1" ht="16.5" customHeight="1" x14ac:dyDescent="0.2">
      <c r="B121" s="2"/>
      <c r="E121" s="86" t="str">
        <f>E9</f>
        <v>SO 04 - Oplocení</v>
      </c>
      <c r="F121" s="85"/>
      <c r="G121" s="85"/>
      <c r="H121" s="85"/>
      <c r="L121" s="2"/>
    </row>
    <row r="122" spans="2:20" s="1" customFormat="1" ht="6.9" customHeight="1" x14ac:dyDescent="0.2">
      <c r="B122" s="2"/>
      <c r="L122" s="2"/>
    </row>
    <row r="123" spans="2:20" s="1" customFormat="1" ht="12" customHeight="1" x14ac:dyDescent="0.2">
      <c r="B123" s="2"/>
      <c r="C123" s="82" t="s">
        <v>354</v>
      </c>
      <c r="F123" s="83" t="str">
        <f>F12</f>
        <v xml:space="preserve"> </v>
      </c>
      <c r="I123" s="82" t="s">
        <v>353</v>
      </c>
      <c r="J123" s="84" t="str">
        <f>IF(J12="","",J12)</f>
        <v>5. 12. 2022</v>
      </c>
      <c r="L123" s="2"/>
    </row>
    <row r="124" spans="2:20" s="1" customFormat="1" ht="6.9" customHeight="1" x14ac:dyDescent="0.2">
      <c r="B124" s="2"/>
      <c r="L124" s="2"/>
    </row>
    <row r="125" spans="2:20" s="1" customFormat="1" ht="15.15" customHeight="1" x14ac:dyDescent="0.2">
      <c r="B125" s="2"/>
      <c r="C125" s="82" t="s">
        <v>352</v>
      </c>
      <c r="F125" s="83" t="str">
        <f>E15</f>
        <v xml:space="preserve"> </v>
      </c>
      <c r="I125" s="82" t="s">
        <v>351</v>
      </c>
      <c r="J125" s="81" t="str">
        <f>E21</f>
        <v>A3 Detail s.r.o.</v>
      </c>
      <c r="L125" s="2"/>
    </row>
    <row r="126" spans="2:20" s="1" customFormat="1" ht="15.15" customHeight="1" x14ac:dyDescent="0.2">
      <c r="B126" s="2"/>
      <c r="C126" s="82" t="s">
        <v>350</v>
      </c>
      <c r="F126" s="83" t="str">
        <f>IF(E18="","",E18)</f>
        <v>Vyplň údaj</v>
      </c>
      <c r="I126" s="82" t="s">
        <v>349</v>
      </c>
      <c r="J126" s="81" t="str">
        <f>E24</f>
        <v>Krajovský</v>
      </c>
      <c r="L126" s="2"/>
    </row>
    <row r="127" spans="2:20" s="1" customFormat="1" ht="10.35" customHeight="1" x14ac:dyDescent="0.2">
      <c r="B127" s="2"/>
      <c r="L127" s="2"/>
    </row>
    <row r="128" spans="2:20" s="72" customFormat="1" ht="29.25" customHeight="1" x14ac:dyDescent="0.2">
      <c r="B128" s="76"/>
      <c r="C128" s="80" t="s">
        <v>348</v>
      </c>
      <c r="D128" s="79" t="s">
        <v>347</v>
      </c>
      <c r="E128" s="79" t="s">
        <v>346</v>
      </c>
      <c r="F128" s="79" t="s">
        <v>345</v>
      </c>
      <c r="G128" s="79" t="s">
        <v>344</v>
      </c>
      <c r="H128" s="79" t="s">
        <v>343</v>
      </c>
      <c r="I128" s="79" t="s">
        <v>342</v>
      </c>
      <c r="J128" s="78" t="s">
        <v>341</v>
      </c>
      <c r="K128" s="77" t="s">
        <v>340</v>
      </c>
      <c r="L128" s="76"/>
      <c r="M128" s="75" t="s">
        <v>9</v>
      </c>
      <c r="N128" s="74" t="s">
        <v>339</v>
      </c>
      <c r="O128" s="74" t="s">
        <v>338</v>
      </c>
      <c r="P128" s="74" t="s">
        <v>337</v>
      </c>
      <c r="Q128" s="74" t="s">
        <v>336</v>
      </c>
      <c r="R128" s="74" t="s">
        <v>335</v>
      </c>
      <c r="S128" s="74" t="s">
        <v>334</v>
      </c>
      <c r="T128" s="73" t="s">
        <v>333</v>
      </c>
    </row>
    <row r="129" spans="2:65" s="1" customFormat="1" ht="22.8" customHeight="1" x14ac:dyDescent="0.3">
      <c r="B129" s="2"/>
      <c r="C129" s="71" t="s">
        <v>332</v>
      </c>
      <c r="J129" s="70">
        <f>BK129</f>
        <v>0</v>
      </c>
      <c r="L129" s="2"/>
      <c r="M129" s="69"/>
      <c r="N129" s="67"/>
      <c r="O129" s="67"/>
      <c r="P129" s="68">
        <f>P130+P210+P229+P289</f>
        <v>0</v>
      </c>
      <c r="Q129" s="67"/>
      <c r="R129" s="68">
        <f>R130+R210+R229+R289</f>
        <v>319.19017667000003</v>
      </c>
      <c r="S129" s="67"/>
      <c r="T129" s="66">
        <f>T130+T210+T229+T289</f>
        <v>32.030915999999998</v>
      </c>
      <c r="AT129" s="5" t="s">
        <v>13</v>
      </c>
      <c r="AU129" s="5" t="s">
        <v>331</v>
      </c>
      <c r="BK129" s="65">
        <f>BK130+BK210+BK229+BK289</f>
        <v>0</v>
      </c>
    </row>
    <row r="130" spans="2:65" s="26" customFormat="1" ht="25.95" customHeight="1" x14ac:dyDescent="0.25">
      <c r="B130" s="33"/>
      <c r="D130" s="28" t="s">
        <v>13</v>
      </c>
      <c r="E130" s="40" t="s">
        <v>330</v>
      </c>
      <c r="F130" s="40" t="s">
        <v>329</v>
      </c>
      <c r="I130" s="35"/>
      <c r="J130" s="39">
        <f>BK130</f>
        <v>0</v>
      </c>
      <c r="L130" s="33"/>
      <c r="M130" s="32"/>
      <c r="P130" s="31">
        <f>P131+P182</f>
        <v>0</v>
      </c>
      <c r="R130" s="31">
        <f>R131+R182</f>
        <v>319.19017667000003</v>
      </c>
      <c r="T130" s="30">
        <f>T131+T182</f>
        <v>27</v>
      </c>
      <c r="AR130" s="28" t="s">
        <v>5</v>
      </c>
      <c r="AT130" s="29" t="s">
        <v>13</v>
      </c>
      <c r="AU130" s="29" t="s">
        <v>31</v>
      </c>
      <c r="AY130" s="28" t="s">
        <v>6</v>
      </c>
      <c r="BK130" s="27">
        <f>BK131+BK182</f>
        <v>0</v>
      </c>
    </row>
    <row r="131" spans="2:65" s="26" customFormat="1" ht="22.8" customHeight="1" x14ac:dyDescent="0.25">
      <c r="B131" s="33"/>
      <c r="D131" s="28" t="s">
        <v>13</v>
      </c>
      <c r="E131" s="36" t="s">
        <v>5</v>
      </c>
      <c r="F131" s="36" t="s">
        <v>328</v>
      </c>
      <c r="I131" s="35"/>
      <c r="J131" s="34">
        <f>BK131</f>
        <v>0</v>
      </c>
      <c r="L131" s="33"/>
      <c r="M131" s="32"/>
      <c r="P131" s="31">
        <f>P132+SUM(P133:P155)+P161</f>
        <v>0</v>
      </c>
      <c r="R131" s="31">
        <f>R132+SUM(R133:R155)+R161</f>
        <v>0</v>
      </c>
      <c r="T131" s="30">
        <f>T132+SUM(T133:T155)+T161</f>
        <v>27</v>
      </c>
      <c r="AR131" s="28" t="s">
        <v>5</v>
      </c>
      <c r="AT131" s="29" t="s">
        <v>13</v>
      </c>
      <c r="AU131" s="29" t="s">
        <v>5</v>
      </c>
      <c r="AY131" s="28" t="s">
        <v>6</v>
      </c>
      <c r="BK131" s="27">
        <f>BK132+SUM(BK133:BK155)+BK161</f>
        <v>0</v>
      </c>
    </row>
    <row r="132" spans="2:65" s="1" customFormat="1" ht="24.15" customHeight="1" x14ac:dyDescent="0.2">
      <c r="B132" s="2"/>
      <c r="C132" s="25" t="s">
        <v>5</v>
      </c>
      <c r="D132" s="25" t="s">
        <v>7</v>
      </c>
      <c r="E132" s="24" t="s">
        <v>327</v>
      </c>
      <c r="F132" s="23" t="s">
        <v>326</v>
      </c>
      <c r="G132" s="22" t="s">
        <v>229</v>
      </c>
      <c r="H132" s="21">
        <v>132.74799999999999</v>
      </c>
      <c r="I132" s="20"/>
      <c r="J132" s="19">
        <f>ROUND(I132*H132,2)</f>
        <v>0</v>
      </c>
      <c r="K132" s="18"/>
      <c r="L132" s="2"/>
      <c r="M132" s="17" t="s">
        <v>9</v>
      </c>
      <c r="N132" s="16" t="s">
        <v>8</v>
      </c>
      <c r="P132" s="15">
        <f>O132*H132</f>
        <v>0</v>
      </c>
      <c r="Q132" s="15">
        <v>0</v>
      </c>
      <c r="R132" s="15">
        <f>Q132*H132</f>
        <v>0</v>
      </c>
      <c r="S132" s="15">
        <v>0</v>
      </c>
      <c r="T132" s="14">
        <f>S132*H132</f>
        <v>0</v>
      </c>
      <c r="AR132" s="12" t="s">
        <v>35</v>
      </c>
      <c r="AT132" s="12" t="s">
        <v>7</v>
      </c>
      <c r="AU132" s="12" t="s">
        <v>0</v>
      </c>
      <c r="AY132" s="5" t="s">
        <v>6</v>
      </c>
      <c r="BE132" s="13">
        <f>IF(N132="základní",J132,0)</f>
        <v>0</v>
      </c>
      <c r="BF132" s="13">
        <f>IF(N132="snížená",J132,0)</f>
        <v>0</v>
      </c>
      <c r="BG132" s="13">
        <f>IF(N132="zákl. přenesená",J132,0)</f>
        <v>0</v>
      </c>
      <c r="BH132" s="13">
        <f>IF(N132="sníž. přenesená",J132,0)</f>
        <v>0</v>
      </c>
      <c r="BI132" s="13">
        <f>IF(N132="nulová",J132,0)</f>
        <v>0</v>
      </c>
      <c r="BJ132" s="5" t="s">
        <v>5</v>
      </c>
      <c r="BK132" s="13">
        <f>ROUND(I132*H132,2)</f>
        <v>0</v>
      </c>
      <c r="BL132" s="5" t="s">
        <v>35</v>
      </c>
      <c r="BM132" s="12" t="s">
        <v>325</v>
      </c>
    </row>
    <row r="133" spans="2:65" s="1" customFormat="1" ht="38.4" x14ac:dyDescent="0.2">
      <c r="B133" s="2"/>
      <c r="D133" s="11" t="s">
        <v>1</v>
      </c>
      <c r="F133" s="10" t="s">
        <v>324</v>
      </c>
      <c r="I133" s="9"/>
      <c r="L133" s="2"/>
      <c r="M133" s="38"/>
      <c r="T133" s="37"/>
      <c r="AT133" s="5" t="s">
        <v>1</v>
      </c>
      <c r="AU133" s="5" t="s">
        <v>0</v>
      </c>
    </row>
    <row r="134" spans="2:65" s="1" customFormat="1" ht="48" x14ac:dyDescent="0.2">
      <c r="B134" s="2"/>
      <c r="D134" s="11" t="s">
        <v>202</v>
      </c>
      <c r="F134" s="64" t="s">
        <v>323</v>
      </c>
      <c r="I134" s="9"/>
      <c r="L134" s="2"/>
      <c r="M134" s="38"/>
      <c r="T134" s="37"/>
      <c r="AT134" s="5" t="s">
        <v>202</v>
      </c>
      <c r="AU134" s="5" t="s">
        <v>0</v>
      </c>
    </row>
    <row r="135" spans="2:65" s="57" customFormat="1" x14ac:dyDescent="0.2">
      <c r="B135" s="61"/>
      <c r="D135" s="11" t="s">
        <v>188</v>
      </c>
      <c r="E135" s="58" t="s">
        <v>9</v>
      </c>
      <c r="F135" s="63" t="s">
        <v>322</v>
      </c>
      <c r="H135" s="58" t="s">
        <v>9</v>
      </c>
      <c r="I135" s="62"/>
      <c r="L135" s="61"/>
      <c r="M135" s="60"/>
      <c r="T135" s="59"/>
      <c r="AT135" s="58" t="s">
        <v>188</v>
      </c>
      <c r="AU135" s="58" t="s">
        <v>0</v>
      </c>
      <c r="AV135" s="57" t="s">
        <v>5</v>
      </c>
      <c r="AW135" s="57" t="s">
        <v>187</v>
      </c>
      <c r="AX135" s="57" t="s">
        <v>31</v>
      </c>
      <c r="AY135" s="58" t="s">
        <v>6</v>
      </c>
    </row>
    <row r="136" spans="2:65" s="49" customFormat="1" x14ac:dyDescent="0.2">
      <c r="B136" s="53"/>
      <c r="D136" s="11" t="s">
        <v>188</v>
      </c>
      <c r="E136" s="50" t="s">
        <v>9</v>
      </c>
      <c r="F136" s="56" t="s">
        <v>321</v>
      </c>
      <c r="H136" s="55">
        <v>97.9</v>
      </c>
      <c r="I136" s="54"/>
      <c r="L136" s="53"/>
      <c r="M136" s="52"/>
      <c r="T136" s="51"/>
      <c r="AT136" s="50" t="s">
        <v>188</v>
      </c>
      <c r="AU136" s="50" t="s">
        <v>0</v>
      </c>
      <c r="AV136" s="49" t="s">
        <v>0</v>
      </c>
      <c r="AW136" s="49" t="s">
        <v>187</v>
      </c>
      <c r="AX136" s="49" t="s">
        <v>31</v>
      </c>
      <c r="AY136" s="50" t="s">
        <v>6</v>
      </c>
    </row>
    <row r="137" spans="2:65" s="49" customFormat="1" x14ac:dyDescent="0.2">
      <c r="B137" s="53"/>
      <c r="D137" s="11" t="s">
        <v>188</v>
      </c>
      <c r="E137" s="50" t="s">
        <v>9</v>
      </c>
      <c r="F137" s="56" t="s">
        <v>320</v>
      </c>
      <c r="H137" s="55">
        <v>34.847999999999999</v>
      </c>
      <c r="I137" s="54"/>
      <c r="L137" s="53"/>
      <c r="M137" s="52"/>
      <c r="T137" s="51"/>
      <c r="AT137" s="50" t="s">
        <v>188</v>
      </c>
      <c r="AU137" s="50" t="s">
        <v>0</v>
      </c>
      <c r="AV137" s="49" t="s">
        <v>0</v>
      </c>
      <c r="AW137" s="49" t="s">
        <v>187</v>
      </c>
      <c r="AX137" s="49" t="s">
        <v>31</v>
      </c>
      <c r="AY137" s="50" t="s">
        <v>6</v>
      </c>
    </row>
    <row r="138" spans="2:65" s="41" customFormat="1" x14ac:dyDescent="0.2">
      <c r="B138" s="45"/>
      <c r="D138" s="11" t="s">
        <v>188</v>
      </c>
      <c r="E138" s="42" t="s">
        <v>9</v>
      </c>
      <c r="F138" s="48" t="s">
        <v>189</v>
      </c>
      <c r="H138" s="47">
        <v>132.74799999999999</v>
      </c>
      <c r="I138" s="46"/>
      <c r="L138" s="45"/>
      <c r="M138" s="44"/>
      <c r="T138" s="43"/>
      <c r="AT138" s="42" t="s">
        <v>188</v>
      </c>
      <c r="AU138" s="42" t="s">
        <v>0</v>
      </c>
      <c r="AV138" s="41" t="s">
        <v>35</v>
      </c>
      <c r="AW138" s="41" t="s">
        <v>187</v>
      </c>
      <c r="AX138" s="41" t="s">
        <v>5</v>
      </c>
      <c r="AY138" s="42" t="s">
        <v>6</v>
      </c>
    </row>
    <row r="139" spans="2:65" s="1" customFormat="1" ht="33" customHeight="1" x14ac:dyDescent="0.2">
      <c r="B139" s="2"/>
      <c r="C139" s="25" t="s">
        <v>0</v>
      </c>
      <c r="D139" s="25" t="s">
        <v>7</v>
      </c>
      <c r="E139" s="24" t="s">
        <v>319</v>
      </c>
      <c r="F139" s="23" t="s">
        <v>318</v>
      </c>
      <c r="G139" s="22" t="s">
        <v>229</v>
      </c>
      <c r="H139" s="21">
        <v>132.74799999999999</v>
      </c>
      <c r="I139" s="20"/>
      <c r="J139" s="19">
        <f>ROUND(I139*H139,2)</f>
        <v>0</v>
      </c>
      <c r="K139" s="18"/>
      <c r="L139" s="2"/>
      <c r="M139" s="17" t="s">
        <v>9</v>
      </c>
      <c r="N139" s="16" t="s">
        <v>8</v>
      </c>
      <c r="P139" s="15">
        <f>O139*H139</f>
        <v>0</v>
      </c>
      <c r="Q139" s="15">
        <v>0</v>
      </c>
      <c r="R139" s="15">
        <f>Q139*H139</f>
        <v>0</v>
      </c>
      <c r="S139" s="15">
        <v>0</v>
      </c>
      <c r="T139" s="14">
        <f>S139*H139</f>
        <v>0</v>
      </c>
      <c r="AR139" s="12" t="s">
        <v>35</v>
      </c>
      <c r="AT139" s="12" t="s">
        <v>7</v>
      </c>
      <c r="AU139" s="12" t="s">
        <v>0</v>
      </c>
      <c r="AY139" s="5" t="s">
        <v>6</v>
      </c>
      <c r="BE139" s="13">
        <f>IF(N139="základní",J139,0)</f>
        <v>0</v>
      </c>
      <c r="BF139" s="13">
        <f>IF(N139="snížená",J139,0)</f>
        <v>0</v>
      </c>
      <c r="BG139" s="13">
        <f>IF(N139="zákl. přenesená",J139,0)</f>
        <v>0</v>
      </c>
      <c r="BH139" s="13">
        <f>IF(N139="sníž. přenesená",J139,0)</f>
        <v>0</v>
      </c>
      <c r="BI139" s="13">
        <f>IF(N139="nulová",J139,0)</f>
        <v>0</v>
      </c>
      <c r="BJ139" s="5" t="s">
        <v>5</v>
      </c>
      <c r="BK139" s="13">
        <f>ROUND(I139*H139,2)</f>
        <v>0</v>
      </c>
      <c r="BL139" s="5" t="s">
        <v>35</v>
      </c>
      <c r="BM139" s="12" t="s">
        <v>317</v>
      </c>
    </row>
    <row r="140" spans="2:65" s="1" customFormat="1" ht="48" x14ac:dyDescent="0.2">
      <c r="B140" s="2"/>
      <c r="D140" s="11" t="s">
        <v>1</v>
      </c>
      <c r="F140" s="10" t="s">
        <v>316</v>
      </c>
      <c r="I140" s="9"/>
      <c r="L140" s="2"/>
      <c r="M140" s="38"/>
      <c r="T140" s="37"/>
      <c r="AT140" s="5" t="s">
        <v>1</v>
      </c>
      <c r="AU140" s="5" t="s">
        <v>0</v>
      </c>
    </row>
    <row r="141" spans="2:65" s="1" customFormat="1" ht="86.4" x14ac:dyDescent="0.2">
      <c r="B141" s="2"/>
      <c r="D141" s="11" t="s">
        <v>202</v>
      </c>
      <c r="F141" s="64" t="s">
        <v>315</v>
      </c>
      <c r="I141" s="9"/>
      <c r="L141" s="2"/>
      <c r="M141" s="38"/>
      <c r="T141" s="37"/>
      <c r="AT141" s="5" t="s">
        <v>202</v>
      </c>
      <c r="AU141" s="5" t="s">
        <v>0</v>
      </c>
    </row>
    <row r="142" spans="2:65" s="49" customFormat="1" x14ac:dyDescent="0.2">
      <c r="B142" s="53"/>
      <c r="D142" s="11" t="s">
        <v>188</v>
      </c>
      <c r="E142" s="50" t="s">
        <v>9</v>
      </c>
      <c r="F142" s="56" t="s">
        <v>314</v>
      </c>
      <c r="H142" s="55">
        <v>132.74799999999999</v>
      </c>
      <c r="I142" s="54"/>
      <c r="L142" s="53"/>
      <c r="M142" s="52"/>
      <c r="T142" s="51"/>
      <c r="AT142" s="50" t="s">
        <v>188</v>
      </c>
      <c r="AU142" s="50" t="s">
        <v>0</v>
      </c>
      <c r="AV142" s="49" t="s">
        <v>0</v>
      </c>
      <c r="AW142" s="49" t="s">
        <v>187</v>
      </c>
      <c r="AX142" s="49" t="s">
        <v>31</v>
      </c>
      <c r="AY142" s="50" t="s">
        <v>6</v>
      </c>
    </row>
    <row r="143" spans="2:65" s="41" customFormat="1" x14ac:dyDescent="0.2">
      <c r="B143" s="45"/>
      <c r="D143" s="11" t="s">
        <v>188</v>
      </c>
      <c r="E143" s="42" t="s">
        <v>9</v>
      </c>
      <c r="F143" s="48" t="s">
        <v>189</v>
      </c>
      <c r="H143" s="47">
        <v>132.74799999999999</v>
      </c>
      <c r="I143" s="46"/>
      <c r="L143" s="45"/>
      <c r="M143" s="44"/>
      <c r="T143" s="43"/>
      <c r="AT143" s="42" t="s">
        <v>188</v>
      </c>
      <c r="AU143" s="42" t="s">
        <v>0</v>
      </c>
      <c r="AV143" s="41" t="s">
        <v>35</v>
      </c>
      <c r="AW143" s="41" t="s">
        <v>187</v>
      </c>
      <c r="AX143" s="41" t="s">
        <v>5</v>
      </c>
      <c r="AY143" s="42" t="s">
        <v>6</v>
      </c>
    </row>
    <row r="144" spans="2:65" s="1" customFormat="1" ht="24.15" customHeight="1" x14ac:dyDescent="0.2">
      <c r="B144" s="2"/>
      <c r="C144" s="25" t="s">
        <v>251</v>
      </c>
      <c r="D144" s="25" t="s">
        <v>7</v>
      </c>
      <c r="E144" s="24" t="s">
        <v>313</v>
      </c>
      <c r="F144" s="23" t="s">
        <v>312</v>
      </c>
      <c r="G144" s="22" t="s">
        <v>229</v>
      </c>
      <c r="H144" s="21">
        <v>132.74799999999999</v>
      </c>
      <c r="I144" s="20"/>
      <c r="J144" s="19">
        <f>ROUND(I144*H144,2)</f>
        <v>0</v>
      </c>
      <c r="K144" s="18"/>
      <c r="L144" s="2"/>
      <c r="M144" s="17" t="s">
        <v>9</v>
      </c>
      <c r="N144" s="16" t="s">
        <v>8</v>
      </c>
      <c r="P144" s="15">
        <f>O144*H144</f>
        <v>0</v>
      </c>
      <c r="Q144" s="15">
        <v>0</v>
      </c>
      <c r="R144" s="15">
        <f>Q144*H144</f>
        <v>0</v>
      </c>
      <c r="S144" s="15">
        <v>0</v>
      </c>
      <c r="T144" s="14">
        <f>S144*H144</f>
        <v>0</v>
      </c>
      <c r="AR144" s="12" t="s">
        <v>35</v>
      </c>
      <c r="AT144" s="12" t="s">
        <v>7</v>
      </c>
      <c r="AU144" s="12" t="s">
        <v>0</v>
      </c>
      <c r="AY144" s="5" t="s">
        <v>6</v>
      </c>
      <c r="BE144" s="13">
        <f>IF(N144="základní",J144,0)</f>
        <v>0</v>
      </c>
      <c r="BF144" s="13">
        <f>IF(N144="snížená",J144,0)</f>
        <v>0</v>
      </c>
      <c r="BG144" s="13">
        <f>IF(N144="zákl. přenesená",J144,0)</f>
        <v>0</v>
      </c>
      <c r="BH144" s="13">
        <f>IF(N144="sníž. přenesená",J144,0)</f>
        <v>0</v>
      </c>
      <c r="BI144" s="13">
        <f>IF(N144="nulová",J144,0)</f>
        <v>0</v>
      </c>
      <c r="BJ144" s="5" t="s">
        <v>5</v>
      </c>
      <c r="BK144" s="13">
        <f>ROUND(I144*H144,2)</f>
        <v>0</v>
      </c>
      <c r="BL144" s="5" t="s">
        <v>35</v>
      </c>
      <c r="BM144" s="12" t="s">
        <v>311</v>
      </c>
    </row>
    <row r="145" spans="2:65" s="1" customFormat="1" ht="38.4" x14ac:dyDescent="0.2">
      <c r="B145" s="2"/>
      <c r="D145" s="11" t="s">
        <v>1</v>
      </c>
      <c r="F145" s="10" t="s">
        <v>310</v>
      </c>
      <c r="I145" s="9"/>
      <c r="L145" s="2"/>
      <c r="M145" s="38"/>
      <c r="T145" s="37"/>
      <c r="AT145" s="5" t="s">
        <v>1</v>
      </c>
      <c r="AU145" s="5" t="s">
        <v>0</v>
      </c>
    </row>
    <row r="146" spans="2:65" s="1" customFormat="1" ht="163.19999999999999" x14ac:dyDescent="0.2">
      <c r="B146" s="2"/>
      <c r="D146" s="11" t="s">
        <v>202</v>
      </c>
      <c r="F146" s="64" t="s">
        <v>309</v>
      </c>
      <c r="I146" s="9"/>
      <c r="L146" s="2"/>
      <c r="M146" s="38"/>
      <c r="T146" s="37"/>
      <c r="AT146" s="5" t="s">
        <v>202</v>
      </c>
      <c r="AU146" s="5" t="s">
        <v>0</v>
      </c>
    </row>
    <row r="147" spans="2:65" s="1" customFormat="1" ht="24.15" customHeight="1" x14ac:dyDescent="0.2">
      <c r="B147" s="2"/>
      <c r="C147" s="25" t="s">
        <v>35</v>
      </c>
      <c r="D147" s="25" t="s">
        <v>7</v>
      </c>
      <c r="E147" s="24" t="s">
        <v>308</v>
      </c>
      <c r="F147" s="23" t="s">
        <v>307</v>
      </c>
      <c r="G147" s="22" t="s">
        <v>221</v>
      </c>
      <c r="H147" s="21">
        <v>212.39699999999999</v>
      </c>
      <c r="I147" s="20"/>
      <c r="J147" s="19">
        <f>ROUND(I147*H147,2)</f>
        <v>0</v>
      </c>
      <c r="K147" s="18"/>
      <c r="L147" s="2"/>
      <c r="M147" s="17" t="s">
        <v>9</v>
      </c>
      <c r="N147" s="16" t="s">
        <v>8</v>
      </c>
      <c r="P147" s="15">
        <f>O147*H147</f>
        <v>0</v>
      </c>
      <c r="Q147" s="15">
        <v>0</v>
      </c>
      <c r="R147" s="15">
        <f>Q147*H147</f>
        <v>0</v>
      </c>
      <c r="S147" s="15">
        <v>0</v>
      </c>
      <c r="T147" s="14">
        <f>S147*H147</f>
        <v>0</v>
      </c>
      <c r="AR147" s="12" t="s">
        <v>35</v>
      </c>
      <c r="AT147" s="12" t="s">
        <v>7</v>
      </c>
      <c r="AU147" s="12" t="s">
        <v>0</v>
      </c>
      <c r="AY147" s="5" t="s">
        <v>6</v>
      </c>
      <c r="BE147" s="13">
        <f>IF(N147="základní",J147,0)</f>
        <v>0</v>
      </c>
      <c r="BF147" s="13">
        <f>IF(N147="snížená",J147,0)</f>
        <v>0</v>
      </c>
      <c r="BG147" s="13">
        <f>IF(N147="zákl. přenesená",J147,0)</f>
        <v>0</v>
      </c>
      <c r="BH147" s="13">
        <f>IF(N147="sníž. přenesená",J147,0)</f>
        <v>0</v>
      </c>
      <c r="BI147" s="13">
        <f>IF(N147="nulová",J147,0)</f>
        <v>0</v>
      </c>
      <c r="BJ147" s="5" t="s">
        <v>5</v>
      </c>
      <c r="BK147" s="13">
        <f>ROUND(I147*H147,2)</f>
        <v>0</v>
      </c>
      <c r="BL147" s="5" t="s">
        <v>35</v>
      </c>
      <c r="BM147" s="12" t="s">
        <v>306</v>
      </c>
    </row>
    <row r="148" spans="2:65" s="1" customFormat="1" ht="38.4" x14ac:dyDescent="0.2">
      <c r="B148" s="2"/>
      <c r="D148" s="11" t="s">
        <v>1</v>
      </c>
      <c r="F148" s="10" t="s">
        <v>305</v>
      </c>
      <c r="I148" s="9"/>
      <c r="L148" s="2"/>
      <c r="M148" s="38"/>
      <c r="T148" s="37"/>
      <c r="AT148" s="5" t="s">
        <v>1</v>
      </c>
      <c r="AU148" s="5" t="s">
        <v>0</v>
      </c>
    </row>
    <row r="149" spans="2:65" s="1" customFormat="1" ht="48" x14ac:dyDescent="0.2">
      <c r="B149" s="2"/>
      <c r="D149" s="11" t="s">
        <v>202</v>
      </c>
      <c r="F149" s="64" t="s">
        <v>304</v>
      </c>
      <c r="I149" s="9"/>
      <c r="L149" s="2"/>
      <c r="M149" s="38"/>
      <c r="T149" s="37"/>
      <c r="AT149" s="5" t="s">
        <v>202</v>
      </c>
      <c r="AU149" s="5" t="s">
        <v>0</v>
      </c>
    </row>
    <row r="150" spans="2:65" s="49" customFormat="1" x14ac:dyDescent="0.2">
      <c r="B150" s="53"/>
      <c r="D150" s="11" t="s">
        <v>188</v>
      </c>
      <c r="E150" s="50" t="s">
        <v>9</v>
      </c>
      <c r="F150" s="56" t="s">
        <v>303</v>
      </c>
      <c r="H150" s="55">
        <v>212.39699999999999</v>
      </c>
      <c r="I150" s="54"/>
      <c r="L150" s="53"/>
      <c r="M150" s="52"/>
      <c r="T150" s="51"/>
      <c r="AT150" s="50" t="s">
        <v>188</v>
      </c>
      <c r="AU150" s="50" t="s">
        <v>0</v>
      </c>
      <c r="AV150" s="49" t="s">
        <v>0</v>
      </c>
      <c r="AW150" s="49" t="s">
        <v>187</v>
      </c>
      <c r="AX150" s="49" t="s">
        <v>31</v>
      </c>
      <c r="AY150" s="50" t="s">
        <v>6</v>
      </c>
    </row>
    <row r="151" spans="2:65" s="41" customFormat="1" x14ac:dyDescent="0.2">
      <c r="B151" s="45"/>
      <c r="D151" s="11" t="s">
        <v>188</v>
      </c>
      <c r="E151" s="42" t="s">
        <v>9</v>
      </c>
      <c r="F151" s="48" t="s">
        <v>189</v>
      </c>
      <c r="H151" s="47">
        <v>212.39699999999999</v>
      </c>
      <c r="I151" s="46"/>
      <c r="L151" s="45"/>
      <c r="M151" s="44"/>
      <c r="T151" s="43"/>
      <c r="AT151" s="42" t="s">
        <v>188</v>
      </c>
      <c r="AU151" s="42" t="s">
        <v>0</v>
      </c>
      <c r="AV151" s="41" t="s">
        <v>35</v>
      </c>
      <c r="AW151" s="41" t="s">
        <v>187</v>
      </c>
      <c r="AX151" s="41" t="s">
        <v>5</v>
      </c>
      <c r="AY151" s="42" t="s">
        <v>6</v>
      </c>
    </row>
    <row r="152" spans="2:65" s="1" customFormat="1" ht="16.5" customHeight="1" x14ac:dyDescent="0.2">
      <c r="B152" s="2"/>
      <c r="C152" s="25" t="s">
        <v>14</v>
      </c>
      <c r="D152" s="25" t="s">
        <v>7</v>
      </c>
      <c r="E152" s="24" t="s">
        <v>302</v>
      </c>
      <c r="F152" s="23" t="s">
        <v>301</v>
      </c>
      <c r="G152" s="22" t="s">
        <v>229</v>
      </c>
      <c r="H152" s="21">
        <v>132.74799999999999</v>
      </c>
      <c r="I152" s="20"/>
      <c r="J152" s="19">
        <f>ROUND(I152*H152,2)</f>
        <v>0</v>
      </c>
      <c r="K152" s="18"/>
      <c r="L152" s="2"/>
      <c r="M152" s="17" t="s">
        <v>9</v>
      </c>
      <c r="N152" s="16" t="s">
        <v>8</v>
      </c>
      <c r="P152" s="15">
        <f>O152*H152</f>
        <v>0</v>
      </c>
      <c r="Q152" s="15">
        <v>0</v>
      </c>
      <c r="R152" s="15">
        <f>Q152*H152</f>
        <v>0</v>
      </c>
      <c r="S152" s="15">
        <v>0</v>
      </c>
      <c r="T152" s="14">
        <f>S152*H152</f>
        <v>0</v>
      </c>
      <c r="AR152" s="12" t="s">
        <v>35</v>
      </c>
      <c r="AT152" s="12" t="s">
        <v>7</v>
      </c>
      <c r="AU152" s="12" t="s">
        <v>0</v>
      </c>
      <c r="AY152" s="5" t="s">
        <v>6</v>
      </c>
      <c r="BE152" s="13">
        <f>IF(N152="základní",J152,0)</f>
        <v>0</v>
      </c>
      <c r="BF152" s="13">
        <f>IF(N152="snížená",J152,0)</f>
        <v>0</v>
      </c>
      <c r="BG152" s="13">
        <f>IF(N152="zákl. přenesená",J152,0)</f>
        <v>0</v>
      </c>
      <c r="BH152" s="13">
        <f>IF(N152="sníž. přenesená",J152,0)</f>
        <v>0</v>
      </c>
      <c r="BI152" s="13">
        <f>IF(N152="nulová",J152,0)</f>
        <v>0</v>
      </c>
      <c r="BJ152" s="5" t="s">
        <v>5</v>
      </c>
      <c r="BK152" s="13">
        <f>ROUND(I152*H152,2)</f>
        <v>0</v>
      </c>
      <c r="BL152" s="5" t="s">
        <v>35</v>
      </c>
      <c r="BM152" s="12" t="s">
        <v>300</v>
      </c>
    </row>
    <row r="153" spans="2:65" s="1" customFormat="1" ht="28.8" x14ac:dyDescent="0.2">
      <c r="B153" s="2"/>
      <c r="D153" s="11" t="s">
        <v>1</v>
      </c>
      <c r="F153" s="10" t="s">
        <v>299</v>
      </c>
      <c r="I153" s="9"/>
      <c r="L153" s="2"/>
      <c r="M153" s="38"/>
      <c r="T153" s="37"/>
      <c r="AT153" s="5" t="s">
        <v>1</v>
      </c>
      <c r="AU153" s="5" t="s">
        <v>0</v>
      </c>
    </row>
    <row r="154" spans="2:65" s="1" customFormat="1" ht="163.19999999999999" x14ac:dyDescent="0.2">
      <c r="B154" s="2"/>
      <c r="D154" s="11" t="s">
        <v>202</v>
      </c>
      <c r="F154" s="64" t="s">
        <v>298</v>
      </c>
      <c r="I154" s="9"/>
      <c r="L154" s="2"/>
      <c r="M154" s="38"/>
      <c r="T154" s="37"/>
      <c r="AT154" s="5" t="s">
        <v>202</v>
      </c>
      <c r="AU154" s="5" t="s">
        <v>0</v>
      </c>
    </row>
    <row r="155" spans="2:65" s="26" customFormat="1" ht="20.85" customHeight="1" x14ac:dyDescent="0.25">
      <c r="B155" s="33"/>
      <c r="D155" s="28" t="s">
        <v>13</v>
      </c>
      <c r="E155" s="36" t="s">
        <v>275</v>
      </c>
      <c r="F155" s="36" t="s">
        <v>297</v>
      </c>
      <c r="I155" s="35"/>
      <c r="J155" s="34">
        <f>BK155</f>
        <v>0</v>
      </c>
      <c r="L155" s="33"/>
      <c r="M155" s="32"/>
      <c r="P155" s="31">
        <f>SUM(P156:P160)</f>
        <v>0</v>
      </c>
      <c r="R155" s="31">
        <f>SUM(R156:R160)</f>
        <v>0</v>
      </c>
      <c r="T155" s="30">
        <f>SUM(T156:T160)</f>
        <v>27</v>
      </c>
      <c r="AR155" s="28" t="s">
        <v>5</v>
      </c>
      <c r="AT155" s="29" t="s">
        <v>13</v>
      </c>
      <c r="AU155" s="29" t="s">
        <v>0</v>
      </c>
      <c r="AY155" s="28" t="s">
        <v>6</v>
      </c>
      <c r="BK155" s="27">
        <f>SUM(BK156:BK160)</f>
        <v>0</v>
      </c>
    </row>
    <row r="156" spans="2:65" s="1" customFormat="1" ht="16.5" customHeight="1" x14ac:dyDescent="0.2">
      <c r="B156" s="2"/>
      <c r="C156" s="25" t="s">
        <v>296</v>
      </c>
      <c r="D156" s="25" t="s">
        <v>7</v>
      </c>
      <c r="E156" s="24" t="s">
        <v>295</v>
      </c>
      <c r="F156" s="23" t="s">
        <v>294</v>
      </c>
      <c r="G156" s="22" t="s">
        <v>229</v>
      </c>
      <c r="H156" s="21">
        <v>11.25</v>
      </c>
      <c r="I156" s="20"/>
      <c r="J156" s="19">
        <f>ROUND(I156*H156,2)</f>
        <v>0</v>
      </c>
      <c r="K156" s="18"/>
      <c r="L156" s="2"/>
      <c r="M156" s="17" t="s">
        <v>9</v>
      </c>
      <c r="N156" s="16" t="s">
        <v>8</v>
      </c>
      <c r="P156" s="15">
        <f>O156*H156</f>
        <v>0</v>
      </c>
      <c r="Q156" s="15">
        <v>0</v>
      </c>
      <c r="R156" s="15">
        <f>Q156*H156</f>
        <v>0</v>
      </c>
      <c r="S156" s="15">
        <v>2.4</v>
      </c>
      <c r="T156" s="14">
        <f>S156*H156</f>
        <v>27</v>
      </c>
      <c r="AR156" s="12" t="s">
        <v>35</v>
      </c>
      <c r="AT156" s="12" t="s">
        <v>7</v>
      </c>
      <c r="AU156" s="12" t="s">
        <v>251</v>
      </c>
      <c r="AY156" s="5" t="s">
        <v>6</v>
      </c>
      <c r="BE156" s="13">
        <f>IF(N156="základní",J156,0)</f>
        <v>0</v>
      </c>
      <c r="BF156" s="13">
        <f>IF(N156="snížená",J156,0)</f>
        <v>0</v>
      </c>
      <c r="BG156" s="13">
        <f>IF(N156="zákl. přenesená",J156,0)</f>
        <v>0</v>
      </c>
      <c r="BH156" s="13">
        <f>IF(N156="sníž. přenesená",J156,0)</f>
        <v>0</v>
      </c>
      <c r="BI156" s="13">
        <f>IF(N156="nulová",J156,0)</f>
        <v>0</v>
      </c>
      <c r="BJ156" s="5" t="s">
        <v>5</v>
      </c>
      <c r="BK156" s="13">
        <f>ROUND(I156*H156,2)</f>
        <v>0</v>
      </c>
      <c r="BL156" s="5" t="s">
        <v>35</v>
      </c>
      <c r="BM156" s="12" t="s">
        <v>293</v>
      </c>
    </row>
    <row r="157" spans="2:65" s="1" customFormat="1" x14ac:dyDescent="0.2">
      <c r="B157" s="2"/>
      <c r="D157" s="11" t="s">
        <v>1</v>
      </c>
      <c r="F157" s="10" t="s">
        <v>292</v>
      </c>
      <c r="I157" s="9"/>
      <c r="L157" s="2"/>
      <c r="M157" s="38"/>
      <c r="T157" s="37"/>
      <c r="AT157" s="5" t="s">
        <v>1</v>
      </c>
      <c r="AU157" s="5" t="s">
        <v>251</v>
      </c>
    </row>
    <row r="158" spans="2:65" s="57" customFormat="1" x14ac:dyDescent="0.2">
      <c r="B158" s="61"/>
      <c r="D158" s="11" t="s">
        <v>188</v>
      </c>
      <c r="E158" s="58" t="s">
        <v>9</v>
      </c>
      <c r="F158" s="63" t="s">
        <v>291</v>
      </c>
      <c r="H158" s="58" t="s">
        <v>9</v>
      </c>
      <c r="I158" s="62"/>
      <c r="L158" s="61"/>
      <c r="M158" s="60"/>
      <c r="T158" s="59"/>
      <c r="AT158" s="58" t="s">
        <v>188</v>
      </c>
      <c r="AU158" s="58" t="s">
        <v>251</v>
      </c>
      <c r="AV158" s="57" t="s">
        <v>5</v>
      </c>
      <c r="AW158" s="57" t="s">
        <v>187</v>
      </c>
      <c r="AX158" s="57" t="s">
        <v>31</v>
      </c>
      <c r="AY158" s="58" t="s">
        <v>6</v>
      </c>
    </row>
    <row r="159" spans="2:65" s="49" customFormat="1" x14ac:dyDescent="0.2">
      <c r="B159" s="53"/>
      <c r="D159" s="11" t="s">
        <v>188</v>
      </c>
      <c r="E159" s="50" t="s">
        <v>9</v>
      </c>
      <c r="F159" s="56" t="s">
        <v>290</v>
      </c>
      <c r="H159" s="55">
        <v>11.25</v>
      </c>
      <c r="I159" s="54"/>
      <c r="L159" s="53"/>
      <c r="M159" s="52"/>
      <c r="T159" s="51"/>
      <c r="AT159" s="50" t="s">
        <v>188</v>
      </c>
      <c r="AU159" s="50" t="s">
        <v>251</v>
      </c>
      <c r="AV159" s="49" t="s">
        <v>0</v>
      </c>
      <c r="AW159" s="49" t="s">
        <v>187</v>
      </c>
      <c r="AX159" s="49" t="s">
        <v>31</v>
      </c>
      <c r="AY159" s="50" t="s">
        <v>6</v>
      </c>
    </row>
    <row r="160" spans="2:65" s="41" customFormat="1" x14ac:dyDescent="0.2">
      <c r="B160" s="45"/>
      <c r="D160" s="11" t="s">
        <v>188</v>
      </c>
      <c r="E160" s="42" t="s">
        <v>9</v>
      </c>
      <c r="F160" s="48" t="s">
        <v>189</v>
      </c>
      <c r="H160" s="47">
        <v>11.25</v>
      </c>
      <c r="I160" s="46"/>
      <c r="L160" s="45"/>
      <c r="M160" s="44"/>
      <c r="T160" s="43"/>
      <c r="AT160" s="42" t="s">
        <v>188</v>
      </c>
      <c r="AU160" s="42" t="s">
        <v>251</v>
      </c>
      <c r="AV160" s="41" t="s">
        <v>35</v>
      </c>
      <c r="AW160" s="41" t="s">
        <v>187</v>
      </c>
      <c r="AX160" s="41" t="s">
        <v>5</v>
      </c>
      <c r="AY160" s="42" t="s">
        <v>6</v>
      </c>
    </row>
    <row r="161" spans="2:65" s="26" customFormat="1" ht="20.85" customHeight="1" x14ac:dyDescent="0.25">
      <c r="B161" s="33"/>
      <c r="D161" s="28" t="s">
        <v>13</v>
      </c>
      <c r="E161" s="36" t="s">
        <v>289</v>
      </c>
      <c r="F161" s="36" t="s">
        <v>288</v>
      </c>
      <c r="I161" s="35"/>
      <c r="J161" s="34">
        <f>BK161</f>
        <v>0</v>
      </c>
      <c r="L161" s="33"/>
      <c r="M161" s="32"/>
      <c r="P161" s="31">
        <f>SUM(P162:P181)</f>
        <v>0</v>
      </c>
      <c r="R161" s="31">
        <f>SUM(R162:R181)</f>
        <v>0</v>
      </c>
      <c r="T161" s="30">
        <f>SUM(T162:T181)</f>
        <v>0</v>
      </c>
      <c r="AR161" s="28" t="s">
        <v>5</v>
      </c>
      <c r="AT161" s="29" t="s">
        <v>13</v>
      </c>
      <c r="AU161" s="29" t="s">
        <v>0</v>
      </c>
      <c r="AY161" s="28" t="s">
        <v>6</v>
      </c>
      <c r="BK161" s="27">
        <f>SUM(BK162:BK181)</f>
        <v>0</v>
      </c>
    </row>
    <row r="162" spans="2:65" s="1" customFormat="1" ht="16.5" customHeight="1" x14ac:dyDescent="0.2">
      <c r="B162" s="2"/>
      <c r="C162" s="25" t="s">
        <v>287</v>
      </c>
      <c r="D162" s="25" t="s">
        <v>7</v>
      </c>
      <c r="E162" s="24" t="s">
        <v>286</v>
      </c>
      <c r="F162" s="23" t="s">
        <v>285</v>
      </c>
      <c r="G162" s="22" t="s">
        <v>221</v>
      </c>
      <c r="H162" s="21">
        <v>27</v>
      </c>
      <c r="I162" s="20"/>
      <c r="J162" s="19">
        <f>ROUND(I162*H162,2)</f>
        <v>0</v>
      </c>
      <c r="K162" s="18"/>
      <c r="L162" s="2"/>
      <c r="M162" s="17" t="s">
        <v>9</v>
      </c>
      <c r="N162" s="16" t="s">
        <v>8</v>
      </c>
      <c r="P162" s="15">
        <f>O162*H162</f>
        <v>0</v>
      </c>
      <c r="Q162" s="15">
        <v>0</v>
      </c>
      <c r="R162" s="15">
        <f>Q162*H162</f>
        <v>0</v>
      </c>
      <c r="S162" s="15">
        <v>0</v>
      </c>
      <c r="T162" s="14">
        <f>S162*H162</f>
        <v>0</v>
      </c>
      <c r="AR162" s="12" t="s">
        <v>35</v>
      </c>
      <c r="AT162" s="12" t="s">
        <v>7</v>
      </c>
      <c r="AU162" s="12" t="s">
        <v>251</v>
      </c>
      <c r="AY162" s="5" t="s">
        <v>6</v>
      </c>
      <c r="BE162" s="13">
        <f>IF(N162="základní",J162,0)</f>
        <v>0</v>
      </c>
      <c r="BF162" s="13">
        <f>IF(N162="snížená",J162,0)</f>
        <v>0</v>
      </c>
      <c r="BG162" s="13">
        <f>IF(N162="zákl. přenesená",J162,0)</f>
        <v>0</v>
      </c>
      <c r="BH162" s="13">
        <f>IF(N162="sníž. přenesená",J162,0)</f>
        <v>0</v>
      </c>
      <c r="BI162" s="13">
        <f>IF(N162="nulová",J162,0)</f>
        <v>0</v>
      </c>
      <c r="BJ162" s="5" t="s">
        <v>5</v>
      </c>
      <c r="BK162" s="13">
        <f>ROUND(I162*H162,2)</f>
        <v>0</v>
      </c>
      <c r="BL162" s="5" t="s">
        <v>35</v>
      </c>
      <c r="BM162" s="12" t="s">
        <v>284</v>
      </c>
    </row>
    <row r="163" spans="2:65" s="1" customFormat="1" ht="28.8" x14ac:dyDescent="0.2">
      <c r="B163" s="2"/>
      <c r="D163" s="11" t="s">
        <v>1</v>
      </c>
      <c r="F163" s="10" t="s">
        <v>283</v>
      </c>
      <c r="I163" s="9"/>
      <c r="L163" s="2"/>
      <c r="M163" s="38"/>
      <c r="T163" s="37"/>
      <c r="AT163" s="5" t="s">
        <v>1</v>
      </c>
      <c r="AU163" s="5" t="s">
        <v>251</v>
      </c>
    </row>
    <row r="164" spans="2:65" s="1" customFormat="1" ht="86.4" x14ac:dyDescent="0.2">
      <c r="B164" s="2"/>
      <c r="D164" s="11" t="s">
        <v>202</v>
      </c>
      <c r="F164" s="64" t="s">
        <v>277</v>
      </c>
      <c r="I164" s="9"/>
      <c r="L164" s="2"/>
      <c r="M164" s="38"/>
      <c r="T164" s="37"/>
      <c r="AT164" s="5" t="s">
        <v>202</v>
      </c>
      <c r="AU164" s="5" t="s">
        <v>251</v>
      </c>
    </row>
    <row r="165" spans="2:65" s="1" customFormat="1" ht="24.15" customHeight="1" x14ac:dyDescent="0.2">
      <c r="B165" s="2"/>
      <c r="C165" s="25" t="s">
        <v>282</v>
      </c>
      <c r="D165" s="25" t="s">
        <v>7</v>
      </c>
      <c r="E165" s="24" t="s">
        <v>281</v>
      </c>
      <c r="F165" s="23" t="s">
        <v>280</v>
      </c>
      <c r="G165" s="22" t="s">
        <v>221</v>
      </c>
      <c r="H165" s="21">
        <v>640.62</v>
      </c>
      <c r="I165" s="20"/>
      <c r="J165" s="19">
        <f>ROUND(I165*H165,2)</f>
        <v>0</v>
      </c>
      <c r="K165" s="18"/>
      <c r="L165" s="2"/>
      <c r="M165" s="17" t="s">
        <v>9</v>
      </c>
      <c r="N165" s="16" t="s">
        <v>8</v>
      </c>
      <c r="P165" s="15">
        <f>O165*H165</f>
        <v>0</v>
      </c>
      <c r="Q165" s="15">
        <v>0</v>
      </c>
      <c r="R165" s="15">
        <f>Q165*H165</f>
        <v>0</v>
      </c>
      <c r="S165" s="15">
        <v>0</v>
      </c>
      <c r="T165" s="14">
        <f>S165*H165</f>
        <v>0</v>
      </c>
      <c r="AR165" s="12" t="s">
        <v>35</v>
      </c>
      <c r="AT165" s="12" t="s">
        <v>7</v>
      </c>
      <c r="AU165" s="12" t="s">
        <v>251</v>
      </c>
      <c r="AY165" s="5" t="s">
        <v>6</v>
      </c>
      <c r="BE165" s="13">
        <f>IF(N165="základní",J165,0)</f>
        <v>0</v>
      </c>
      <c r="BF165" s="13">
        <f>IF(N165="snížená",J165,0)</f>
        <v>0</v>
      </c>
      <c r="BG165" s="13">
        <f>IF(N165="zákl. přenesená",J165,0)</f>
        <v>0</v>
      </c>
      <c r="BH165" s="13">
        <f>IF(N165="sníž. přenesená",J165,0)</f>
        <v>0</v>
      </c>
      <c r="BI165" s="13">
        <f>IF(N165="nulová",J165,0)</f>
        <v>0</v>
      </c>
      <c r="BJ165" s="5" t="s">
        <v>5</v>
      </c>
      <c r="BK165" s="13">
        <f>ROUND(I165*H165,2)</f>
        <v>0</v>
      </c>
      <c r="BL165" s="5" t="s">
        <v>35</v>
      </c>
      <c r="BM165" s="12" t="s">
        <v>279</v>
      </c>
    </row>
    <row r="166" spans="2:65" s="1" customFormat="1" ht="38.4" x14ac:dyDescent="0.2">
      <c r="B166" s="2"/>
      <c r="D166" s="11" t="s">
        <v>1</v>
      </c>
      <c r="F166" s="10" t="s">
        <v>278</v>
      </c>
      <c r="I166" s="9"/>
      <c r="L166" s="2"/>
      <c r="M166" s="38"/>
      <c r="T166" s="37"/>
      <c r="AT166" s="5" t="s">
        <v>1</v>
      </c>
      <c r="AU166" s="5" t="s">
        <v>251</v>
      </c>
    </row>
    <row r="167" spans="2:65" s="1" customFormat="1" ht="86.4" x14ac:dyDescent="0.2">
      <c r="B167" s="2"/>
      <c r="D167" s="11" t="s">
        <v>202</v>
      </c>
      <c r="F167" s="64" t="s">
        <v>277</v>
      </c>
      <c r="I167" s="9"/>
      <c r="L167" s="2"/>
      <c r="M167" s="38"/>
      <c r="T167" s="37"/>
      <c r="AT167" s="5" t="s">
        <v>202</v>
      </c>
      <c r="AU167" s="5" t="s">
        <v>251</v>
      </c>
    </row>
    <row r="168" spans="2:65" s="49" customFormat="1" ht="20.399999999999999" x14ac:dyDescent="0.2">
      <c r="B168" s="53"/>
      <c r="D168" s="11" t="s">
        <v>188</v>
      </c>
      <c r="F168" s="56" t="s">
        <v>276</v>
      </c>
      <c r="H168" s="55">
        <v>640.62</v>
      </c>
      <c r="I168" s="54"/>
      <c r="L168" s="53"/>
      <c r="M168" s="52"/>
      <c r="T168" s="51"/>
      <c r="AT168" s="50" t="s">
        <v>188</v>
      </c>
      <c r="AU168" s="50" t="s">
        <v>251</v>
      </c>
      <c r="AV168" s="49" t="s">
        <v>0</v>
      </c>
      <c r="AW168" s="49" t="s">
        <v>250</v>
      </c>
      <c r="AX168" s="49" t="s">
        <v>5</v>
      </c>
      <c r="AY168" s="50" t="s">
        <v>6</v>
      </c>
    </row>
    <row r="169" spans="2:65" s="1" customFormat="1" ht="24.15" customHeight="1" x14ac:dyDescent="0.2">
      <c r="B169" s="2"/>
      <c r="C169" s="25" t="s">
        <v>275</v>
      </c>
      <c r="D169" s="25" t="s">
        <v>7</v>
      </c>
      <c r="E169" s="24" t="s">
        <v>274</v>
      </c>
      <c r="F169" s="23" t="s">
        <v>273</v>
      </c>
      <c r="G169" s="22" t="s">
        <v>221</v>
      </c>
      <c r="H169" s="21">
        <v>32.030999999999999</v>
      </c>
      <c r="I169" s="20"/>
      <c r="J169" s="19">
        <f>ROUND(I169*H169,2)</f>
        <v>0</v>
      </c>
      <c r="K169" s="18"/>
      <c r="L169" s="2"/>
      <c r="M169" s="17" t="s">
        <v>9</v>
      </c>
      <c r="N169" s="16" t="s">
        <v>8</v>
      </c>
      <c r="P169" s="15">
        <f>O169*H169</f>
        <v>0</v>
      </c>
      <c r="Q169" s="15">
        <v>0</v>
      </c>
      <c r="R169" s="15">
        <f>Q169*H169</f>
        <v>0</v>
      </c>
      <c r="S169" s="15">
        <v>0</v>
      </c>
      <c r="T169" s="14">
        <f>S169*H169</f>
        <v>0</v>
      </c>
      <c r="AR169" s="12" t="s">
        <v>35</v>
      </c>
      <c r="AT169" s="12" t="s">
        <v>7</v>
      </c>
      <c r="AU169" s="12" t="s">
        <v>251</v>
      </c>
      <c r="AY169" s="5" t="s">
        <v>6</v>
      </c>
      <c r="BE169" s="13">
        <f>IF(N169="základní",J169,0)</f>
        <v>0</v>
      </c>
      <c r="BF169" s="13">
        <f>IF(N169="snížená",J169,0)</f>
        <v>0</v>
      </c>
      <c r="BG169" s="13">
        <f>IF(N169="zákl. přenesená",J169,0)</f>
        <v>0</v>
      </c>
      <c r="BH169" s="13">
        <f>IF(N169="sníž. přenesená",J169,0)</f>
        <v>0</v>
      </c>
      <c r="BI169" s="13">
        <f>IF(N169="nulová",J169,0)</f>
        <v>0</v>
      </c>
      <c r="BJ169" s="5" t="s">
        <v>5</v>
      </c>
      <c r="BK169" s="13">
        <f>ROUND(I169*H169,2)</f>
        <v>0</v>
      </c>
      <c r="BL169" s="5" t="s">
        <v>35</v>
      </c>
      <c r="BM169" s="12" t="s">
        <v>272</v>
      </c>
    </row>
    <row r="170" spans="2:65" s="1" customFormat="1" ht="19.2" x14ac:dyDescent="0.2">
      <c r="B170" s="2"/>
      <c r="D170" s="11" t="s">
        <v>1</v>
      </c>
      <c r="F170" s="10" t="s">
        <v>271</v>
      </c>
      <c r="I170" s="9"/>
      <c r="L170" s="2"/>
      <c r="M170" s="38"/>
      <c r="T170" s="37"/>
      <c r="AT170" s="5" t="s">
        <v>1</v>
      </c>
      <c r="AU170" s="5" t="s">
        <v>251</v>
      </c>
    </row>
    <row r="171" spans="2:65" s="1" customFormat="1" ht="48" x14ac:dyDescent="0.2">
      <c r="B171" s="2"/>
      <c r="D171" s="11" t="s">
        <v>202</v>
      </c>
      <c r="F171" s="64" t="s">
        <v>270</v>
      </c>
      <c r="I171" s="9"/>
      <c r="L171" s="2"/>
      <c r="M171" s="38"/>
      <c r="T171" s="37"/>
      <c r="AT171" s="5" t="s">
        <v>202</v>
      </c>
      <c r="AU171" s="5" t="s">
        <v>251</v>
      </c>
    </row>
    <row r="172" spans="2:65" s="1" customFormat="1" ht="33" customHeight="1" x14ac:dyDescent="0.2">
      <c r="B172" s="2"/>
      <c r="C172" s="25" t="s">
        <v>269</v>
      </c>
      <c r="D172" s="25" t="s">
        <v>7</v>
      </c>
      <c r="E172" s="24" t="s">
        <v>268</v>
      </c>
      <c r="F172" s="23" t="s">
        <v>267</v>
      </c>
      <c r="G172" s="22" t="s">
        <v>221</v>
      </c>
      <c r="H172" s="21">
        <v>27</v>
      </c>
      <c r="I172" s="20"/>
      <c r="J172" s="19">
        <f>ROUND(I172*H172,2)</f>
        <v>0</v>
      </c>
      <c r="K172" s="18"/>
      <c r="L172" s="2"/>
      <c r="M172" s="17" t="s">
        <v>9</v>
      </c>
      <c r="N172" s="16" t="s">
        <v>8</v>
      </c>
      <c r="P172" s="15">
        <f>O172*H172</f>
        <v>0</v>
      </c>
      <c r="Q172" s="15">
        <v>0</v>
      </c>
      <c r="R172" s="15">
        <f>Q172*H172</f>
        <v>0</v>
      </c>
      <c r="S172" s="15">
        <v>0</v>
      </c>
      <c r="T172" s="14">
        <f>S172*H172</f>
        <v>0</v>
      </c>
      <c r="AR172" s="12" t="s">
        <v>35</v>
      </c>
      <c r="AT172" s="12" t="s">
        <v>7</v>
      </c>
      <c r="AU172" s="12" t="s">
        <v>251</v>
      </c>
      <c r="AY172" s="5" t="s">
        <v>6</v>
      </c>
      <c r="BE172" s="13">
        <f>IF(N172="základní",J172,0)</f>
        <v>0</v>
      </c>
      <c r="BF172" s="13">
        <f>IF(N172="snížená",J172,0)</f>
        <v>0</v>
      </c>
      <c r="BG172" s="13">
        <f>IF(N172="zákl. přenesená",J172,0)</f>
        <v>0</v>
      </c>
      <c r="BH172" s="13">
        <f>IF(N172="sníž. přenesená",J172,0)</f>
        <v>0</v>
      </c>
      <c r="BI172" s="13">
        <f>IF(N172="nulová",J172,0)</f>
        <v>0</v>
      </c>
      <c r="BJ172" s="5" t="s">
        <v>5</v>
      </c>
      <c r="BK172" s="13">
        <f>ROUND(I172*H172,2)</f>
        <v>0</v>
      </c>
      <c r="BL172" s="5" t="s">
        <v>35</v>
      </c>
      <c r="BM172" s="12" t="s">
        <v>266</v>
      </c>
    </row>
    <row r="173" spans="2:65" s="1" customFormat="1" ht="38.4" x14ac:dyDescent="0.2">
      <c r="B173" s="2"/>
      <c r="D173" s="11" t="s">
        <v>1</v>
      </c>
      <c r="F173" s="10" t="s">
        <v>265</v>
      </c>
      <c r="I173" s="9"/>
      <c r="L173" s="2"/>
      <c r="M173" s="38"/>
      <c r="T173" s="37"/>
      <c r="AT173" s="5" t="s">
        <v>1</v>
      </c>
      <c r="AU173" s="5" t="s">
        <v>251</v>
      </c>
    </row>
    <row r="174" spans="2:65" s="1" customFormat="1" ht="105.6" x14ac:dyDescent="0.2">
      <c r="B174" s="2"/>
      <c r="D174" s="11" t="s">
        <v>202</v>
      </c>
      <c r="F174" s="64" t="s">
        <v>264</v>
      </c>
      <c r="I174" s="9"/>
      <c r="L174" s="2"/>
      <c r="M174" s="38"/>
      <c r="T174" s="37"/>
      <c r="AT174" s="5" t="s">
        <v>202</v>
      </c>
      <c r="AU174" s="5" t="s">
        <v>251</v>
      </c>
    </row>
    <row r="175" spans="2:65" s="1" customFormat="1" ht="21.75" customHeight="1" x14ac:dyDescent="0.2">
      <c r="B175" s="2"/>
      <c r="C175" s="25" t="s">
        <v>263</v>
      </c>
      <c r="D175" s="25" t="s">
        <v>7</v>
      </c>
      <c r="E175" s="24" t="s">
        <v>262</v>
      </c>
      <c r="F175" s="23" t="s">
        <v>261</v>
      </c>
      <c r="G175" s="22" t="s">
        <v>221</v>
      </c>
      <c r="H175" s="21">
        <v>32.030999999999999</v>
      </c>
      <c r="I175" s="20"/>
      <c r="J175" s="19">
        <f>ROUND(I175*H175,2)</f>
        <v>0</v>
      </c>
      <c r="K175" s="18"/>
      <c r="L175" s="2"/>
      <c r="M175" s="17" t="s">
        <v>9</v>
      </c>
      <c r="N175" s="16" t="s">
        <v>8</v>
      </c>
      <c r="P175" s="15">
        <f>O175*H175</f>
        <v>0</v>
      </c>
      <c r="Q175" s="15">
        <v>0</v>
      </c>
      <c r="R175" s="15">
        <f>Q175*H175</f>
        <v>0</v>
      </c>
      <c r="S175" s="15">
        <v>0</v>
      </c>
      <c r="T175" s="14">
        <f>S175*H175</f>
        <v>0</v>
      </c>
      <c r="AR175" s="12" t="s">
        <v>35</v>
      </c>
      <c r="AT175" s="12" t="s">
        <v>7</v>
      </c>
      <c r="AU175" s="12" t="s">
        <v>251</v>
      </c>
      <c r="AY175" s="5" t="s">
        <v>6</v>
      </c>
      <c r="BE175" s="13">
        <f>IF(N175="základní",J175,0)</f>
        <v>0</v>
      </c>
      <c r="BF175" s="13">
        <f>IF(N175="snížená",J175,0)</f>
        <v>0</v>
      </c>
      <c r="BG175" s="13">
        <f>IF(N175="zákl. přenesená",J175,0)</f>
        <v>0</v>
      </c>
      <c r="BH175" s="13">
        <f>IF(N175="sníž. přenesená",J175,0)</f>
        <v>0</v>
      </c>
      <c r="BI175" s="13">
        <f>IF(N175="nulová",J175,0)</f>
        <v>0</v>
      </c>
      <c r="BJ175" s="5" t="s">
        <v>5</v>
      </c>
      <c r="BK175" s="13">
        <f>ROUND(I175*H175,2)</f>
        <v>0</v>
      </c>
      <c r="BL175" s="5" t="s">
        <v>35</v>
      </c>
      <c r="BM175" s="12" t="s">
        <v>260</v>
      </c>
    </row>
    <row r="176" spans="2:65" s="1" customFormat="1" ht="28.8" x14ac:dyDescent="0.2">
      <c r="B176" s="2"/>
      <c r="D176" s="11" t="s">
        <v>1</v>
      </c>
      <c r="F176" s="10" t="s">
        <v>259</v>
      </c>
      <c r="I176" s="9"/>
      <c r="L176" s="2"/>
      <c r="M176" s="38"/>
      <c r="T176" s="37"/>
      <c r="AT176" s="5" t="s">
        <v>1</v>
      </c>
      <c r="AU176" s="5" t="s">
        <v>251</v>
      </c>
    </row>
    <row r="177" spans="2:65" s="1" customFormat="1" ht="76.8" x14ac:dyDescent="0.2">
      <c r="B177" s="2"/>
      <c r="D177" s="11" t="s">
        <v>202</v>
      </c>
      <c r="F177" s="64" t="s">
        <v>253</v>
      </c>
      <c r="I177" s="9"/>
      <c r="L177" s="2"/>
      <c r="M177" s="38"/>
      <c r="T177" s="37"/>
      <c r="AT177" s="5" t="s">
        <v>202</v>
      </c>
      <c r="AU177" s="5" t="s">
        <v>251</v>
      </c>
    </row>
    <row r="178" spans="2:65" s="1" customFormat="1" ht="24.15" customHeight="1" x14ac:dyDescent="0.2">
      <c r="B178" s="2"/>
      <c r="C178" s="25" t="s">
        <v>258</v>
      </c>
      <c r="D178" s="25" t="s">
        <v>7</v>
      </c>
      <c r="E178" s="24" t="s">
        <v>257</v>
      </c>
      <c r="F178" s="23" t="s">
        <v>256</v>
      </c>
      <c r="G178" s="22" t="s">
        <v>221</v>
      </c>
      <c r="H178" s="21">
        <v>320.31</v>
      </c>
      <c r="I178" s="20"/>
      <c r="J178" s="19">
        <f>ROUND(I178*H178,2)</f>
        <v>0</v>
      </c>
      <c r="K178" s="18"/>
      <c r="L178" s="2"/>
      <c r="M178" s="17" t="s">
        <v>9</v>
      </c>
      <c r="N178" s="16" t="s">
        <v>8</v>
      </c>
      <c r="P178" s="15">
        <f>O178*H178</f>
        <v>0</v>
      </c>
      <c r="Q178" s="15">
        <v>0</v>
      </c>
      <c r="R178" s="15">
        <f>Q178*H178</f>
        <v>0</v>
      </c>
      <c r="S178" s="15">
        <v>0</v>
      </c>
      <c r="T178" s="14">
        <f>S178*H178</f>
        <v>0</v>
      </c>
      <c r="AR178" s="12" t="s">
        <v>35</v>
      </c>
      <c r="AT178" s="12" t="s">
        <v>7</v>
      </c>
      <c r="AU178" s="12" t="s">
        <v>251</v>
      </c>
      <c r="AY178" s="5" t="s">
        <v>6</v>
      </c>
      <c r="BE178" s="13">
        <f>IF(N178="základní",J178,0)</f>
        <v>0</v>
      </c>
      <c r="BF178" s="13">
        <f>IF(N178="snížená",J178,0)</f>
        <v>0</v>
      </c>
      <c r="BG178" s="13">
        <f>IF(N178="zákl. přenesená",J178,0)</f>
        <v>0</v>
      </c>
      <c r="BH178" s="13">
        <f>IF(N178="sníž. přenesená",J178,0)</f>
        <v>0</v>
      </c>
      <c r="BI178" s="13">
        <f>IF(N178="nulová",J178,0)</f>
        <v>0</v>
      </c>
      <c r="BJ178" s="5" t="s">
        <v>5</v>
      </c>
      <c r="BK178" s="13">
        <f>ROUND(I178*H178,2)</f>
        <v>0</v>
      </c>
      <c r="BL178" s="5" t="s">
        <v>35</v>
      </c>
      <c r="BM178" s="12" t="s">
        <v>255</v>
      </c>
    </row>
    <row r="179" spans="2:65" s="1" customFormat="1" ht="38.4" x14ac:dyDescent="0.2">
      <c r="B179" s="2"/>
      <c r="D179" s="11" t="s">
        <v>1</v>
      </c>
      <c r="F179" s="10" t="s">
        <v>254</v>
      </c>
      <c r="I179" s="9"/>
      <c r="L179" s="2"/>
      <c r="M179" s="38"/>
      <c r="T179" s="37"/>
      <c r="AT179" s="5" t="s">
        <v>1</v>
      </c>
      <c r="AU179" s="5" t="s">
        <v>251</v>
      </c>
    </row>
    <row r="180" spans="2:65" s="1" customFormat="1" ht="76.8" x14ac:dyDescent="0.2">
      <c r="B180" s="2"/>
      <c r="D180" s="11" t="s">
        <v>202</v>
      </c>
      <c r="F180" s="64" t="s">
        <v>253</v>
      </c>
      <c r="I180" s="9"/>
      <c r="L180" s="2"/>
      <c r="M180" s="38"/>
      <c r="T180" s="37"/>
      <c r="AT180" s="5" t="s">
        <v>202</v>
      </c>
      <c r="AU180" s="5" t="s">
        <v>251</v>
      </c>
    </row>
    <row r="181" spans="2:65" s="49" customFormat="1" ht="20.399999999999999" x14ac:dyDescent="0.2">
      <c r="B181" s="53"/>
      <c r="D181" s="11" t="s">
        <v>188</v>
      </c>
      <c r="F181" s="56" t="s">
        <v>252</v>
      </c>
      <c r="H181" s="55">
        <v>320.31</v>
      </c>
      <c r="I181" s="54"/>
      <c r="L181" s="53"/>
      <c r="M181" s="52"/>
      <c r="T181" s="51"/>
      <c r="AT181" s="50" t="s">
        <v>188</v>
      </c>
      <c r="AU181" s="50" t="s">
        <v>251</v>
      </c>
      <c r="AV181" s="49" t="s">
        <v>0</v>
      </c>
      <c r="AW181" s="49" t="s">
        <v>250</v>
      </c>
      <c r="AX181" s="49" t="s">
        <v>5</v>
      </c>
      <c r="AY181" s="50" t="s">
        <v>6</v>
      </c>
    </row>
    <row r="182" spans="2:65" s="26" customFormat="1" ht="22.8" customHeight="1" x14ac:dyDescent="0.25">
      <c r="B182" s="33"/>
      <c r="D182" s="28" t="s">
        <v>13</v>
      </c>
      <c r="E182" s="36" t="s">
        <v>0</v>
      </c>
      <c r="F182" s="36" t="s">
        <v>249</v>
      </c>
      <c r="I182" s="35"/>
      <c r="J182" s="34">
        <f>BK182</f>
        <v>0</v>
      </c>
      <c r="L182" s="33"/>
      <c r="M182" s="32"/>
      <c r="P182" s="31">
        <f>SUM(P183:P209)</f>
        <v>0</v>
      </c>
      <c r="R182" s="31">
        <f>SUM(R183:R209)</f>
        <v>319.19017667000003</v>
      </c>
      <c r="T182" s="30">
        <f>SUM(T183:T209)</f>
        <v>0</v>
      </c>
      <c r="AR182" s="28" t="s">
        <v>5</v>
      </c>
      <c r="AT182" s="29" t="s">
        <v>13</v>
      </c>
      <c r="AU182" s="29" t="s">
        <v>5</v>
      </c>
      <c r="AY182" s="28" t="s">
        <v>6</v>
      </c>
      <c r="BK182" s="27">
        <f>SUM(BK183:BK209)</f>
        <v>0</v>
      </c>
    </row>
    <row r="183" spans="2:65" s="1" customFormat="1" ht="24.15" customHeight="1" x14ac:dyDescent="0.2">
      <c r="B183" s="2"/>
      <c r="C183" s="25" t="s">
        <v>248</v>
      </c>
      <c r="D183" s="25" t="s">
        <v>7</v>
      </c>
      <c r="E183" s="24" t="s">
        <v>247</v>
      </c>
      <c r="F183" s="23" t="s">
        <v>246</v>
      </c>
      <c r="G183" s="22" t="s">
        <v>229</v>
      </c>
      <c r="H183" s="21">
        <v>12.068</v>
      </c>
      <c r="I183" s="20"/>
      <c r="J183" s="19">
        <f>ROUND(I183*H183,2)</f>
        <v>0</v>
      </c>
      <c r="K183" s="18"/>
      <c r="L183" s="2"/>
      <c r="M183" s="17" t="s">
        <v>9</v>
      </c>
      <c r="N183" s="16" t="s">
        <v>8</v>
      </c>
      <c r="P183" s="15">
        <f>O183*H183</f>
        <v>0</v>
      </c>
      <c r="Q183" s="15">
        <v>2.16</v>
      </c>
      <c r="R183" s="15">
        <f>Q183*H183</f>
        <v>26.066880000000001</v>
      </c>
      <c r="S183" s="15">
        <v>0</v>
      </c>
      <c r="T183" s="14">
        <f>S183*H183</f>
        <v>0</v>
      </c>
      <c r="AR183" s="12" t="s">
        <v>35</v>
      </c>
      <c r="AT183" s="12" t="s">
        <v>7</v>
      </c>
      <c r="AU183" s="12" t="s">
        <v>0</v>
      </c>
      <c r="AY183" s="5" t="s">
        <v>6</v>
      </c>
      <c r="BE183" s="13">
        <f>IF(N183="základní",J183,0)</f>
        <v>0</v>
      </c>
      <c r="BF183" s="13">
        <f>IF(N183="snížená",J183,0)</f>
        <v>0</v>
      </c>
      <c r="BG183" s="13">
        <f>IF(N183="zákl. přenesená",J183,0)</f>
        <v>0</v>
      </c>
      <c r="BH183" s="13">
        <f>IF(N183="sníž. přenesená",J183,0)</f>
        <v>0</v>
      </c>
      <c r="BI183" s="13">
        <f>IF(N183="nulová",J183,0)</f>
        <v>0</v>
      </c>
      <c r="BJ183" s="5" t="s">
        <v>5</v>
      </c>
      <c r="BK183" s="13">
        <f>ROUND(I183*H183,2)</f>
        <v>0</v>
      </c>
      <c r="BL183" s="5" t="s">
        <v>35</v>
      </c>
      <c r="BM183" s="12" t="s">
        <v>245</v>
      </c>
    </row>
    <row r="184" spans="2:65" s="1" customFormat="1" ht="28.8" x14ac:dyDescent="0.2">
      <c r="B184" s="2"/>
      <c r="D184" s="11" t="s">
        <v>1</v>
      </c>
      <c r="F184" s="10" t="s">
        <v>244</v>
      </c>
      <c r="I184" s="9"/>
      <c r="L184" s="2"/>
      <c r="M184" s="38"/>
      <c r="T184" s="37"/>
      <c r="AT184" s="5" t="s">
        <v>1</v>
      </c>
      <c r="AU184" s="5" t="s">
        <v>0</v>
      </c>
    </row>
    <row r="185" spans="2:65" s="1" customFormat="1" ht="67.2" x14ac:dyDescent="0.2">
      <c r="B185" s="2"/>
      <c r="D185" s="11" t="s">
        <v>202</v>
      </c>
      <c r="F185" s="64" t="s">
        <v>243</v>
      </c>
      <c r="I185" s="9"/>
      <c r="L185" s="2"/>
      <c r="M185" s="38"/>
      <c r="T185" s="37"/>
      <c r="AT185" s="5" t="s">
        <v>202</v>
      </c>
      <c r="AU185" s="5" t="s">
        <v>0</v>
      </c>
    </row>
    <row r="186" spans="2:65" s="57" customFormat="1" x14ac:dyDescent="0.2">
      <c r="B186" s="61"/>
      <c r="D186" s="11" t="s">
        <v>188</v>
      </c>
      <c r="E186" s="58" t="s">
        <v>9</v>
      </c>
      <c r="F186" s="63" t="s">
        <v>242</v>
      </c>
      <c r="H186" s="58" t="s">
        <v>9</v>
      </c>
      <c r="I186" s="62"/>
      <c r="L186" s="61"/>
      <c r="M186" s="60"/>
      <c r="T186" s="59"/>
      <c r="AT186" s="58" t="s">
        <v>188</v>
      </c>
      <c r="AU186" s="58" t="s">
        <v>0</v>
      </c>
      <c r="AV186" s="57" t="s">
        <v>5</v>
      </c>
      <c r="AW186" s="57" t="s">
        <v>187</v>
      </c>
      <c r="AX186" s="57" t="s">
        <v>31</v>
      </c>
      <c r="AY186" s="58" t="s">
        <v>6</v>
      </c>
    </row>
    <row r="187" spans="2:65" s="49" customFormat="1" x14ac:dyDescent="0.2">
      <c r="B187" s="53"/>
      <c r="D187" s="11" t="s">
        <v>188</v>
      </c>
      <c r="E187" s="50" t="s">
        <v>9</v>
      </c>
      <c r="F187" s="56" t="s">
        <v>241</v>
      </c>
      <c r="H187" s="55">
        <v>8.9</v>
      </c>
      <c r="I187" s="54"/>
      <c r="L187" s="53"/>
      <c r="M187" s="52"/>
      <c r="T187" s="51"/>
      <c r="AT187" s="50" t="s">
        <v>188</v>
      </c>
      <c r="AU187" s="50" t="s">
        <v>0</v>
      </c>
      <c r="AV187" s="49" t="s">
        <v>0</v>
      </c>
      <c r="AW187" s="49" t="s">
        <v>187</v>
      </c>
      <c r="AX187" s="49" t="s">
        <v>31</v>
      </c>
      <c r="AY187" s="50" t="s">
        <v>6</v>
      </c>
    </row>
    <row r="188" spans="2:65" s="49" customFormat="1" x14ac:dyDescent="0.2">
      <c r="B188" s="53"/>
      <c r="D188" s="11" t="s">
        <v>188</v>
      </c>
      <c r="E188" s="50" t="s">
        <v>9</v>
      </c>
      <c r="F188" s="56" t="s">
        <v>240</v>
      </c>
      <c r="H188" s="55">
        <v>3.1680000000000001</v>
      </c>
      <c r="I188" s="54"/>
      <c r="L188" s="53"/>
      <c r="M188" s="52"/>
      <c r="T188" s="51"/>
      <c r="AT188" s="50" t="s">
        <v>188</v>
      </c>
      <c r="AU188" s="50" t="s">
        <v>0</v>
      </c>
      <c r="AV188" s="49" t="s">
        <v>0</v>
      </c>
      <c r="AW188" s="49" t="s">
        <v>187</v>
      </c>
      <c r="AX188" s="49" t="s">
        <v>31</v>
      </c>
      <c r="AY188" s="50" t="s">
        <v>6</v>
      </c>
    </row>
    <row r="189" spans="2:65" s="41" customFormat="1" x14ac:dyDescent="0.2">
      <c r="B189" s="45"/>
      <c r="D189" s="11" t="s">
        <v>188</v>
      </c>
      <c r="E189" s="42" t="s">
        <v>9</v>
      </c>
      <c r="F189" s="48" t="s">
        <v>189</v>
      </c>
      <c r="H189" s="47">
        <v>12.068000000000001</v>
      </c>
      <c r="I189" s="46"/>
      <c r="L189" s="45"/>
      <c r="M189" s="44"/>
      <c r="T189" s="43"/>
      <c r="AT189" s="42" t="s">
        <v>188</v>
      </c>
      <c r="AU189" s="42" t="s">
        <v>0</v>
      </c>
      <c r="AV189" s="41" t="s">
        <v>35</v>
      </c>
      <c r="AW189" s="41" t="s">
        <v>187</v>
      </c>
      <c r="AX189" s="41" t="s">
        <v>5</v>
      </c>
      <c r="AY189" s="42" t="s">
        <v>6</v>
      </c>
    </row>
    <row r="190" spans="2:65" s="1" customFormat="1" ht="24.15" customHeight="1" x14ac:dyDescent="0.2">
      <c r="B190" s="2"/>
      <c r="C190" s="25" t="s">
        <v>239</v>
      </c>
      <c r="D190" s="25" t="s">
        <v>7</v>
      </c>
      <c r="E190" s="24" t="s">
        <v>238</v>
      </c>
      <c r="F190" s="23" t="s">
        <v>237</v>
      </c>
      <c r="G190" s="22" t="s">
        <v>229</v>
      </c>
      <c r="H190" s="21">
        <v>116.68</v>
      </c>
      <c r="I190" s="20"/>
      <c r="J190" s="19">
        <f>ROUND(I190*H190,2)</f>
        <v>0</v>
      </c>
      <c r="K190" s="18"/>
      <c r="L190" s="2"/>
      <c r="M190" s="17" t="s">
        <v>9</v>
      </c>
      <c r="N190" s="16" t="s">
        <v>8</v>
      </c>
      <c r="P190" s="15">
        <f>O190*H190</f>
        <v>0</v>
      </c>
      <c r="Q190" s="15">
        <v>2.45329</v>
      </c>
      <c r="R190" s="15">
        <f>Q190*H190</f>
        <v>286.24987720000001</v>
      </c>
      <c r="S190" s="15">
        <v>0</v>
      </c>
      <c r="T190" s="14">
        <f>S190*H190</f>
        <v>0</v>
      </c>
      <c r="AR190" s="12" t="s">
        <v>35</v>
      </c>
      <c r="AT190" s="12" t="s">
        <v>7</v>
      </c>
      <c r="AU190" s="12" t="s">
        <v>0</v>
      </c>
      <c r="AY190" s="5" t="s">
        <v>6</v>
      </c>
      <c r="BE190" s="13">
        <f>IF(N190="základní",J190,0)</f>
        <v>0</v>
      </c>
      <c r="BF190" s="13">
        <f>IF(N190="snížená",J190,0)</f>
        <v>0</v>
      </c>
      <c r="BG190" s="13">
        <f>IF(N190="zákl. přenesená",J190,0)</f>
        <v>0</v>
      </c>
      <c r="BH190" s="13">
        <f>IF(N190="sníž. přenesená",J190,0)</f>
        <v>0</v>
      </c>
      <c r="BI190" s="13">
        <f>IF(N190="nulová",J190,0)</f>
        <v>0</v>
      </c>
      <c r="BJ190" s="5" t="s">
        <v>5</v>
      </c>
      <c r="BK190" s="13">
        <f>ROUND(I190*H190,2)</f>
        <v>0</v>
      </c>
      <c r="BL190" s="5" t="s">
        <v>35</v>
      </c>
      <c r="BM190" s="12" t="s">
        <v>236</v>
      </c>
    </row>
    <row r="191" spans="2:65" s="1" customFormat="1" ht="28.8" x14ac:dyDescent="0.2">
      <c r="B191" s="2"/>
      <c r="D191" s="11" t="s">
        <v>1</v>
      </c>
      <c r="F191" s="10" t="s">
        <v>235</v>
      </c>
      <c r="I191" s="9"/>
      <c r="L191" s="2"/>
      <c r="M191" s="38"/>
      <c r="T191" s="37"/>
      <c r="AT191" s="5" t="s">
        <v>1</v>
      </c>
      <c r="AU191" s="5" t="s">
        <v>0</v>
      </c>
    </row>
    <row r="192" spans="2:65" s="1" customFormat="1" ht="182.4" x14ac:dyDescent="0.2">
      <c r="B192" s="2"/>
      <c r="D192" s="11" t="s">
        <v>202</v>
      </c>
      <c r="F192" s="64" t="s">
        <v>226</v>
      </c>
      <c r="I192" s="9"/>
      <c r="L192" s="2"/>
      <c r="M192" s="38"/>
      <c r="T192" s="37"/>
      <c r="AT192" s="5" t="s">
        <v>202</v>
      </c>
      <c r="AU192" s="5" t="s">
        <v>0</v>
      </c>
    </row>
    <row r="193" spans="2:65" s="57" customFormat="1" x14ac:dyDescent="0.2">
      <c r="B193" s="61"/>
      <c r="D193" s="11" t="s">
        <v>188</v>
      </c>
      <c r="E193" s="58" t="s">
        <v>9</v>
      </c>
      <c r="F193" s="63" t="s">
        <v>217</v>
      </c>
      <c r="H193" s="58" t="s">
        <v>9</v>
      </c>
      <c r="I193" s="62"/>
      <c r="L193" s="61"/>
      <c r="M193" s="60"/>
      <c r="T193" s="59"/>
      <c r="AT193" s="58" t="s">
        <v>188</v>
      </c>
      <c r="AU193" s="58" t="s">
        <v>0</v>
      </c>
      <c r="AV193" s="57" t="s">
        <v>5</v>
      </c>
      <c r="AW193" s="57" t="s">
        <v>187</v>
      </c>
      <c r="AX193" s="57" t="s">
        <v>31</v>
      </c>
      <c r="AY193" s="58" t="s">
        <v>6</v>
      </c>
    </row>
    <row r="194" spans="2:65" s="49" customFormat="1" x14ac:dyDescent="0.2">
      <c r="B194" s="53"/>
      <c r="D194" s="11" t="s">
        <v>188</v>
      </c>
      <c r="E194" s="50" t="s">
        <v>9</v>
      </c>
      <c r="F194" s="56" t="s">
        <v>234</v>
      </c>
      <c r="H194" s="55">
        <v>85</v>
      </c>
      <c r="I194" s="54"/>
      <c r="L194" s="53"/>
      <c r="M194" s="52"/>
      <c r="T194" s="51"/>
      <c r="AT194" s="50" t="s">
        <v>188</v>
      </c>
      <c r="AU194" s="50" t="s">
        <v>0</v>
      </c>
      <c r="AV194" s="49" t="s">
        <v>0</v>
      </c>
      <c r="AW194" s="49" t="s">
        <v>187</v>
      </c>
      <c r="AX194" s="49" t="s">
        <v>31</v>
      </c>
      <c r="AY194" s="50" t="s">
        <v>6</v>
      </c>
    </row>
    <row r="195" spans="2:65" s="49" customFormat="1" x14ac:dyDescent="0.2">
      <c r="B195" s="53"/>
      <c r="D195" s="11" t="s">
        <v>188</v>
      </c>
      <c r="E195" s="50" t="s">
        <v>9</v>
      </c>
      <c r="F195" s="56" t="s">
        <v>233</v>
      </c>
      <c r="H195" s="55">
        <v>31.68</v>
      </c>
      <c r="I195" s="54"/>
      <c r="L195" s="53"/>
      <c r="M195" s="52"/>
      <c r="T195" s="51"/>
      <c r="AT195" s="50" t="s">
        <v>188</v>
      </c>
      <c r="AU195" s="50" t="s">
        <v>0</v>
      </c>
      <c r="AV195" s="49" t="s">
        <v>0</v>
      </c>
      <c r="AW195" s="49" t="s">
        <v>187</v>
      </c>
      <c r="AX195" s="49" t="s">
        <v>31</v>
      </c>
      <c r="AY195" s="50" t="s">
        <v>6</v>
      </c>
    </row>
    <row r="196" spans="2:65" s="41" customFormat="1" x14ac:dyDescent="0.2">
      <c r="B196" s="45"/>
      <c r="D196" s="11" t="s">
        <v>188</v>
      </c>
      <c r="E196" s="42" t="s">
        <v>9</v>
      </c>
      <c r="F196" s="48" t="s">
        <v>189</v>
      </c>
      <c r="H196" s="47">
        <v>116.68</v>
      </c>
      <c r="I196" s="46"/>
      <c r="L196" s="45"/>
      <c r="M196" s="44"/>
      <c r="T196" s="43"/>
      <c r="AT196" s="42" t="s">
        <v>188</v>
      </c>
      <c r="AU196" s="42" t="s">
        <v>0</v>
      </c>
      <c r="AV196" s="41" t="s">
        <v>35</v>
      </c>
      <c r="AW196" s="41" t="s">
        <v>187</v>
      </c>
      <c r="AX196" s="41" t="s">
        <v>5</v>
      </c>
      <c r="AY196" s="42" t="s">
        <v>6</v>
      </c>
    </row>
    <row r="197" spans="2:65" s="1" customFormat="1" ht="24.15" customHeight="1" x14ac:dyDescent="0.2">
      <c r="B197" s="2"/>
      <c r="C197" s="25" t="s">
        <v>232</v>
      </c>
      <c r="D197" s="25" t="s">
        <v>7</v>
      </c>
      <c r="E197" s="24" t="s">
        <v>231</v>
      </c>
      <c r="F197" s="23" t="s">
        <v>230</v>
      </c>
      <c r="G197" s="22" t="s">
        <v>229</v>
      </c>
      <c r="H197" s="21">
        <v>1.0900000000000001</v>
      </c>
      <c r="I197" s="20"/>
      <c r="J197" s="19">
        <f>ROUND(I197*H197,2)</f>
        <v>0</v>
      </c>
      <c r="K197" s="18"/>
      <c r="L197" s="2"/>
      <c r="M197" s="17" t="s">
        <v>9</v>
      </c>
      <c r="N197" s="16" t="s">
        <v>8</v>
      </c>
      <c r="P197" s="15">
        <f>O197*H197</f>
        <v>0</v>
      </c>
      <c r="Q197" s="15">
        <v>2.45329</v>
      </c>
      <c r="R197" s="15">
        <f>Q197*H197</f>
        <v>2.6740861000000002</v>
      </c>
      <c r="S197" s="15">
        <v>0</v>
      </c>
      <c r="T197" s="14">
        <f>S197*H197</f>
        <v>0</v>
      </c>
      <c r="AR197" s="12" t="s">
        <v>35</v>
      </c>
      <c r="AT197" s="12" t="s">
        <v>7</v>
      </c>
      <c r="AU197" s="12" t="s">
        <v>0</v>
      </c>
      <c r="AY197" s="5" t="s">
        <v>6</v>
      </c>
      <c r="BE197" s="13">
        <f>IF(N197="základní",J197,0)</f>
        <v>0</v>
      </c>
      <c r="BF197" s="13">
        <f>IF(N197="snížená",J197,0)</f>
        <v>0</v>
      </c>
      <c r="BG197" s="13">
        <f>IF(N197="zákl. přenesená",J197,0)</f>
        <v>0</v>
      </c>
      <c r="BH197" s="13">
        <f>IF(N197="sníž. přenesená",J197,0)</f>
        <v>0</v>
      </c>
      <c r="BI197" s="13">
        <f>IF(N197="nulová",J197,0)</f>
        <v>0</v>
      </c>
      <c r="BJ197" s="5" t="s">
        <v>5</v>
      </c>
      <c r="BK197" s="13">
        <f>ROUND(I197*H197,2)</f>
        <v>0</v>
      </c>
      <c r="BL197" s="5" t="s">
        <v>35</v>
      </c>
      <c r="BM197" s="12" t="s">
        <v>228</v>
      </c>
    </row>
    <row r="198" spans="2:65" s="1" customFormat="1" ht="28.8" x14ac:dyDescent="0.2">
      <c r="B198" s="2"/>
      <c r="D198" s="11" t="s">
        <v>1</v>
      </c>
      <c r="F198" s="10" t="s">
        <v>227</v>
      </c>
      <c r="I198" s="9"/>
      <c r="L198" s="2"/>
      <c r="M198" s="38"/>
      <c r="T198" s="37"/>
      <c r="AT198" s="5" t="s">
        <v>1</v>
      </c>
      <c r="AU198" s="5" t="s">
        <v>0</v>
      </c>
    </row>
    <row r="199" spans="2:65" s="1" customFormat="1" ht="182.4" x14ac:dyDescent="0.2">
      <c r="B199" s="2"/>
      <c r="D199" s="11" t="s">
        <v>202</v>
      </c>
      <c r="F199" s="64" t="s">
        <v>226</v>
      </c>
      <c r="I199" s="9"/>
      <c r="L199" s="2"/>
      <c r="M199" s="38"/>
      <c r="T199" s="37"/>
      <c r="AT199" s="5" t="s">
        <v>202</v>
      </c>
      <c r="AU199" s="5" t="s">
        <v>0</v>
      </c>
    </row>
    <row r="200" spans="2:65" s="57" customFormat="1" x14ac:dyDescent="0.2">
      <c r="B200" s="61"/>
      <c r="D200" s="11" t="s">
        <v>188</v>
      </c>
      <c r="E200" s="58" t="s">
        <v>9</v>
      </c>
      <c r="F200" s="63" t="s">
        <v>225</v>
      </c>
      <c r="H200" s="58" t="s">
        <v>9</v>
      </c>
      <c r="I200" s="62"/>
      <c r="L200" s="61"/>
      <c r="M200" s="60"/>
      <c r="T200" s="59"/>
      <c r="AT200" s="58" t="s">
        <v>188</v>
      </c>
      <c r="AU200" s="58" t="s">
        <v>0</v>
      </c>
      <c r="AV200" s="57" t="s">
        <v>5</v>
      </c>
      <c r="AW200" s="57" t="s">
        <v>187</v>
      </c>
      <c r="AX200" s="57" t="s">
        <v>31</v>
      </c>
      <c r="AY200" s="58" t="s">
        <v>6</v>
      </c>
    </row>
    <row r="201" spans="2:65" s="49" customFormat="1" x14ac:dyDescent="0.2">
      <c r="B201" s="53"/>
      <c r="D201" s="11" t="s">
        <v>188</v>
      </c>
      <c r="E201" s="50" t="s">
        <v>9</v>
      </c>
      <c r="F201" s="56" t="s">
        <v>224</v>
      </c>
      <c r="H201" s="55">
        <v>1.0900000000000001</v>
      </c>
      <c r="I201" s="54"/>
      <c r="L201" s="53"/>
      <c r="M201" s="52"/>
      <c r="T201" s="51"/>
      <c r="AT201" s="50" t="s">
        <v>188</v>
      </c>
      <c r="AU201" s="50" t="s">
        <v>0</v>
      </c>
      <c r="AV201" s="49" t="s">
        <v>0</v>
      </c>
      <c r="AW201" s="49" t="s">
        <v>187</v>
      </c>
      <c r="AX201" s="49" t="s">
        <v>31</v>
      </c>
      <c r="AY201" s="50" t="s">
        <v>6</v>
      </c>
    </row>
    <row r="202" spans="2:65" s="41" customFormat="1" x14ac:dyDescent="0.2">
      <c r="B202" s="45"/>
      <c r="D202" s="11" t="s">
        <v>188</v>
      </c>
      <c r="E202" s="42" t="s">
        <v>9</v>
      </c>
      <c r="F202" s="48" t="s">
        <v>189</v>
      </c>
      <c r="H202" s="47">
        <v>1.0900000000000001</v>
      </c>
      <c r="I202" s="46"/>
      <c r="L202" s="45"/>
      <c r="M202" s="44"/>
      <c r="T202" s="43"/>
      <c r="AT202" s="42" t="s">
        <v>188</v>
      </c>
      <c r="AU202" s="42" t="s">
        <v>0</v>
      </c>
      <c r="AV202" s="41" t="s">
        <v>35</v>
      </c>
      <c r="AW202" s="41" t="s">
        <v>187</v>
      </c>
      <c r="AX202" s="41" t="s">
        <v>5</v>
      </c>
      <c r="AY202" s="42" t="s">
        <v>6</v>
      </c>
    </row>
    <row r="203" spans="2:65" s="1" customFormat="1" ht="21.75" customHeight="1" x14ac:dyDescent="0.2">
      <c r="B203" s="2"/>
      <c r="C203" s="25" t="s">
        <v>206</v>
      </c>
      <c r="D203" s="25" t="s">
        <v>7</v>
      </c>
      <c r="E203" s="24" t="s">
        <v>223</v>
      </c>
      <c r="F203" s="23" t="s">
        <v>222</v>
      </c>
      <c r="G203" s="22" t="s">
        <v>221</v>
      </c>
      <c r="H203" s="21">
        <v>3.9609999999999999</v>
      </c>
      <c r="I203" s="20"/>
      <c r="J203" s="19">
        <f>ROUND(I203*H203,2)</f>
        <v>0</v>
      </c>
      <c r="K203" s="18"/>
      <c r="L203" s="2"/>
      <c r="M203" s="17" t="s">
        <v>9</v>
      </c>
      <c r="N203" s="16" t="s">
        <v>8</v>
      </c>
      <c r="P203" s="15">
        <f>O203*H203</f>
        <v>0</v>
      </c>
      <c r="Q203" s="15">
        <v>1.0601700000000001</v>
      </c>
      <c r="R203" s="15">
        <f>Q203*H203</f>
        <v>4.1993333699999997</v>
      </c>
      <c r="S203" s="15">
        <v>0</v>
      </c>
      <c r="T203" s="14">
        <f>S203*H203</f>
        <v>0</v>
      </c>
      <c r="AR203" s="12" t="s">
        <v>35</v>
      </c>
      <c r="AT203" s="12" t="s">
        <v>7</v>
      </c>
      <c r="AU203" s="12" t="s">
        <v>0</v>
      </c>
      <c r="AY203" s="5" t="s">
        <v>6</v>
      </c>
      <c r="BE203" s="13">
        <f>IF(N203="základní",J203,0)</f>
        <v>0</v>
      </c>
      <c r="BF203" s="13">
        <f>IF(N203="snížená",J203,0)</f>
        <v>0</v>
      </c>
      <c r="BG203" s="13">
        <f>IF(N203="zákl. přenesená",J203,0)</f>
        <v>0</v>
      </c>
      <c r="BH203" s="13">
        <f>IF(N203="sníž. přenesená",J203,0)</f>
        <v>0</v>
      </c>
      <c r="BI203" s="13">
        <f>IF(N203="nulová",J203,0)</f>
        <v>0</v>
      </c>
      <c r="BJ203" s="5" t="s">
        <v>5</v>
      </c>
      <c r="BK203" s="13">
        <f>ROUND(I203*H203,2)</f>
        <v>0</v>
      </c>
      <c r="BL203" s="5" t="s">
        <v>35</v>
      </c>
      <c r="BM203" s="12" t="s">
        <v>220</v>
      </c>
    </row>
    <row r="204" spans="2:65" s="1" customFormat="1" ht="19.2" x14ac:dyDescent="0.2">
      <c r="B204" s="2"/>
      <c r="D204" s="11" t="s">
        <v>1</v>
      </c>
      <c r="F204" s="10" t="s">
        <v>219</v>
      </c>
      <c r="I204" s="9"/>
      <c r="L204" s="2"/>
      <c r="M204" s="38"/>
      <c r="T204" s="37"/>
      <c r="AT204" s="5" t="s">
        <v>1</v>
      </c>
      <c r="AU204" s="5" t="s">
        <v>0</v>
      </c>
    </row>
    <row r="205" spans="2:65" s="1" customFormat="1" ht="38.4" x14ac:dyDescent="0.2">
      <c r="B205" s="2"/>
      <c r="D205" s="11" t="s">
        <v>202</v>
      </c>
      <c r="F205" s="64" t="s">
        <v>218</v>
      </c>
      <c r="I205" s="9"/>
      <c r="L205" s="2"/>
      <c r="M205" s="38"/>
      <c r="T205" s="37"/>
      <c r="AT205" s="5" t="s">
        <v>202</v>
      </c>
      <c r="AU205" s="5" t="s">
        <v>0</v>
      </c>
    </row>
    <row r="206" spans="2:65" s="57" customFormat="1" x14ac:dyDescent="0.2">
      <c r="B206" s="61"/>
      <c r="D206" s="11" t="s">
        <v>188</v>
      </c>
      <c r="E206" s="58" t="s">
        <v>9</v>
      </c>
      <c r="F206" s="63" t="s">
        <v>217</v>
      </c>
      <c r="H206" s="58" t="s">
        <v>9</v>
      </c>
      <c r="I206" s="62"/>
      <c r="L206" s="61"/>
      <c r="M206" s="60"/>
      <c r="T206" s="59"/>
      <c r="AT206" s="58" t="s">
        <v>188</v>
      </c>
      <c r="AU206" s="58" t="s">
        <v>0</v>
      </c>
      <c r="AV206" s="57" t="s">
        <v>5</v>
      </c>
      <c r="AW206" s="57" t="s">
        <v>187</v>
      </c>
      <c r="AX206" s="57" t="s">
        <v>31</v>
      </c>
      <c r="AY206" s="58" t="s">
        <v>6</v>
      </c>
    </row>
    <row r="207" spans="2:65" s="49" customFormat="1" x14ac:dyDescent="0.2">
      <c r="B207" s="53"/>
      <c r="D207" s="11" t="s">
        <v>188</v>
      </c>
      <c r="E207" s="50" t="s">
        <v>9</v>
      </c>
      <c r="F207" s="56" t="s">
        <v>216</v>
      </c>
      <c r="H207" s="55">
        <v>3.0329999999999999</v>
      </c>
      <c r="I207" s="54"/>
      <c r="L207" s="53"/>
      <c r="M207" s="52"/>
      <c r="T207" s="51"/>
      <c r="AT207" s="50" t="s">
        <v>188</v>
      </c>
      <c r="AU207" s="50" t="s">
        <v>0</v>
      </c>
      <c r="AV207" s="49" t="s">
        <v>0</v>
      </c>
      <c r="AW207" s="49" t="s">
        <v>187</v>
      </c>
      <c r="AX207" s="49" t="s">
        <v>31</v>
      </c>
      <c r="AY207" s="50" t="s">
        <v>6</v>
      </c>
    </row>
    <row r="208" spans="2:65" s="49" customFormat="1" x14ac:dyDescent="0.2">
      <c r="B208" s="53"/>
      <c r="D208" s="11" t="s">
        <v>188</v>
      </c>
      <c r="E208" s="50" t="s">
        <v>9</v>
      </c>
      <c r="F208" s="56" t="s">
        <v>215</v>
      </c>
      <c r="H208" s="55">
        <v>0.92800000000000005</v>
      </c>
      <c r="I208" s="54"/>
      <c r="L208" s="53"/>
      <c r="M208" s="52"/>
      <c r="T208" s="51"/>
      <c r="AT208" s="50" t="s">
        <v>188</v>
      </c>
      <c r="AU208" s="50" t="s">
        <v>0</v>
      </c>
      <c r="AV208" s="49" t="s">
        <v>0</v>
      </c>
      <c r="AW208" s="49" t="s">
        <v>187</v>
      </c>
      <c r="AX208" s="49" t="s">
        <v>31</v>
      </c>
      <c r="AY208" s="50" t="s">
        <v>6</v>
      </c>
    </row>
    <row r="209" spans="2:65" s="41" customFormat="1" x14ac:dyDescent="0.2">
      <c r="B209" s="45"/>
      <c r="D209" s="11" t="s">
        <v>188</v>
      </c>
      <c r="E209" s="42" t="s">
        <v>9</v>
      </c>
      <c r="F209" s="48" t="s">
        <v>189</v>
      </c>
      <c r="H209" s="47">
        <v>3.9609999999999999</v>
      </c>
      <c r="I209" s="46"/>
      <c r="L209" s="45"/>
      <c r="M209" s="44"/>
      <c r="T209" s="43"/>
      <c r="AT209" s="42" t="s">
        <v>188</v>
      </c>
      <c r="AU209" s="42" t="s">
        <v>0</v>
      </c>
      <c r="AV209" s="41" t="s">
        <v>35</v>
      </c>
      <c r="AW209" s="41" t="s">
        <v>187</v>
      </c>
      <c r="AX209" s="41" t="s">
        <v>5</v>
      </c>
      <c r="AY209" s="42" t="s">
        <v>6</v>
      </c>
    </row>
    <row r="210" spans="2:65" s="26" customFormat="1" ht="25.95" customHeight="1" x14ac:dyDescent="0.25">
      <c r="B210" s="33"/>
      <c r="D210" s="28" t="s">
        <v>13</v>
      </c>
      <c r="E210" s="40" t="s">
        <v>214</v>
      </c>
      <c r="F210" s="40" t="s">
        <v>213</v>
      </c>
      <c r="I210" s="35"/>
      <c r="J210" s="39">
        <f>BK210</f>
        <v>0</v>
      </c>
      <c r="L210" s="33"/>
      <c r="M210" s="32"/>
      <c r="P210" s="31">
        <f>P211</f>
        <v>0</v>
      </c>
      <c r="R210" s="31">
        <f>R211</f>
        <v>0</v>
      </c>
      <c r="T210" s="30">
        <f>T211</f>
        <v>5.0309160000000004</v>
      </c>
      <c r="AR210" s="28" t="s">
        <v>0</v>
      </c>
      <c r="AT210" s="29" t="s">
        <v>13</v>
      </c>
      <c r="AU210" s="29" t="s">
        <v>31</v>
      </c>
      <c r="AY210" s="28" t="s">
        <v>6</v>
      </c>
      <c r="BK210" s="27">
        <f>BK211</f>
        <v>0</v>
      </c>
    </row>
    <row r="211" spans="2:65" s="26" customFormat="1" ht="22.8" customHeight="1" x14ac:dyDescent="0.25">
      <c r="B211" s="33"/>
      <c r="D211" s="28" t="s">
        <v>13</v>
      </c>
      <c r="E211" s="36" t="s">
        <v>212</v>
      </c>
      <c r="F211" s="36" t="s">
        <v>211</v>
      </c>
      <c r="I211" s="35"/>
      <c r="J211" s="34">
        <f>BK211</f>
        <v>0</v>
      </c>
      <c r="L211" s="33"/>
      <c r="M211" s="32"/>
      <c r="P211" s="31">
        <f>SUM(P212:P228)</f>
        <v>0</v>
      </c>
      <c r="R211" s="31">
        <f>SUM(R212:R228)</f>
        <v>0</v>
      </c>
      <c r="T211" s="30">
        <f>SUM(T212:T228)</f>
        <v>5.0309160000000004</v>
      </c>
      <c r="AR211" s="28" t="s">
        <v>0</v>
      </c>
      <c r="AT211" s="29" t="s">
        <v>13</v>
      </c>
      <c r="AU211" s="29" t="s">
        <v>5</v>
      </c>
      <c r="AY211" s="28" t="s">
        <v>6</v>
      </c>
      <c r="BK211" s="27">
        <f>SUM(BK212:BK228)</f>
        <v>0</v>
      </c>
    </row>
    <row r="212" spans="2:65" s="1" customFormat="1" ht="24.15" customHeight="1" x14ac:dyDescent="0.2">
      <c r="B212" s="2"/>
      <c r="C212" s="25" t="s">
        <v>210</v>
      </c>
      <c r="D212" s="25" t="s">
        <v>7</v>
      </c>
      <c r="E212" s="24" t="s">
        <v>209</v>
      </c>
      <c r="F212" s="23" t="s">
        <v>208</v>
      </c>
      <c r="G212" s="22" t="s">
        <v>207</v>
      </c>
      <c r="H212" s="21">
        <v>5030.9160000000002</v>
      </c>
      <c r="I212" s="20"/>
      <c r="J212" s="19">
        <f>ROUND(I212*H212,2)</f>
        <v>0</v>
      </c>
      <c r="K212" s="18"/>
      <c r="L212" s="2"/>
      <c r="M212" s="17" t="s">
        <v>9</v>
      </c>
      <c r="N212" s="16" t="s">
        <v>8</v>
      </c>
      <c r="P212" s="15">
        <f>O212*H212</f>
        <v>0</v>
      </c>
      <c r="Q212" s="15">
        <v>0</v>
      </c>
      <c r="R212" s="15">
        <f>Q212*H212</f>
        <v>0</v>
      </c>
      <c r="S212" s="15">
        <v>1E-3</v>
      </c>
      <c r="T212" s="14">
        <f>S212*H212</f>
        <v>5.0309160000000004</v>
      </c>
      <c r="AR212" s="12" t="s">
        <v>206</v>
      </c>
      <c r="AT212" s="12" t="s">
        <v>7</v>
      </c>
      <c r="AU212" s="12" t="s">
        <v>0</v>
      </c>
      <c r="AY212" s="5" t="s">
        <v>6</v>
      </c>
      <c r="BE212" s="13">
        <f>IF(N212="základní",J212,0)</f>
        <v>0</v>
      </c>
      <c r="BF212" s="13">
        <f>IF(N212="snížená",J212,0)</f>
        <v>0</v>
      </c>
      <c r="BG212" s="13">
        <f>IF(N212="zákl. přenesená",J212,0)</f>
        <v>0</v>
      </c>
      <c r="BH212" s="13">
        <f>IF(N212="sníž. přenesená",J212,0)</f>
        <v>0</v>
      </c>
      <c r="BI212" s="13">
        <f>IF(N212="nulová",J212,0)</f>
        <v>0</v>
      </c>
      <c r="BJ212" s="5" t="s">
        <v>5</v>
      </c>
      <c r="BK212" s="13">
        <f>ROUND(I212*H212,2)</f>
        <v>0</v>
      </c>
      <c r="BL212" s="5" t="s">
        <v>206</v>
      </c>
      <c r="BM212" s="12" t="s">
        <v>205</v>
      </c>
    </row>
    <row r="213" spans="2:65" s="1" customFormat="1" ht="19.2" x14ac:dyDescent="0.2">
      <c r="B213" s="2"/>
      <c r="D213" s="11" t="s">
        <v>1</v>
      </c>
      <c r="F213" s="10" t="s">
        <v>204</v>
      </c>
      <c r="I213" s="9"/>
      <c r="L213" s="2"/>
      <c r="M213" s="38"/>
      <c r="T213" s="37"/>
      <c r="AT213" s="5" t="s">
        <v>1</v>
      </c>
      <c r="AU213" s="5" t="s">
        <v>0</v>
      </c>
    </row>
    <row r="214" spans="2:65" s="1" customFormat="1" ht="76.8" x14ac:dyDescent="0.2">
      <c r="B214" s="2"/>
      <c r="D214" s="11" t="s">
        <v>202</v>
      </c>
      <c r="F214" s="64" t="s">
        <v>203</v>
      </c>
      <c r="I214" s="9"/>
      <c r="L214" s="2"/>
      <c r="M214" s="38"/>
      <c r="T214" s="37"/>
      <c r="AT214" s="5" t="s">
        <v>202</v>
      </c>
      <c r="AU214" s="5" t="s">
        <v>0</v>
      </c>
    </row>
    <row r="215" spans="2:65" s="57" customFormat="1" x14ac:dyDescent="0.2">
      <c r="B215" s="61"/>
      <c r="D215" s="11" t="s">
        <v>188</v>
      </c>
      <c r="E215" s="58" t="s">
        <v>9</v>
      </c>
      <c r="F215" s="63" t="s">
        <v>201</v>
      </c>
      <c r="H215" s="58" t="s">
        <v>9</v>
      </c>
      <c r="I215" s="62"/>
      <c r="L215" s="61"/>
      <c r="M215" s="60"/>
      <c r="T215" s="59"/>
      <c r="AT215" s="58" t="s">
        <v>188</v>
      </c>
      <c r="AU215" s="58" t="s">
        <v>0</v>
      </c>
      <c r="AV215" s="57" t="s">
        <v>5</v>
      </c>
      <c r="AW215" s="57" t="s">
        <v>187</v>
      </c>
      <c r="AX215" s="57" t="s">
        <v>31</v>
      </c>
      <c r="AY215" s="58" t="s">
        <v>6</v>
      </c>
    </row>
    <row r="216" spans="2:65" s="49" customFormat="1" x14ac:dyDescent="0.2">
      <c r="B216" s="53"/>
      <c r="D216" s="11" t="s">
        <v>188</v>
      </c>
      <c r="E216" s="50" t="s">
        <v>9</v>
      </c>
      <c r="F216" s="56" t="s">
        <v>200</v>
      </c>
      <c r="H216" s="55">
        <v>1260</v>
      </c>
      <c r="I216" s="54"/>
      <c r="L216" s="53"/>
      <c r="M216" s="52"/>
      <c r="T216" s="51"/>
      <c r="AT216" s="50" t="s">
        <v>188</v>
      </c>
      <c r="AU216" s="50" t="s">
        <v>0</v>
      </c>
      <c r="AV216" s="49" t="s">
        <v>0</v>
      </c>
      <c r="AW216" s="49" t="s">
        <v>187</v>
      </c>
      <c r="AX216" s="49" t="s">
        <v>31</v>
      </c>
      <c r="AY216" s="50" t="s">
        <v>6</v>
      </c>
    </row>
    <row r="217" spans="2:65" s="57" customFormat="1" x14ac:dyDescent="0.2">
      <c r="B217" s="61"/>
      <c r="D217" s="11" t="s">
        <v>188</v>
      </c>
      <c r="E217" s="58" t="s">
        <v>9</v>
      </c>
      <c r="F217" s="63" t="s">
        <v>199</v>
      </c>
      <c r="H217" s="58" t="s">
        <v>9</v>
      </c>
      <c r="I217" s="62"/>
      <c r="L217" s="61"/>
      <c r="M217" s="60"/>
      <c r="T217" s="59"/>
      <c r="AT217" s="58" t="s">
        <v>188</v>
      </c>
      <c r="AU217" s="58" t="s">
        <v>0</v>
      </c>
      <c r="AV217" s="57" t="s">
        <v>5</v>
      </c>
      <c r="AW217" s="57" t="s">
        <v>187</v>
      </c>
      <c r="AX217" s="57" t="s">
        <v>31</v>
      </c>
      <c r="AY217" s="58" t="s">
        <v>6</v>
      </c>
    </row>
    <row r="218" spans="2:65" s="49" customFormat="1" x14ac:dyDescent="0.2">
      <c r="B218" s="53"/>
      <c r="D218" s="11" t="s">
        <v>188</v>
      </c>
      <c r="E218" s="50" t="s">
        <v>9</v>
      </c>
      <c r="F218" s="56" t="s">
        <v>198</v>
      </c>
      <c r="H218" s="55">
        <v>403.2</v>
      </c>
      <c r="I218" s="54"/>
      <c r="L218" s="53"/>
      <c r="M218" s="52"/>
      <c r="T218" s="51"/>
      <c r="AT218" s="50" t="s">
        <v>188</v>
      </c>
      <c r="AU218" s="50" t="s">
        <v>0</v>
      </c>
      <c r="AV218" s="49" t="s">
        <v>0</v>
      </c>
      <c r="AW218" s="49" t="s">
        <v>187</v>
      </c>
      <c r="AX218" s="49" t="s">
        <v>31</v>
      </c>
      <c r="AY218" s="50" t="s">
        <v>6</v>
      </c>
    </row>
    <row r="219" spans="2:65" s="49" customFormat="1" x14ac:dyDescent="0.2">
      <c r="B219" s="53"/>
      <c r="D219" s="11" t="s">
        <v>188</v>
      </c>
      <c r="E219" s="50" t="s">
        <v>9</v>
      </c>
      <c r="F219" s="56" t="s">
        <v>197</v>
      </c>
      <c r="H219" s="55">
        <v>491.04</v>
      </c>
      <c r="I219" s="54"/>
      <c r="L219" s="53"/>
      <c r="M219" s="52"/>
      <c r="T219" s="51"/>
      <c r="AT219" s="50" t="s">
        <v>188</v>
      </c>
      <c r="AU219" s="50" t="s">
        <v>0</v>
      </c>
      <c r="AV219" s="49" t="s">
        <v>0</v>
      </c>
      <c r="AW219" s="49" t="s">
        <v>187</v>
      </c>
      <c r="AX219" s="49" t="s">
        <v>31</v>
      </c>
      <c r="AY219" s="50" t="s">
        <v>6</v>
      </c>
    </row>
    <row r="220" spans="2:65" s="57" customFormat="1" x14ac:dyDescent="0.2">
      <c r="B220" s="61"/>
      <c r="D220" s="11" t="s">
        <v>188</v>
      </c>
      <c r="E220" s="58" t="s">
        <v>9</v>
      </c>
      <c r="F220" s="63" t="s">
        <v>196</v>
      </c>
      <c r="H220" s="58" t="s">
        <v>9</v>
      </c>
      <c r="I220" s="62"/>
      <c r="L220" s="61"/>
      <c r="M220" s="60"/>
      <c r="T220" s="59"/>
      <c r="AT220" s="58" t="s">
        <v>188</v>
      </c>
      <c r="AU220" s="58" t="s">
        <v>0</v>
      </c>
      <c r="AV220" s="57" t="s">
        <v>5</v>
      </c>
      <c r="AW220" s="57" t="s">
        <v>187</v>
      </c>
      <c r="AX220" s="57" t="s">
        <v>31</v>
      </c>
      <c r="AY220" s="58" t="s">
        <v>6</v>
      </c>
    </row>
    <row r="221" spans="2:65" s="49" customFormat="1" x14ac:dyDescent="0.2">
      <c r="B221" s="53"/>
      <c r="D221" s="11" t="s">
        <v>188</v>
      </c>
      <c r="E221" s="50" t="s">
        <v>9</v>
      </c>
      <c r="F221" s="56" t="s">
        <v>195</v>
      </c>
      <c r="H221" s="55">
        <v>150.04</v>
      </c>
      <c r="I221" s="54"/>
      <c r="L221" s="53"/>
      <c r="M221" s="52"/>
      <c r="T221" s="51"/>
      <c r="AT221" s="50" t="s">
        <v>188</v>
      </c>
      <c r="AU221" s="50" t="s">
        <v>0</v>
      </c>
      <c r="AV221" s="49" t="s">
        <v>0</v>
      </c>
      <c r="AW221" s="49" t="s">
        <v>187</v>
      </c>
      <c r="AX221" s="49" t="s">
        <v>31</v>
      </c>
      <c r="AY221" s="50" t="s">
        <v>6</v>
      </c>
    </row>
    <row r="222" spans="2:65" s="57" customFormat="1" x14ac:dyDescent="0.2">
      <c r="B222" s="61"/>
      <c r="D222" s="11" t="s">
        <v>188</v>
      </c>
      <c r="E222" s="58" t="s">
        <v>9</v>
      </c>
      <c r="F222" s="63" t="s">
        <v>13</v>
      </c>
      <c r="H222" s="58" t="s">
        <v>9</v>
      </c>
      <c r="I222" s="62"/>
      <c r="L222" s="61"/>
      <c r="M222" s="60"/>
      <c r="T222" s="59"/>
      <c r="AT222" s="58" t="s">
        <v>188</v>
      </c>
      <c r="AU222" s="58" t="s">
        <v>0</v>
      </c>
      <c r="AV222" s="57" t="s">
        <v>5</v>
      </c>
      <c r="AW222" s="57" t="s">
        <v>187</v>
      </c>
      <c r="AX222" s="57" t="s">
        <v>31</v>
      </c>
      <c r="AY222" s="58" t="s">
        <v>6</v>
      </c>
    </row>
    <row r="223" spans="2:65" s="49" customFormat="1" x14ac:dyDescent="0.2">
      <c r="B223" s="53"/>
      <c r="D223" s="11" t="s">
        <v>188</v>
      </c>
      <c r="E223" s="50" t="s">
        <v>9</v>
      </c>
      <c r="F223" s="56" t="s">
        <v>194</v>
      </c>
      <c r="H223" s="55">
        <v>621.98400000000004</v>
      </c>
      <c r="I223" s="54"/>
      <c r="L223" s="53"/>
      <c r="M223" s="52"/>
      <c r="T223" s="51"/>
      <c r="AT223" s="50" t="s">
        <v>188</v>
      </c>
      <c r="AU223" s="50" t="s">
        <v>0</v>
      </c>
      <c r="AV223" s="49" t="s">
        <v>0</v>
      </c>
      <c r="AW223" s="49" t="s">
        <v>187</v>
      </c>
      <c r="AX223" s="49" t="s">
        <v>31</v>
      </c>
      <c r="AY223" s="50" t="s">
        <v>6</v>
      </c>
    </row>
    <row r="224" spans="2:65" s="57" customFormat="1" x14ac:dyDescent="0.2">
      <c r="B224" s="61"/>
      <c r="D224" s="11" t="s">
        <v>188</v>
      </c>
      <c r="E224" s="58" t="s">
        <v>9</v>
      </c>
      <c r="F224" s="63" t="s">
        <v>193</v>
      </c>
      <c r="H224" s="58" t="s">
        <v>9</v>
      </c>
      <c r="I224" s="62"/>
      <c r="L224" s="61"/>
      <c r="M224" s="60"/>
      <c r="T224" s="59"/>
      <c r="AT224" s="58" t="s">
        <v>188</v>
      </c>
      <c r="AU224" s="58" t="s">
        <v>0</v>
      </c>
      <c r="AV224" s="57" t="s">
        <v>5</v>
      </c>
      <c r="AW224" s="57" t="s">
        <v>187</v>
      </c>
      <c r="AX224" s="57" t="s">
        <v>31</v>
      </c>
      <c r="AY224" s="58" t="s">
        <v>6</v>
      </c>
    </row>
    <row r="225" spans="2:65" s="49" customFormat="1" x14ac:dyDescent="0.2">
      <c r="B225" s="53"/>
      <c r="D225" s="11" t="s">
        <v>188</v>
      </c>
      <c r="E225" s="50" t="s">
        <v>9</v>
      </c>
      <c r="F225" s="56" t="s">
        <v>192</v>
      </c>
      <c r="H225" s="55">
        <v>17.731999999999999</v>
      </c>
      <c r="I225" s="54"/>
      <c r="L225" s="53"/>
      <c r="M225" s="52"/>
      <c r="T225" s="51"/>
      <c r="AT225" s="50" t="s">
        <v>188</v>
      </c>
      <c r="AU225" s="50" t="s">
        <v>0</v>
      </c>
      <c r="AV225" s="49" t="s">
        <v>0</v>
      </c>
      <c r="AW225" s="49" t="s">
        <v>187</v>
      </c>
      <c r="AX225" s="49" t="s">
        <v>31</v>
      </c>
      <c r="AY225" s="50" t="s">
        <v>6</v>
      </c>
    </row>
    <row r="226" spans="2:65" s="57" customFormat="1" x14ac:dyDescent="0.2">
      <c r="B226" s="61"/>
      <c r="D226" s="11" t="s">
        <v>188</v>
      </c>
      <c r="E226" s="58" t="s">
        <v>9</v>
      </c>
      <c r="F226" s="63" t="s">
        <v>191</v>
      </c>
      <c r="H226" s="58" t="s">
        <v>9</v>
      </c>
      <c r="I226" s="62"/>
      <c r="L226" s="61"/>
      <c r="M226" s="60"/>
      <c r="T226" s="59"/>
      <c r="AT226" s="58" t="s">
        <v>188</v>
      </c>
      <c r="AU226" s="58" t="s">
        <v>0</v>
      </c>
      <c r="AV226" s="57" t="s">
        <v>5</v>
      </c>
      <c r="AW226" s="57" t="s">
        <v>187</v>
      </c>
      <c r="AX226" s="57" t="s">
        <v>31</v>
      </c>
      <c r="AY226" s="58" t="s">
        <v>6</v>
      </c>
    </row>
    <row r="227" spans="2:65" s="49" customFormat="1" x14ac:dyDescent="0.2">
      <c r="B227" s="53"/>
      <c r="D227" s="11" t="s">
        <v>188</v>
      </c>
      <c r="E227" s="50" t="s">
        <v>9</v>
      </c>
      <c r="F227" s="56" t="s">
        <v>190</v>
      </c>
      <c r="H227" s="55">
        <v>2086.92</v>
      </c>
      <c r="I227" s="54"/>
      <c r="L227" s="53"/>
      <c r="M227" s="52"/>
      <c r="T227" s="51"/>
      <c r="AT227" s="50" t="s">
        <v>188</v>
      </c>
      <c r="AU227" s="50" t="s">
        <v>0</v>
      </c>
      <c r="AV227" s="49" t="s">
        <v>0</v>
      </c>
      <c r="AW227" s="49" t="s">
        <v>187</v>
      </c>
      <c r="AX227" s="49" t="s">
        <v>31</v>
      </c>
      <c r="AY227" s="50" t="s">
        <v>6</v>
      </c>
    </row>
    <row r="228" spans="2:65" s="41" customFormat="1" x14ac:dyDescent="0.2">
      <c r="B228" s="45"/>
      <c r="D228" s="11" t="s">
        <v>188</v>
      </c>
      <c r="E228" s="42" t="s">
        <v>9</v>
      </c>
      <c r="F228" s="48" t="s">
        <v>189</v>
      </c>
      <c r="H228" s="47">
        <v>5030.9160000000002</v>
      </c>
      <c r="I228" s="46"/>
      <c r="L228" s="45"/>
      <c r="M228" s="44"/>
      <c r="T228" s="43"/>
      <c r="AT228" s="42" t="s">
        <v>188</v>
      </c>
      <c r="AU228" s="42" t="s">
        <v>0</v>
      </c>
      <c r="AV228" s="41" t="s">
        <v>35</v>
      </c>
      <c r="AW228" s="41" t="s">
        <v>187</v>
      </c>
      <c r="AX228" s="41" t="s">
        <v>5</v>
      </c>
      <c r="AY228" s="42" t="s">
        <v>6</v>
      </c>
    </row>
    <row r="229" spans="2:65" s="26" customFormat="1" ht="25.95" customHeight="1" x14ac:dyDescent="0.25">
      <c r="B229" s="33"/>
      <c r="D229" s="28" t="s">
        <v>13</v>
      </c>
      <c r="E229" s="40" t="s">
        <v>186</v>
      </c>
      <c r="F229" s="40" t="s">
        <v>185</v>
      </c>
      <c r="I229" s="35"/>
      <c r="J229" s="39">
        <f>BK229</f>
        <v>0</v>
      </c>
      <c r="L229" s="33"/>
      <c r="M229" s="32"/>
      <c r="P229" s="31">
        <f>SUM(P230:P288)</f>
        <v>0</v>
      </c>
      <c r="R229" s="31">
        <f>SUM(R230:R288)</f>
        <v>0</v>
      </c>
      <c r="T229" s="30">
        <f>SUM(T230:T288)</f>
        <v>0</v>
      </c>
      <c r="AR229" s="28" t="s">
        <v>35</v>
      </c>
      <c r="AT229" s="29" t="s">
        <v>13</v>
      </c>
      <c r="AU229" s="29" t="s">
        <v>31</v>
      </c>
      <c r="AY229" s="28" t="s">
        <v>6</v>
      </c>
      <c r="BK229" s="27">
        <f>SUM(BK230:BK288)</f>
        <v>0</v>
      </c>
    </row>
    <row r="230" spans="2:65" s="1" customFormat="1" ht="44.25" customHeight="1" x14ac:dyDescent="0.2">
      <c r="B230" s="2"/>
      <c r="C230" s="25" t="s">
        <v>184</v>
      </c>
      <c r="D230" s="25" t="s">
        <v>7</v>
      </c>
      <c r="E230" s="24" t="s">
        <v>183</v>
      </c>
      <c r="F230" s="23" t="s">
        <v>181</v>
      </c>
      <c r="G230" s="22" t="s">
        <v>36</v>
      </c>
      <c r="H230" s="21">
        <v>22</v>
      </c>
      <c r="I230" s="20"/>
      <c r="J230" s="19">
        <f>ROUND(I230*H230,2)</f>
        <v>0</v>
      </c>
      <c r="K230" s="18"/>
      <c r="L230" s="2"/>
      <c r="M230" s="17" t="s">
        <v>9</v>
      </c>
      <c r="N230" s="16" t="s">
        <v>8</v>
      </c>
      <c r="P230" s="15">
        <f>O230*H230</f>
        <v>0</v>
      </c>
      <c r="Q230" s="15">
        <v>0</v>
      </c>
      <c r="R230" s="15">
        <f>Q230*H230</f>
        <v>0</v>
      </c>
      <c r="S230" s="15">
        <v>0</v>
      </c>
      <c r="T230" s="14">
        <f>S230*H230</f>
        <v>0</v>
      </c>
      <c r="AR230" s="12" t="s">
        <v>35</v>
      </c>
      <c r="AT230" s="12" t="s">
        <v>7</v>
      </c>
      <c r="AU230" s="12" t="s">
        <v>5</v>
      </c>
      <c r="AY230" s="5" t="s">
        <v>6</v>
      </c>
      <c r="BE230" s="13">
        <f>IF(N230="základní",J230,0)</f>
        <v>0</v>
      </c>
      <c r="BF230" s="13">
        <f>IF(N230="snížená",J230,0)</f>
        <v>0</v>
      </c>
      <c r="BG230" s="13">
        <f>IF(N230="zákl. přenesená",J230,0)</f>
        <v>0</v>
      </c>
      <c r="BH230" s="13">
        <f>IF(N230="sníž. přenesená",J230,0)</f>
        <v>0</v>
      </c>
      <c r="BI230" s="13">
        <f>IF(N230="nulová",J230,0)</f>
        <v>0</v>
      </c>
      <c r="BJ230" s="5" t="s">
        <v>5</v>
      </c>
      <c r="BK230" s="13">
        <f>ROUND(I230*H230,2)</f>
        <v>0</v>
      </c>
      <c r="BL230" s="5" t="s">
        <v>35</v>
      </c>
      <c r="BM230" s="12" t="s">
        <v>182</v>
      </c>
    </row>
    <row r="231" spans="2:65" s="1" customFormat="1" ht="38.4" x14ac:dyDescent="0.2">
      <c r="B231" s="2"/>
      <c r="D231" s="11" t="s">
        <v>1</v>
      </c>
      <c r="F231" s="10" t="s">
        <v>181</v>
      </c>
      <c r="I231" s="9"/>
      <c r="L231" s="2"/>
      <c r="M231" s="38"/>
      <c r="T231" s="37"/>
      <c r="AT231" s="5" t="s">
        <v>1</v>
      </c>
      <c r="AU231" s="5" t="s">
        <v>5</v>
      </c>
    </row>
    <row r="232" spans="2:65" s="1" customFormat="1" ht="44.25" customHeight="1" x14ac:dyDescent="0.2">
      <c r="B232" s="2"/>
      <c r="C232" s="25" t="s">
        <v>180</v>
      </c>
      <c r="D232" s="25" t="s">
        <v>7</v>
      </c>
      <c r="E232" s="24" t="s">
        <v>179</v>
      </c>
      <c r="F232" s="23" t="s">
        <v>177</v>
      </c>
      <c r="G232" s="22" t="s">
        <v>36</v>
      </c>
      <c r="H232" s="21">
        <v>85</v>
      </c>
      <c r="I232" s="20"/>
      <c r="J232" s="19">
        <f>ROUND(I232*H232,2)</f>
        <v>0</v>
      </c>
      <c r="K232" s="18"/>
      <c r="L232" s="2"/>
      <c r="M232" s="17" t="s">
        <v>9</v>
      </c>
      <c r="N232" s="16" t="s">
        <v>8</v>
      </c>
      <c r="P232" s="15">
        <f>O232*H232</f>
        <v>0</v>
      </c>
      <c r="Q232" s="15">
        <v>0</v>
      </c>
      <c r="R232" s="15">
        <f>Q232*H232</f>
        <v>0</v>
      </c>
      <c r="S232" s="15">
        <v>0</v>
      </c>
      <c r="T232" s="14">
        <f>S232*H232</f>
        <v>0</v>
      </c>
      <c r="AR232" s="12" t="s">
        <v>35</v>
      </c>
      <c r="AT232" s="12" t="s">
        <v>7</v>
      </c>
      <c r="AU232" s="12" t="s">
        <v>5</v>
      </c>
      <c r="AY232" s="5" t="s">
        <v>6</v>
      </c>
      <c r="BE232" s="13">
        <f>IF(N232="základní",J232,0)</f>
        <v>0</v>
      </c>
      <c r="BF232" s="13">
        <f>IF(N232="snížená",J232,0)</f>
        <v>0</v>
      </c>
      <c r="BG232" s="13">
        <f>IF(N232="zákl. přenesená",J232,0)</f>
        <v>0</v>
      </c>
      <c r="BH232" s="13">
        <f>IF(N232="sníž. přenesená",J232,0)</f>
        <v>0</v>
      </c>
      <c r="BI232" s="13">
        <f>IF(N232="nulová",J232,0)</f>
        <v>0</v>
      </c>
      <c r="BJ232" s="5" t="s">
        <v>5</v>
      </c>
      <c r="BK232" s="13">
        <f>ROUND(I232*H232,2)</f>
        <v>0</v>
      </c>
      <c r="BL232" s="5" t="s">
        <v>35</v>
      </c>
      <c r="BM232" s="12" t="s">
        <v>178</v>
      </c>
    </row>
    <row r="233" spans="2:65" s="1" customFormat="1" ht="38.4" x14ac:dyDescent="0.2">
      <c r="B233" s="2"/>
      <c r="D233" s="11" t="s">
        <v>1</v>
      </c>
      <c r="F233" s="10" t="s">
        <v>177</v>
      </c>
      <c r="I233" s="9"/>
      <c r="L233" s="2"/>
      <c r="M233" s="38"/>
      <c r="T233" s="37"/>
      <c r="AT233" s="5" t="s">
        <v>1</v>
      </c>
      <c r="AU233" s="5" t="s">
        <v>5</v>
      </c>
    </row>
    <row r="234" spans="2:65" s="1" customFormat="1" ht="49.05" customHeight="1" x14ac:dyDescent="0.2">
      <c r="B234" s="2"/>
      <c r="C234" s="25" t="s">
        <v>176</v>
      </c>
      <c r="D234" s="25" t="s">
        <v>7</v>
      </c>
      <c r="E234" s="24" t="s">
        <v>175</v>
      </c>
      <c r="F234" s="23" t="s">
        <v>173</v>
      </c>
      <c r="G234" s="22" t="s">
        <v>36</v>
      </c>
      <c r="H234" s="21">
        <v>26</v>
      </c>
      <c r="I234" s="20"/>
      <c r="J234" s="19">
        <f>ROUND(I234*H234,2)</f>
        <v>0</v>
      </c>
      <c r="K234" s="18"/>
      <c r="L234" s="2"/>
      <c r="M234" s="17" t="s">
        <v>9</v>
      </c>
      <c r="N234" s="16" t="s">
        <v>8</v>
      </c>
      <c r="P234" s="15">
        <f>O234*H234</f>
        <v>0</v>
      </c>
      <c r="Q234" s="15">
        <v>0</v>
      </c>
      <c r="R234" s="15">
        <f>Q234*H234</f>
        <v>0</v>
      </c>
      <c r="S234" s="15">
        <v>0</v>
      </c>
      <c r="T234" s="14">
        <f>S234*H234</f>
        <v>0</v>
      </c>
      <c r="AR234" s="12" t="s">
        <v>35</v>
      </c>
      <c r="AT234" s="12" t="s">
        <v>7</v>
      </c>
      <c r="AU234" s="12" t="s">
        <v>5</v>
      </c>
      <c r="AY234" s="5" t="s">
        <v>6</v>
      </c>
      <c r="BE234" s="13">
        <f>IF(N234="základní",J234,0)</f>
        <v>0</v>
      </c>
      <c r="BF234" s="13">
        <f>IF(N234="snížená",J234,0)</f>
        <v>0</v>
      </c>
      <c r="BG234" s="13">
        <f>IF(N234="zákl. přenesená",J234,0)</f>
        <v>0</v>
      </c>
      <c r="BH234" s="13">
        <f>IF(N234="sníž. přenesená",J234,0)</f>
        <v>0</v>
      </c>
      <c r="BI234" s="13">
        <f>IF(N234="nulová",J234,0)</f>
        <v>0</v>
      </c>
      <c r="BJ234" s="5" t="s">
        <v>5</v>
      </c>
      <c r="BK234" s="13">
        <f>ROUND(I234*H234,2)</f>
        <v>0</v>
      </c>
      <c r="BL234" s="5" t="s">
        <v>35</v>
      </c>
      <c r="BM234" s="12" t="s">
        <v>174</v>
      </c>
    </row>
    <row r="235" spans="2:65" s="1" customFormat="1" ht="38.4" x14ac:dyDescent="0.2">
      <c r="B235" s="2"/>
      <c r="D235" s="11" t="s">
        <v>1</v>
      </c>
      <c r="F235" s="10" t="s">
        <v>173</v>
      </c>
      <c r="I235" s="9"/>
      <c r="L235" s="2"/>
      <c r="M235" s="38"/>
      <c r="T235" s="37"/>
      <c r="AT235" s="5" t="s">
        <v>1</v>
      </c>
      <c r="AU235" s="5" t="s">
        <v>5</v>
      </c>
    </row>
    <row r="236" spans="2:65" s="1" customFormat="1" ht="49.05" customHeight="1" x14ac:dyDescent="0.2">
      <c r="B236" s="2"/>
      <c r="C236" s="25" t="s">
        <v>172</v>
      </c>
      <c r="D236" s="25" t="s">
        <v>7</v>
      </c>
      <c r="E236" s="24" t="s">
        <v>171</v>
      </c>
      <c r="F236" s="23" t="s">
        <v>169</v>
      </c>
      <c r="G236" s="22" t="s">
        <v>36</v>
      </c>
      <c r="H236" s="21">
        <v>6</v>
      </c>
      <c r="I236" s="20"/>
      <c r="J236" s="19">
        <f>ROUND(I236*H236,2)</f>
        <v>0</v>
      </c>
      <c r="K236" s="18"/>
      <c r="L236" s="2"/>
      <c r="M236" s="17" t="s">
        <v>9</v>
      </c>
      <c r="N236" s="16" t="s">
        <v>8</v>
      </c>
      <c r="P236" s="15">
        <f>O236*H236</f>
        <v>0</v>
      </c>
      <c r="Q236" s="15">
        <v>0</v>
      </c>
      <c r="R236" s="15">
        <f>Q236*H236</f>
        <v>0</v>
      </c>
      <c r="S236" s="15">
        <v>0</v>
      </c>
      <c r="T236" s="14">
        <f>S236*H236</f>
        <v>0</v>
      </c>
      <c r="AR236" s="12" t="s">
        <v>35</v>
      </c>
      <c r="AT236" s="12" t="s">
        <v>7</v>
      </c>
      <c r="AU236" s="12" t="s">
        <v>5</v>
      </c>
      <c r="AY236" s="5" t="s">
        <v>6</v>
      </c>
      <c r="BE236" s="13">
        <f>IF(N236="základní",J236,0)</f>
        <v>0</v>
      </c>
      <c r="BF236" s="13">
        <f>IF(N236="snížená",J236,0)</f>
        <v>0</v>
      </c>
      <c r="BG236" s="13">
        <f>IF(N236="zákl. přenesená",J236,0)</f>
        <v>0</v>
      </c>
      <c r="BH236" s="13">
        <f>IF(N236="sníž. přenesená",J236,0)</f>
        <v>0</v>
      </c>
      <c r="BI236" s="13">
        <f>IF(N236="nulová",J236,0)</f>
        <v>0</v>
      </c>
      <c r="BJ236" s="5" t="s">
        <v>5</v>
      </c>
      <c r="BK236" s="13">
        <f>ROUND(I236*H236,2)</f>
        <v>0</v>
      </c>
      <c r="BL236" s="5" t="s">
        <v>35</v>
      </c>
      <c r="BM236" s="12" t="s">
        <v>170</v>
      </c>
    </row>
    <row r="237" spans="2:65" s="1" customFormat="1" ht="38.4" x14ac:dyDescent="0.2">
      <c r="B237" s="2"/>
      <c r="D237" s="11" t="s">
        <v>1</v>
      </c>
      <c r="F237" s="10" t="s">
        <v>169</v>
      </c>
      <c r="I237" s="9"/>
      <c r="L237" s="2"/>
      <c r="M237" s="38"/>
      <c r="T237" s="37"/>
      <c r="AT237" s="5" t="s">
        <v>1</v>
      </c>
      <c r="AU237" s="5" t="s">
        <v>5</v>
      </c>
    </row>
    <row r="238" spans="2:65" s="1" customFormat="1" ht="49.05" customHeight="1" x14ac:dyDescent="0.2">
      <c r="B238" s="2"/>
      <c r="C238" s="25" t="s">
        <v>168</v>
      </c>
      <c r="D238" s="25" t="s">
        <v>7</v>
      </c>
      <c r="E238" s="24" t="s">
        <v>167</v>
      </c>
      <c r="F238" s="23" t="s">
        <v>165</v>
      </c>
      <c r="G238" s="22" t="s">
        <v>36</v>
      </c>
      <c r="H238" s="21">
        <v>8</v>
      </c>
      <c r="I238" s="20"/>
      <c r="J238" s="19">
        <f>ROUND(I238*H238,2)</f>
        <v>0</v>
      </c>
      <c r="K238" s="18"/>
      <c r="L238" s="2"/>
      <c r="M238" s="17" t="s">
        <v>9</v>
      </c>
      <c r="N238" s="16" t="s">
        <v>8</v>
      </c>
      <c r="P238" s="15">
        <f>O238*H238</f>
        <v>0</v>
      </c>
      <c r="Q238" s="15">
        <v>0</v>
      </c>
      <c r="R238" s="15">
        <f>Q238*H238</f>
        <v>0</v>
      </c>
      <c r="S238" s="15">
        <v>0</v>
      </c>
      <c r="T238" s="14">
        <f>S238*H238</f>
        <v>0</v>
      </c>
      <c r="AR238" s="12" t="s">
        <v>35</v>
      </c>
      <c r="AT238" s="12" t="s">
        <v>7</v>
      </c>
      <c r="AU238" s="12" t="s">
        <v>5</v>
      </c>
      <c r="AY238" s="5" t="s">
        <v>6</v>
      </c>
      <c r="BE238" s="13">
        <f>IF(N238="základní",J238,0)</f>
        <v>0</v>
      </c>
      <c r="BF238" s="13">
        <f>IF(N238="snížená",J238,0)</f>
        <v>0</v>
      </c>
      <c r="BG238" s="13">
        <f>IF(N238="zákl. přenesená",J238,0)</f>
        <v>0</v>
      </c>
      <c r="BH238" s="13">
        <f>IF(N238="sníž. přenesená",J238,0)</f>
        <v>0</v>
      </c>
      <c r="BI238" s="13">
        <f>IF(N238="nulová",J238,0)</f>
        <v>0</v>
      </c>
      <c r="BJ238" s="5" t="s">
        <v>5</v>
      </c>
      <c r="BK238" s="13">
        <f>ROUND(I238*H238,2)</f>
        <v>0</v>
      </c>
      <c r="BL238" s="5" t="s">
        <v>35</v>
      </c>
      <c r="BM238" s="12" t="s">
        <v>166</v>
      </c>
    </row>
    <row r="239" spans="2:65" s="1" customFormat="1" ht="38.4" x14ac:dyDescent="0.2">
      <c r="B239" s="2"/>
      <c r="D239" s="11" t="s">
        <v>1</v>
      </c>
      <c r="F239" s="10" t="s">
        <v>165</v>
      </c>
      <c r="I239" s="9"/>
      <c r="L239" s="2"/>
      <c r="M239" s="38"/>
      <c r="T239" s="37"/>
      <c r="AT239" s="5" t="s">
        <v>1</v>
      </c>
      <c r="AU239" s="5" t="s">
        <v>5</v>
      </c>
    </row>
    <row r="240" spans="2:65" s="1" customFormat="1" ht="49.05" customHeight="1" x14ac:dyDescent="0.2">
      <c r="B240" s="2"/>
      <c r="C240" s="25" t="s">
        <v>164</v>
      </c>
      <c r="D240" s="25" t="s">
        <v>7</v>
      </c>
      <c r="E240" s="24" t="s">
        <v>163</v>
      </c>
      <c r="F240" s="23" t="s">
        <v>161</v>
      </c>
      <c r="G240" s="22" t="s">
        <v>36</v>
      </c>
      <c r="H240" s="21">
        <v>138</v>
      </c>
      <c r="I240" s="20"/>
      <c r="J240" s="19">
        <f>ROUND(I240*H240,2)</f>
        <v>0</v>
      </c>
      <c r="K240" s="18"/>
      <c r="L240" s="2"/>
      <c r="M240" s="17" t="s">
        <v>9</v>
      </c>
      <c r="N240" s="16" t="s">
        <v>8</v>
      </c>
      <c r="P240" s="15">
        <f>O240*H240</f>
        <v>0</v>
      </c>
      <c r="Q240" s="15">
        <v>0</v>
      </c>
      <c r="R240" s="15">
        <f>Q240*H240</f>
        <v>0</v>
      </c>
      <c r="S240" s="15">
        <v>0</v>
      </c>
      <c r="T240" s="14">
        <f>S240*H240</f>
        <v>0</v>
      </c>
      <c r="AR240" s="12" t="s">
        <v>35</v>
      </c>
      <c r="AT240" s="12" t="s">
        <v>7</v>
      </c>
      <c r="AU240" s="12" t="s">
        <v>5</v>
      </c>
      <c r="AY240" s="5" t="s">
        <v>6</v>
      </c>
      <c r="BE240" s="13">
        <f>IF(N240="základní",J240,0)</f>
        <v>0</v>
      </c>
      <c r="BF240" s="13">
        <f>IF(N240="snížená",J240,0)</f>
        <v>0</v>
      </c>
      <c r="BG240" s="13">
        <f>IF(N240="zákl. přenesená",J240,0)</f>
        <v>0</v>
      </c>
      <c r="BH240" s="13">
        <f>IF(N240="sníž. přenesená",J240,0)</f>
        <v>0</v>
      </c>
      <c r="BI240" s="13">
        <f>IF(N240="nulová",J240,0)</f>
        <v>0</v>
      </c>
      <c r="BJ240" s="5" t="s">
        <v>5</v>
      </c>
      <c r="BK240" s="13">
        <f>ROUND(I240*H240,2)</f>
        <v>0</v>
      </c>
      <c r="BL240" s="5" t="s">
        <v>35</v>
      </c>
      <c r="BM240" s="12" t="s">
        <v>162</v>
      </c>
    </row>
    <row r="241" spans="2:65" s="1" customFormat="1" ht="38.4" x14ac:dyDescent="0.2">
      <c r="B241" s="2"/>
      <c r="D241" s="11" t="s">
        <v>1</v>
      </c>
      <c r="F241" s="10" t="s">
        <v>161</v>
      </c>
      <c r="I241" s="9"/>
      <c r="L241" s="2"/>
      <c r="M241" s="38"/>
      <c r="T241" s="37"/>
      <c r="AT241" s="5" t="s">
        <v>1</v>
      </c>
      <c r="AU241" s="5" t="s">
        <v>5</v>
      </c>
    </row>
    <row r="242" spans="2:65" s="1" customFormat="1" ht="49.05" customHeight="1" x14ac:dyDescent="0.2">
      <c r="B242" s="2"/>
      <c r="C242" s="25" t="s">
        <v>160</v>
      </c>
      <c r="D242" s="25" t="s">
        <v>7</v>
      </c>
      <c r="E242" s="24" t="s">
        <v>159</v>
      </c>
      <c r="F242" s="23" t="s">
        <v>157</v>
      </c>
      <c r="G242" s="22" t="s">
        <v>36</v>
      </c>
      <c r="H242" s="21">
        <v>12</v>
      </c>
      <c r="I242" s="20"/>
      <c r="J242" s="19">
        <f>ROUND(I242*H242,2)</f>
        <v>0</v>
      </c>
      <c r="K242" s="18"/>
      <c r="L242" s="2"/>
      <c r="M242" s="17" t="s">
        <v>9</v>
      </c>
      <c r="N242" s="16" t="s">
        <v>8</v>
      </c>
      <c r="P242" s="15">
        <f>O242*H242</f>
        <v>0</v>
      </c>
      <c r="Q242" s="15">
        <v>0</v>
      </c>
      <c r="R242" s="15">
        <f>Q242*H242</f>
        <v>0</v>
      </c>
      <c r="S242" s="15">
        <v>0</v>
      </c>
      <c r="T242" s="14">
        <f>S242*H242</f>
        <v>0</v>
      </c>
      <c r="AR242" s="12" t="s">
        <v>35</v>
      </c>
      <c r="AT242" s="12" t="s">
        <v>7</v>
      </c>
      <c r="AU242" s="12" t="s">
        <v>5</v>
      </c>
      <c r="AY242" s="5" t="s">
        <v>6</v>
      </c>
      <c r="BE242" s="13">
        <f>IF(N242="základní",J242,0)</f>
        <v>0</v>
      </c>
      <c r="BF242" s="13">
        <f>IF(N242="snížená",J242,0)</f>
        <v>0</v>
      </c>
      <c r="BG242" s="13">
        <f>IF(N242="zákl. přenesená",J242,0)</f>
        <v>0</v>
      </c>
      <c r="BH242" s="13">
        <f>IF(N242="sníž. přenesená",J242,0)</f>
        <v>0</v>
      </c>
      <c r="BI242" s="13">
        <f>IF(N242="nulová",J242,0)</f>
        <v>0</v>
      </c>
      <c r="BJ242" s="5" t="s">
        <v>5</v>
      </c>
      <c r="BK242" s="13">
        <f>ROUND(I242*H242,2)</f>
        <v>0</v>
      </c>
      <c r="BL242" s="5" t="s">
        <v>35</v>
      </c>
      <c r="BM242" s="12" t="s">
        <v>158</v>
      </c>
    </row>
    <row r="243" spans="2:65" s="1" customFormat="1" ht="38.4" x14ac:dyDescent="0.2">
      <c r="B243" s="2"/>
      <c r="D243" s="11" t="s">
        <v>1</v>
      </c>
      <c r="F243" s="10" t="s">
        <v>157</v>
      </c>
      <c r="I243" s="9"/>
      <c r="L243" s="2"/>
      <c r="M243" s="38"/>
      <c r="T243" s="37"/>
      <c r="AT243" s="5" t="s">
        <v>1</v>
      </c>
      <c r="AU243" s="5" t="s">
        <v>5</v>
      </c>
    </row>
    <row r="244" spans="2:65" s="1" customFormat="1" ht="49.05" customHeight="1" x14ac:dyDescent="0.2">
      <c r="B244" s="2"/>
      <c r="C244" s="25" t="s">
        <v>156</v>
      </c>
      <c r="D244" s="25" t="s">
        <v>7</v>
      </c>
      <c r="E244" s="24" t="s">
        <v>155</v>
      </c>
      <c r="F244" s="23" t="s">
        <v>153</v>
      </c>
      <c r="G244" s="22" t="s">
        <v>36</v>
      </c>
      <c r="H244" s="21">
        <v>8</v>
      </c>
      <c r="I244" s="20"/>
      <c r="J244" s="19">
        <f>ROUND(I244*H244,2)</f>
        <v>0</v>
      </c>
      <c r="K244" s="18"/>
      <c r="L244" s="2"/>
      <c r="M244" s="17" t="s">
        <v>9</v>
      </c>
      <c r="N244" s="16" t="s">
        <v>8</v>
      </c>
      <c r="P244" s="15">
        <f>O244*H244</f>
        <v>0</v>
      </c>
      <c r="Q244" s="15">
        <v>0</v>
      </c>
      <c r="R244" s="15">
        <f>Q244*H244</f>
        <v>0</v>
      </c>
      <c r="S244" s="15">
        <v>0</v>
      </c>
      <c r="T244" s="14">
        <f>S244*H244</f>
        <v>0</v>
      </c>
      <c r="AR244" s="12" t="s">
        <v>35</v>
      </c>
      <c r="AT244" s="12" t="s">
        <v>7</v>
      </c>
      <c r="AU244" s="12" t="s">
        <v>5</v>
      </c>
      <c r="AY244" s="5" t="s">
        <v>6</v>
      </c>
      <c r="BE244" s="13">
        <f>IF(N244="základní",J244,0)</f>
        <v>0</v>
      </c>
      <c r="BF244" s="13">
        <f>IF(N244="snížená",J244,0)</f>
        <v>0</v>
      </c>
      <c r="BG244" s="13">
        <f>IF(N244="zákl. přenesená",J244,0)</f>
        <v>0</v>
      </c>
      <c r="BH244" s="13">
        <f>IF(N244="sníž. přenesená",J244,0)</f>
        <v>0</v>
      </c>
      <c r="BI244" s="13">
        <f>IF(N244="nulová",J244,0)</f>
        <v>0</v>
      </c>
      <c r="BJ244" s="5" t="s">
        <v>5</v>
      </c>
      <c r="BK244" s="13">
        <f>ROUND(I244*H244,2)</f>
        <v>0</v>
      </c>
      <c r="BL244" s="5" t="s">
        <v>35</v>
      </c>
      <c r="BM244" s="12" t="s">
        <v>154</v>
      </c>
    </row>
    <row r="245" spans="2:65" s="1" customFormat="1" ht="38.4" x14ac:dyDescent="0.2">
      <c r="B245" s="2"/>
      <c r="D245" s="11" t="s">
        <v>1</v>
      </c>
      <c r="F245" s="10" t="s">
        <v>153</v>
      </c>
      <c r="I245" s="9"/>
      <c r="L245" s="2"/>
      <c r="M245" s="38"/>
      <c r="T245" s="37"/>
      <c r="AT245" s="5" t="s">
        <v>1</v>
      </c>
      <c r="AU245" s="5" t="s">
        <v>5</v>
      </c>
    </row>
    <row r="246" spans="2:65" s="1" customFormat="1" ht="49.05" customHeight="1" x14ac:dyDescent="0.2">
      <c r="B246" s="2"/>
      <c r="C246" s="25" t="s">
        <v>152</v>
      </c>
      <c r="D246" s="25" t="s">
        <v>7</v>
      </c>
      <c r="E246" s="24" t="s">
        <v>151</v>
      </c>
      <c r="F246" s="23" t="s">
        <v>149</v>
      </c>
      <c r="G246" s="22" t="s">
        <v>36</v>
      </c>
      <c r="H246" s="21">
        <v>4</v>
      </c>
      <c r="I246" s="20"/>
      <c r="J246" s="19">
        <f>ROUND(I246*H246,2)</f>
        <v>0</v>
      </c>
      <c r="K246" s="18"/>
      <c r="L246" s="2"/>
      <c r="M246" s="17" t="s">
        <v>9</v>
      </c>
      <c r="N246" s="16" t="s">
        <v>8</v>
      </c>
      <c r="P246" s="15">
        <f>O246*H246</f>
        <v>0</v>
      </c>
      <c r="Q246" s="15">
        <v>0</v>
      </c>
      <c r="R246" s="15">
        <f>Q246*H246</f>
        <v>0</v>
      </c>
      <c r="S246" s="15">
        <v>0</v>
      </c>
      <c r="T246" s="14">
        <f>S246*H246</f>
        <v>0</v>
      </c>
      <c r="AR246" s="12" t="s">
        <v>35</v>
      </c>
      <c r="AT246" s="12" t="s">
        <v>7</v>
      </c>
      <c r="AU246" s="12" t="s">
        <v>5</v>
      </c>
      <c r="AY246" s="5" t="s">
        <v>6</v>
      </c>
      <c r="BE246" s="13">
        <f>IF(N246="základní",J246,0)</f>
        <v>0</v>
      </c>
      <c r="BF246" s="13">
        <f>IF(N246="snížená",J246,0)</f>
        <v>0</v>
      </c>
      <c r="BG246" s="13">
        <f>IF(N246="zákl. přenesená",J246,0)</f>
        <v>0</v>
      </c>
      <c r="BH246" s="13">
        <f>IF(N246="sníž. přenesená",J246,0)</f>
        <v>0</v>
      </c>
      <c r="BI246" s="13">
        <f>IF(N246="nulová",J246,0)</f>
        <v>0</v>
      </c>
      <c r="BJ246" s="5" t="s">
        <v>5</v>
      </c>
      <c r="BK246" s="13">
        <f>ROUND(I246*H246,2)</f>
        <v>0</v>
      </c>
      <c r="BL246" s="5" t="s">
        <v>35</v>
      </c>
      <c r="BM246" s="12" t="s">
        <v>150</v>
      </c>
    </row>
    <row r="247" spans="2:65" s="1" customFormat="1" ht="38.4" x14ac:dyDescent="0.2">
      <c r="B247" s="2"/>
      <c r="D247" s="11" t="s">
        <v>1</v>
      </c>
      <c r="F247" s="10" t="s">
        <v>149</v>
      </c>
      <c r="I247" s="9"/>
      <c r="L247" s="2"/>
      <c r="M247" s="38"/>
      <c r="T247" s="37"/>
      <c r="AT247" s="5" t="s">
        <v>1</v>
      </c>
      <c r="AU247" s="5" t="s">
        <v>5</v>
      </c>
    </row>
    <row r="248" spans="2:65" s="1" customFormat="1" ht="49.05" customHeight="1" x14ac:dyDescent="0.2">
      <c r="B248" s="2"/>
      <c r="C248" s="25" t="s">
        <v>148</v>
      </c>
      <c r="D248" s="25" t="s">
        <v>7</v>
      </c>
      <c r="E248" s="24" t="s">
        <v>147</v>
      </c>
      <c r="F248" s="23" t="s">
        <v>145</v>
      </c>
      <c r="G248" s="22" t="s">
        <v>36</v>
      </c>
      <c r="H248" s="21">
        <v>4</v>
      </c>
      <c r="I248" s="20"/>
      <c r="J248" s="19">
        <f>ROUND(I248*H248,2)</f>
        <v>0</v>
      </c>
      <c r="K248" s="18"/>
      <c r="L248" s="2"/>
      <c r="M248" s="17" t="s">
        <v>9</v>
      </c>
      <c r="N248" s="16" t="s">
        <v>8</v>
      </c>
      <c r="P248" s="15">
        <f>O248*H248</f>
        <v>0</v>
      </c>
      <c r="Q248" s="15">
        <v>0</v>
      </c>
      <c r="R248" s="15">
        <f>Q248*H248</f>
        <v>0</v>
      </c>
      <c r="S248" s="15">
        <v>0</v>
      </c>
      <c r="T248" s="14">
        <f>S248*H248</f>
        <v>0</v>
      </c>
      <c r="AR248" s="12" t="s">
        <v>35</v>
      </c>
      <c r="AT248" s="12" t="s">
        <v>7</v>
      </c>
      <c r="AU248" s="12" t="s">
        <v>5</v>
      </c>
      <c r="AY248" s="5" t="s">
        <v>6</v>
      </c>
      <c r="BE248" s="13">
        <f>IF(N248="základní",J248,0)</f>
        <v>0</v>
      </c>
      <c r="BF248" s="13">
        <f>IF(N248="snížená",J248,0)</f>
        <v>0</v>
      </c>
      <c r="BG248" s="13">
        <f>IF(N248="zákl. přenesená",J248,0)</f>
        <v>0</v>
      </c>
      <c r="BH248" s="13">
        <f>IF(N248="sníž. přenesená",J248,0)</f>
        <v>0</v>
      </c>
      <c r="BI248" s="13">
        <f>IF(N248="nulová",J248,0)</f>
        <v>0</v>
      </c>
      <c r="BJ248" s="5" t="s">
        <v>5</v>
      </c>
      <c r="BK248" s="13">
        <f>ROUND(I248*H248,2)</f>
        <v>0</v>
      </c>
      <c r="BL248" s="5" t="s">
        <v>35</v>
      </c>
      <c r="BM248" s="12" t="s">
        <v>146</v>
      </c>
    </row>
    <row r="249" spans="2:65" s="1" customFormat="1" ht="38.4" x14ac:dyDescent="0.2">
      <c r="B249" s="2"/>
      <c r="D249" s="11" t="s">
        <v>1</v>
      </c>
      <c r="F249" s="10" t="s">
        <v>145</v>
      </c>
      <c r="I249" s="9"/>
      <c r="L249" s="2"/>
      <c r="M249" s="38"/>
      <c r="T249" s="37"/>
      <c r="AT249" s="5" t="s">
        <v>1</v>
      </c>
      <c r="AU249" s="5" t="s">
        <v>5</v>
      </c>
    </row>
    <row r="250" spans="2:65" s="1" customFormat="1" ht="49.05" customHeight="1" x14ac:dyDescent="0.2">
      <c r="B250" s="2"/>
      <c r="C250" s="25" t="s">
        <v>144</v>
      </c>
      <c r="D250" s="25" t="s">
        <v>7</v>
      </c>
      <c r="E250" s="24" t="s">
        <v>143</v>
      </c>
      <c r="F250" s="23" t="s">
        <v>141</v>
      </c>
      <c r="G250" s="22" t="s">
        <v>36</v>
      </c>
      <c r="H250" s="21">
        <v>2</v>
      </c>
      <c r="I250" s="20"/>
      <c r="J250" s="19">
        <f>ROUND(I250*H250,2)</f>
        <v>0</v>
      </c>
      <c r="K250" s="18"/>
      <c r="L250" s="2"/>
      <c r="M250" s="17" t="s">
        <v>9</v>
      </c>
      <c r="N250" s="16" t="s">
        <v>8</v>
      </c>
      <c r="P250" s="15">
        <f>O250*H250</f>
        <v>0</v>
      </c>
      <c r="Q250" s="15">
        <v>0</v>
      </c>
      <c r="R250" s="15">
        <f>Q250*H250</f>
        <v>0</v>
      </c>
      <c r="S250" s="15">
        <v>0</v>
      </c>
      <c r="T250" s="14">
        <f>S250*H250</f>
        <v>0</v>
      </c>
      <c r="AR250" s="12" t="s">
        <v>35</v>
      </c>
      <c r="AT250" s="12" t="s">
        <v>7</v>
      </c>
      <c r="AU250" s="12" t="s">
        <v>5</v>
      </c>
      <c r="AY250" s="5" t="s">
        <v>6</v>
      </c>
      <c r="BE250" s="13">
        <f>IF(N250="základní",J250,0)</f>
        <v>0</v>
      </c>
      <c r="BF250" s="13">
        <f>IF(N250="snížená",J250,0)</f>
        <v>0</v>
      </c>
      <c r="BG250" s="13">
        <f>IF(N250="zákl. přenesená",J250,0)</f>
        <v>0</v>
      </c>
      <c r="BH250" s="13">
        <f>IF(N250="sníž. přenesená",J250,0)</f>
        <v>0</v>
      </c>
      <c r="BI250" s="13">
        <f>IF(N250="nulová",J250,0)</f>
        <v>0</v>
      </c>
      <c r="BJ250" s="5" t="s">
        <v>5</v>
      </c>
      <c r="BK250" s="13">
        <f>ROUND(I250*H250,2)</f>
        <v>0</v>
      </c>
      <c r="BL250" s="5" t="s">
        <v>35</v>
      </c>
      <c r="BM250" s="12" t="s">
        <v>142</v>
      </c>
    </row>
    <row r="251" spans="2:65" s="1" customFormat="1" ht="38.4" x14ac:dyDescent="0.2">
      <c r="B251" s="2"/>
      <c r="D251" s="11" t="s">
        <v>1</v>
      </c>
      <c r="F251" s="10" t="s">
        <v>141</v>
      </c>
      <c r="I251" s="9"/>
      <c r="L251" s="2"/>
      <c r="M251" s="38"/>
      <c r="T251" s="37"/>
      <c r="AT251" s="5" t="s">
        <v>1</v>
      </c>
      <c r="AU251" s="5" t="s">
        <v>5</v>
      </c>
    </row>
    <row r="252" spans="2:65" s="1" customFormat="1" ht="49.05" customHeight="1" x14ac:dyDescent="0.2">
      <c r="B252" s="2"/>
      <c r="C252" s="25" t="s">
        <v>140</v>
      </c>
      <c r="D252" s="25" t="s">
        <v>7</v>
      </c>
      <c r="E252" s="24" t="s">
        <v>139</v>
      </c>
      <c r="F252" s="23" t="s">
        <v>137</v>
      </c>
      <c r="G252" s="22" t="s">
        <v>36</v>
      </c>
      <c r="H252" s="21">
        <v>2</v>
      </c>
      <c r="I252" s="20"/>
      <c r="J252" s="19">
        <f>ROUND(I252*H252,2)</f>
        <v>0</v>
      </c>
      <c r="K252" s="18"/>
      <c r="L252" s="2"/>
      <c r="M252" s="17" t="s">
        <v>9</v>
      </c>
      <c r="N252" s="16" t="s">
        <v>8</v>
      </c>
      <c r="P252" s="15">
        <f>O252*H252</f>
        <v>0</v>
      </c>
      <c r="Q252" s="15">
        <v>0</v>
      </c>
      <c r="R252" s="15">
        <f>Q252*H252</f>
        <v>0</v>
      </c>
      <c r="S252" s="15">
        <v>0</v>
      </c>
      <c r="T252" s="14">
        <f>S252*H252</f>
        <v>0</v>
      </c>
      <c r="AR252" s="12" t="s">
        <v>35</v>
      </c>
      <c r="AT252" s="12" t="s">
        <v>7</v>
      </c>
      <c r="AU252" s="12" t="s">
        <v>5</v>
      </c>
      <c r="AY252" s="5" t="s">
        <v>6</v>
      </c>
      <c r="BE252" s="13">
        <f>IF(N252="základní",J252,0)</f>
        <v>0</v>
      </c>
      <c r="BF252" s="13">
        <f>IF(N252="snížená",J252,0)</f>
        <v>0</v>
      </c>
      <c r="BG252" s="13">
        <f>IF(N252="zákl. přenesená",J252,0)</f>
        <v>0</v>
      </c>
      <c r="BH252" s="13">
        <f>IF(N252="sníž. přenesená",J252,0)</f>
        <v>0</v>
      </c>
      <c r="BI252" s="13">
        <f>IF(N252="nulová",J252,0)</f>
        <v>0</v>
      </c>
      <c r="BJ252" s="5" t="s">
        <v>5</v>
      </c>
      <c r="BK252" s="13">
        <f>ROUND(I252*H252,2)</f>
        <v>0</v>
      </c>
      <c r="BL252" s="5" t="s">
        <v>35</v>
      </c>
      <c r="BM252" s="12" t="s">
        <v>138</v>
      </c>
    </row>
    <row r="253" spans="2:65" s="1" customFormat="1" ht="38.4" x14ac:dyDescent="0.2">
      <c r="B253" s="2"/>
      <c r="D253" s="11" t="s">
        <v>1</v>
      </c>
      <c r="F253" s="10" t="s">
        <v>137</v>
      </c>
      <c r="I253" s="9"/>
      <c r="L253" s="2"/>
      <c r="M253" s="38"/>
      <c r="T253" s="37"/>
      <c r="AT253" s="5" t="s">
        <v>1</v>
      </c>
      <c r="AU253" s="5" t="s">
        <v>5</v>
      </c>
    </row>
    <row r="254" spans="2:65" s="1" customFormat="1" ht="33" customHeight="1" x14ac:dyDescent="0.2">
      <c r="B254" s="2"/>
      <c r="C254" s="25" t="s">
        <v>136</v>
      </c>
      <c r="D254" s="25" t="s">
        <v>7</v>
      </c>
      <c r="E254" s="24" t="s">
        <v>135</v>
      </c>
      <c r="F254" s="23" t="s">
        <v>133</v>
      </c>
      <c r="G254" s="22" t="s">
        <v>36</v>
      </c>
      <c r="H254" s="21">
        <v>1</v>
      </c>
      <c r="I254" s="20"/>
      <c r="J254" s="19">
        <f>ROUND(I254*H254,2)</f>
        <v>0</v>
      </c>
      <c r="K254" s="18"/>
      <c r="L254" s="2"/>
      <c r="M254" s="17" t="s">
        <v>9</v>
      </c>
      <c r="N254" s="16" t="s">
        <v>8</v>
      </c>
      <c r="P254" s="15">
        <f>O254*H254</f>
        <v>0</v>
      </c>
      <c r="Q254" s="15">
        <v>0</v>
      </c>
      <c r="R254" s="15">
        <f>Q254*H254</f>
        <v>0</v>
      </c>
      <c r="S254" s="15">
        <v>0</v>
      </c>
      <c r="T254" s="14">
        <f>S254*H254</f>
        <v>0</v>
      </c>
      <c r="AR254" s="12" t="s">
        <v>35</v>
      </c>
      <c r="AT254" s="12" t="s">
        <v>7</v>
      </c>
      <c r="AU254" s="12" t="s">
        <v>5</v>
      </c>
      <c r="AY254" s="5" t="s">
        <v>6</v>
      </c>
      <c r="BE254" s="13">
        <f>IF(N254="základní",J254,0)</f>
        <v>0</v>
      </c>
      <c r="BF254" s="13">
        <f>IF(N254="snížená",J254,0)</f>
        <v>0</v>
      </c>
      <c r="BG254" s="13">
        <f>IF(N254="zákl. přenesená",J254,0)</f>
        <v>0</v>
      </c>
      <c r="BH254" s="13">
        <f>IF(N254="sníž. přenesená",J254,0)</f>
        <v>0</v>
      </c>
      <c r="BI254" s="13">
        <f>IF(N254="nulová",J254,0)</f>
        <v>0</v>
      </c>
      <c r="BJ254" s="5" t="s">
        <v>5</v>
      </c>
      <c r="BK254" s="13">
        <f>ROUND(I254*H254,2)</f>
        <v>0</v>
      </c>
      <c r="BL254" s="5" t="s">
        <v>35</v>
      </c>
      <c r="BM254" s="12" t="s">
        <v>134</v>
      </c>
    </row>
    <row r="255" spans="2:65" s="1" customFormat="1" ht="19.2" x14ac:dyDescent="0.2">
      <c r="B255" s="2"/>
      <c r="D255" s="11" t="s">
        <v>1</v>
      </c>
      <c r="F255" s="10" t="s">
        <v>133</v>
      </c>
      <c r="I255" s="9"/>
      <c r="L255" s="2"/>
      <c r="M255" s="38"/>
      <c r="T255" s="37"/>
      <c r="AT255" s="5" t="s">
        <v>1</v>
      </c>
      <c r="AU255" s="5" t="s">
        <v>5</v>
      </c>
    </row>
    <row r="256" spans="2:65" s="1" customFormat="1" ht="62.7" customHeight="1" x14ac:dyDescent="0.2">
      <c r="B256" s="2"/>
      <c r="C256" s="25" t="s">
        <v>132</v>
      </c>
      <c r="D256" s="25" t="s">
        <v>7</v>
      </c>
      <c r="E256" s="24" t="s">
        <v>131</v>
      </c>
      <c r="F256" s="23" t="s">
        <v>130</v>
      </c>
      <c r="G256" s="22" t="s">
        <v>36</v>
      </c>
      <c r="H256" s="21">
        <v>13</v>
      </c>
      <c r="I256" s="20"/>
      <c r="J256" s="19">
        <f>ROUND(I256*H256,2)</f>
        <v>0</v>
      </c>
      <c r="K256" s="18"/>
      <c r="L256" s="2"/>
      <c r="M256" s="17" t="s">
        <v>9</v>
      </c>
      <c r="N256" s="16" t="s">
        <v>8</v>
      </c>
      <c r="P256" s="15">
        <f>O256*H256</f>
        <v>0</v>
      </c>
      <c r="Q256" s="15">
        <v>0</v>
      </c>
      <c r="R256" s="15">
        <f>Q256*H256</f>
        <v>0</v>
      </c>
      <c r="S256" s="15">
        <v>0</v>
      </c>
      <c r="T256" s="14">
        <f>S256*H256</f>
        <v>0</v>
      </c>
      <c r="AR256" s="12" t="s">
        <v>35</v>
      </c>
      <c r="AT256" s="12" t="s">
        <v>7</v>
      </c>
      <c r="AU256" s="12" t="s">
        <v>5</v>
      </c>
      <c r="AY256" s="5" t="s">
        <v>6</v>
      </c>
      <c r="BE256" s="13">
        <f>IF(N256="základní",J256,0)</f>
        <v>0</v>
      </c>
      <c r="BF256" s="13">
        <f>IF(N256="snížená",J256,0)</f>
        <v>0</v>
      </c>
      <c r="BG256" s="13">
        <f>IF(N256="zákl. přenesená",J256,0)</f>
        <v>0</v>
      </c>
      <c r="BH256" s="13">
        <f>IF(N256="sníž. přenesená",J256,0)</f>
        <v>0</v>
      </c>
      <c r="BI256" s="13">
        <f>IF(N256="nulová",J256,0)</f>
        <v>0</v>
      </c>
      <c r="BJ256" s="5" t="s">
        <v>5</v>
      </c>
      <c r="BK256" s="13">
        <f>ROUND(I256*H256,2)</f>
        <v>0</v>
      </c>
      <c r="BL256" s="5" t="s">
        <v>35</v>
      </c>
      <c r="BM256" s="12" t="s">
        <v>129</v>
      </c>
    </row>
    <row r="257" spans="2:65" s="1" customFormat="1" ht="38.4" x14ac:dyDescent="0.2">
      <c r="B257" s="2"/>
      <c r="D257" s="11" t="s">
        <v>1</v>
      </c>
      <c r="F257" s="10" t="s">
        <v>128</v>
      </c>
      <c r="I257" s="9"/>
      <c r="L257" s="2"/>
      <c r="M257" s="38"/>
      <c r="T257" s="37"/>
      <c r="AT257" s="5" t="s">
        <v>1</v>
      </c>
      <c r="AU257" s="5" t="s">
        <v>5</v>
      </c>
    </row>
    <row r="258" spans="2:65" s="1" customFormat="1" ht="44.25" customHeight="1" x14ac:dyDescent="0.2">
      <c r="B258" s="2"/>
      <c r="C258" s="25" t="s">
        <v>127</v>
      </c>
      <c r="D258" s="25" t="s">
        <v>7</v>
      </c>
      <c r="E258" s="24" t="s">
        <v>126</v>
      </c>
      <c r="F258" s="23" t="s">
        <v>125</v>
      </c>
      <c r="G258" s="22" t="s">
        <v>36</v>
      </c>
      <c r="H258" s="21">
        <v>3</v>
      </c>
      <c r="I258" s="20"/>
      <c r="J258" s="19">
        <f>ROUND(I258*H258,2)</f>
        <v>0</v>
      </c>
      <c r="K258" s="18"/>
      <c r="L258" s="2"/>
      <c r="M258" s="17" t="s">
        <v>9</v>
      </c>
      <c r="N258" s="16" t="s">
        <v>8</v>
      </c>
      <c r="P258" s="15">
        <f>O258*H258</f>
        <v>0</v>
      </c>
      <c r="Q258" s="15">
        <v>0</v>
      </c>
      <c r="R258" s="15">
        <f>Q258*H258</f>
        <v>0</v>
      </c>
      <c r="S258" s="15">
        <v>0</v>
      </c>
      <c r="T258" s="14">
        <f>S258*H258</f>
        <v>0</v>
      </c>
      <c r="AR258" s="12" t="s">
        <v>35</v>
      </c>
      <c r="AT258" s="12" t="s">
        <v>7</v>
      </c>
      <c r="AU258" s="12" t="s">
        <v>5</v>
      </c>
      <c r="AY258" s="5" t="s">
        <v>6</v>
      </c>
      <c r="BE258" s="13">
        <f>IF(N258="základní",J258,0)</f>
        <v>0</v>
      </c>
      <c r="BF258" s="13">
        <f>IF(N258="snížená",J258,0)</f>
        <v>0</v>
      </c>
      <c r="BG258" s="13">
        <f>IF(N258="zákl. přenesená",J258,0)</f>
        <v>0</v>
      </c>
      <c r="BH258" s="13">
        <f>IF(N258="sníž. přenesená",J258,0)</f>
        <v>0</v>
      </c>
      <c r="BI258" s="13">
        <f>IF(N258="nulová",J258,0)</f>
        <v>0</v>
      </c>
      <c r="BJ258" s="5" t="s">
        <v>5</v>
      </c>
      <c r="BK258" s="13">
        <f>ROUND(I258*H258,2)</f>
        <v>0</v>
      </c>
      <c r="BL258" s="5" t="s">
        <v>35</v>
      </c>
      <c r="BM258" s="12" t="s">
        <v>124</v>
      </c>
    </row>
    <row r="259" spans="2:65" s="1" customFormat="1" ht="38.4" x14ac:dyDescent="0.2">
      <c r="B259" s="2"/>
      <c r="D259" s="11" t="s">
        <v>1</v>
      </c>
      <c r="F259" s="10" t="s">
        <v>123</v>
      </c>
      <c r="I259" s="9"/>
      <c r="L259" s="2"/>
      <c r="M259" s="38"/>
      <c r="T259" s="37"/>
      <c r="AT259" s="5" t="s">
        <v>1</v>
      </c>
      <c r="AU259" s="5" t="s">
        <v>5</v>
      </c>
    </row>
    <row r="260" spans="2:65" s="1" customFormat="1" ht="44.25" customHeight="1" x14ac:dyDescent="0.2">
      <c r="B260" s="2"/>
      <c r="C260" s="25" t="s">
        <v>122</v>
      </c>
      <c r="D260" s="25" t="s">
        <v>7</v>
      </c>
      <c r="E260" s="24" t="s">
        <v>121</v>
      </c>
      <c r="F260" s="23" t="s">
        <v>120</v>
      </c>
      <c r="G260" s="22" t="s">
        <v>36</v>
      </c>
      <c r="H260" s="21">
        <v>4</v>
      </c>
      <c r="I260" s="20"/>
      <c r="J260" s="19">
        <f>ROUND(I260*H260,2)</f>
        <v>0</v>
      </c>
      <c r="K260" s="18"/>
      <c r="L260" s="2"/>
      <c r="M260" s="17" t="s">
        <v>9</v>
      </c>
      <c r="N260" s="16" t="s">
        <v>8</v>
      </c>
      <c r="P260" s="15">
        <f>O260*H260</f>
        <v>0</v>
      </c>
      <c r="Q260" s="15">
        <v>0</v>
      </c>
      <c r="R260" s="15">
        <f>Q260*H260</f>
        <v>0</v>
      </c>
      <c r="S260" s="15">
        <v>0</v>
      </c>
      <c r="T260" s="14">
        <f>S260*H260</f>
        <v>0</v>
      </c>
      <c r="AR260" s="12" t="s">
        <v>35</v>
      </c>
      <c r="AT260" s="12" t="s">
        <v>7</v>
      </c>
      <c r="AU260" s="12" t="s">
        <v>5</v>
      </c>
      <c r="AY260" s="5" t="s">
        <v>6</v>
      </c>
      <c r="BE260" s="13">
        <f>IF(N260="základní",J260,0)</f>
        <v>0</v>
      </c>
      <c r="BF260" s="13">
        <f>IF(N260="snížená",J260,0)</f>
        <v>0</v>
      </c>
      <c r="BG260" s="13">
        <f>IF(N260="zákl. přenesená",J260,0)</f>
        <v>0</v>
      </c>
      <c r="BH260" s="13">
        <f>IF(N260="sníž. přenesená",J260,0)</f>
        <v>0</v>
      </c>
      <c r="BI260" s="13">
        <f>IF(N260="nulová",J260,0)</f>
        <v>0</v>
      </c>
      <c r="BJ260" s="5" t="s">
        <v>5</v>
      </c>
      <c r="BK260" s="13">
        <f>ROUND(I260*H260,2)</f>
        <v>0</v>
      </c>
      <c r="BL260" s="5" t="s">
        <v>35</v>
      </c>
      <c r="BM260" s="12" t="s">
        <v>119</v>
      </c>
    </row>
    <row r="261" spans="2:65" s="1" customFormat="1" ht="38.4" x14ac:dyDescent="0.2">
      <c r="B261" s="2"/>
      <c r="D261" s="11" t="s">
        <v>1</v>
      </c>
      <c r="F261" s="10" t="s">
        <v>118</v>
      </c>
      <c r="I261" s="9"/>
      <c r="L261" s="2"/>
      <c r="M261" s="38"/>
      <c r="T261" s="37"/>
      <c r="AT261" s="5" t="s">
        <v>1</v>
      </c>
      <c r="AU261" s="5" t="s">
        <v>5</v>
      </c>
    </row>
    <row r="262" spans="2:65" s="1" customFormat="1" ht="44.25" customHeight="1" x14ac:dyDescent="0.2">
      <c r="B262" s="2"/>
      <c r="C262" s="25" t="s">
        <v>117</v>
      </c>
      <c r="D262" s="25" t="s">
        <v>7</v>
      </c>
      <c r="E262" s="24" t="s">
        <v>116</v>
      </c>
      <c r="F262" s="23" t="s">
        <v>115</v>
      </c>
      <c r="G262" s="22" t="s">
        <v>36</v>
      </c>
      <c r="H262" s="21">
        <v>69</v>
      </c>
      <c r="I262" s="20"/>
      <c r="J262" s="19">
        <f>ROUND(I262*H262,2)</f>
        <v>0</v>
      </c>
      <c r="K262" s="18"/>
      <c r="L262" s="2"/>
      <c r="M262" s="17" t="s">
        <v>9</v>
      </c>
      <c r="N262" s="16" t="s">
        <v>8</v>
      </c>
      <c r="P262" s="15">
        <f>O262*H262</f>
        <v>0</v>
      </c>
      <c r="Q262" s="15">
        <v>0</v>
      </c>
      <c r="R262" s="15">
        <f>Q262*H262</f>
        <v>0</v>
      </c>
      <c r="S262" s="15">
        <v>0</v>
      </c>
      <c r="T262" s="14">
        <f>S262*H262</f>
        <v>0</v>
      </c>
      <c r="AR262" s="12" t="s">
        <v>35</v>
      </c>
      <c r="AT262" s="12" t="s">
        <v>7</v>
      </c>
      <c r="AU262" s="12" t="s">
        <v>5</v>
      </c>
      <c r="AY262" s="5" t="s">
        <v>6</v>
      </c>
      <c r="BE262" s="13">
        <f>IF(N262="základní",J262,0)</f>
        <v>0</v>
      </c>
      <c r="BF262" s="13">
        <f>IF(N262="snížená",J262,0)</f>
        <v>0</v>
      </c>
      <c r="BG262" s="13">
        <f>IF(N262="zákl. přenesená",J262,0)</f>
        <v>0</v>
      </c>
      <c r="BH262" s="13">
        <f>IF(N262="sníž. přenesená",J262,0)</f>
        <v>0</v>
      </c>
      <c r="BI262" s="13">
        <f>IF(N262="nulová",J262,0)</f>
        <v>0</v>
      </c>
      <c r="BJ262" s="5" t="s">
        <v>5</v>
      </c>
      <c r="BK262" s="13">
        <f>ROUND(I262*H262,2)</f>
        <v>0</v>
      </c>
      <c r="BL262" s="5" t="s">
        <v>35</v>
      </c>
      <c r="BM262" s="12" t="s">
        <v>114</v>
      </c>
    </row>
    <row r="263" spans="2:65" s="1" customFormat="1" ht="38.4" x14ac:dyDescent="0.2">
      <c r="B263" s="2"/>
      <c r="D263" s="11" t="s">
        <v>1</v>
      </c>
      <c r="F263" s="10" t="s">
        <v>113</v>
      </c>
      <c r="I263" s="9"/>
      <c r="L263" s="2"/>
      <c r="M263" s="38"/>
      <c r="T263" s="37"/>
      <c r="AT263" s="5" t="s">
        <v>1</v>
      </c>
      <c r="AU263" s="5" t="s">
        <v>5</v>
      </c>
    </row>
    <row r="264" spans="2:65" s="1" customFormat="1" ht="44.25" customHeight="1" x14ac:dyDescent="0.2">
      <c r="B264" s="2"/>
      <c r="C264" s="25" t="s">
        <v>112</v>
      </c>
      <c r="D264" s="25" t="s">
        <v>7</v>
      </c>
      <c r="E264" s="24" t="s">
        <v>111</v>
      </c>
      <c r="F264" s="23" t="s">
        <v>110</v>
      </c>
      <c r="G264" s="22" t="s">
        <v>36</v>
      </c>
      <c r="H264" s="21">
        <v>6</v>
      </c>
      <c r="I264" s="20"/>
      <c r="J264" s="19">
        <f>ROUND(I264*H264,2)</f>
        <v>0</v>
      </c>
      <c r="K264" s="18"/>
      <c r="L264" s="2"/>
      <c r="M264" s="17" t="s">
        <v>9</v>
      </c>
      <c r="N264" s="16" t="s">
        <v>8</v>
      </c>
      <c r="P264" s="15">
        <f>O264*H264</f>
        <v>0</v>
      </c>
      <c r="Q264" s="15">
        <v>0</v>
      </c>
      <c r="R264" s="15">
        <f>Q264*H264</f>
        <v>0</v>
      </c>
      <c r="S264" s="15">
        <v>0</v>
      </c>
      <c r="T264" s="14">
        <f>S264*H264</f>
        <v>0</v>
      </c>
      <c r="AR264" s="12" t="s">
        <v>35</v>
      </c>
      <c r="AT264" s="12" t="s">
        <v>7</v>
      </c>
      <c r="AU264" s="12" t="s">
        <v>5</v>
      </c>
      <c r="AY264" s="5" t="s">
        <v>6</v>
      </c>
      <c r="BE264" s="13">
        <f>IF(N264="základní",J264,0)</f>
        <v>0</v>
      </c>
      <c r="BF264" s="13">
        <f>IF(N264="snížená",J264,0)</f>
        <v>0</v>
      </c>
      <c r="BG264" s="13">
        <f>IF(N264="zákl. přenesená",J264,0)</f>
        <v>0</v>
      </c>
      <c r="BH264" s="13">
        <f>IF(N264="sníž. přenesená",J264,0)</f>
        <v>0</v>
      </c>
      <c r="BI264" s="13">
        <f>IF(N264="nulová",J264,0)</f>
        <v>0</v>
      </c>
      <c r="BJ264" s="5" t="s">
        <v>5</v>
      </c>
      <c r="BK264" s="13">
        <f>ROUND(I264*H264,2)</f>
        <v>0</v>
      </c>
      <c r="BL264" s="5" t="s">
        <v>35</v>
      </c>
      <c r="BM264" s="12" t="s">
        <v>109</v>
      </c>
    </row>
    <row r="265" spans="2:65" s="1" customFormat="1" ht="38.4" x14ac:dyDescent="0.2">
      <c r="B265" s="2"/>
      <c r="D265" s="11" t="s">
        <v>1</v>
      </c>
      <c r="F265" s="10" t="s">
        <v>108</v>
      </c>
      <c r="I265" s="9"/>
      <c r="L265" s="2"/>
      <c r="M265" s="38"/>
      <c r="T265" s="37"/>
      <c r="AT265" s="5" t="s">
        <v>1</v>
      </c>
      <c r="AU265" s="5" t="s">
        <v>5</v>
      </c>
    </row>
    <row r="266" spans="2:65" s="1" customFormat="1" ht="44.25" customHeight="1" x14ac:dyDescent="0.2">
      <c r="B266" s="2"/>
      <c r="C266" s="25" t="s">
        <v>107</v>
      </c>
      <c r="D266" s="25" t="s">
        <v>7</v>
      </c>
      <c r="E266" s="24" t="s">
        <v>106</v>
      </c>
      <c r="F266" s="23" t="s">
        <v>105</v>
      </c>
      <c r="G266" s="22" t="s">
        <v>36</v>
      </c>
      <c r="H266" s="21">
        <v>4</v>
      </c>
      <c r="I266" s="20"/>
      <c r="J266" s="19">
        <f>ROUND(I266*H266,2)</f>
        <v>0</v>
      </c>
      <c r="K266" s="18"/>
      <c r="L266" s="2"/>
      <c r="M266" s="17" t="s">
        <v>9</v>
      </c>
      <c r="N266" s="16" t="s">
        <v>8</v>
      </c>
      <c r="P266" s="15">
        <f>O266*H266</f>
        <v>0</v>
      </c>
      <c r="Q266" s="15">
        <v>0</v>
      </c>
      <c r="R266" s="15">
        <f>Q266*H266</f>
        <v>0</v>
      </c>
      <c r="S266" s="15">
        <v>0</v>
      </c>
      <c r="T266" s="14">
        <f>S266*H266</f>
        <v>0</v>
      </c>
      <c r="AR266" s="12" t="s">
        <v>35</v>
      </c>
      <c r="AT266" s="12" t="s">
        <v>7</v>
      </c>
      <c r="AU266" s="12" t="s">
        <v>5</v>
      </c>
      <c r="AY266" s="5" t="s">
        <v>6</v>
      </c>
      <c r="BE266" s="13">
        <f>IF(N266="základní",J266,0)</f>
        <v>0</v>
      </c>
      <c r="BF266" s="13">
        <f>IF(N266="snížená",J266,0)</f>
        <v>0</v>
      </c>
      <c r="BG266" s="13">
        <f>IF(N266="zákl. přenesená",J266,0)</f>
        <v>0</v>
      </c>
      <c r="BH266" s="13">
        <f>IF(N266="sníž. přenesená",J266,0)</f>
        <v>0</v>
      </c>
      <c r="BI266" s="13">
        <f>IF(N266="nulová",J266,0)</f>
        <v>0</v>
      </c>
      <c r="BJ266" s="5" t="s">
        <v>5</v>
      </c>
      <c r="BK266" s="13">
        <f>ROUND(I266*H266,2)</f>
        <v>0</v>
      </c>
      <c r="BL266" s="5" t="s">
        <v>35</v>
      </c>
      <c r="BM266" s="12" t="s">
        <v>104</v>
      </c>
    </row>
    <row r="267" spans="2:65" s="1" customFormat="1" ht="38.4" x14ac:dyDescent="0.2">
      <c r="B267" s="2"/>
      <c r="D267" s="11" t="s">
        <v>1</v>
      </c>
      <c r="F267" s="10" t="s">
        <v>103</v>
      </c>
      <c r="I267" s="9"/>
      <c r="L267" s="2"/>
      <c r="M267" s="38"/>
      <c r="T267" s="37"/>
      <c r="AT267" s="5" t="s">
        <v>1</v>
      </c>
      <c r="AU267" s="5" t="s">
        <v>5</v>
      </c>
    </row>
    <row r="268" spans="2:65" s="1" customFormat="1" ht="44.25" customHeight="1" x14ac:dyDescent="0.2">
      <c r="B268" s="2"/>
      <c r="C268" s="25" t="s">
        <v>102</v>
      </c>
      <c r="D268" s="25" t="s">
        <v>7</v>
      </c>
      <c r="E268" s="24" t="s">
        <v>101</v>
      </c>
      <c r="F268" s="23" t="s">
        <v>100</v>
      </c>
      <c r="G268" s="22" t="s">
        <v>36</v>
      </c>
      <c r="H268" s="21">
        <v>2</v>
      </c>
      <c r="I268" s="20"/>
      <c r="J268" s="19">
        <f>ROUND(I268*H268,2)</f>
        <v>0</v>
      </c>
      <c r="K268" s="18"/>
      <c r="L268" s="2"/>
      <c r="M268" s="17" t="s">
        <v>9</v>
      </c>
      <c r="N268" s="16" t="s">
        <v>8</v>
      </c>
      <c r="P268" s="15">
        <f>O268*H268</f>
        <v>0</v>
      </c>
      <c r="Q268" s="15">
        <v>0</v>
      </c>
      <c r="R268" s="15">
        <f>Q268*H268</f>
        <v>0</v>
      </c>
      <c r="S268" s="15">
        <v>0</v>
      </c>
      <c r="T268" s="14">
        <f>S268*H268</f>
        <v>0</v>
      </c>
      <c r="AR268" s="12" t="s">
        <v>35</v>
      </c>
      <c r="AT268" s="12" t="s">
        <v>7</v>
      </c>
      <c r="AU268" s="12" t="s">
        <v>5</v>
      </c>
      <c r="AY268" s="5" t="s">
        <v>6</v>
      </c>
      <c r="BE268" s="13">
        <f>IF(N268="základní",J268,0)</f>
        <v>0</v>
      </c>
      <c r="BF268" s="13">
        <f>IF(N268="snížená",J268,0)</f>
        <v>0</v>
      </c>
      <c r="BG268" s="13">
        <f>IF(N268="zákl. přenesená",J268,0)</f>
        <v>0</v>
      </c>
      <c r="BH268" s="13">
        <f>IF(N268="sníž. přenesená",J268,0)</f>
        <v>0</v>
      </c>
      <c r="BI268" s="13">
        <f>IF(N268="nulová",J268,0)</f>
        <v>0</v>
      </c>
      <c r="BJ268" s="5" t="s">
        <v>5</v>
      </c>
      <c r="BK268" s="13">
        <f>ROUND(I268*H268,2)</f>
        <v>0</v>
      </c>
      <c r="BL268" s="5" t="s">
        <v>35</v>
      </c>
      <c r="BM268" s="12" t="s">
        <v>99</v>
      </c>
    </row>
    <row r="269" spans="2:65" s="1" customFormat="1" ht="38.4" x14ac:dyDescent="0.2">
      <c r="B269" s="2"/>
      <c r="D269" s="11" t="s">
        <v>1</v>
      </c>
      <c r="F269" s="10" t="s">
        <v>98</v>
      </c>
      <c r="I269" s="9"/>
      <c r="L269" s="2"/>
      <c r="M269" s="38"/>
      <c r="T269" s="37"/>
      <c r="AT269" s="5" t="s">
        <v>1</v>
      </c>
      <c r="AU269" s="5" t="s">
        <v>5</v>
      </c>
    </row>
    <row r="270" spans="2:65" s="1" customFormat="1" ht="44.25" customHeight="1" x14ac:dyDescent="0.2">
      <c r="B270" s="2"/>
      <c r="C270" s="25" t="s">
        <v>97</v>
      </c>
      <c r="D270" s="25" t="s">
        <v>7</v>
      </c>
      <c r="E270" s="24" t="s">
        <v>96</v>
      </c>
      <c r="F270" s="23" t="s">
        <v>95</v>
      </c>
      <c r="G270" s="22" t="s">
        <v>36</v>
      </c>
      <c r="H270" s="21">
        <v>2</v>
      </c>
      <c r="I270" s="20"/>
      <c r="J270" s="19">
        <f>ROUND(I270*H270,2)</f>
        <v>0</v>
      </c>
      <c r="K270" s="18"/>
      <c r="L270" s="2"/>
      <c r="M270" s="17" t="s">
        <v>9</v>
      </c>
      <c r="N270" s="16" t="s">
        <v>8</v>
      </c>
      <c r="P270" s="15">
        <f>O270*H270</f>
        <v>0</v>
      </c>
      <c r="Q270" s="15">
        <v>0</v>
      </c>
      <c r="R270" s="15">
        <f>Q270*H270</f>
        <v>0</v>
      </c>
      <c r="S270" s="15">
        <v>0</v>
      </c>
      <c r="T270" s="14">
        <f>S270*H270</f>
        <v>0</v>
      </c>
      <c r="AR270" s="12" t="s">
        <v>35</v>
      </c>
      <c r="AT270" s="12" t="s">
        <v>7</v>
      </c>
      <c r="AU270" s="12" t="s">
        <v>5</v>
      </c>
      <c r="AY270" s="5" t="s">
        <v>6</v>
      </c>
      <c r="BE270" s="13">
        <f>IF(N270="základní",J270,0)</f>
        <v>0</v>
      </c>
      <c r="BF270" s="13">
        <f>IF(N270="snížená",J270,0)</f>
        <v>0</v>
      </c>
      <c r="BG270" s="13">
        <f>IF(N270="zákl. přenesená",J270,0)</f>
        <v>0</v>
      </c>
      <c r="BH270" s="13">
        <f>IF(N270="sníž. přenesená",J270,0)</f>
        <v>0</v>
      </c>
      <c r="BI270" s="13">
        <f>IF(N270="nulová",J270,0)</f>
        <v>0</v>
      </c>
      <c r="BJ270" s="5" t="s">
        <v>5</v>
      </c>
      <c r="BK270" s="13">
        <f>ROUND(I270*H270,2)</f>
        <v>0</v>
      </c>
      <c r="BL270" s="5" t="s">
        <v>35</v>
      </c>
      <c r="BM270" s="12" t="s">
        <v>94</v>
      </c>
    </row>
    <row r="271" spans="2:65" s="1" customFormat="1" ht="38.4" x14ac:dyDescent="0.2">
      <c r="B271" s="2"/>
      <c r="D271" s="11" t="s">
        <v>1</v>
      </c>
      <c r="F271" s="10" t="s">
        <v>93</v>
      </c>
      <c r="I271" s="9"/>
      <c r="L271" s="2"/>
      <c r="M271" s="38"/>
      <c r="T271" s="37"/>
      <c r="AT271" s="5" t="s">
        <v>1</v>
      </c>
      <c r="AU271" s="5" t="s">
        <v>5</v>
      </c>
    </row>
    <row r="272" spans="2:65" s="1" customFormat="1" ht="44.25" customHeight="1" x14ac:dyDescent="0.2">
      <c r="B272" s="2"/>
      <c r="C272" s="25" t="s">
        <v>92</v>
      </c>
      <c r="D272" s="25" t="s">
        <v>7</v>
      </c>
      <c r="E272" s="24" t="s">
        <v>91</v>
      </c>
      <c r="F272" s="23" t="s">
        <v>89</v>
      </c>
      <c r="G272" s="22" t="s">
        <v>36</v>
      </c>
      <c r="H272" s="21">
        <v>1</v>
      </c>
      <c r="I272" s="20"/>
      <c r="J272" s="19">
        <f>ROUND(I272*H272,2)</f>
        <v>0</v>
      </c>
      <c r="K272" s="18"/>
      <c r="L272" s="2"/>
      <c r="M272" s="17" t="s">
        <v>9</v>
      </c>
      <c r="N272" s="16" t="s">
        <v>8</v>
      </c>
      <c r="P272" s="15">
        <f>O272*H272</f>
        <v>0</v>
      </c>
      <c r="Q272" s="15">
        <v>0</v>
      </c>
      <c r="R272" s="15">
        <f>Q272*H272</f>
        <v>0</v>
      </c>
      <c r="S272" s="15">
        <v>0</v>
      </c>
      <c r="T272" s="14">
        <f>S272*H272</f>
        <v>0</v>
      </c>
      <c r="AR272" s="12" t="s">
        <v>35</v>
      </c>
      <c r="AT272" s="12" t="s">
        <v>7</v>
      </c>
      <c r="AU272" s="12" t="s">
        <v>5</v>
      </c>
      <c r="AY272" s="5" t="s">
        <v>6</v>
      </c>
      <c r="BE272" s="13">
        <f>IF(N272="základní",J272,0)</f>
        <v>0</v>
      </c>
      <c r="BF272" s="13">
        <f>IF(N272="snížená",J272,0)</f>
        <v>0</v>
      </c>
      <c r="BG272" s="13">
        <f>IF(N272="zákl. přenesená",J272,0)</f>
        <v>0</v>
      </c>
      <c r="BH272" s="13">
        <f>IF(N272="sníž. přenesená",J272,0)</f>
        <v>0</v>
      </c>
      <c r="BI272" s="13">
        <f>IF(N272="nulová",J272,0)</f>
        <v>0</v>
      </c>
      <c r="BJ272" s="5" t="s">
        <v>5</v>
      </c>
      <c r="BK272" s="13">
        <f>ROUND(I272*H272,2)</f>
        <v>0</v>
      </c>
      <c r="BL272" s="5" t="s">
        <v>35</v>
      </c>
      <c r="BM272" s="12" t="s">
        <v>90</v>
      </c>
    </row>
    <row r="273" spans="2:65" s="1" customFormat="1" ht="38.4" x14ac:dyDescent="0.2">
      <c r="B273" s="2"/>
      <c r="D273" s="11" t="s">
        <v>1</v>
      </c>
      <c r="F273" s="10" t="s">
        <v>89</v>
      </c>
      <c r="I273" s="9"/>
      <c r="L273" s="2"/>
      <c r="M273" s="38"/>
      <c r="T273" s="37"/>
      <c r="AT273" s="5" t="s">
        <v>1</v>
      </c>
      <c r="AU273" s="5" t="s">
        <v>5</v>
      </c>
    </row>
    <row r="274" spans="2:65" s="1" customFormat="1" ht="44.25" customHeight="1" x14ac:dyDescent="0.2">
      <c r="B274" s="2"/>
      <c r="C274" s="25" t="s">
        <v>88</v>
      </c>
      <c r="D274" s="25" t="s">
        <v>7</v>
      </c>
      <c r="E274" s="24" t="s">
        <v>87</v>
      </c>
      <c r="F274" s="23" t="s">
        <v>85</v>
      </c>
      <c r="G274" s="22" t="s">
        <v>36</v>
      </c>
      <c r="H274" s="21">
        <v>1</v>
      </c>
      <c r="I274" s="20"/>
      <c r="J274" s="19">
        <f>ROUND(I274*H274,2)</f>
        <v>0</v>
      </c>
      <c r="K274" s="18"/>
      <c r="L274" s="2"/>
      <c r="M274" s="17" t="s">
        <v>9</v>
      </c>
      <c r="N274" s="16" t="s">
        <v>8</v>
      </c>
      <c r="P274" s="15">
        <f>O274*H274</f>
        <v>0</v>
      </c>
      <c r="Q274" s="15">
        <v>0</v>
      </c>
      <c r="R274" s="15">
        <f>Q274*H274</f>
        <v>0</v>
      </c>
      <c r="S274" s="15">
        <v>0</v>
      </c>
      <c r="T274" s="14">
        <f>S274*H274</f>
        <v>0</v>
      </c>
      <c r="AR274" s="12" t="s">
        <v>35</v>
      </c>
      <c r="AT274" s="12" t="s">
        <v>7</v>
      </c>
      <c r="AU274" s="12" t="s">
        <v>5</v>
      </c>
      <c r="AY274" s="5" t="s">
        <v>6</v>
      </c>
      <c r="BE274" s="13">
        <f>IF(N274="základní",J274,0)</f>
        <v>0</v>
      </c>
      <c r="BF274" s="13">
        <f>IF(N274="snížená",J274,0)</f>
        <v>0</v>
      </c>
      <c r="BG274" s="13">
        <f>IF(N274="zákl. přenesená",J274,0)</f>
        <v>0</v>
      </c>
      <c r="BH274" s="13">
        <f>IF(N274="sníž. přenesená",J274,0)</f>
        <v>0</v>
      </c>
      <c r="BI274" s="13">
        <f>IF(N274="nulová",J274,0)</f>
        <v>0</v>
      </c>
      <c r="BJ274" s="5" t="s">
        <v>5</v>
      </c>
      <c r="BK274" s="13">
        <f>ROUND(I274*H274,2)</f>
        <v>0</v>
      </c>
      <c r="BL274" s="5" t="s">
        <v>35</v>
      </c>
      <c r="BM274" s="12" t="s">
        <v>86</v>
      </c>
    </row>
    <row r="275" spans="2:65" s="1" customFormat="1" ht="38.4" x14ac:dyDescent="0.2">
      <c r="B275" s="2"/>
      <c r="D275" s="11" t="s">
        <v>1</v>
      </c>
      <c r="F275" s="10" t="s">
        <v>85</v>
      </c>
      <c r="I275" s="9"/>
      <c r="L275" s="2"/>
      <c r="M275" s="38"/>
      <c r="T275" s="37"/>
      <c r="AT275" s="5" t="s">
        <v>1</v>
      </c>
      <c r="AU275" s="5" t="s">
        <v>5</v>
      </c>
    </row>
    <row r="276" spans="2:65" s="1" customFormat="1" ht="76.349999999999994" customHeight="1" x14ac:dyDescent="0.2">
      <c r="B276" s="2"/>
      <c r="C276" s="25" t="s">
        <v>84</v>
      </c>
      <c r="D276" s="25" t="s">
        <v>7</v>
      </c>
      <c r="E276" s="24" t="s">
        <v>83</v>
      </c>
      <c r="F276" s="23" t="s">
        <v>82</v>
      </c>
      <c r="G276" s="22" t="s">
        <v>36</v>
      </c>
      <c r="H276" s="21">
        <v>1</v>
      </c>
      <c r="I276" s="20"/>
      <c r="J276" s="19">
        <f>ROUND(I276*H276,2)</f>
        <v>0</v>
      </c>
      <c r="K276" s="18"/>
      <c r="L276" s="2"/>
      <c r="M276" s="17" t="s">
        <v>9</v>
      </c>
      <c r="N276" s="16" t="s">
        <v>8</v>
      </c>
      <c r="P276" s="15">
        <f>O276*H276</f>
        <v>0</v>
      </c>
      <c r="Q276" s="15">
        <v>0</v>
      </c>
      <c r="R276" s="15">
        <f>Q276*H276</f>
        <v>0</v>
      </c>
      <c r="S276" s="15">
        <v>0</v>
      </c>
      <c r="T276" s="14">
        <f>S276*H276</f>
        <v>0</v>
      </c>
      <c r="AR276" s="12" t="s">
        <v>35</v>
      </c>
      <c r="AT276" s="12" t="s">
        <v>7</v>
      </c>
      <c r="AU276" s="12" t="s">
        <v>5</v>
      </c>
      <c r="AY276" s="5" t="s">
        <v>6</v>
      </c>
      <c r="BE276" s="13">
        <f>IF(N276="základní",J276,0)</f>
        <v>0</v>
      </c>
      <c r="BF276" s="13">
        <f>IF(N276="snížená",J276,0)</f>
        <v>0</v>
      </c>
      <c r="BG276" s="13">
        <f>IF(N276="zákl. přenesená",J276,0)</f>
        <v>0</v>
      </c>
      <c r="BH276" s="13">
        <f>IF(N276="sníž. přenesená",J276,0)</f>
        <v>0</v>
      </c>
      <c r="BI276" s="13">
        <f>IF(N276="nulová",J276,0)</f>
        <v>0</v>
      </c>
      <c r="BJ276" s="5" t="s">
        <v>5</v>
      </c>
      <c r="BK276" s="13">
        <f>ROUND(I276*H276,2)</f>
        <v>0</v>
      </c>
      <c r="BL276" s="5" t="s">
        <v>35</v>
      </c>
      <c r="BM276" s="12" t="s">
        <v>81</v>
      </c>
    </row>
    <row r="277" spans="2:65" s="1" customFormat="1" ht="48" x14ac:dyDescent="0.2">
      <c r="B277" s="2"/>
      <c r="D277" s="11" t="s">
        <v>1</v>
      </c>
      <c r="F277" s="10" t="s">
        <v>80</v>
      </c>
      <c r="I277" s="9"/>
      <c r="L277" s="2"/>
      <c r="M277" s="38"/>
      <c r="T277" s="37"/>
      <c r="AT277" s="5" t="s">
        <v>1</v>
      </c>
      <c r="AU277" s="5" t="s">
        <v>5</v>
      </c>
    </row>
    <row r="278" spans="2:65" s="1" customFormat="1" ht="90" customHeight="1" x14ac:dyDescent="0.2">
      <c r="B278" s="2"/>
      <c r="C278" s="25" t="s">
        <v>79</v>
      </c>
      <c r="D278" s="25" t="s">
        <v>7</v>
      </c>
      <c r="E278" s="24" t="s">
        <v>78</v>
      </c>
      <c r="F278" s="23" t="s">
        <v>77</v>
      </c>
      <c r="G278" s="22" t="s">
        <v>36</v>
      </c>
      <c r="H278" s="21">
        <v>13</v>
      </c>
      <c r="I278" s="20"/>
      <c r="J278" s="19">
        <f>ROUND(I278*H278,2)</f>
        <v>0</v>
      </c>
      <c r="K278" s="18"/>
      <c r="L278" s="2"/>
      <c r="M278" s="17" t="s">
        <v>9</v>
      </c>
      <c r="N278" s="16" t="s">
        <v>8</v>
      </c>
      <c r="P278" s="15">
        <f>O278*H278</f>
        <v>0</v>
      </c>
      <c r="Q278" s="15">
        <v>0</v>
      </c>
      <c r="R278" s="15">
        <f>Q278*H278</f>
        <v>0</v>
      </c>
      <c r="S278" s="15">
        <v>0</v>
      </c>
      <c r="T278" s="14">
        <f>S278*H278</f>
        <v>0</v>
      </c>
      <c r="AR278" s="12" t="s">
        <v>35</v>
      </c>
      <c r="AT278" s="12" t="s">
        <v>7</v>
      </c>
      <c r="AU278" s="12" t="s">
        <v>5</v>
      </c>
      <c r="AY278" s="5" t="s">
        <v>6</v>
      </c>
      <c r="BE278" s="13">
        <f>IF(N278="základní",J278,0)</f>
        <v>0</v>
      </c>
      <c r="BF278" s="13">
        <f>IF(N278="snížená",J278,0)</f>
        <v>0</v>
      </c>
      <c r="BG278" s="13">
        <f>IF(N278="zákl. přenesená",J278,0)</f>
        <v>0</v>
      </c>
      <c r="BH278" s="13">
        <f>IF(N278="sníž. přenesená",J278,0)</f>
        <v>0</v>
      </c>
      <c r="BI278" s="13">
        <f>IF(N278="nulová",J278,0)</f>
        <v>0</v>
      </c>
      <c r="BJ278" s="5" t="s">
        <v>5</v>
      </c>
      <c r="BK278" s="13">
        <f>ROUND(I278*H278,2)</f>
        <v>0</v>
      </c>
      <c r="BL278" s="5" t="s">
        <v>35</v>
      </c>
      <c r="BM278" s="12" t="s">
        <v>76</v>
      </c>
    </row>
    <row r="279" spans="2:65" s="1" customFormat="1" ht="90" customHeight="1" x14ac:dyDescent="0.2">
      <c r="B279" s="2"/>
      <c r="C279" s="25" t="s">
        <v>75</v>
      </c>
      <c r="D279" s="25" t="s">
        <v>7</v>
      </c>
      <c r="E279" s="24" t="s">
        <v>74</v>
      </c>
      <c r="F279" s="23" t="s">
        <v>73</v>
      </c>
      <c r="G279" s="22" t="s">
        <v>36</v>
      </c>
      <c r="H279" s="21">
        <v>3</v>
      </c>
      <c r="I279" s="20"/>
      <c r="J279" s="19">
        <f>ROUND(I279*H279,2)</f>
        <v>0</v>
      </c>
      <c r="K279" s="18"/>
      <c r="L279" s="2"/>
      <c r="M279" s="17" t="s">
        <v>9</v>
      </c>
      <c r="N279" s="16" t="s">
        <v>8</v>
      </c>
      <c r="P279" s="15">
        <f>O279*H279</f>
        <v>0</v>
      </c>
      <c r="Q279" s="15">
        <v>0</v>
      </c>
      <c r="R279" s="15">
        <f>Q279*H279</f>
        <v>0</v>
      </c>
      <c r="S279" s="15">
        <v>0</v>
      </c>
      <c r="T279" s="14">
        <f>S279*H279</f>
        <v>0</v>
      </c>
      <c r="AR279" s="12" t="s">
        <v>35</v>
      </c>
      <c r="AT279" s="12" t="s">
        <v>7</v>
      </c>
      <c r="AU279" s="12" t="s">
        <v>5</v>
      </c>
      <c r="AY279" s="5" t="s">
        <v>6</v>
      </c>
      <c r="BE279" s="13">
        <f>IF(N279="základní",J279,0)</f>
        <v>0</v>
      </c>
      <c r="BF279" s="13">
        <f>IF(N279="snížená",J279,0)</f>
        <v>0</v>
      </c>
      <c r="BG279" s="13">
        <f>IF(N279="zákl. přenesená",J279,0)</f>
        <v>0</v>
      </c>
      <c r="BH279" s="13">
        <f>IF(N279="sníž. přenesená",J279,0)</f>
        <v>0</v>
      </c>
      <c r="BI279" s="13">
        <f>IF(N279="nulová",J279,0)</f>
        <v>0</v>
      </c>
      <c r="BJ279" s="5" t="s">
        <v>5</v>
      </c>
      <c r="BK279" s="13">
        <f>ROUND(I279*H279,2)</f>
        <v>0</v>
      </c>
      <c r="BL279" s="5" t="s">
        <v>35</v>
      </c>
      <c r="BM279" s="12" t="s">
        <v>72</v>
      </c>
    </row>
    <row r="280" spans="2:65" s="1" customFormat="1" ht="90" customHeight="1" x14ac:dyDescent="0.2">
      <c r="B280" s="2"/>
      <c r="C280" s="25" t="s">
        <v>71</v>
      </c>
      <c r="D280" s="25" t="s">
        <v>7</v>
      </c>
      <c r="E280" s="24" t="s">
        <v>70</v>
      </c>
      <c r="F280" s="23" t="s">
        <v>69</v>
      </c>
      <c r="G280" s="22" t="s">
        <v>36</v>
      </c>
      <c r="H280" s="21">
        <v>4</v>
      </c>
      <c r="I280" s="20"/>
      <c r="J280" s="19">
        <f>ROUND(I280*H280,2)</f>
        <v>0</v>
      </c>
      <c r="K280" s="18"/>
      <c r="L280" s="2"/>
      <c r="M280" s="17" t="s">
        <v>9</v>
      </c>
      <c r="N280" s="16" t="s">
        <v>8</v>
      </c>
      <c r="P280" s="15">
        <f>O280*H280</f>
        <v>0</v>
      </c>
      <c r="Q280" s="15">
        <v>0</v>
      </c>
      <c r="R280" s="15">
        <f>Q280*H280</f>
        <v>0</v>
      </c>
      <c r="S280" s="15">
        <v>0</v>
      </c>
      <c r="T280" s="14">
        <f>S280*H280</f>
        <v>0</v>
      </c>
      <c r="AR280" s="12" t="s">
        <v>35</v>
      </c>
      <c r="AT280" s="12" t="s">
        <v>7</v>
      </c>
      <c r="AU280" s="12" t="s">
        <v>5</v>
      </c>
      <c r="AY280" s="5" t="s">
        <v>6</v>
      </c>
      <c r="BE280" s="13">
        <f>IF(N280="základní",J280,0)</f>
        <v>0</v>
      </c>
      <c r="BF280" s="13">
        <f>IF(N280="snížená",J280,0)</f>
        <v>0</v>
      </c>
      <c r="BG280" s="13">
        <f>IF(N280="zákl. přenesená",J280,0)</f>
        <v>0</v>
      </c>
      <c r="BH280" s="13">
        <f>IF(N280="sníž. přenesená",J280,0)</f>
        <v>0</v>
      </c>
      <c r="BI280" s="13">
        <f>IF(N280="nulová",J280,0)</f>
        <v>0</v>
      </c>
      <c r="BJ280" s="5" t="s">
        <v>5</v>
      </c>
      <c r="BK280" s="13">
        <f>ROUND(I280*H280,2)</f>
        <v>0</v>
      </c>
      <c r="BL280" s="5" t="s">
        <v>35</v>
      </c>
      <c r="BM280" s="12" t="s">
        <v>68</v>
      </c>
    </row>
    <row r="281" spans="2:65" s="1" customFormat="1" ht="90" customHeight="1" x14ac:dyDescent="0.2">
      <c r="B281" s="2"/>
      <c r="C281" s="25" t="s">
        <v>67</v>
      </c>
      <c r="D281" s="25" t="s">
        <v>7</v>
      </c>
      <c r="E281" s="24" t="s">
        <v>66</v>
      </c>
      <c r="F281" s="23" t="s">
        <v>65</v>
      </c>
      <c r="G281" s="22" t="s">
        <v>36</v>
      </c>
      <c r="H281" s="21">
        <v>69</v>
      </c>
      <c r="I281" s="20"/>
      <c r="J281" s="19">
        <f>ROUND(I281*H281,2)</f>
        <v>0</v>
      </c>
      <c r="K281" s="18"/>
      <c r="L281" s="2"/>
      <c r="M281" s="17" t="s">
        <v>9</v>
      </c>
      <c r="N281" s="16" t="s">
        <v>8</v>
      </c>
      <c r="P281" s="15">
        <f>O281*H281</f>
        <v>0</v>
      </c>
      <c r="Q281" s="15">
        <v>0</v>
      </c>
      <c r="R281" s="15">
        <f>Q281*H281</f>
        <v>0</v>
      </c>
      <c r="S281" s="15">
        <v>0</v>
      </c>
      <c r="T281" s="14">
        <f>S281*H281</f>
        <v>0</v>
      </c>
      <c r="AR281" s="12" t="s">
        <v>35</v>
      </c>
      <c r="AT281" s="12" t="s">
        <v>7</v>
      </c>
      <c r="AU281" s="12" t="s">
        <v>5</v>
      </c>
      <c r="AY281" s="5" t="s">
        <v>6</v>
      </c>
      <c r="BE281" s="13">
        <f>IF(N281="základní",J281,0)</f>
        <v>0</v>
      </c>
      <c r="BF281" s="13">
        <f>IF(N281="snížená",J281,0)</f>
        <v>0</v>
      </c>
      <c r="BG281" s="13">
        <f>IF(N281="zákl. přenesená",J281,0)</f>
        <v>0</v>
      </c>
      <c r="BH281" s="13">
        <f>IF(N281="sníž. přenesená",J281,0)</f>
        <v>0</v>
      </c>
      <c r="BI281" s="13">
        <f>IF(N281="nulová",J281,0)</f>
        <v>0</v>
      </c>
      <c r="BJ281" s="5" t="s">
        <v>5</v>
      </c>
      <c r="BK281" s="13">
        <f>ROUND(I281*H281,2)</f>
        <v>0</v>
      </c>
      <c r="BL281" s="5" t="s">
        <v>35</v>
      </c>
      <c r="BM281" s="12" t="s">
        <v>64</v>
      </c>
    </row>
    <row r="282" spans="2:65" s="1" customFormat="1" ht="90" customHeight="1" x14ac:dyDescent="0.2">
      <c r="B282" s="2"/>
      <c r="C282" s="25" t="s">
        <v>63</v>
      </c>
      <c r="D282" s="25" t="s">
        <v>7</v>
      </c>
      <c r="E282" s="24" t="s">
        <v>62</v>
      </c>
      <c r="F282" s="23" t="s">
        <v>61</v>
      </c>
      <c r="G282" s="22" t="s">
        <v>36</v>
      </c>
      <c r="H282" s="21">
        <v>6</v>
      </c>
      <c r="I282" s="20"/>
      <c r="J282" s="19">
        <f>ROUND(I282*H282,2)</f>
        <v>0</v>
      </c>
      <c r="K282" s="18"/>
      <c r="L282" s="2"/>
      <c r="M282" s="17" t="s">
        <v>9</v>
      </c>
      <c r="N282" s="16" t="s">
        <v>8</v>
      </c>
      <c r="P282" s="15">
        <f>O282*H282</f>
        <v>0</v>
      </c>
      <c r="Q282" s="15">
        <v>0</v>
      </c>
      <c r="R282" s="15">
        <f>Q282*H282</f>
        <v>0</v>
      </c>
      <c r="S282" s="15">
        <v>0</v>
      </c>
      <c r="T282" s="14">
        <f>S282*H282</f>
        <v>0</v>
      </c>
      <c r="AR282" s="12" t="s">
        <v>35</v>
      </c>
      <c r="AT282" s="12" t="s">
        <v>7</v>
      </c>
      <c r="AU282" s="12" t="s">
        <v>5</v>
      </c>
      <c r="AY282" s="5" t="s">
        <v>6</v>
      </c>
      <c r="BE282" s="13">
        <f>IF(N282="základní",J282,0)</f>
        <v>0</v>
      </c>
      <c r="BF282" s="13">
        <f>IF(N282="snížená",J282,0)</f>
        <v>0</v>
      </c>
      <c r="BG282" s="13">
        <f>IF(N282="zákl. přenesená",J282,0)</f>
        <v>0</v>
      </c>
      <c r="BH282" s="13">
        <f>IF(N282="sníž. přenesená",J282,0)</f>
        <v>0</v>
      </c>
      <c r="BI282" s="13">
        <f>IF(N282="nulová",J282,0)</f>
        <v>0</v>
      </c>
      <c r="BJ282" s="5" t="s">
        <v>5</v>
      </c>
      <c r="BK282" s="13">
        <f>ROUND(I282*H282,2)</f>
        <v>0</v>
      </c>
      <c r="BL282" s="5" t="s">
        <v>35</v>
      </c>
      <c r="BM282" s="12" t="s">
        <v>60</v>
      </c>
    </row>
    <row r="283" spans="2:65" s="1" customFormat="1" ht="90" customHeight="1" x14ac:dyDescent="0.2">
      <c r="B283" s="2"/>
      <c r="C283" s="25" t="s">
        <v>59</v>
      </c>
      <c r="D283" s="25" t="s">
        <v>7</v>
      </c>
      <c r="E283" s="24" t="s">
        <v>58</v>
      </c>
      <c r="F283" s="23" t="s">
        <v>57</v>
      </c>
      <c r="G283" s="22" t="s">
        <v>36</v>
      </c>
      <c r="H283" s="21">
        <v>4</v>
      </c>
      <c r="I283" s="20"/>
      <c r="J283" s="19">
        <f>ROUND(I283*H283,2)</f>
        <v>0</v>
      </c>
      <c r="K283" s="18"/>
      <c r="L283" s="2"/>
      <c r="M283" s="17" t="s">
        <v>9</v>
      </c>
      <c r="N283" s="16" t="s">
        <v>8</v>
      </c>
      <c r="P283" s="15">
        <f>O283*H283</f>
        <v>0</v>
      </c>
      <c r="Q283" s="15">
        <v>0</v>
      </c>
      <c r="R283" s="15">
        <f>Q283*H283</f>
        <v>0</v>
      </c>
      <c r="S283" s="15">
        <v>0</v>
      </c>
      <c r="T283" s="14">
        <f>S283*H283</f>
        <v>0</v>
      </c>
      <c r="AR283" s="12" t="s">
        <v>35</v>
      </c>
      <c r="AT283" s="12" t="s">
        <v>7</v>
      </c>
      <c r="AU283" s="12" t="s">
        <v>5</v>
      </c>
      <c r="AY283" s="5" t="s">
        <v>6</v>
      </c>
      <c r="BE283" s="13">
        <f>IF(N283="základní",J283,0)</f>
        <v>0</v>
      </c>
      <c r="BF283" s="13">
        <f>IF(N283="snížená",J283,0)</f>
        <v>0</v>
      </c>
      <c r="BG283" s="13">
        <f>IF(N283="zákl. přenesená",J283,0)</f>
        <v>0</v>
      </c>
      <c r="BH283" s="13">
        <f>IF(N283="sníž. přenesená",J283,0)</f>
        <v>0</v>
      </c>
      <c r="BI283" s="13">
        <f>IF(N283="nulová",J283,0)</f>
        <v>0</v>
      </c>
      <c r="BJ283" s="5" t="s">
        <v>5</v>
      </c>
      <c r="BK283" s="13">
        <f>ROUND(I283*H283,2)</f>
        <v>0</v>
      </c>
      <c r="BL283" s="5" t="s">
        <v>35</v>
      </c>
      <c r="BM283" s="12" t="s">
        <v>56</v>
      </c>
    </row>
    <row r="284" spans="2:65" s="1" customFormat="1" ht="90" customHeight="1" x14ac:dyDescent="0.2">
      <c r="B284" s="2"/>
      <c r="C284" s="25" t="s">
        <v>55</v>
      </c>
      <c r="D284" s="25" t="s">
        <v>7</v>
      </c>
      <c r="E284" s="24" t="s">
        <v>54</v>
      </c>
      <c r="F284" s="23" t="s">
        <v>53</v>
      </c>
      <c r="G284" s="22" t="s">
        <v>36</v>
      </c>
      <c r="H284" s="21">
        <v>2</v>
      </c>
      <c r="I284" s="20"/>
      <c r="J284" s="19">
        <f>ROUND(I284*H284,2)</f>
        <v>0</v>
      </c>
      <c r="K284" s="18"/>
      <c r="L284" s="2"/>
      <c r="M284" s="17" t="s">
        <v>9</v>
      </c>
      <c r="N284" s="16" t="s">
        <v>8</v>
      </c>
      <c r="P284" s="15">
        <f>O284*H284</f>
        <v>0</v>
      </c>
      <c r="Q284" s="15">
        <v>0</v>
      </c>
      <c r="R284" s="15">
        <f>Q284*H284</f>
        <v>0</v>
      </c>
      <c r="S284" s="15">
        <v>0</v>
      </c>
      <c r="T284" s="14">
        <f>S284*H284</f>
        <v>0</v>
      </c>
      <c r="AR284" s="12" t="s">
        <v>35</v>
      </c>
      <c r="AT284" s="12" t="s">
        <v>7</v>
      </c>
      <c r="AU284" s="12" t="s">
        <v>5</v>
      </c>
      <c r="AY284" s="5" t="s">
        <v>6</v>
      </c>
      <c r="BE284" s="13">
        <f>IF(N284="základní",J284,0)</f>
        <v>0</v>
      </c>
      <c r="BF284" s="13">
        <f>IF(N284="snížená",J284,0)</f>
        <v>0</v>
      </c>
      <c r="BG284" s="13">
        <f>IF(N284="zákl. přenesená",J284,0)</f>
        <v>0</v>
      </c>
      <c r="BH284" s="13">
        <f>IF(N284="sníž. přenesená",J284,0)</f>
        <v>0</v>
      </c>
      <c r="BI284" s="13">
        <f>IF(N284="nulová",J284,0)</f>
        <v>0</v>
      </c>
      <c r="BJ284" s="5" t="s">
        <v>5</v>
      </c>
      <c r="BK284" s="13">
        <f>ROUND(I284*H284,2)</f>
        <v>0</v>
      </c>
      <c r="BL284" s="5" t="s">
        <v>35</v>
      </c>
      <c r="BM284" s="12" t="s">
        <v>52</v>
      </c>
    </row>
    <row r="285" spans="2:65" s="1" customFormat="1" ht="90" customHeight="1" x14ac:dyDescent="0.2">
      <c r="B285" s="2"/>
      <c r="C285" s="25" t="s">
        <v>51</v>
      </c>
      <c r="D285" s="25" t="s">
        <v>7</v>
      </c>
      <c r="E285" s="24" t="s">
        <v>50</v>
      </c>
      <c r="F285" s="23" t="s">
        <v>49</v>
      </c>
      <c r="G285" s="22" t="s">
        <v>36</v>
      </c>
      <c r="H285" s="21">
        <v>2</v>
      </c>
      <c r="I285" s="20"/>
      <c r="J285" s="19">
        <f>ROUND(I285*H285,2)</f>
        <v>0</v>
      </c>
      <c r="K285" s="18"/>
      <c r="L285" s="2"/>
      <c r="M285" s="17" t="s">
        <v>9</v>
      </c>
      <c r="N285" s="16" t="s">
        <v>8</v>
      </c>
      <c r="P285" s="15">
        <f>O285*H285</f>
        <v>0</v>
      </c>
      <c r="Q285" s="15">
        <v>0</v>
      </c>
      <c r="R285" s="15">
        <f>Q285*H285</f>
        <v>0</v>
      </c>
      <c r="S285" s="15">
        <v>0</v>
      </c>
      <c r="T285" s="14">
        <f>S285*H285</f>
        <v>0</v>
      </c>
      <c r="AR285" s="12" t="s">
        <v>35</v>
      </c>
      <c r="AT285" s="12" t="s">
        <v>7</v>
      </c>
      <c r="AU285" s="12" t="s">
        <v>5</v>
      </c>
      <c r="AY285" s="5" t="s">
        <v>6</v>
      </c>
      <c r="BE285" s="13">
        <f>IF(N285="základní",J285,0)</f>
        <v>0</v>
      </c>
      <c r="BF285" s="13">
        <f>IF(N285="snížená",J285,0)</f>
        <v>0</v>
      </c>
      <c r="BG285" s="13">
        <f>IF(N285="zákl. přenesená",J285,0)</f>
        <v>0</v>
      </c>
      <c r="BH285" s="13">
        <f>IF(N285="sníž. přenesená",J285,0)</f>
        <v>0</v>
      </c>
      <c r="BI285" s="13">
        <f>IF(N285="nulová",J285,0)</f>
        <v>0</v>
      </c>
      <c r="BJ285" s="5" t="s">
        <v>5</v>
      </c>
      <c r="BK285" s="13">
        <f>ROUND(I285*H285,2)</f>
        <v>0</v>
      </c>
      <c r="BL285" s="5" t="s">
        <v>35</v>
      </c>
      <c r="BM285" s="12" t="s">
        <v>48</v>
      </c>
    </row>
    <row r="286" spans="2:65" s="1" customFormat="1" ht="66.75" customHeight="1" x14ac:dyDescent="0.2">
      <c r="B286" s="2"/>
      <c r="C286" s="25" t="s">
        <v>47</v>
      </c>
      <c r="D286" s="25" t="s">
        <v>7</v>
      </c>
      <c r="E286" s="24" t="s">
        <v>46</v>
      </c>
      <c r="F286" s="23" t="s">
        <v>45</v>
      </c>
      <c r="G286" s="22" t="s">
        <v>36</v>
      </c>
      <c r="H286" s="21">
        <v>4</v>
      </c>
      <c r="I286" s="20"/>
      <c r="J286" s="19">
        <f>ROUND(I286*H286,2)</f>
        <v>0</v>
      </c>
      <c r="K286" s="18"/>
      <c r="L286" s="2"/>
      <c r="M286" s="17" t="s">
        <v>9</v>
      </c>
      <c r="N286" s="16" t="s">
        <v>8</v>
      </c>
      <c r="P286" s="15">
        <f>O286*H286</f>
        <v>0</v>
      </c>
      <c r="Q286" s="15">
        <v>0</v>
      </c>
      <c r="R286" s="15">
        <f>Q286*H286</f>
        <v>0</v>
      </c>
      <c r="S286" s="15">
        <v>0</v>
      </c>
      <c r="T286" s="14">
        <f>S286*H286</f>
        <v>0</v>
      </c>
      <c r="AR286" s="12" t="s">
        <v>35</v>
      </c>
      <c r="AT286" s="12" t="s">
        <v>7</v>
      </c>
      <c r="AU286" s="12" t="s">
        <v>5</v>
      </c>
      <c r="AY286" s="5" t="s">
        <v>6</v>
      </c>
      <c r="BE286" s="13">
        <f>IF(N286="základní",J286,0)</f>
        <v>0</v>
      </c>
      <c r="BF286" s="13">
        <f>IF(N286="snížená",J286,0)</f>
        <v>0</v>
      </c>
      <c r="BG286" s="13">
        <f>IF(N286="zákl. přenesená",J286,0)</f>
        <v>0</v>
      </c>
      <c r="BH286" s="13">
        <f>IF(N286="sníž. přenesená",J286,0)</f>
        <v>0</v>
      </c>
      <c r="BI286" s="13">
        <f>IF(N286="nulová",J286,0)</f>
        <v>0</v>
      </c>
      <c r="BJ286" s="5" t="s">
        <v>5</v>
      </c>
      <c r="BK286" s="13">
        <f>ROUND(I286*H286,2)</f>
        <v>0</v>
      </c>
      <c r="BL286" s="5" t="s">
        <v>35</v>
      </c>
      <c r="BM286" s="12" t="s">
        <v>44</v>
      </c>
    </row>
    <row r="287" spans="2:65" s="1" customFormat="1" ht="66.75" customHeight="1" x14ac:dyDescent="0.2">
      <c r="B287" s="2"/>
      <c r="C287" s="25" t="s">
        <v>43</v>
      </c>
      <c r="D287" s="25" t="s">
        <v>7</v>
      </c>
      <c r="E287" s="24" t="s">
        <v>42</v>
      </c>
      <c r="F287" s="23" t="s">
        <v>41</v>
      </c>
      <c r="G287" s="22" t="s">
        <v>36</v>
      </c>
      <c r="H287" s="21">
        <v>6</v>
      </c>
      <c r="I287" s="20"/>
      <c r="J287" s="19">
        <f>ROUND(I287*H287,2)</f>
        <v>0</v>
      </c>
      <c r="K287" s="18"/>
      <c r="L287" s="2"/>
      <c r="M287" s="17" t="s">
        <v>9</v>
      </c>
      <c r="N287" s="16" t="s">
        <v>8</v>
      </c>
      <c r="P287" s="15">
        <f>O287*H287</f>
        <v>0</v>
      </c>
      <c r="Q287" s="15">
        <v>0</v>
      </c>
      <c r="R287" s="15">
        <f>Q287*H287</f>
        <v>0</v>
      </c>
      <c r="S287" s="15">
        <v>0</v>
      </c>
      <c r="T287" s="14">
        <f>S287*H287</f>
        <v>0</v>
      </c>
      <c r="AR287" s="12" t="s">
        <v>35</v>
      </c>
      <c r="AT287" s="12" t="s">
        <v>7</v>
      </c>
      <c r="AU287" s="12" t="s">
        <v>5</v>
      </c>
      <c r="AY287" s="5" t="s">
        <v>6</v>
      </c>
      <c r="BE287" s="13">
        <f>IF(N287="základní",J287,0)</f>
        <v>0</v>
      </c>
      <c r="BF287" s="13">
        <f>IF(N287="snížená",J287,0)</f>
        <v>0</v>
      </c>
      <c r="BG287" s="13">
        <f>IF(N287="zákl. přenesená",J287,0)</f>
        <v>0</v>
      </c>
      <c r="BH287" s="13">
        <f>IF(N287="sníž. přenesená",J287,0)</f>
        <v>0</v>
      </c>
      <c r="BI287" s="13">
        <f>IF(N287="nulová",J287,0)</f>
        <v>0</v>
      </c>
      <c r="BJ287" s="5" t="s">
        <v>5</v>
      </c>
      <c r="BK287" s="13">
        <f>ROUND(I287*H287,2)</f>
        <v>0</v>
      </c>
      <c r="BL287" s="5" t="s">
        <v>35</v>
      </c>
      <c r="BM287" s="12" t="s">
        <v>40</v>
      </c>
    </row>
    <row r="288" spans="2:65" s="1" customFormat="1" ht="78" customHeight="1" x14ac:dyDescent="0.2">
      <c r="B288" s="2"/>
      <c r="C288" s="25" t="s">
        <v>39</v>
      </c>
      <c r="D288" s="25" t="s">
        <v>7</v>
      </c>
      <c r="E288" s="24" t="s">
        <v>38</v>
      </c>
      <c r="F288" s="23" t="s">
        <v>37</v>
      </c>
      <c r="G288" s="22" t="s">
        <v>36</v>
      </c>
      <c r="H288" s="21">
        <v>8</v>
      </c>
      <c r="I288" s="20"/>
      <c r="J288" s="19">
        <f>ROUND(I288*H288,2)</f>
        <v>0</v>
      </c>
      <c r="K288" s="18"/>
      <c r="L288" s="2"/>
      <c r="M288" s="17" t="s">
        <v>9</v>
      </c>
      <c r="N288" s="16" t="s">
        <v>8</v>
      </c>
      <c r="P288" s="15">
        <f>O288*H288</f>
        <v>0</v>
      </c>
      <c r="Q288" s="15">
        <v>0</v>
      </c>
      <c r="R288" s="15">
        <f>Q288*H288</f>
        <v>0</v>
      </c>
      <c r="S288" s="15">
        <v>0</v>
      </c>
      <c r="T288" s="14">
        <f>S288*H288</f>
        <v>0</v>
      </c>
      <c r="AR288" s="12" t="s">
        <v>35</v>
      </c>
      <c r="AT288" s="12" t="s">
        <v>7</v>
      </c>
      <c r="AU288" s="12" t="s">
        <v>5</v>
      </c>
      <c r="AY288" s="5" t="s">
        <v>6</v>
      </c>
      <c r="BE288" s="13">
        <f>IF(N288="základní",J288,0)</f>
        <v>0</v>
      </c>
      <c r="BF288" s="13">
        <f>IF(N288="snížená",J288,0)</f>
        <v>0</v>
      </c>
      <c r="BG288" s="13">
        <f>IF(N288="zákl. přenesená",J288,0)</f>
        <v>0</v>
      </c>
      <c r="BH288" s="13">
        <f>IF(N288="sníž. přenesená",J288,0)</f>
        <v>0</v>
      </c>
      <c r="BI288" s="13">
        <f>IF(N288="nulová",J288,0)</f>
        <v>0</v>
      </c>
      <c r="BJ288" s="5" t="s">
        <v>5</v>
      </c>
      <c r="BK288" s="13">
        <f>ROUND(I288*H288,2)</f>
        <v>0</v>
      </c>
      <c r="BL288" s="5" t="s">
        <v>35</v>
      </c>
      <c r="BM288" s="12" t="s">
        <v>34</v>
      </c>
    </row>
    <row r="289" spans="2:65" s="26" customFormat="1" ht="25.95" customHeight="1" x14ac:dyDescent="0.25">
      <c r="B289" s="33"/>
      <c r="D289" s="28" t="s">
        <v>13</v>
      </c>
      <c r="E289" s="40" t="s">
        <v>33</v>
      </c>
      <c r="F289" s="40" t="s">
        <v>32</v>
      </c>
      <c r="I289" s="35"/>
      <c r="J289" s="39">
        <f>BK289</f>
        <v>0</v>
      </c>
      <c r="L289" s="33"/>
      <c r="M289" s="32"/>
      <c r="P289" s="31">
        <f>P290+P293+P296+P299</f>
        <v>0</v>
      </c>
      <c r="R289" s="31">
        <f>R290+R293+R296+R299</f>
        <v>0</v>
      </c>
      <c r="T289" s="30">
        <f>T290+T293+T296+T299</f>
        <v>0</v>
      </c>
      <c r="AR289" s="28" t="s">
        <v>14</v>
      </c>
      <c r="AT289" s="29" t="s">
        <v>13</v>
      </c>
      <c r="AU289" s="29" t="s">
        <v>31</v>
      </c>
      <c r="AY289" s="28" t="s">
        <v>6</v>
      </c>
      <c r="BK289" s="27">
        <f>BK290+BK293+BK296+BK299</f>
        <v>0</v>
      </c>
    </row>
    <row r="290" spans="2:65" s="26" customFormat="1" ht="22.8" customHeight="1" x14ac:dyDescent="0.25">
      <c r="B290" s="33"/>
      <c r="D290" s="28" t="s">
        <v>13</v>
      </c>
      <c r="E290" s="36" t="s">
        <v>30</v>
      </c>
      <c r="F290" s="36" t="s">
        <v>26</v>
      </c>
      <c r="I290" s="35"/>
      <c r="J290" s="34">
        <f>BK290</f>
        <v>0</v>
      </c>
      <c r="L290" s="33"/>
      <c r="M290" s="32"/>
      <c r="P290" s="31">
        <f>SUM(P291:P292)</f>
        <v>0</v>
      </c>
      <c r="R290" s="31">
        <f>SUM(R291:R292)</f>
        <v>0</v>
      </c>
      <c r="T290" s="30">
        <f>SUM(T291:T292)</f>
        <v>0</v>
      </c>
      <c r="AR290" s="28" t="s">
        <v>14</v>
      </c>
      <c r="AT290" s="29" t="s">
        <v>13</v>
      </c>
      <c r="AU290" s="29" t="s">
        <v>5</v>
      </c>
      <c r="AY290" s="28" t="s">
        <v>6</v>
      </c>
      <c r="BK290" s="27">
        <f>SUM(BK291:BK292)</f>
        <v>0</v>
      </c>
    </row>
    <row r="291" spans="2:65" s="1" customFormat="1" ht="16.5" customHeight="1" x14ac:dyDescent="0.2">
      <c r="B291" s="2"/>
      <c r="C291" s="25" t="s">
        <v>29</v>
      </c>
      <c r="D291" s="25" t="s">
        <v>7</v>
      </c>
      <c r="E291" s="24" t="s">
        <v>28</v>
      </c>
      <c r="F291" s="23" t="s">
        <v>26</v>
      </c>
      <c r="G291" s="22" t="s">
        <v>10</v>
      </c>
      <c r="H291" s="21">
        <v>1</v>
      </c>
      <c r="I291" s="20"/>
      <c r="J291" s="19">
        <f>ROUND(I291*H291,2)</f>
        <v>0</v>
      </c>
      <c r="K291" s="18"/>
      <c r="L291" s="2"/>
      <c r="M291" s="17" t="s">
        <v>9</v>
      </c>
      <c r="N291" s="16" t="s">
        <v>8</v>
      </c>
      <c r="P291" s="15">
        <f>O291*H291</f>
        <v>0</v>
      </c>
      <c r="Q291" s="15">
        <v>0</v>
      </c>
      <c r="R291" s="15">
        <f>Q291*H291</f>
        <v>0</v>
      </c>
      <c r="S291" s="15">
        <v>0</v>
      </c>
      <c r="T291" s="14">
        <f>S291*H291</f>
        <v>0</v>
      </c>
      <c r="AR291" s="12" t="s">
        <v>4</v>
      </c>
      <c r="AT291" s="12" t="s">
        <v>7</v>
      </c>
      <c r="AU291" s="12" t="s">
        <v>0</v>
      </c>
      <c r="AY291" s="5" t="s">
        <v>6</v>
      </c>
      <c r="BE291" s="13">
        <f>IF(N291="základní",J291,0)</f>
        <v>0</v>
      </c>
      <c r="BF291" s="13">
        <f>IF(N291="snížená",J291,0)</f>
        <v>0</v>
      </c>
      <c r="BG291" s="13">
        <f>IF(N291="zákl. přenesená",J291,0)</f>
        <v>0</v>
      </c>
      <c r="BH291" s="13">
        <f>IF(N291="sníž. přenesená",J291,0)</f>
        <v>0</v>
      </c>
      <c r="BI291" s="13">
        <f>IF(N291="nulová",J291,0)</f>
        <v>0</v>
      </c>
      <c r="BJ291" s="5" t="s">
        <v>5</v>
      </c>
      <c r="BK291" s="13">
        <f>ROUND(I291*H291,2)</f>
        <v>0</v>
      </c>
      <c r="BL291" s="5" t="s">
        <v>4</v>
      </c>
      <c r="BM291" s="12" t="s">
        <v>27</v>
      </c>
    </row>
    <row r="292" spans="2:65" s="1" customFormat="1" x14ac:dyDescent="0.2">
      <c r="B292" s="2"/>
      <c r="D292" s="11" t="s">
        <v>1</v>
      </c>
      <c r="F292" s="10" t="s">
        <v>26</v>
      </c>
      <c r="I292" s="9"/>
      <c r="L292" s="2"/>
      <c r="M292" s="38"/>
      <c r="T292" s="37"/>
      <c r="AT292" s="5" t="s">
        <v>1</v>
      </c>
      <c r="AU292" s="5" t="s">
        <v>0</v>
      </c>
    </row>
    <row r="293" spans="2:65" s="26" customFormat="1" ht="22.8" customHeight="1" x14ac:dyDescent="0.25">
      <c r="B293" s="33"/>
      <c r="D293" s="28" t="s">
        <v>13</v>
      </c>
      <c r="E293" s="36" t="s">
        <v>25</v>
      </c>
      <c r="F293" s="36" t="s">
        <v>21</v>
      </c>
      <c r="I293" s="35"/>
      <c r="J293" s="34">
        <f>BK293</f>
        <v>0</v>
      </c>
      <c r="L293" s="33"/>
      <c r="M293" s="32"/>
      <c r="P293" s="31">
        <f>SUM(P294:P295)</f>
        <v>0</v>
      </c>
      <c r="R293" s="31">
        <f>SUM(R294:R295)</f>
        <v>0</v>
      </c>
      <c r="T293" s="30">
        <f>SUM(T294:T295)</f>
        <v>0</v>
      </c>
      <c r="AR293" s="28" t="s">
        <v>14</v>
      </c>
      <c r="AT293" s="29" t="s">
        <v>13</v>
      </c>
      <c r="AU293" s="29" t="s">
        <v>5</v>
      </c>
      <c r="AY293" s="28" t="s">
        <v>6</v>
      </c>
      <c r="BK293" s="27">
        <f>SUM(BK294:BK295)</f>
        <v>0</v>
      </c>
    </row>
    <row r="294" spans="2:65" s="1" customFormat="1" ht="16.5" customHeight="1" x14ac:dyDescent="0.2">
      <c r="B294" s="2"/>
      <c r="C294" s="25" t="s">
        <v>24</v>
      </c>
      <c r="D294" s="25" t="s">
        <v>7</v>
      </c>
      <c r="E294" s="24" t="s">
        <v>23</v>
      </c>
      <c r="F294" s="23" t="s">
        <v>21</v>
      </c>
      <c r="G294" s="22" t="s">
        <v>10</v>
      </c>
      <c r="H294" s="21">
        <v>1</v>
      </c>
      <c r="I294" s="20"/>
      <c r="J294" s="19">
        <f>ROUND(I294*H294,2)</f>
        <v>0</v>
      </c>
      <c r="K294" s="18"/>
      <c r="L294" s="2"/>
      <c r="M294" s="17" t="s">
        <v>9</v>
      </c>
      <c r="N294" s="16" t="s">
        <v>8</v>
      </c>
      <c r="P294" s="15">
        <f>O294*H294</f>
        <v>0</v>
      </c>
      <c r="Q294" s="15">
        <v>0</v>
      </c>
      <c r="R294" s="15">
        <f>Q294*H294</f>
        <v>0</v>
      </c>
      <c r="S294" s="15">
        <v>0</v>
      </c>
      <c r="T294" s="14">
        <f>S294*H294</f>
        <v>0</v>
      </c>
      <c r="AR294" s="12" t="s">
        <v>4</v>
      </c>
      <c r="AT294" s="12" t="s">
        <v>7</v>
      </c>
      <c r="AU294" s="12" t="s">
        <v>0</v>
      </c>
      <c r="AY294" s="5" t="s">
        <v>6</v>
      </c>
      <c r="BE294" s="13">
        <f>IF(N294="základní",J294,0)</f>
        <v>0</v>
      </c>
      <c r="BF294" s="13">
        <f>IF(N294="snížená",J294,0)</f>
        <v>0</v>
      </c>
      <c r="BG294" s="13">
        <f>IF(N294="zákl. přenesená",J294,0)</f>
        <v>0</v>
      </c>
      <c r="BH294" s="13">
        <f>IF(N294="sníž. přenesená",J294,0)</f>
        <v>0</v>
      </c>
      <c r="BI294" s="13">
        <f>IF(N294="nulová",J294,0)</f>
        <v>0</v>
      </c>
      <c r="BJ294" s="5" t="s">
        <v>5</v>
      </c>
      <c r="BK294" s="13">
        <f>ROUND(I294*H294,2)</f>
        <v>0</v>
      </c>
      <c r="BL294" s="5" t="s">
        <v>4</v>
      </c>
      <c r="BM294" s="12" t="s">
        <v>22</v>
      </c>
    </row>
    <row r="295" spans="2:65" s="1" customFormat="1" x14ac:dyDescent="0.2">
      <c r="B295" s="2"/>
      <c r="D295" s="11" t="s">
        <v>1</v>
      </c>
      <c r="F295" s="10" t="s">
        <v>21</v>
      </c>
      <c r="I295" s="9"/>
      <c r="L295" s="2"/>
      <c r="M295" s="38"/>
      <c r="T295" s="37"/>
      <c r="AT295" s="5" t="s">
        <v>1</v>
      </c>
      <c r="AU295" s="5" t="s">
        <v>0</v>
      </c>
    </row>
    <row r="296" spans="2:65" s="26" customFormat="1" ht="22.8" customHeight="1" x14ac:dyDescent="0.25">
      <c r="B296" s="33"/>
      <c r="D296" s="28" t="s">
        <v>13</v>
      </c>
      <c r="E296" s="36" t="s">
        <v>20</v>
      </c>
      <c r="F296" s="36" t="s">
        <v>16</v>
      </c>
      <c r="I296" s="35"/>
      <c r="J296" s="34">
        <f>BK296</f>
        <v>0</v>
      </c>
      <c r="L296" s="33"/>
      <c r="M296" s="32"/>
      <c r="P296" s="31">
        <f>SUM(P297:P298)</f>
        <v>0</v>
      </c>
      <c r="R296" s="31">
        <f>SUM(R297:R298)</f>
        <v>0</v>
      </c>
      <c r="T296" s="30">
        <f>SUM(T297:T298)</f>
        <v>0</v>
      </c>
      <c r="AR296" s="28" t="s">
        <v>14</v>
      </c>
      <c r="AT296" s="29" t="s">
        <v>13</v>
      </c>
      <c r="AU296" s="29" t="s">
        <v>5</v>
      </c>
      <c r="AY296" s="28" t="s">
        <v>6</v>
      </c>
      <c r="BK296" s="27">
        <f>SUM(BK297:BK298)</f>
        <v>0</v>
      </c>
    </row>
    <row r="297" spans="2:65" s="1" customFormat="1" ht="16.5" customHeight="1" x14ac:dyDescent="0.2">
      <c r="B297" s="2"/>
      <c r="C297" s="25" t="s">
        <v>19</v>
      </c>
      <c r="D297" s="25" t="s">
        <v>7</v>
      </c>
      <c r="E297" s="24" t="s">
        <v>18</v>
      </c>
      <c r="F297" s="23" t="s">
        <v>16</v>
      </c>
      <c r="G297" s="22" t="s">
        <v>10</v>
      </c>
      <c r="H297" s="21">
        <v>1</v>
      </c>
      <c r="I297" s="20"/>
      <c r="J297" s="19">
        <f>ROUND(I297*H297,2)</f>
        <v>0</v>
      </c>
      <c r="K297" s="18"/>
      <c r="L297" s="2"/>
      <c r="M297" s="17" t="s">
        <v>9</v>
      </c>
      <c r="N297" s="16" t="s">
        <v>8</v>
      </c>
      <c r="P297" s="15">
        <f>O297*H297</f>
        <v>0</v>
      </c>
      <c r="Q297" s="15">
        <v>0</v>
      </c>
      <c r="R297" s="15">
        <f>Q297*H297</f>
        <v>0</v>
      </c>
      <c r="S297" s="15">
        <v>0</v>
      </c>
      <c r="T297" s="14">
        <f>S297*H297</f>
        <v>0</v>
      </c>
      <c r="AR297" s="12" t="s">
        <v>4</v>
      </c>
      <c r="AT297" s="12" t="s">
        <v>7</v>
      </c>
      <c r="AU297" s="12" t="s">
        <v>0</v>
      </c>
      <c r="AY297" s="5" t="s">
        <v>6</v>
      </c>
      <c r="BE297" s="13">
        <f>IF(N297="základní",J297,0)</f>
        <v>0</v>
      </c>
      <c r="BF297" s="13">
        <f>IF(N297="snížená",J297,0)</f>
        <v>0</v>
      </c>
      <c r="BG297" s="13">
        <f>IF(N297="zákl. přenesená",J297,0)</f>
        <v>0</v>
      </c>
      <c r="BH297" s="13">
        <f>IF(N297="sníž. přenesená",J297,0)</f>
        <v>0</v>
      </c>
      <c r="BI297" s="13">
        <f>IF(N297="nulová",J297,0)</f>
        <v>0</v>
      </c>
      <c r="BJ297" s="5" t="s">
        <v>5</v>
      </c>
      <c r="BK297" s="13">
        <f>ROUND(I297*H297,2)</f>
        <v>0</v>
      </c>
      <c r="BL297" s="5" t="s">
        <v>4</v>
      </c>
      <c r="BM297" s="12" t="s">
        <v>17</v>
      </c>
    </row>
    <row r="298" spans="2:65" s="1" customFormat="1" x14ac:dyDescent="0.2">
      <c r="B298" s="2"/>
      <c r="D298" s="11" t="s">
        <v>1</v>
      </c>
      <c r="F298" s="10" t="s">
        <v>16</v>
      </c>
      <c r="I298" s="9"/>
      <c r="L298" s="2"/>
      <c r="M298" s="38"/>
      <c r="T298" s="37"/>
      <c r="AT298" s="5" t="s">
        <v>1</v>
      </c>
      <c r="AU298" s="5" t="s">
        <v>0</v>
      </c>
    </row>
    <row r="299" spans="2:65" s="26" customFormat="1" ht="22.8" customHeight="1" x14ac:dyDescent="0.25">
      <c r="B299" s="33"/>
      <c r="D299" s="28" t="s">
        <v>13</v>
      </c>
      <c r="E299" s="36" t="s">
        <v>15</v>
      </c>
      <c r="F299" s="36" t="s">
        <v>2</v>
      </c>
      <c r="I299" s="35"/>
      <c r="J299" s="34">
        <f>BK299</f>
        <v>0</v>
      </c>
      <c r="L299" s="33"/>
      <c r="M299" s="32"/>
      <c r="P299" s="31">
        <f>SUM(P300:P301)</f>
        <v>0</v>
      </c>
      <c r="R299" s="31">
        <f>SUM(R300:R301)</f>
        <v>0</v>
      </c>
      <c r="T299" s="30">
        <f>SUM(T300:T301)</f>
        <v>0</v>
      </c>
      <c r="AR299" s="28" t="s">
        <v>14</v>
      </c>
      <c r="AT299" s="29" t="s">
        <v>13</v>
      </c>
      <c r="AU299" s="29" t="s">
        <v>5</v>
      </c>
      <c r="AY299" s="28" t="s">
        <v>6</v>
      </c>
      <c r="BK299" s="27">
        <f>SUM(BK300:BK301)</f>
        <v>0</v>
      </c>
    </row>
    <row r="300" spans="2:65" s="1" customFormat="1" ht="16.5" customHeight="1" x14ac:dyDescent="0.2">
      <c r="B300" s="2"/>
      <c r="C300" s="25" t="s">
        <v>12</v>
      </c>
      <c r="D300" s="25" t="s">
        <v>7</v>
      </c>
      <c r="E300" s="24" t="s">
        <v>11</v>
      </c>
      <c r="F300" s="23" t="s">
        <v>2</v>
      </c>
      <c r="G300" s="22" t="s">
        <v>10</v>
      </c>
      <c r="H300" s="21">
        <v>1</v>
      </c>
      <c r="I300" s="20"/>
      <c r="J300" s="19">
        <f>ROUND(I300*H300,2)</f>
        <v>0</v>
      </c>
      <c r="K300" s="18"/>
      <c r="L300" s="2"/>
      <c r="M300" s="17" t="s">
        <v>9</v>
      </c>
      <c r="N300" s="16" t="s">
        <v>8</v>
      </c>
      <c r="P300" s="15">
        <f>O300*H300</f>
        <v>0</v>
      </c>
      <c r="Q300" s="15">
        <v>0</v>
      </c>
      <c r="R300" s="15">
        <f>Q300*H300</f>
        <v>0</v>
      </c>
      <c r="S300" s="15">
        <v>0</v>
      </c>
      <c r="T300" s="14">
        <f>S300*H300</f>
        <v>0</v>
      </c>
      <c r="AR300" s="12" t="s">
        <v>4</v>
      </c>
      <c r="AT300" s="12" t="s">
        <v>7</v>
      </c>
      <c r="AU300" s="12" t="s">
        <v>0</v>
      </c>
      <c r="AY300" s="5" t="s">
        <v>6</v>
      </c>
      <c r="BE300" s="13">
        <f>IF(N300="základní",J300,0)</f>
        <v>0</v>
      </c>
      <c r="BF300" s="13">
        <f>IF(N300="snížená",J300,0)</f>
        <v>0</v>
      </c>
      <c r="BG300" s="13">
        <f>IF(N300="zákl. přenesená",J300,0)</f>
        <v>0</v>
      </c>
      <c r="BH300" s="13">
        <f>IF(N300="sníž. přenesená",J300,0)</f>
        <v>0</v>
      </c>
      <c r="BI300" s="13">
        <f>IF(N300="nulová",J300,0)</f>
        <v>0</v>
      </c>
      <c r="BJ300" s="5" t="s">
        <v>5</v>
      </c>
      <c r="BK300" s="13">
        <f>ROUND(I300*H300,2)</f>
        <v>0</v>
      </c>
      <c r="BL300" s="5" t="s">
        <v>4</v>
      </c>
      <c r="BM300" s="12" t="s">
        <v>3</v>
      </c>
    </row>
    <row r="301" spans="2:65" s="1" customFormat="1" x14ac:dyDescent="0.2">
      <c r="B301" s="2"/>
      <c r="D301" s="11" t="s">
        <v>1</v>
      </c>
      <c r="F301" s="10" t="s">
        <v>2</v>
      </c>
      <c r="I301" s="9"/>
      <c r="L301" s="2"/>
      <c r="M301" s="8"/>
      <c r="N301" s="7"/>
      <c r="O301" s="7"/>
      <c r="P301" s="7"/>
      <c r="Q301" s="7"/>
      <c r="R301" s="7"/>
      <c r="S301" s="7"/>
      <c r="T301" s="6"/>
      <c r="AT301" s="5" t="s">
        <v>1</v>
      </c>
      <c r="AU301" s="5" t="s">
        <v>0</v>
      </c>
    </row>
    <row r="302" spans="2:65" s="1" customFormat="1" ht="6.9" customHeight="1" x14ac:dyDescent="0.2"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2"/>
    </row>
  </sheetData>
  <sheetProtection algorithmName="SHA-512" hashValue="ZjfNxMRxbHxr9kONt5qwzDLsuANA+fIpR40oiPPU15rE7vhQ/c9JikH3M0XS+C9p8HhKozGE/mcZE8AKsnIYtg==" saltValue="xkg88z8j5IC9MCfVW+JdWf4UOExtofbAp0TootPpGtW5tV1WV4rdY8BJUy76un1jZbU7mgHx7lLqbHcqB9UY4g==" spinCount="100000" sheet="1" objects="1" scenarios="1" formatColumns="0" formatRows="0" autoFilter="0"/>
  <autoFilter ref="C128:K301" xr:uid="{00000000-0009-0000-0000-000004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 04 - Oplocení</vt:lpstr>
      <vt:lpstr>'SO 04 - Oplocení'!Názvy_tisku</vt:lpstr>
      <vt:lpstr>'SO 04 - Oplocení'!Oblast_tisku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Jednatel</dc:creator>
  <cp:lastModifiedBy>Jednatel</cp:lastModifiedBy>
  <dcterms:created xsi:type="dcterms:W3CDTF">2024-12-05T07:54:21Z</dcterms:created>
  <dcterms:modified xsi:type="dcterms:W3CDTF">2024-12-05T08:03:30Z</dcterms:modified>
</cp:coreProperties>
</file>