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ESSOR COMPANY\Desktop\"/>
    </mc:Choice>
  </mc:AlternateContent>
  <bookViews>
    <workbookView xWindow="0" yWindow="0" windowWidth="0" windowHeight="0"/>
  </bookViews>
  <sheets>
    <sheet name="Rekapitulace stavby" sheetId="1" r:id="rId1"/>
    <sheet name="SO.01 - Komunikace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'SO.01 - Komunikace'!$C$127:$K$297</definedName>
    <definedName name="_xlnm.Print_Area" localSheetId="1">'SO.01 - Komunikace'!$C$4:$J$39,'SO.01 - Komunikace'!$C$50:$J$76,'SO.01 - Komunikace'!$C$82:$J$109,'SO.01 - Komunikace'!$C$115:$K$297</definedName>
    <definedName name="_xlnm.Print_Titles" localSheetId="1">'SO.01 - Komunikace'!$127:$127</definedName>
  </definedNames>
  <calcPr/>
</workbook>
</file>

<file path=xl/calcChain.xml><?xml version="1.0" encoding="utf-8"?>
<calcChain xmlns="http://schemas.openxmlformats.org/spreadsheetml/2006/main">
  <c i="2" l="1" r="J37"/>
  <c r="J36"/>
  <c i="1" r="AY95"/>
  <c i="2" r="J35"/>
  <c i="1" r="AX95"/>
  <c i="2" r="BI294"/>
  <c r="BH294"/>
  <c r="BG294"/>
  <c r="BF294"/>
  <c r="T294"/>
  <c r="T293"/>
  <c r="R294"/>
  <c r="R293"/>
  <c r="P294"/>
  <c r="P293"/>
  <c r="BI290"/>
  <c r="BH290"/>
  <c r="BG290"/>
  <c r="BF290"/>
  <c r="T290"/>
  <c r="R290"/>
  <c r="P290"/>
  <c r="BI287"/>
  <c r="BH287"/>
  <c r="BG287"/>
  <c r="BF287"/>
  <c r="T287"/>
  <c r="R287"/>
  <c r="P287"/>
  <c r="BI282"/>
  <c r="BH282"/>
  <c r="BG282"/>
  <c r="BF282"/>
  <c r="T282"/>
  <c r="R282"/>
  <c r="P282"/>
  <c r="BI279"/>
  <c r="BH279"/>
  <c r="BG279"/>
  <c r="BF279"/>
  <c r="T279"/>
  <c r="R279"/>
  <c r="P279"/>
  <c r="BI275"/>
  <c r="BH275"/>
  <c r="BG275"/>
  <c r="BF275"/>
  <c r="T275"/>
  <c r="T274"/>
  <c r="R275"/>
  <c r="R274"/>
  <c r="P275"/>
  <c r="P274"/>
  <c r="BI270"/>
  <c r="BH270"/>
  <c r="BG270"/>
  <c r="BF270"/>
  <c r="T270"/>
  <c r="R270"/>
  <c r="P270"/>
  <c r="BI266"/>
  <c r="BH266"/>
  <c r="BG266"/>
  <c r="BF266"/>
  <c r="T266"/>
  <c r="R266"/>
  <c r="P266"/>
  <c r="BI262"/>
  <c r="BH262"/>
  <c r="BG262"/>
  <c r="BF262"/>
  <c r="T262"/>
  <c r="R262"/>
  <c r="P262"/>
  <c r="BI259"/>
  <c r="BH259"/>
  <c r="BG259"/>
  <c r="BF259"/>
  <c r="T259"/>
  <c r="R259"/>
  <c r="P259"/>
  <c r="BI257"/>
  <c r="BH257"/>
  <c r="BG257"/>
  <c r="BF257"/>
  <c r="T257"/>
  <c r="R257"/>
  <c r="P257"/>
  <c r="BI251"/>
  <c r="BH251"/>
  <c r="BG251"/>
  <c r="BF251"/>
  <c r="T251"/>
  <c r="R251"/>
  <c r="P251"/>
  <c r="BI246"/>
  <c r="BH246"/>
  <c r="BG246"/>
  <c r="BF246"/>
  <c r="T246"/>
  <c r="R246"/>
  <c r="P246"/>
  <c r="BI241"/>
  <c r="BH241"/>
  <c r="BG241"/>
  <c r="BF241"/>
  <c r="T241"/>
  <c r="R241"/>
  <c r="P241"/>
  <c r="BI236"/>
  <c r="BH236"/>
  <c r="BG236"/>
  <c r="BF236"/>
  <c r="T236"/>
  <c r="R236"/>
  <c r="P236"/>
  <c r="BI231"/>
  <c r="BH231"/>
  <c r="BG231"/>
  <c r="BF231"/>
  <c r="T231"/>
  <c r="R231"/>
  <c r="P231"/>
  <c r="BI226"/>
  <c r="BH226"/>
  <c r="BG226"/>
  <c r="BF226"/>
  <c r="T226"/>
  <c r="R226"/>
  <c r="P226"/>
  <c r="BI221"/>
  <c r="BH221"/>
  <c r="BG221"/>
  <c r="BF221"/>
  <c r="T221"/>
  <c r="R221"/>
  <c r="P221"/>
  <c r="BI218"/>
  <c r="BH218"/>
  <c r="BG218"/>
  <c r="BF218"/>
  <c r="T218"/>
  <c r="R218"/>
  <c r="P218"/>
  <c r="BI213"/>
  <c r="BH213"/>
  <c r="BG213"/>
  <c r="BF213"/>
  <c r="T213"/>
  <c r="R213"/>
  <c r="P213"/>
  <c r="BI208"/>
  <c r="BH208"/>
  <c r="BG208"/>
  <c r="BF208"/>
  <c r="T208"/>
  <c r="R208"/>
  <c r="P208"/>
  <c r="BI203"/>
  <c r="BH203"/>
  <c r="BG203"/>
  <c r="BF203"/>
  <c r="T203"/>
  <c r="R203"/>
  <c r="P203"/>
  <c r="BI199"/>
  <c r="BH199"/>
  <c r="BG199"/>
  <c r="BF199"/>
  <c r="T199"/>
  <c r="R199"/>
  <c r="P199"/>
  <c r="BI195"/>
  <c r="BH195"/>
  <c r="BG195"/>
  <c r="BF195"/>
  <c r="T195"/>
  <c r="R195"/>
  <c r="P195"/>
  <c r="BI190"/>
  <c r="BH190"/>
  <c r="BG190"/>
  <c r="BF190"/>
  <c r="T190"/>
  <c r="R190"/>
  <c r="P190"/>
  <c r="BI187"/>
  <c r="BH187"/>
  <c r="BG187"/>
  <c r="BF187"/>
  <c r="T187"/>
  <c r="R187"/>
  <c r="P187"/>
  <c r="BI182"/>
  <c r="BH182"/>
  <c r="BG182"/>
  <c r="BF182"/>
  <c r="T182"/>
  <c r="R182"/>
  <c r="P182"/>
  <c r="BI177"/>
  <c r="BH177"/>
  <c r="BG177"/>
  <c r="BF177"/>
  <c r="T177"/>
  <c r="T176"/>
  <c r="R177"/>
  <c r="R176"/>
  <c r="P177"/>
  <c r="P176"/>
  <c r="BI171"/>
  <c r="BH171"/>
  <c r="BG171"/>
  <c r="BF171"/>
  <c r="T171"/>
  <c r="R171"/>
  <c r="P171"/>
  <c r="BI166"/>
  <c r="BH166"/>
  <c r="BG166"/>
  <c r="BF166"/>
  <c r="T166"/>
  <c r="R166"/>
  <c r="P166"/>
  <c r="BI161"/>
  <c r="BH161"/>
  <c r="BG161"/>
  <c r="BF161"/>
  <c r="T161"/>
  <c r="R161"/>
  <c r="P161"/>
  <c r="BI153"/>
  <c r="BH153"/>
  <c r="BG153"/>
  <c r="BF153"/>
  <c r="T153"/>
  <c r="T152"/>
  <c r="R153"/>
  <c r="R152"/>
  <c r="P153"/>
  <c r="P152"/>
  <c r="BI147"/>
  <c r="BH147"/>
  <c r="BG147"/>
  <c r="BF147"/>
  <c r="T147"/>
  <c r="R147"/>
  <c r="P147"/>
  <c r="BI142"/>
  <c r="BH142"/>
  <c r="BG142"/>
  <c r="BF142"/>
  <c r="T142"/>
  <c r="R142"/>
  <c r="P142"/>
  <c r="BI137"/>
  <c r="BH137"/>
  <c r="BG137"/>
  <c r="BF137"/>
  <c r="T137"/>
  <c r="R137"/>
  <c r="P137"/>
  <c r="BI131"/>
  <c r="BH131"/>
  <c r="BG131"/>
  <c r="BF131"/>
  <c r="T131"/>
  <c r="R131"/>
  <c r="P131"/>
  <c r="J125"/>
  <c r="J124"/>
  <c r="F124"/>
  <c r="F122"/>
  <c r="E120"/>
  <c r="J92"/>
  <c r="J91"/>
  <c r="F91"/>
  <c r="F89"/>
  <c r="E87"/>
  <c r="J18"/>
  <c r="E18"/>
  <c r="F125"/>
  <c r="J17"/>
  <c r="J12"/>
  <c r="J122"/>
  <c r="E7"/>
  <c r="E118"/>
  <c i="1" r="L90"/>
  <c r="AM90"/>
  <c r="AM89"/>
  <c r="L89"/>
  <c r="AM87"/>
  <c r="L87"/>
  <c r="L85"/>
  <c r="L84"/>
  <c i="2" r="J34"/>
  <c r="BK187"/>
  <c r="BK161"/>
  <c r="J131"/>
  <c r="F37"/>
  <c r="BK190"/>
  <c r="J177"/>
  <c r="BK153"/>
  <c r="BK137"/>
  <c r="F36"/>
  <c r="BK199"/>
  <c r="J137"/>
  <c r="BK290"/>
  <c r="J287"/>
  <c r="J282"/>
  <c r="BK275"/>
  <c r="J266"/>
  <c r="BK259"/>
  <c r="J257"/>
  <c r="J251"/>
  <c r="BK241"/>
  <c r="BK231"/>
  <c r="J226"/>
  <c r="BK218"/>
  <c r="J213"/>
  <c r="BK203"/>
  <c r="BK195"/>
  <c r="J182"/>
  <c r="J166"/>
  <c r="J153"/>
  <c r="BK131"/>
  <c r="F35"/>
  <c r="BK182"/>
  <c r="BK166"/>
  <c r="BK147"/>
  <c r="F34"/>
  <c r="J195"/>
  <c r="BK171"/>
  <c r="J161"/>
  <c r="J142"/>
  <c r="BK294"/>
  <c r="J290"/>
  <c r="BK282"/>
  <c r="J279"/>
  <c r="BK270"/>
  <c r="BK266"/>
  <c r="J262"/>
  <c r="BK257"/>
  <c r="BK246"/>
  <c r="J241"/>
  <c r="J236"/>
  <c r="BK226"/>
  <c r="J221"/>
  <c r="BK213"/>
  <c r="J208"/>
  <c r="J199"/>
  <c r="J187"/>
  <c r="J171"/>
  <c r="J147"/>
  <c i="1" r="AS94"/>
  <c i="2" r="J294"/>
  <c r="BK287"/>
  <c r="BK279"/>
  <c r="J275"/>
  <c r="J270"/>
  <c r="BK262"/>
  <c r="J259"/>
  <c r="BK251"/>
  <c r="J246"/>
  <c r="BK236"/>
  <c r="J231"/>
  <c r="BK221"/>
  <c r="J218"/>
  <c r="BK208"/>
  <c r="J203"/>
  <c r="J190"/>
  <c r="BK177"/>
  <c r="BK142"/>
  <c l="1" r="T160"/>
  <c r="T256"/>
  <c r="P130"/>
  <c r="P129"/>
  <c r="BK181"/>
  <c r="J181"/>
  <c r="J102"/>
  <c r="P286"/>
  <c r="T130"/>
  <c r="T129"/>
  <c r="P160"/>
  <c r="R256"/>
  <c r="BK286"/>
  <c r="J286"/>
  <c r="J107"/>
  <c r="R286"/>
  <c r="T181"/>
  <c r="T278"/>
  <c r="R130"/>
  <c r="R129"/>
  <c r="R128"/>
  <c r="R160"/>
  <c r="BK256"/>
  <c r="J256"/>
  <c r="J103"/>
  <c r="T286"/>
  <c r="P181"/>
  <c r="P278"/>
  <c r="P277"/>
  <c r="BK130"/>
  <c r="J130"/>
  <c r="J98"/>
  <c r="BK160"/>
  <c r="J160"/>
  <c r="J100"/>
  <c r="P256"/>
  <c r="BK278"/>
  <c r="J278"/>
  <c r="J106"/>
  <c r="R181"/>
  <c r="R278"/>
  <c r="R277"/>
  <c r="BK152"/>
  <c r="J152"/>
  <c r="J99"/>
  <c r="BK274"/>
  <c r="J274"/>
  <c r="J104"/>
  <c r="BK293"/>
  <c r="J293"/>
  <c r="J108"/>
  <c r="BK176"/>
  <c r="J176"/>
  <c r="J101"/>
  <c i="1" r="AW95"/>
  <c r="BC95"/>
  <c i="2" r="E85"/>
  <c r="J89"/>
  <c r="F92"/>
  <c r="BE131"/>
  <c r="BE137"/>
  <c r="BE142"/>
  <c r="BE147"/>
  <c r="BE153"/>
  <c r="BE161"/>
  <c r="BE166"/>
  <c r="BE171"/>
  <c r="BE177"/>
  <c r="BE182"/>
  <c r="BE187"/>
  <c r="BE190"/>
  <c r="BE195"/>
  <c r="BE199"/>
  <c r="BE203"/>
  <c r="BE208"/>
  <c r="BE213"/>
  <c r="BE218"/>
  <c r="BE221"/>
  <c r="BE226"/>
  <c r="BE231"/>
  <c r="BE236"/>
  <c r="BE241"/>
  <c r="BE246"/>
  <c r="BE251"/>
  <c r="BE257"/>
  <c r="BE259"/>
  <c r="BE262"/>
  <c r="BE266"/>
  <c r="BE270"/>
  <c r="BE275"/>
  <c r="BE279"/>
  <c r="BE282"/>
  <c r="BE287"/>
  <c r="BE290"/>
  <c r="BE294"/>
  <c i="1" r="BB95"/>
  <c r="BA95"/>
  <c r="BD95"/>
  <c r="BC94"/>
  <c r="W32"/>
  <c r="BA94"/>
  <c r="W30"/>
  <c r="BD94"/>
  <c r="W33"/>
  <c r="BB94"/>
  <c r="W31"/>
  <c i="2" l="1" r="T277"/>
  <c r="T128"/>
  <c r="P128"/>
  <c i="1" r="AU95"/>
  <c i="2" r="BK277"/>
  <c r="J277"/>
  <c r="J105"/>
  <c r="BK129"/>
  <c r="BK128"/>
  <c r="J128"/>
  <c r="J96"/>
  <c r="J33"/>
  <c i="1" r="AV95"/>
  <c r="AT95"/>
  <c r="AU94"/>
  <c r="AX94"/>
  <c r="AY94"/>
  <c i="2" r="F33"/>
  <c i="1" r="AZ95"/>
  <c r="AZ94"/>
  <c r="W29"/>
  <c r="AW94"/>
  <c r="AK30"/>
  <c i="2" l="1" r="J129"/>
  <c r="J97"/>
  <c r="J30"/>
  <c i="1" r="AG95"/>
  <c r="AG94"/>
  <c r="AK26"/>
  <c r="AV94"/>
  <c r="AK29"/>
  <c r="AK35"/>
  <c i="2" l="1" r="J39"/>
  <c i="1" r="AN95"/>
  <c r="AT94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<sst xmlns="http://schemas.openxmlformats.org/spreadsheetml/2006/main">
  <si>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</si>
  <si>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</si>
  <si>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</si>
  <si>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</si>
  <si>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</si>
  <si>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{9a49dc7d-7b5d-4922-bfe5-4dc17d61fa63}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</si>
  <si>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</si>
  <si>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</si>
  <si>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</si>
  <si>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</si>
  <si>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</si>
  <si>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</si>
  <si>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</si>
  <si>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</si>
  <si>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24024A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</si>
  <si>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</si>
  <si>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</si>
  <si>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Obnova povrchu komunikace ul. Zátiší, Litvínov</t>
  </si>
  <si>
    <t>KSO:</t>
  </si>
  <si>
    <t>CC-CZ:</t>
  </si>
  <si>
    <t>Místo:</t>
  </si>
  <si>
    <t>Ul. Zátiší</t>
  </si>
  <si>
    <t>Datum:</t>
  </si>
  <si>
    <t>12. 6. 2024</t>
  </si>
  <si>
    <t>Zadavatel:</t>
  </si>
  <si>
    <t>IČ:</t>
  </si>
  <si>
    <t>00266027</t>
  </si>
  <si>
    <t>Město Litvínov</t>
  </si>
  <si>
    <t>DIČ:</t>
  </si>
  <si>
    <t>Uchazeč:</t>
  </si>
  <si>
    <t>Vyplň údaj</t>
  </si>
  <si>
    <t>Projektant:</t>
  </si>
  <si>
    <t>28738217</t>
  </si>
  <si>
    <t>MESSOR s.r.o.</t>
  </si>
  <si>
    <t>CZ28738217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</si>
  <si>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</si>
  <si>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</si>
  <si>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</si>
  <si>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</si>
  <si>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</si>
  <si>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</si>
  <si>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</si>
  <si>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</si>
  <si>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</si>
  <si>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</si>
  <si>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</si>
  <si>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</si>
  <si>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</si>
  <si>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</si>
  <si>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</si>
  <si>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</si>
  <si>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</si>
  <si>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</si>
  <si>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</si>
  <si>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</si>
  <si>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</si>
  <si>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</si>
  <si>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</si>
  <si>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</si>
  <si>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</si>
  <si>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</si>
  <si>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</si>
  <si>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</si>
  <si>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</si>
  <si>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</si>
  <si>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</si>
  <si>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</si>
  <si>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</si>
  <si>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</si>
  <si>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</si>
  <si>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</si>
  <si>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</si>
  <si>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</si>
  <si>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</si>
  <si>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</si>
  <si>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</si>
  <si>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</si>
  <si>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</si>
  <si>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</si>
  <si>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</si>
  <si>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</si>
  <si>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</si>
  <si>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</si>
  <si>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SO.01</t>
  </si>
  <si>
    <t>Komunikace</t>
  </si>
  <si>
    <t>STA</t>
  </si>
  <si>
    <t>1</t>
  </si>
  <si>
    <t>{535cb48d-f434-40b6-a23c-75863c326517}</t>
  </si>
  <si>
    <t>2</t>
  </si>
  <si>
    <t>KRYCÍ LIST SOUPISU PRACÍ</t>
  </si>
  <si>
    <t>Objekt:</t>
  </si>
  <si>
    <t>SO.01 - Komunikace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</si>
  <si>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</si>
  <si>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</si>
  <si>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</si>
  <si>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</si>
  <si>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</si>
  <si>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</si>
  <si>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</si>
  <si>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</si>
  <si>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</si>
  <si>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</si>
  <si>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</si>
  <si>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</si>
  <si>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</si>
  <si>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</si>
  <si>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</si>
  <si>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</si>
  <si>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</si>
  <si>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</si>
  <si>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</si>
  <si>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</si>
  <si>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</si>
  <si>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</si>
  <si>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</si>
  <si>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</si>
  <si>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</si>
  <si>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</si>
  <si>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</si>
  <si>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</si>
  <si>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</si>
  <si>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</si>
  <si>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</si>
  <si>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</si>
  <si>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</si>
  <si>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</si>
  <si>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</si>
  <si>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113107132</t>
  </si>
  <si>
    <t>Odstranění podkladu z betonu prostého tl přes 150 do 300 mm ručně</t>
  </si>
  <si>
    <t>m2</t>
  </si>
  <si>
    <t>CS ÚRS 2024 01</t>
  </si>
  <si>
    <t>4</t>
  </si>
  <si>
    <t>-1996817870</t>
  </si>
  <si>
    <t>PP</t>
  </si>
  <si>
    <t>Odstranění podkladů nebo krytů ručně s přemístěním hmot na skládku na vzdálenost do 3 m nebo s naložením na dopravní prostředek z betonu prostého, o tl. vrstvy přes 150 do 300 mm</t>
  </si>
  <si>
    <t>VV</t>
  </si>
  <si>
    <t>Výkres C.4.b - u Žlabů</t>
  </si>
  <si>
    <t>0,2*10*2</t>
  </si>
  <si>
    <t>1*5+1*6,5+1*8,5</t>
  </si>
  <si>
    <t>Součet</t>
  </si>
  <si>
    <t>113107141</t>
  </si>
  <si>
    <t>Odstranění podkladu živičného tl 50 mm ručně</t>
  </si>
  <si>
    <t>1364959840</t>
  </si>
  <si>
    <t>Odstranění podkladů nebo krytů ručně s přemístěním hmot na skládku na vzdálenost do 3 m nebo s naložením na dopravní prostředek živičných, o tl. vrstvy do 50 mm</t>
  </si>
  <si>
    <t>Výkres C.4.b - u žlabů</t>
  </si>
  <si>
    <t>3</t>
  </si>
  <si>
    <t>113154123</t>
  </si>
  <si>
    <t>Frézování živičného krytu tl 50 mm pruh š přes 0,5 do 1 m pl do 500 m2 bez překážek v trase</t>
  </si>
  <si>
    <t>-1422957962</t>
  </si>
  <si>
    <t>Frézování živičného podkladu nebo krytu s naložením na dopravní prostředek plochy do 500 m2 bez překážek v trase pruhu šířky přes 0,5 m do 1 m, tloušťky vrstvy 50 mm</t>
  </si>
  <si>
    <t>Výkres C.4.b - napojení komunikací</t>
  </si>
  <si>
    <t>86+34+120</t>
  </si>
  <si>
    <t>113204111</t>
  </si>
  <si>
    <t>Vytrhání obrub záhonových</t>
  </si>
  <si>
    <t>m</t>
  </si>
  <si>
    <t>1176387702</t>
  </si>
  <si>
    <t>Vytrhání obrub s vybouráním lože, s přemístěním hmot na skládku na vzdálenost do 3 m nebo s naložením na dopravní prostředek záhonových</t>
  </si>
  <si>
    <t>Výkres C.4.b - 20% poškozených obrub odvodňovacího žlabu</t>
  </si>
  <si>
    <t>150*0,2*2</t>
  </si>
  <si>
    <t>Zakládání</t>
  </si>
  <si>
    <t>5</t>
  </si>
  <si>
    <t>273313711</t>
  </si>
  <si>
    <t>Základové desky z betonu tř. C 20/25</t>
  </si>
  <si>
    <t>m3</t>
  </si>
  <si>
    <t>1885674656</t>
  </si>
  <si>
    <t>Základy z betonu prostého desky z betonu kamenem neprokládaného tř. C 20/25</t>
  </si>
  <si>
    <t>Výkres C.3 - 20% poškozeného žlabu podél komunikace (tl. 15 cm)</t>
  </si>
  <si>
    <t>150*0,5*0,2*0,15</t>
  </si>
  <si>
    <t>Dobetonávka u žlabů</t>
  </si>
  <si>
    <t>(0,8*(5*6,5+8,5)+10*0,2*2)*0,15</t>
  </si>
  <si>
    <t>Komunikace pozemní</t>
  </si>
  <si>
    <t>6</t>
  </si>
  <si>
    <t>572141112</t>
  </si>
  <si>
    <t>Vyrovnání povrchu dosavadních krytů asfaltovým betonem ACO (AB) tl přes 40 do 60 mm</t>
  </si>
  <si>
    <t>-995540649</t>
  </si>
  <si>
    <t>Vyrovnání povrchu dosavadních krytů s rozprostřením hmot a zhutněním asfaltovým betonem ACO (AB) tl. přes 40 do 60 mm</t>
  </si>
  <si>
    <t>Výkres C.3 - vyrovnávky 20%</t>
  </si>
  <si>
    <t>1590*0,2</t>
  </si>
  <si>
    <t>7</t>
  </si>
  <si>
    <t>573231107</t>
  </si>
  <si>
    <t>Postřik živičný spojovací ze silniční emulze v množství 0,40 kg/m2</t>
  </si>
  <si>
    <t>742603053</t>
  </si>
  <si>
    <t>Postřik spojovací PS bez posypu kamenivem ze silniční emulze, v množství 0,40 kg/m2</t>
  </si>
  <si>
    <t>Výkres C.3</t>
  </si>
  <si>
    <t>1590</t>
  </si>
  <si>
    <t>8</t>
  </si>
  <si>
    <t>577144111</t>
  </si>
  <si>
    <t>Asfaltový beton vrstva obrusná ACO 11+ (ABS) tř. I tl 50 mm š do 3 m z nemodifikovaného asfaltu</t>
  </si>
  <si>
    <t>1705370719</t>
  </si>
  <si>
    <t>Asfaltový beton vrstva obrusná ACO 11 (ABS) s rozprostřením a se zhutněním z nemodifikovaného asfaltu v pruhu šířky do 3 m tř. I (ACO 11+), po zhutnění tl. 50 mm</t>
  </si>
  <si>
    <t>Trubní vedení</t>
  </si>
  <si>
    <t>9</t>
  </si>
  <si>
    <t>899431111</t>
  </si>
  <si>
    <t>Výšková úprava uličního vstupu nebo vpusti do 200 mm zvýšením krycího hrnce, šoupěte nebo hydrantu</t>
  </si>
  <si>
    <t>kus</t>
  </si>
  <si>
    <t>CS ÚRS 2023 01</t>
  </si>
  <si>
    <t>-1500549805</t>
  </si>
  <si>
    <t>Výšková úprava uličního vstupu nebo vpusti do 200 mm zvýšením krycího hrnce, šoupěte nebo hydrantu bez úpravy armatur</t>
  </si>
  <si>
    <t>Ostatní konstrukce a práce, bourání</t>
  </si>
  <si>
    <t>10</t>
  </si>
  <si>
    <t>916231212</t>
  </si>
  <si>
    <t>Osazení chodníkového obrubníku betonového stojatého bez boční opěry do lože z betonu prostého</t>
  </si>
  <si>
    <t>78240670</t>
  </si>
  <si>
    <t>Osazení chodníkového obrubníku betonového se zřízením lože, s vyplněním a zatřením spár cementovou maltou stojatého bez boční opěry, do lože z betonu prostého</t>
  </si>
  <si>
    <t>Výkres C3 - 20% poškozených obrub odvodňovacího žlabu</t>
  </si>
  <si>
    <t>11</t>
  </si>
  <si>
    <t>M</t>
  </si>
  <si>
    <t>59217001</t>
  </si>
  <si>
    <t>obrubník zahradní betonový 1000x50x250mm</t>
  </si>
  <si>
    <t>1239632304</t>
  </si>
  <si>
    <t>60*1,02 'Přepočtené koeficientem množství</t>
  </si>
  <si>
    <t>919721291</t>
  </si>
  <si>
    <t>Geomříž pro vyztužení stávajícího asfaltového povrchu ze skelných vláken</t>
  </si>
  <si>
    <t>-210431409</t>
  </si>
  <si>
    <t>Vyztužení stávajícího asfaltového povrchu geomříží ze skelných vláken</t>
  </si>
  <si>
    <t>Výkres C.3 - 30% ploch</t>
  </si>
  <si>
    <t>1590*0,3</t>
  </si>
  <si>
    <t>13</t>
  </si>
  <si>
    <t>919731121</t>
  </si>
  <si>
    <t>Zarovnání styčné plochy podkladu nebo krytu živičného tl do 50 mm</t>
  </si>
  <si>
    <t>-540039063</t>
  </si>
  <si>
    <t>Zarovnání styčné plochy podkladu nebo krytu podél vybourané části komunikace nebo zpevněné plochy živičné tl. do 50 mm</t>
  </si>
  <si>
    <t>18+5,5+13+5+23+10</t>
  </si>
  <si>
    <t>14</t>
  </si>
  <si>
    <t>919732221</t>
  </si>
  <si>
    <t>Styčná spára napojení nového živičného povrchu na stávající za tepla š 15 mm hl 25 mm bez prořezání</t>
  </si>
  <si>
    <t>-923639379</t>
  </si>
  <si>
    <t>Styčná pracovní spára při napojení nového živičného povrchu na stávající se zalitím za tepla modifikovanou asfaltovou hmotou s posypem vápenným hydrátem šířky do 15 mm, hloubky do 25 mm bez prořezání spáry</t>
  </si>
  <si>
    <t>15</t>
  </si>
  <si>
    <t>919735111</t>
  </si>
  <si>
    <t>Řezání stávajícího živičného krytu hl do 50 mm</t>
  </si>
  <si>
    <t>-1977385033</t>
  </si>
  <si>
    <t>Řezání stávajícího živičného krytu nebo podkladu hloubky do 50 mm</t>
  </si>
  <si>
    <t>Výkres C.4.b</t>
  </si>
  <si>
    <t>18+16+13+5,5+16+5+5+10+23+12+8,5+8+7+7+5+5</t>
  </si>
  <si>
    <t>16</t>
  </si>
  <si>
    <t>919735124</t>
  </si>
  <si>
    <t>Řezání stávajícího betonového krytu hl přes 150 do 200 mm</t>
  </si>
  <si>
    <t>-800260349</t>
  </si>
  <si>
    <t>Řezání stávajícího betonového krytu nebo podkladu hloubky přes 150 do 200 mm</t>
  </si>
  <si>
    <t>10+10</t>
  </si>
  <si>
    <t>17</t>
  </si>
  <si>
    <t>935112211</t>
  </si>
  <si>
    <t>Osazení příkopového žlabu do betonu tl 100 mm z betonových tvárnic š 800 mm</t>
  </si>
  <si>
    <t>-1513074249</t>
  </si>
  <si>
    <t>Osazení betonového příkopového žlabu s vyplněním a zatřením spár cementovou maltou s ložem tl. 100 mm z betonu prostého z betonových příkopových tvárnic šířky přes 500 do 800 mm</t>
  </si>
  <si>
    <t>18</t>
  </si>
  <si>
    <t>59227723</t>
  </si>
  <si>
    <t>žlab dvouvrstvý vibrolisovaný pro povrchové odvodnění betonový 80x330x590/669mm</t>
  </si>
  <si>
    <t>-502325477</t>
  </si>
  <si>
    <t>10*3,33 'Přepočtené koeficientem množství</t>
  </si>
  <si>
    <t>19</t>
  </si>
  <si>
    <t>935113111</t>
  </si>
  <si>
    <t>Osazení odvodňovacího polymerbetonového žlabu s krycím roštem šířky do 200 mm</t>
  </si>
  <si>
    <t>-316065517</t>
  </si>
  <si>
    <t>Osazení odvodňovacího žlabu s krycím roštem polymerbetonového šířky do 200 mm</t>
  </si>
  <si>
    <t>5+6,5+8,5</t>
  </si>
  <si>
    <t>20</t>
  </si>
  <si>
    <t>59227127</t>
  </si>
  <si>
    <t>žlab odvodňovací s roštem bez spádu dna monolitický z polymerbetonu pro vysoké zatížení š 200mm</t>
  </si>
  <si>
    <t>813097376</t>
  </si>
  <si>
    <t>4,5+6+8</t>
  </si>
  <si>
    <t>59227118</t>
  </si>
  <si>
    <t>díl revizní polymerbetonový předtvarovaný pro svislý odtok s můstkovým litinovým roštem š 200mm</t>
  </si>
  <si>
    <t>-744261971</t>
  </si>
  <si>
    <t>3 ks, 0,5m</t>
  </si>
  <si>
    <t>1,5</t>
  </si>
  <si>
    <t>22</t>
  </si>
  <si>
    <t>938902322</t>
  </si>
  <si>
    <t>Čištění rigolů ručně při tl nánosu přes 50 do 100 mm</t>
  </si>
  <si>
    <t>-692581032</t>
  </si>
  <si>
    <t>Čištění rigolů komunikací s odstraněním travnatého porostu nebo nánosu s naložením na dopravní prostředek nebo s přemístěním na hromady na vzdálenost do 20 m ručně při tl. nánosu přes 50 do 100 mm</t>
  </si>
  <si>
    <t>Výkres C.4.b - žlab podél komunikace - vyčištění</t>
  </si>
  <si>
    <t>150</t>
  </si>
  <si>
    <t>23</t>
  </si>
  <si>
    <t>938909311</t>
  </si>
  <si>
    <t>Čištění vozovek metením strojně podkladu nebo krytu betonového nebo živičného</t>
  </si>
  <si>
    <t>-1823533582</t>
  </si>
  <si>
    <t>Čištění vozovek metením bláta, prachu nebo hlinitého nánosu s odklizením na hromady na vzdálenost do 20 m nebo naložením na dopravní prostředek strojně povrchu podkladu nebo krytu betonového nebo živičného</t>
  </si>
  <si>
    <t>24</t>
  </si>
  <si>
    <t>966008212</t>
  </si>
  <si>
    <t>Bourání odvodňovacího žlabu z betonových příkopových tvárnic š přes 500 do 800 mm</t>
  </si>
  <si>
    <t>-1006727959</t>
  </si>
  <si>
    <t>Bourání odvodňovacího žlabu s odklizením a uložením vybouraného materiálu na skládku na vzdálenost do 10 m nebo s naložením na dopravní prostředek z betonových příkopových tvárnic nebo desek šířky přes 500 do 800 mm</t>
  </si>
  <si>
    <t>25</t>
  </si>
  <si>
    <t>966008221</t>
  </si>
  <si>
    <t>Bourání betonového nebo polymerbetonového odvodňovacího žlabu š do 200 mm</t>
  </si>
  <si>
    <t>-712049328</t>
  </si>
  <si>
    <t>Bourání odvodňovacího žlabu s odklizením a uložením vybouraného materiálu na skládku na vzdálenost do 10 m nebo s naložením na dopravní prostředek betonového nebo polymerbetonového s krycím roštem šířky do 200 mm</t>
  </si>
  <si>
    <t>997</t>
  </si>
  <si>
    <t>Přesun sutě</t>
  </si>
  <si>
    <t>26</t>
  </si>
  <si>
    <t>997006512</t>
  </si>
  <si>
    <t>Vodorovné doprava suti s naložením a složením na skládku přes 100 m do 1 km</t>
  </si>
  <si>
    <t>t</t>
  </si>
  <si>
    <t>2072389599</t>
  </si>
  <si>
    <t>Vodorovná doprava suti na skládku s naložením na dopravní prostředek a složením přes 100 m do 1 km</t>
  </si>
  <si>
    <t>27</t>
  </si>
  <si>
    <t>997006519</t>
  </si>
  <si>
    <t>Příplatek k vodorovnému přemístění suti na skládku ZKD 1 km přes 1 km</t>
  </si>
  <si>
    <t>-754927472</t>
  </si>
  <si>
    <t>Vodorovná doprava suti na skládku Příplatek k ceně -6512 za každý další i započatý 1 km</t>
  </si>
  <si>
    <t>84,54*9 'Přepočtené koeficientem množství</t>
  </si>
  <si>
    <t>28</t>
  </si>
  <si>
    <t>997013861</t>
  </si>
  <si>
    <t>Poplatek za uložení stavebního odpadu na recyklační skládce (skládkovné) z prostého betonu kód odpadu 17 01 01</t>
  </si>
  <si>
    <t>924345265</t>
  </si>
  <si>
    <t>Poplatek za uložení stavebního odpadu na recyklační skládce (skládkovné) z prostého betonu zatříděného do Katalogu odpadů pod kódem 17 01 01</t>
  </si>
  <si>
    <t>15+2,4+3,5+18</t>
  </si>
  <si>
    <t>29</t>
  </si>
  <si>
    <t>997013873</t>
  </si>
  <si>
    <t>Poplatek za uložení stavebního odpadu na recyklační skládce (skládkovné) zeminy a kamení zatříděného do Katalogu odpadů pod kódem 17 05 04</t>
  </si>
  <si>
    <t>-618744717</t>
  </si>
  <si>
    <t>3,18+12,9</t>
  </si>
  <si>
    <t>30</t>
  </si>
  <si>
    <t>997013875</t>
  </si>
  <si>
    <t>Poplatek za uložení stavebního odpadu na recyklační skládce (skládkovné) asfaltového bez obsahu dehtu zatříděného do Katalogu odpadů pod kódem 17 03 02</t>
  </si>
  <si>
    <t>-737381230</t>
  </si>
  <si>
    <t>1,96+27,6</t>
  </si>
  <si>
    <t>998</t>
  </si>
  <si>
    <t>Přesun hmot</t>
  </si>
  <si>
    <t>31</t>
  </si>
  <si>
    <t>998225111</t>
  </si>
  <si>
    <t>Přesun hmot pro pozemní komunikace s krytem z kamene, monolitickým betonovým nebo živičným</t>
  </si>
  <si>
    <t>-1648730802</t>
  </si>
  <si>
    <t>Přesun hmot pro komunikace s krytem z kameniva, monolitickým betonovým nebo živičným dopravní vzdálenost do 200 m jakékoliv délky objektu</t>
  </si>
  <si>
    <t>VRN</t>
  </si>
  <si>
    <t>Vedlejší rozpočtové náklady</t>
  </si>
  <si>
    <t>VRN1</t>
  </si>
  <si>
    <t>Průzkumné, geodetické a projektové práce</t>
  </si>
  <si>
    <t>32</t>
  </si>
  <si>
    <t>012203000</t>
  </si>
  <si>
    <t>Geodetické práce při provádění stavby</t>
  </si>
  <si>
    <t>kpl</t>
  </si>
  <si>
    <t>1024</t>
  </si>
  <si>
    <t>-1293816784</t>
  </si>
  <si>
    <t>33</t>
  </si>
  <si>
    <t>013294000</t>
  </si>
  <si>
    <t>Ostatní dokumentace</t>
  </si>
  <si>
    <t>-484944167</t>
  </si>
  <si>
    <t>DIO</t>
  </si>
  <si>
    <t>VRN3</t>
  </si>
  <si>
    <t>Zařízení staveniště</t>
  </si>
  <si>
    <t>34</t>
  </si>
  <si>
    <t>030001000</t>
  </si>
  <si>
    <t>490957118</t>
  </si>
  <si>
    <t>35</t>
  </si>
  <si>
    <t>034303000</t>
  </si>
  <si>
    <t>Dopravní značení na staveništi</t>
  </si>
  <si>
    <t>-661652543</t>
  </si>
  <si>
    <t>VRN4</t>
  </si>
  <si>
    <t>Inženýrská činnost</t>
  </si>
  <si>
    <t>36</t>
  </si>
  <si>
    <t>043002000</t>
  </si>
  <si>
    <t>Zkoušky a ostatní měření</t>
  </si>
  <si>
    <t>-1178421316</t>
  </si>
  <si>
    <t>Zkoušky únosnosti pláně, konstrukcí atd.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</si>
</sst>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7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10" fillId="0" borderId="19" xfId="0" applyFont="1" applyBorder="1" applyAlignment="1" applyProtection="1">
      <alignment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26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27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28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29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30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30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28</v>
      </c>
      <c r="AL14" s="22"/>
      <c r="AM14" s="22"/>
      <c r="AN14" s="34" t="s">
        <v>30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31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32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33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28</v>
      </c>
      <c r="AL17" s="22"/>
      <c r="AM17" s="22"/>
      <c r="AN17" s="27" t="s">
        <v>34</v>
      </c>
      <c r="AO17" s="22"/>
      <c r="AP17" s="22"/>
      <c r="AQ17" s="22"/>
      <c r="AR17" s="20"/>
      <c r="BE17" s="31"/>
      <c r="BS17" s="17" t="s">
        <v>35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36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32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33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28</v>
      </c>
      <c r="AL20" s="22"/>
      <c r="AM20" s="22"/>
      <c r="AN20" s="27" t="s">
        <v>34</v>
      </c>
      <c r="AO20" s="22"/>
      <c r="AP20" s="22"/>
      <c r="AQ20" s="22"/>
      <c r="AR20" s="20"/>
      <c r="BE20" s="31"/>
      <c r="BS20" s="17" t="s">
        <v>35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37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38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39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40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41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42</v>
      </c>
      <c r="E29" s="47"/>
      <c r="F29" s="32" t="s">
        <v>43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44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45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46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47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48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49</v>
      </c>
      <c r="U35" s="54"/>
      <c r="V35" s="54"/>
      <c r="W35" s="54"/>
      <c r="X35" s="56" t="s">
        <v>50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51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52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53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54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53</v>
      </c>
      <c r="AI60" s="42"/>
      <c r="AJ60" s="42"/>
      <c r="AK60" s="42"/>
      <c r="AL60" s="42"/>
      <c r="AM60" s="64" t="s">
        <v>54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55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56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53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54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53</v>
      </c>
      <c r="AI75" s="42"/>
      <c r="AJ75" s="42"/>
      <c r="AK75" s="42"/>
      <c r="AL75" s="42"/>
      <c r="AM75" s="64" t="s">
        <v>54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57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24024A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Obnova povrchu komunikace ul. Zátiší, Litvínov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Ul. Zátiší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12. 6. 2024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Litvínov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31</v>
      </c>
      <c r="AJ89" s="40"/>
      <c r="AK89" s="40"/>
      <c r="AL89" s="40"/>
      <c r="AM89" s="80" t="str">
        <f>IF(E17="","",E17)</f>
        <v>MESSOR s.r.o.</v>
      </c>
      <c r="AN89" s="71"/>
      <c r="AO89" s="71"/>
      <c r="AP89" s="71"/>
      <c r="AQ89" s="40"/>
      <c r="AR89" s="44"/>
      <c r="AS89" s="81" t="s">
        <v>58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29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36</v>
      </c>
      <c r="AJ90" s="40"/>
      <c r="AK90" s="40"/>
      <c r="AL90" s="40"/>
      <c r="AM90" s="80" t="str">
        <f>IF(E20="","",E20)</f>
        <v>MESSOR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59</v>
      </c>
      <c r="D92" s="94"/>
      <c r="E92" s="94"/>
      <c r="F92" s="94"/>
      <c r="G92" s="94"/>
      <c r="H92" s="95"/>
      <c r="I92" s="96" t="s">
        <v>60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61</v>
      </c>
      <c r="AH92" s="94"/>
      <c r="AI92" s="94"/>
      <c r="AJ92" s="94"/>
      <c r="AK92" s="94"/>
      <c r="AL92" s="94"/>
      <c r="AM92" s="94"/>
      <c r="AN92" s="96" t="s">
        <v>62</v>
      </c>
      <c r="AO92" s="94"/>
      <c r="AP92" s="98"/>
      <c r="AQ92" s="99" t="s">
        <v>63</v>
      </c>
      <c r="AR92" s="44"/>
      <c r="AS92" s="100" t="s">
        <v>64</v>
      </c>
      <c r="AT92" s="101" t="s">
        <v>65</v>
      </c>
      <c r="AU92" s="101" t="s">
        <v>66</v>
      </c>
      <c r="AV92" s="101" t="s">
        <v>67</v>
      </c>
      <c r="AW92" s="101" t="s">
        <v>68</v>
      </c>
      <c r="AX92" s="101" t="s">
        <v>69</v>
      </c>
      <c r="AY92" s="101" t="s">
        <v>70</v>
      </c>
      <c r="AZ92" s="101" t="s">
        <v>71</v>
      </c>
      <c r="BA92" s="101" t="s">
        <v>72</v>
      </c>
      <c r="BB92" s="101" t="s">
        <v>73</v>
      </c>
      <c r="BC92" s="101" t="s">
        <v>74</v>
      </c>
      <c r="BD92" s="102" t="s">
        <v>75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76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77</v>
      </c>
      <c r="BT94" s="117" t="s">
        <v>78</v>
      </c>
      <c r="BU94" s="118" t="s">
        <v>79</v>
      </c>
      <c r="BV94" s="117" t="s">
        <v>80</v>
      </c>
      <c r="BW94" s="117" t="s">
        <v>5</v>
      </c>
      <c r="BX94" s="117" t="s">
        <v>81</v>
      </c>
      <c r="CL94" s="117" t="s">
        <v>1</v>
      </c>
    </row>
    <row r="95" s="7" customFormat="1" ht="16.5" customHeight="1">
      <c r="A95" s="119" t="s">
        <v>82</v>
      </c>
      <c r="B95" s="120"/>
      <c r="C95" s="121"/>
      <c r="D95" s="122" t="s">
        <v>83</v>
      </c>
      <c r="E95" s="122"/>
      <c r="F95" s="122"/>
      <c r="G95" s="122"/>
      <c r="H95" s="122"/>
      <c r="I95" s="123"/>
      <c r="J95" s="122" t="s">
        <v>84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'SO.01 - Komunikace'!J30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85</v>
      </c>
      <c r="AR95" s="126"/>
      <c r="AS95" s="127">
        <v>0</v>
      </c>
      <c r="AT95" s="128">
        <f>ROUND(SUM(AV95:AW95),2)</f>
        <v>0</v>
      </c>
      <c r="AU95" s="129">
        <f>'SO.01 - Komunikace'!P128</f>
        <v>0</v>
      </c>
      <c r="AV95" s="128">
        <f>'SO.01 - Komunikace'!J33</f>
        <v>0</v>
      </c>
      <c r="AW95" s="128">
        <f>'SO.01 - Komunikace'!J34</f>
        <v>0</v>
      </c>
      <c r="AX95" s="128">
        <f>'SO.01 - Komunikace'!J35</f>
        <v>0</v>
      </c>
      <c r="AY95" s="128">
        <f>'SO.01 - Komunikace'!J36</f>
        <v>0</v>
      </c>
      <c r="AZ95" s="128">
        <f>'SO.01 - Komunikace'!F33</f>
        <v>0</v>
      </c>
      <c r="BA95" s="128">
        <f>'SO.01 - Komunikace'!F34</f>
        <v>0</v>
      </c>
      <c r="BB95" s="128">
        <f>'SO.01 - Komunikace'!F35</f>
        <v>0</v>
      </c>
      <c r="BC95" s="128">
        <f>'SO.01 - Komunikace'!F36</f>
        <v>0</v>
      </c>
      <c r="BD95" s="130">
        <f>'SO.01 - Komunikace'!F37</f>
        <v>0</v>
      </c>
      <c r="BE95" s="7"/>
      <c r="BT95" s="131" t="s">
        <v>86</v>
      </c>
      <c r="BV95" s="131" t="s">
        <v>80</v>
      </c>
      <c r="BW95" s="131" t="s">
        <v>87</v>
      </c>
      <c r="BX95" s="131" t="s">
        <v>5</v>
      </c>
      <c r="CL95" s="131" t="s">
        <v>1</v>
      </c>
      <c r="CM95" s="131" t="s">
        <v>88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7j9lUiYm39UQ/poRPlIFDfth07P9yQSj6Zv50MxNIUiwIJGcV22LPj78+rkEw0Kc+CkwKe+Q+qcJxSQ1W2VL1g==" hashValue="nupVteQ1QHFdjNJn9Pm7plLQFW3AOSlBUG2PYfiubLm2Ita6IcbxhnneVP+scWQ37iyBPWcr5bDyWyqxnpCgmQ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SO.01 - Komunika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87</v>
      </c>
    </row>
    <row r="3" s="1" customFormat="1" ht="6.96" customHeight="1">
      <c r="B3" s="132"/>
      <c r="C3" s="133"/>
      <c r="D3" s="133"/>
      <c r="E3" s="133"/>
      <c r="F3" s="133"/>
      <c r="G3" s="133"/>
      <c r="H3" s="133"/>
      <c r="I3" s="133"/>
      <c r="J3" s="133"/>
      <c r="K3" s="133"/>
      <c r="L3" s="20"/>
      <c r="AT3" s="17" t="s">
        <v>88</v>
      </c>
    </row>
    <row r="4" s="1" customFormat="1" ht="24.96" customHeight="1">
      <c r="B4" s="20"/>
      <c r="D4" s="134" t="s">
        <v>89</v>
      </c>
      <c r="L4" s="20"/>
      <c r="M4" s="135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36" t="s">
        <v>16</v>
      </c>
      <c r="L6" s="20"/>
    </row>
    <row r="7" s="1" customFormat="1" ht="16.5" customHeight="1">
      <c r="B7" s="20"/>
      <c r="E7" s="137" t="str">
        <f>'Rekapitulace stavby'!K6</f>
        <v>Obnova povrchu komunikace ul. Zátiší, Litvínov</v>
      </c>
      <c r="F7" s="136"/>
      <c r="G7" s="136"/>
      <c r="H7" s="136"/>
      <c r="L7" s="20"/>
    </row>
    <row r="8" s="2" customFormat="1" ht="12" customHeight="1">
      <c r="A8" s="38"/>
      <c r="B8" s="44"/>
      <c r="C8" s="38"/>
      <c r="D8" s="136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38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36" t="s">
        <v>18</v>
      </c>
      <c r="E11" s="38"/>
      <c r="F11" s="139" t="s">
        <v>1</v>
      </c>
      <c r="G11" s="38"/>
      <c r="H11" s="38"/>
      <c r="I11" s="136" t="s">
        <v>19</v>
      </c>
      <c r="J11" s="139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6" t="s">
        <v>20</v>
      </c>
      <c r="E12" s="38"/>
      <c r="F12" s="139" t="s">
        <v>21</v>
      </c>
      <c r="G12" s="38"/>
      <c r="H12" s="38"/>
      <c r="I12" s="136" t="s">
        <v>22</v>
      </c>
      <c r="J12" s="140" t="str">
        <f>'Rekapitulace stavby'!AN8</f>
        <v>12. 6. 2024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36" t="s">
        <v>24</v>
      </c>
      <c r="E14" s="38"/>
      <c r="F14" s="38"/>
      <c r="G14" s="38"/>
      <c r="H14" s="38"/>
      <c r="I14" s="136" t="s">
        <v>25</v>
      </c>
      <c r="J14" s="139" t="s">
        <v>26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39" t="s">
        <v>27</v>
      </c>
      <c r="F15" s="38"/>
      <c r="G15" s="38"/>
      <c r="H15" s="38"/>
      <c r="I15" s="136" t="s">
        <v>28</v>
      </c>
      <c r="J15" s="139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36" t="s">
        <v>29</v>
      </c>
      <c r="E17" s="38"/>
      <c r="F17" s="38"/>
      <c r="G17" s="38"/>
      <c r="H17" s="38"/>
      <c r="I17" s="136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39"/>
      <c r="G18" s="139"/>
      <c r="H18" s="139"/>
      <c r="I18" s="136" t="s">
        <v>28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36" t="s">
        <v>31</v>
      </c>
      <c r="E20" s="38"/>
      <c r="F20" s="38"/>
      <c r="G20" s="38"/>
      <c r="H20" s="38"/>
      <c r="I20" s="136" t="s">
        <v>25</v>
      </c>
      <c r="J20" s="139" t="s">
        <v>32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39" t="s">
        <v>33</v>
      </c>
      <c r="F21" s="38"/>
      <c r="G21" s="38"/>
      <c r="H21" s="38"/>
      <c r="I21" s="136" t="s">
        <v>28</v>
      </c>
      <c r="J21" s="139" t="s">
        <v>34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36" t="s">
        <v>36</v>
      </c>
      <c r="E23" s="38"/>
      <c r="F23" s="38"/>
      <c r="G23" s="38"/>
      <c r="H23" s="38"/>
      <c r="I23" s="136" t="s">
        <v>25</v>
      </c>
      <c r="J23" s="139" t="s">
        <v>32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39" t="s">
        <v>33</v>
      </c>
      <c r="F24" s="38"/>
      <c r="G24" s="38"/>
      <c r="H24" s="38"/>
      <c r="I24" s="136" t="s">
        <v>28</v>
      </c>
      <c r="J24" s="139" t="s">
        <v>34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36" t="s">
        <v>37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1"/>
      <c r="B27" s="142"/>
      <c r="C27" s="141"/>
      <c r="D27" s="141"/>
      <c r="E27" s="143" t="s">
        <v>1</v>
      </c>
      <c r="F27" s="143"/>
      <c r="G27" s="143"/>
      <c r="H27" s="143"/>
      <c r="I27" s="141"/>
      <c r="J27" s="141"/>
      <c r="K27" s="141"/>
      <c r="L27" s="144"/>
      <c r="S27" s="141"/>
      <c r="T27" s="141"/>
      <c r="U27" s="141"/>
      <c r="V27" s="141"/>
      <c r="W27" s="141"/>
      <c r="X27" s="141"/>
      <c r="Y27" s="141"/>
      <c r="Z27" s="141"/>
      <c r="AA27" s="141"/>
      <c r="AB27" s="141"/>
      <c r="AC27" s="141"/>
      <c r="AD27" s="141"/>
      <c r="AE27" s="141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5"/>
      <c r="E29" s="145"/>
      <c r="F29" s="145"/>
      <c r="G29" s="145"/>
      <c r="H29" s="145"/>
      <c r="I29" s="145"/>
      <c r="J29" s="145"/>
      <c r="K29" s="145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46" t="s">
        <v>38</v>
      </c>
      <c r="E30" s="38"/>
      <c r="F30" s="38"/>
      <c r="G30" s="38"/>
      <c r="H30" s="38"/>
      <c r="I30" s="38"/>
      <c r="J30" s="147">
        <f>ROUND(J128,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5"/>
      <c r="E31" s="145"/>
      <c r="F31" s="145"/>
      <c r="G31" s="145"/>
      <c r="H31" s="145"/>
      <c r="I31" s="145"/>
      <c r="J31" s="145"/>
      <c r="K31" s="145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48" t="s">
        <v>40</v>
      </c>
      <c r="G32" s="38"/>
      <c r="H32" s="38"/>
      <c r="I32" s="148" t="s">
        <v>39</v>
      </c>
      <c r="J32" s="148" t="s">
        <v>41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49" t="s">
        <v>42</v>
      </c>
      <c r="E33" s="136" t="s">
        <v>43</v>
      </c>
      <c r="F33" s="150">
        <f>ROUND((SUM(BE128:BE297)),  2)</f>
        <v>0</v>
      </c>
      <c r="G33" s="38"/>
      <c r="H33" s="38"/>
      <c r="I33" s="151">
        <v>0.20999999999999999</v>
      </c>
      <c r="J33" s="150">
        <f>ROUND(((SUM(BE128:BE297))*I33),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36" t="s">
        <v>44</v>
      </c>
      <c r="F34" s="150">
        <f>ROUND((SUM(BF128:BF297)),  2)</f>
        <v>0</v>
      </c>
      <c r="G34" s="38"/>
      <c r="H34" s="38"/>
      <c r="I34" s="151">
        <v>0.12</v>
      </c>
      <c r="J34" s="150">
        <f>ROUND(((SUM(BF128:BF297))*I34),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6" t="s">
        <v>45</v>
      </c>
      <c r="F35" s="150">
        <f>ROUND((SUM(BG128:BG297)),  2)</f>
        <v>0</v>
      </c>
      <c r="G35" s="38"/>
      <c r="H35" s="38"/>
      <c r="I35" s="151">
        <v>0.20999999999999999</v>
      </c>
      <c r="J35" s="150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36" t="s">
        <v>46</v>
      </c>
      <c r="F36" s="150">
        <f>ROUND((SUM(BH128:BH297)),  2)</f>
        <v>0</v>
      </c>
      <c r="G36" s="38"/>
      <c r="H36" s="38"/>
      <c r="I36" s="151">
        <v>0.12</v>
      </c>
      <c r="J36" s="150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36" t="s">
        <v>47</v>
      </c>
      <c r="F37" s="150">
        <f>ROUND((SUM(BI128:BI297)),  2)</f>
        <v>0</v>
      </c>
      <c r="G37" s="38"/>
      <c r="H37" s="38"/>
      <c r="I37" s="151">
        <v>0</v>
      </c>
      <c r="J37" s="150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2"/>
      <c r="D39" s="153" t="s">
        <v>48</v>
      </c>
      <c r="E39" s="154"/>
      <c r="F39" s="154"/>
      <c r="G39" s="155" t="s">
        <v>49</v>
      </c>
      <c r="H39" s="156" t="s">
        <v>50</v>
      </c>
      <c r="I39" s="154"/>
      <c r="J39" s="157">
        <f>SUM(J30:J37)</f>
        <v>0</v>
      </c>
      <c r="K39" s="158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9" t="s">
        <v>51</v>
      </c>
      <c r="E50" s="160"/>
      <c r="F50" s="160"/>
      <c r="G50" s="159" t="s">
        <v>52</v>
      </c>
      <c r="H50" s="160"/>
      <c r="I50" s="160"/>
      <c r="J50" s="160"/>
      <c r="K50" s="160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1" t="s">
        <v>53</v>
      </c>
      <c r="E61" s="162"/>
      <c r="F61" s="163" t="s">
        <v>54</v>
      </c>
      <c r="G61" s="161" t="s">
        <v>53</v>
      </c>
      <c r="H61" s="162"/>
      <c r="I61" s="162"/>
      <c r="J61" s="164" t="s">
        <v>54</v>
      </c>
      <c r="K61" s="162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9" t="s">
        <v>55</v>
      </c>
      <c r="E65" s="165"/>
      <c r="F65" s="165"/>
      <c r="G65" s="159" t="s">
        <v>56</v>
      </c>
      <c r="H65" s="165"/>
      <c r="I65" s="165"/>
      <c r="J65" s="165"/>
      <c r="K65" s="165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1" t="s">
        <v>53</v>
      </c>
      <c r="E76" s="162"/>
      <c r="F76" s="163" t="s">
        <v>54</v>
      </c>
      <c r="G76" s="161" t="s">
        <v>53</v>
      </c>
      <c r="H76" s="162"/>
      <c r="I76" s="162"/>
      <c r="J76" s="164" t="s">
        <v>54</v>
      </c>
      <c r="K76" s="162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8"/>
      <c r="C81" s="169"/>
      <c r="D81" s="169"/>
      <c r="E81" s="169"/>
      <c r="F81" s="169"/>
      <c r="G81" s="169"/>
      <c r="H81" s="169"/>
      <c r="I81" s="169"/>
      <c r="J81" s="169"/>
      <c r="K81" s="169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0" t="str">
        <f>E7</f>
        <v>Obnova povrchu komunikace ul. Zátiší, Litvínov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SO.01 - Komunikace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Ul. Zátiší</v>
      </c>
      <c r="G89" s="40"/>
      <c r="H89" s="40"/>
      <c r="I89" s="32" t="s">
        <v>22</v>
      </c>
      <c r="J89" s="79" t="str">
        <f>IF(J12="","",J12)</f>
        <v>12. 6. 2024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Litvínov</v>
      </c>
      <c r="G91" s="40"/>
      <c r="H91" s="40"/>
      <c r="I91" s="32" t="s">
        <v>31</v>
      </c>
      <c r="J91" s="36" t="str">
        <f>E21</f>
        <v>MESSOR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29</v>
      </c>
      <c r="D92" s="40"/>
      <c r="E92" s="40"/>
      <c r="F92" s="27" t="str">
        <f>IF(E18="","",E18)</f>
        <v>Vyplň údaj</v>
      </c>
      <c r="G92" s="40"/>
      <c r="H92" s="40"/>
      <c r="I92" s="32" t="s">
        <v>36</v>
      </c>
      <c r="J92" s="36" t="str">
        <f>E24</f>
        <v>MESSOR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1" t="s">
        <v>93</v>
      </c>
      <c r="D94" s="172"/>
      <c r="E94" s="172"/>
      <c r="F94" s="172"/>
      <c r="G94" s="172"/>
      <c r="H94" s="172"/>
      <c r="I94" s="172"/>
      <c r="J94" s="173" t="s">
        <v>94</v>
      </c>
      <c r="K94" s="172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4" t="s">
        <v>95</v>
      </c>
      <c r="D96" s="40"/>
      <c r="E96" s="40"/>
      <c r="F96" s="40"/>
      <c r="G96" s="40"/>
      <c r="H96" s="40"/>
      <c r="I96" s="40"/>
      <c r="J96" s="110">
        <f>J128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5"/>
      <c r="C97" s="176"/>
      <c r="D97" s="177" t="s">
        <v>97</v>
      </c>
      <c r="E97" s="178"/>
      <c r="F97" s="178"/>
      <c r="G97" s="178"/>
      <c r="H97" s="178"/>
      <c r="I97" s="178"/>
      <c r="J97" s="179">
        <f>J129</f>
        <v>0</v>
      </c>
      <c r="K97" s="176"/>
      <c r="L97" s="180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1"/>
      <c r="C98" s="182"/>
      <c r="D98" s="183" t="s">
        <v>98</v>
      </c>
      <c r="E98" s="184"/>
      <c r="F98" s="184"/>
      <c r="G98" s="184"/>
      <c r="H98" s="184"/>
      <c r="I98" s="184"/>
      <c r="J98" s="185">
        <f>J130</f>
        <v>0</v>
      </c>
      <c r="K98" s="182"/>
      <c r="L98" s="186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1"/>
      <c r="C99" s="182"/>
      <c r="D99" s="183" t="s">
        <v>99</v>
      </c>
      <c r="E99" s="184"/>
      <c r="F99" s="184"/>
      <c r="G99" s="184"/>
      <c r="H99" s="184"/>
      <c r="I99" s="184"/>
      <c r="J99" s="185">
        <f>J152</f>
        <v>0</v>
      </c>
      <c r="K99" s="182"/>
      <c r="L99" s="186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1"/>
      <c r="C100" s="182"/>
      <c r="D100" s="183" t="s">
        <v>100</v>
      </c>
      <c r="E100" s="184"/>
      <c r="F100" s="184"/>
      <c r="G100" s="184"/>
      <c r="H100" s="184"/>
      <c r="I100" s="184"/>
      <c r="J100" s="185">
        <f>J160</f>
        <v>0</v>
      </c>
      <c r="K100" s="182"/>
      <c r="L100" s="186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1"/>
      <c r="C101" s="182"/>
      <c r="D101" s="183" t="s">
        <v>101</v>
      </c>
      <c r="E101" s="184"/>
      <c r="F101" s="184"/>
      <c r="G101" s="184"/>
      <c r="H101" s="184"/>
      <c r="I101" s="184"/>
      <c r="J101" s="185">
        <f>J176</f>
        <v>0</v>
      </c>
      <c r="K101" s="182"/>
      <c r="L101" s="186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1"/>
      <c r="C102" s="182"/>
      <c r="D102" s="183" t="s">
        <v>102</v>
      </c>
      <c r="E102" s="184"/>
      <c r="F102" s="184"/>
      <c r="G102" s="184"/>
      <c r="H102" s="184"/>
      <c r="I102" s="184"/>
      <c r="J102" s="185">
        <f>J181</f>
        <v>0</v>
      </c>
      <c r="K102" s="182"/>
      <c r="L102" s="186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1"/>
      <c r="C103" s="182"/>
      <c r="D103" s="183" t="s">
        <v>103</v>
      </c>
      <c r="E103" s="184"/>
      <c r="F103" s="184"/>
      <c r="G103" s="184"/>
      <c r="H103" s="184"/>
      <c r="I103" s="184"/>
      <c r="J103" s="185">
        <f>J256</f>
        <v>0</v>
      </c>
      <c r="K103" s="182"/>
      <c r="L103" s="186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1"/>
      <c r="C104" s="182"/>
      <c r="D104" s="183" t="s">
        <v>104</v>
      </c>
      <c r="E104" s="184"/>
      <c r="F104" s="184"/>
      <c r="G104" s="184"/>
      <c r="H104" s="184"/>
      <c r="I104" s="184"/>
      <c r="J104" s="185">
        <f>J274</f>
        <v>0</v>
      </c>
      <c r="K104" s="182"/>
      <c r="L104" s="186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5"/>
      <c r="C105" s="176"/>
      <c r="D105" s="177" t="s">
        <v>105</v>
      </c>
      <c r="E105" s="178"/>
      <c r="F105" s="178"/>
      <c r="G105" s="178"/>
      <c r="H105" s="178"/>
      <c r="I105" s="178"/>
      <c r="J105" s="179">
        <f>J277</f>
        <v>0</v>
      </c>
      <c r="K105" s="176"/>
      <c r="L105" s="180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1"/>
      <c r="C106" s="182"/>
      <c r="D106" s="183" t="s">
        <v>106</v>
      </c>
      <c r="E106" s="184"/>
      <c r="F106" s="184"/>
      <c r="G106" s="184"/>
      <c r="H106" s="184"/>
      <c r="I106" s="184"/>
      <c r="J106" s="185">
        <f>J278</f>
        <v>0</v>
      </c>
      <c r="K106" s="182"/>
      <c r="L106" s="186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81"/>
      <c r="C107" s="182"/>
      <c r="D107" s="183" t="s">
        <v>107</v>
      </c>
      <c r="E107" s="184"/>
      <c r="F107" s="184"/>
      <c r="G107" s="184"/>
      <c r="H107" s="184"/>
      <c r="I107" s="184"/>
      <c r="J107" s="185">
        <f>J286</f>
        <v>0</v>
      </c>
      <c r="K107" s="182"/>
      <c r="L107" s="186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81"/>
      <c r="C108" s="182"/>
      <c r="D108" s="183" t="s">
        <v>108</v>
      </c>
      <c r="E108" s="184"/>
      <c r="F108" s="184"/>
      <c r="G108" s="184"/>
      <c r="H108" s="184"/>
      <c r="I108" s="184"/>
      <c r="J108" s="185">
        <f>J293</f>
        <v>0</v>
      </c>
      <c r="K108" s="182"/>
      <c r="L108" s="186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2" customFormat="1" ht="21.84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6.96" customHeight="1">
      <c r="A110" s="38"/>
      <c r="B110" s="66"/>
      <c r="C110" s="67"/>
      <c r="D110" s="67"/>
      <c r="E110" s="67"/>
      <c r="F110" s="67"/>
      <c r="G110" s="67"/>
      <c r="H110" s="67"/>
      <c r="I110" s="67"/>
      <c r="J110" s="67"/>
      <c r="K110" s="67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4" s="2" customFormat="1" ht="6.96" customHeight="1">
      <c r="A114" s="38"/>
      <c r="B114" s="68"/>
      <c r="C114" s="69"/>
      <c r="D114" s="69"/>
      <c r="E114" s="69"/>
      <c r="F114" s="69"/>
      <c r="G114" s="69"/>
      <c r="H114" s="69"/>
      <c r="I114" s="69"/>
      <c r="J114" s="69"/>
      <c r="K114" s="69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24.96" customHeight="1">
      <c r="A115" s="38"/>
      <c r="B115" s="39"/>
      <c r="C115" s="23" t="s">
        <v>109</v>
      </c>
      <c r="D115" s="40"/>
      <c r="E115" s="40"/>
      <c r="F115" s="40"/>
      <c r="G115" s="40"/>
      <c r="H115" s="40"/>
      <c r="I115" s="40"/>
      <c r="J115" s="40"/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2" customHeight="1">
      <c r="A117" s="38"/>
      <c r="B117" s="39"/>
      <c r="C117" s="32" t="s">
        <v>16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6.5" customHeight="1">
      <c r="A118" s="38"/>
      <c r="B118" s="39"/>
      <c r="C118" s="40"/>
      <c r="D118" s="40"/>
      <c r="E118" s="170" t="str">
        <f>E7</f>
        <v>Obnova povrchu komunikace ul. Zátiší, Litvínov</v>
      </c>
      <c r="F118" s="32"/>
      <c r="G118" s="32"/>
      <c r="H118" s="32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90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76" t="str">
        <f>E9</f>
        <v>SO.01 - Komunikace</v>
      </c>
      <c r="F120" s="40"/>
      <c r="G120" s="40"/>
      <c r="H120" s="40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6.96" customHeight="1">
      <c r="A121" s="38"/>
      <c r="B121" s="39"/>
      <c r="C121" s="40"/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2" customHeight="1">
      <c r="A122" s="38"/>
      <c r="B122" s="39"/>
      <c r="C122" s="32" t="s">
        <v>20</v>
      </c>
      <c r="D122" s="40"/>
      <c r="E122" s="40"/>
      <c r="F122" s="27" t="str">
        <f>F12</f>
        <v>Ul. Zátiší</v>
      </c>
      <c r="G122" s="40"/>
      <c r="H122" s="40"/>
      <c r="I122" s="32" t="s">
        <v>22</v>
      </c>
      <c r="J122" s="79" t="str">
        <f>IF(J12="","",J12)</f>
        <v>12. 6. 2024</v>
      </c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5.15" customHeight="1">
      <c r="A124" s="38"/>
      <c r="B124" s="39"/>
      <c r="C124" s="32" t="s">
        <v>24</v>
      </c>
      <c r="D124" s="40"/>
      <c r="E124" s="40"/>
      <c r="F124" s="27" t="str">
        <f>E15</f>
        <v>Město Litvínov</v>
      </c>
      <c r="G124" s="40"/>
      <c r="H124" s="40"/>
      <c r="I124" s="32" t="s">
        <v>31</v>
      </c>
      <c r="J124" s="36" t="str">
        <f>E21</f>
        <v>MESSOR s.r.o.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15.15" customHeight="1">
      <c r="A125" s="38"/>
      <c r="B125" s="39"/>
      <c r="C125" s="32" t="s">
        <v>29</v>
      </c>
      <c r="D125" s="40"/>
      <c r="E125" s="40"/>
      <c r="F125" s="27" t="str">
        <f>IF(E18="","",E18)</f>
        <v>Vyplň údaj</v>
      </c>
      <c r="G125" s="40"/>
      <c r="H125" s="40"/>
      <c r="I125" s="32" t="s">
        <v>36</v>
      </c>
      <c r="J125" s="36" t="str">
        <f>E24</f>
        <v>MESSOR s.r.o.</v>
      </c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0.32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11" customFormat="1" ht="29.28" customHeight="1">
      <c r="A127" s="187"/>
      <c r="B127" s="188"/>
      <c r="C127" s="189" t="s">
        <v>110</v>
      </c>
      <c r="D127" s="190" t="s">
        <v>63</v>
      </c>
      <c r="E127" s="190" t="s">
        <v>59</v>
      </c>
      <c r="F127" s="190" t="s">
        <v>60</v>
      </c>
      <c r="G127" s="190" t="s">
        <v>111</v>
      </c>
      <c r="H127" s="190" t="s">
        <v>112</v>
      </c>
      <c r="I127" s="190" t="s">
        <v>113</v>
      </c>
      <c r="J127" s="190" t="s">
        <v>94</v>
      </c>
      <c r="K127" s="191" t="s">
        <v>114</v>
      </c>
      <c r="L127" s="192"/>
      <c r="M127" s="100" t="s">
        <v>1</v>
      </c>
      <c r="N127" s="101" t="s">
        <v>42</v>
      </c>
      <c r="O127" s="101" t="s">
        <v>115</v>
      </c>
      <c r="P127" s="101" t="s">
        <v>116</v>
      </c>
      <c r="Q127" s="101" t="s">
        <v>117</v>
      </c>
      <c r="R127" s="101" t="s">
        <v>118</v>
      </c>
      <c r="S127" s="101" t="s">
        <v>119</v>
      </c>
      <c r="T127" s="102" t="s">
        <v>120</v>
      </c>
      <c r="U127" s="187"/>
      <c r="V127" s="187"/>
      <c r="W127" s="187"/>
      <c r="X127" s="187"/>
      <c r="Y127" s="187"/>
      <c r="Z127" s="187"/>
      <c r="AA127" s="187"/>
      <c r="AB127" s="187"/>
      <c r="AC127" s="187"/>
      <c r="AD127" s="187"/>
      <c r="AE127" s="187"/>
    </row>
    <row r="128" s="2" customFormat="1" ht="22.8" customHeight="1">
      <c r="A128" s="38"/>
      <c r="B128" s="39"/>
      <c r="C128" s="107" t="s">
        <v>121</v>
      </c>
      <c r="D128" s="40"/>
      <c r="E128" s="40"/>
      <c r="F128" s="40"/>
      <c r="G128" s="40"/>
      <c r="H128" s="40"/>
      <c r="I128" s="40"/>
      <c r="J128" s="193">
        <f>BK128</f>
        <v>0</v>
      </c>
      <c r="K128" s="40"/>
      <c r="L128" s="44"/>
      <c r="M128" s="103"/>
      <c r="N128" s="194"/>
      <c r="O128" s="104"/>
      <c r="P128" s="195">
        <f>P129+P277</f>
        <v>0</v>
      </c>
      <c r="Q128" s="104"/>
      <c r="R128" s="195">
        <f>R129+R277</f>
        <v>95.016709900000009</v>
      </c>
      <c r="S128" s="104"/>
      <c r="T128" s="196">
        <f>T129+T277</f>
        <v>84.539999999999992</v>
      </c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  <c r="AT128" s="17" t="s">
        <v>77</v>
      </c>
      <c r="AU128" s="17" t="s">
        <v>96</v>
      </c>
      <c r="BK128" s="197">
        <f>BK129+BK277</f>
        <v>0</v>
      </c>
    </row>
    <row r="129" s="12" customFormat="1" ht="25.92" customHeight="1">
      <c r="A129" s="12"/>
      <c r="B129" s="198"/>
      <c r="C129" s="199"/>
      <c r="D129" s="200" t="s">
        <v>77</v>
      </c>
      <c r="E129" s="201" t="s">
        <v>122</v>
      </c>
      <c r="F129" s="201" t="s">
        <v>123</v>
      </c>
      <c r="G129" s="199"/>
      <c r="H129" s="199"/>
      <c r="I129" s="202"/>
      <c r="J129" s="203">
        <f>BK129</f>
        <v>0</v>
      </c>
      <c r="K129" s="199"/>
      <c r="L129" s="204"/>
      <c r="M129" s="205"/>
      <c r="N129" s="206"/>
      <c r="O129" s="206"/>
      <c r="P129" s="207">
        <f>P130+P152+P160+P176+P181+P256+P274</f>
        <v>0</v>
      </c>
      <c r="Q129" s="206"/>
      <c r="R129" s="207">
        <f>R130+R152+R160+R176+R181+R256+R274</f>
        <v>95.016709900000009</v>
      </c>
      <c r="S129" s="206"/>
      <c r="T129" s="208">
        <f>T130+T152+T160+T176+T181+T256+T274</f>
        <v>84.539999999999992</v>
      </c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R129" s="209" t="s">
        <v>86</v>
      </c>
      <c r="AT129" s="210" t="s">
        <v>77</v>
      </c>
      <c r="AU129" s="210" t="s">
        <v>78</v>
      </c>
      <c r="AY129" s="209" t="s">
        <v>124</v>
      </c>
      <c r="BK129" s="211">
        <f>BK130+BK152+BK160+BK176+BK181+BK256+BK274</f>
        <v>0</v>
      </c>
    </row>
    <row r="130" s="12" customFormat="1" ht="22.8" customHeight="1">
      <c r="A130" s="12"/>
      <c r="B130" s="198"/>
      <c r="C130" s="199"/>
      <c r="D130" s="200" t="s">
        <v>77</v>
      </c>
      <c r="E130" s="212" t="s">
        <v>86</v>
      </c>
      <c r="F130" s="212" t="s">
        <v>125</v>
      </c>
      <c r="G130" s="199"/>
      <c r="H130" s="199"/>
      <c r="I130" s="202"/>
      <c r="J130" s="213">
        <f>BK130</f>
        <v>0</v>
      </c>
      <c r="K130" s="199"/>
      <c r="L130" s="204"/>
      <c r="M130" s="205"/>
      <c r="N130" s="206"/>
      <c r="O130" s="206"/>
      <c r="P130" s="207">
        <f>SUM(P131:P151)</f>
        <v>0</v>
      </c>
      <c r="Q130" s="206"/>
      <c r="R130" s="207">
        <f>SUM(R131:R151)</f>
        <v>0.012</v>
      </c>
      <c r="S130" s="206"/>
      <c r="T130" s="208">
        <f>SUM(T131:T151)</f>
        <v>46.960000000000001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9" t="s">
        <v>86</v>
      </c>
      <c r="AT130" s="210" t="s">
        <v>77</v>
      </c>
      <c r="AU130" s="210" t="s">
        <v>86</v>
      </c>
      <c r="AY130" s="209" t="s">
        <v>124</v>
      </c>
      <c r="BK130" s="211">
        <f>SUM(BK131:BK151)</f>
        <v>0</v>
      </c>
    </row>
    <row r="131" s="2" customFormat="1" ht="16.5" customHeight="1">
      <c r="A131" s="38"/>
      <c r="B131" s="39"/>
      <c r="C131" s="214" t="s">
        <v>86</v>
      </c>
      <c r="D131" s="214" t="s">
        <v>126</v>
      </c>
      <c r="E131" s="215" t="s">
        <v>127</v>
      </c>
      <c r="F131" s="216" t="s">
        <v>128</v>
      </c>
      <c r="G131" s="217" t="s">
        <v>129</v>
      </c>
      <c r="H131" s="218">
        <v>24</v>
      </c>
      <c r="I131" s="219"/>
      <c r="J131" s="220">
        <f>ROUND(I131*H131,2)</f>
        <v>0</v>
      </c>
      <c r="K131" s="216" t="s">
        <v>130</v>
      </c>
      <c r="L131" s="44"/>
      <c r="M131" s="221" t="s">
        <v>1</v>
      </c>
      <c r="N131" s="222" t="s">
        <v>43</v>
      </c>
      <c r="O131" s="91"/>
      <c r="P131" s="223">
        <f>O131*H131</f>
        <v>0</v>
      </c>
      <c r="Q131" s="223">
        <v>0</v>
      </c>
      <c r="R131" s="223">
        <f>Q131*H131</f>
        <v>0</v>
      </c>
      <c r="S131" s="223">
        <v>0.625</v>
      </c>
      <c r="T131" s="224">
        <f>S131*H131</f>
        <v>15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25" t="s">
        <v>131</v>
      </c>
      <c r="AT131" s="225" t="s">
        <v>126</v>
      </c>
      <c r="AU131" s="225" t="s">
        <v>88</v>
      </c>
      <c r="AY131" s="17" t="s">
        <v>124</v>
      </c>
      <c r="BE131" s="226">
        <f>IF(N131="základní",J131,0)</f>
        <v>0</v>
      </c>
      <c r="BF131" s="226">
        <f>IF(N131="snížená",J131,0)</f>
        <v>0</v>
      </c>
      <c r="BG131" s="226">
        <f>IF(N131="zákl. přenesená",J131,0)</f>
        <v>0</v>
      </c>
      <c r="BH131" s="226">
        <f>IF(N131="sníž. přenesená",J131,0)</f>
        <v>0</v>
      </c>
      <c r="BI131" s="226">
        <f>IF(N131="nulová",J131,0)</f>
        <v>0</v>
      </c>
      <c r="BJ131" s="17" t="s">
        <v>86</v>
      </c>
      <c r="BK131" s="226">
        <f>ROUND(I131*H131,2)</f>
        <v>0</v>
      </c>
      <c r="BL131" s="17" t="s">
        <v>131</v>
      </c>
      <c r="BM131" s="225" t="s">
        <v>132</v>
      </c>
    </row>
    <row r="132" s="2" customFormat="1">
      <c r="A132" s="38"/>
      <c r="B132" s="39"/>
      <c r="C132" s="40"/>
      <c r="D132" s="227" t="s">
        <v>133</v>
      </c>
      <c r="E132" s="40"/>
      <c r="F132" s="228" t="s">
        <v>134</v>
      </c>
      <c r="G132" s="40"/>
      <c r="H132" s="40"/>
      <c r="I132" s="229"/>
      <c r="J132" s="40"/>
      <c r="K132" s="40"/>
      <c r="L132" s="44"/>
      <c r="M132" s="230"/>
      <c r="N132" s="231"/>
      <c r="O132" s="91"/>
      <c r="P132" s="91"/>
      <c r="Q132" s="91"/>
      <c r="R132" s="91"/>
      <c r="S132" s="91"/>
      <c r="T132" s="92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T132" s="17" t="s">
        <v>133</v>
      </c>
      <c r="AU132" s="17" t="s">
        <v>88</v>
      </c>
    </row>
    <row r="133" s="13" customFormat="1">
      <c r="A133" s="13"/>
      <c r="B133" s="232"/>
      <c r="C133" s="233"/>
      <c r="D133" s="227" t="s">
        <v>135</v>
      </c>
      <c r="E133" s="234" t="s">
        <v>1</v>
      </c>
      <c r="F133" s="235" t="s">
        <v>136</v>
      </c>
      <c r="G133" s="233"/>
      <c r="H133" s="234" t="s">
        <v>1</v>
      </c>
      <c r="I133" s="236"/>
      <c r="J133" s="233"/>
      <c r="K133" s="233"/>
      <c r="L133" s="237"/>
      <c r="M133" s="238"/>
      <c r="N133" s="239"/>
      <c r="O133" s="239"/>
      <c r="P133" s="239"/>
      <c r="Q133" s="239"/>
      <c r="R133" s="239"/>
      <c r="S133" s="239"/>
      <c r="T133" s="240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1" t="s">
        <v>135</v>
      </c>
      <c r="AU133" s="241" t="s">
        <v>88</v>
      </c>
      <c r="AV133" s="13" t="s">
        <v>86</v>
      </c>
      <c r="AW133" s="13" t="s">
        <v>35</v>
      </c>
      <c r="AX133" s="13" t="s">
        <v>78</v>
      </c>
      <c r="AY133" s="241" t="s">
        <v>124</v>
      </c>
    </row>
    <row r="134" s="14" customFormat="1">
      <c r="A134" s="14"/>
      <c r="B134" s="242"/>
      <c r="C134" s="243"/>
      <c r="D134" s="227" t="s">
        <v>135</v>
      </c>
      <c r="E134" s="244" t="s">
        <v>1</v>
      </c>
      <c r="F134" s="245" t="s">
        <v>137</v>
      </c>
      <c r="G134" s="243"/>
      <c r="H134" s="246">
        <v>4</v>
      </c>
      <c r="I134" s="247"/>
      <c r="J134" s="243"/>
      <c r="K134" s="243"/>
      <c r="L134" s="248"/>
      <c r="M134" s="249"/>
      <c r="N134" s="250"/>
      <c r="O134" s="250"/>
      <c r="P134" s="250"/>
      <c r="Q134" s="250"/>
      <c r="R134" s="250"/>
      <c r="S134" s="250"/>
      <c r="T134" s="25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52" t="s">
        <v>135</v>
      </c>
      <c r="AU134" s="252" t="s">
        <v>88</v>
      </c>
      <c r="AV134" s="14" t="s">
        <v>88</v>
      </c>
      <c r="AW134" s="14" t="s">
        <v>35</v>
      </c>
      <c r="AX134" s="14" t="s">
        <v>78</v>
      </c>
      <c r="AY134" s="252" t="s">
        <v>124</v>
      </c>
    </row>
    <row r="135" s="14" customFormat="1">
      <c r="A135" s="14"/>
      <c r="B135" s="242"/>
      <c r="C135" s="243"/>
      <c r="D135" s="227" t="s">
        <v>135</v>
      </c>
      <c r="E135" s="244" t="s">
        <v>1</v>
      </c>
      <c r="F135" s="245" t="s">
        <v>138</v>
      </c>
      <c r="G135" s="243"/>
      <c r="H135" s="246">
        <v>20</v>
      </c>
      <c r="I135" s="247"/>
      <c r="J135" s="243"/>
      <c r="K135" s="243"/>
      <c r="L135" s="248"/>
      <c r="M135" s="249"/>
      <c r="N135" s="250"/>
      <c r="O135" s="250"/>
      <c r="P135" s="250"/>
      <c r="Q135" s="250"/>
      <c r="R135" s="250"/>
      <c r="S135" s="250"/>
      <c r="T135" s="25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52" t="s">
        <v>135</v>
      </c>
      <c r="AU135" s="252" t="s">
        <v>88</v>
      </c>
      <c r="AV135" s="14" t="s">
        <v>88</v>
      </c>
      <c r="AW135" s="14" t="s">
        <v>35</v>
      </c>
      <c r="AX135" s="14" t="s">
        <v>78</v>
      </c>
      <c r="AY135" s="252" t="s">
        <v>124</v>
      </c>
    </row>
    <row r="136" s="15" customFormat="1">
      <c r="A136" s="15"/>
      <c r="B136" s="253"/>
      <c r="C136" s="254"/>
      <c r="D136" s="227" t="s">
        <v>135</v>
      </c>
      <c r="E136" s="255" t="s">
        <v>1</v>
      </c>
      <c r="F136" s="256" t="s">
        <v>139</v>
      </c>
      <c r="G136" s="254"/>
      <c r="H136" s="257">
        <v>24</v>
      </c>
      <c r="I136" s="258"/>
      <c r="J136" s="254"/>
      <c r="K136" s="254"/>
      <c r="L136" s="259"/>
      <c r="M136" s="260"/>
      <c r="N136" s="261"/>
      <c r="O136" s="261"/>
      <c r="P136" s="261"/>
      <c r="Q136" s="261"/>
      <c r="R136" s="261"/>
      <c r="S136" s="261"/>
      <c r="T136" s="262"/>
      <c r="U136" s="15"/>
      <c r="V136" s="15"/>
      <c r="W136" s="15"/>
      <c r="X136" s="15"/>
      <c r="Y136" s="15"/>
      <c r="Z136" s="15"/>
      <c r="AA136" s="15"/>
      <c r="AB136" s="15"/>
      <c r="AC136" s="15"/>
      <c r="AD136" s="15"/>
      <c r="AE136" s="15"/>
      <c r="AT136" s="263" t="s">
        <v>135</v>
      </c>
      <c r="AU136" s="263" t="s">
        <v>88</v>
      </c>
      <c r="AV136" s="15" t="s">
        <v>131</v>
      </c>
      <c r="AW136" s="15" t="s">
        <v>35</v>
      </c>
      <c r="AX136" s="15" t="s">
        <v>86</v>
      </c>
      <c r="AY136" s="263" t="s">
        <v>124</v>
      </c>
    </row>
    <row r="137" s="2" customFormat="1" ht="16.5" customHeight="1">
      <c r="A137" s="38"/>
      <c r="B137" s="39"/>
      <c r="C137" s="214" t="s">
        <v>88</v>
      </c>
      <c r="D137" s="214" t="s">
        <v>126</v>
      </c>
      <c r="E137" s="215" t="s">
        <v>140</v>
      </c>
      <c r="F137" s="216" t="s">
        <v>141</v>
      </c>
      <c r="G137" s="217" t="s">
        <v>129</v>
      </c>
      <c r="H137" s="218">
        <v>20</v>
      </c>
      <c r="I137" s="219"/>
      <c r="J137" s="220">
        <f>ROUND(I137*H137,2)</f>
        <v>0</v>
      </c>
      <c r="K137" s="216" t="s">
        <v>130</v>
      </c>
      <c r="L137" s="44"/>
      <c r="M137" s="221" t="s">
        <v>1</v>
      </c>
      <c r="N137" s="222" t="s">
        <v>43</v>
      </c>
      <c r="O137" s="91"/>
      <c r="P137" s="223">
        <f>O137*H137</f>
        <v>0</v>
      </c>
      <c r="Q137" s="223">
        <v>0</v>
      </c>
      <c r="R137" s="223">
        <f>Q137*H137</f>
        <v>0</v>
      </c>
      <c r="S137" s="223">
        <v>0.098000000000000004</v>
      </c>
      <c r="T137" s="224">
        <f>S137*H137</f>
        <v>1.96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25" t="s">
        <v>131</v>
      </c>
      <c r="AT137" s="225" t="s">
        <v>126</v>
      </c>
      <c r="AU137" s="225" t="s">
        <v>88</v>
      </c>
      <c r="AY137" s="17" t="s">
        <v>124</v>
      </c>
      <c r="BE137" s="226">
        <f>IF(N137="základní",J137,0)</f>
        <v>0</v>
      </c>
      <c r="BF137" s="226">
        <f>IF(N137="snížená",J137,0)</f>
        <v>0</v>
      </c>
      <c r="BG137" s="226">
        <f>IF(N137="zákl. přenesená",J137,0)</f>
        <v>0</v>
      </c>
      <c r="BH137" s="226">
        <f>IF(N137="sníž. přenesená",J137,0)</f>
        <v>0</v>
      </c>
      <c r="BI137" s="226">
        <f>IF(N137="nulová",J137,0)</f>
        <v>0</v>
      </c>
      <c r="BJ137" s="17" t="s">
        <v>86</v>
      </c>
      <c r="BK137" s="226">
        <f>ROUND(I137*H137,2)</f>
        <v>0</v>
      </c>
      <c r="BL137" s="17" t="s">
        <v>131</v>
      </c>
      <c r="BM137" s="225" t="s">
        <v>142</v>
      </c>
    </row>
    <row r="138" s="2" customFormat="1">
      <c r="A138" s="38"/>
      <c r="B138" s="39"/>
      <c r="C138" s="40"/>
      <c r="D138" s="227" t="s">
        <v>133</v>
      </c>
      <c r="E138" s="40"/>
      <c r="F138" s="228" t="s">
        <v>143</v>
      </c>
      <c r="G138" s="40"/>
      <c r="H138" s="40"/>
      <c r="I138" s="229"/>
      <c r="J138" s="40"/>
      <c r="K138" s="40"/>
      <c r="L138" s="44"/>
      <c r="M138" s="230"/>
      <c r="N138" s="231"/>
      <c r="O138" s="91"/>
      <c r="P138" s="91"/>
      <c r="Q138" s="91"/>
      <c r="R138" s="91"/>
      <c r="S138" s="91"/>
      <c r="T138" s="92"/>
      <c r="U138" s="38"/>
      <c r="V138" s="38"/>
      <c r="W138" s="38"/>
      <c r="X138" s="38"/>
      <c r="Y138" s="38"/>
      <c r="Z138" s="38"/>
      <c r="AA138" s="38"/>
      <c r="AB138" s="38"/>
      <c r="AC138" s="38"/>
      <c r="AD138" s="38"/>
      <c r="AE138" s="38"/>
      <c r="AT138" s="17" t="s">
        <v>133</v>
      </c>
      <c r="AU138" s="17" t="s">
        <v>88</v>
      </c>
    </row>
    <row r="139" s="13" customFormat="1">
      <c r="A139" s="13"/>
      <c r="B139" s="232"/>
      <c r="C139" s="233"/>
      <c r="D139" s="227" t="s">
        <v>135</v>
      </c>
      <c r="E139" s="234" t="s">
        <v>1</v>
      </c>
      <c r="F139" s="235" t="s">
        <v>144</v>
      </c>
      <c r="G139" s="233"/>
      <c r="H139" s="234" t="s">
        <v>1</v>
      </c>
      <c r="I139" s="236"/>
      <c r="J139" s="233"/>
      <c r="K139" s="233"/>
      <c r="L139" s="237"/>
      <c r="M139" s="238"/>
      <c r="N139" s="239"/>
      <c r="O139" s="239"/>
      <c r="P139" s="239"/>
      <c r="Q139" s="239"/>
      <c r="R139" s="239"/>
      <c r="S139" s="239"/>
      <c r="T139" s="240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1" t="s">
        <v>135</v>
      </c>
      <c r="AU139" s="241" t="s">
        <v>88</v>
      </c>
      <c r="AV139" s="13" t="s">
        <v>86</v>
      </c>
      <c r="AW139" s="13" t="s">
        <v>35</v>
      </c>
      <c r="AX139" s="13" t="s">
        <v>78</v>
      </c>
      <c r="AY139" s="241" t="s">
        <v>124</v>
      </c>
    </row>
    <row r="140" s="14" customFormat="1">
      <c r="A140" s="14"/>
      <c r="B140" s="242"/>
      <c r="C140" s="243"/>
      <c r="D140" s="227" t="s">
        <v>135</v>
      </c>
      <c r="E140" s="244" t="s">
        <v>1</v>
      </c>
      <c r="F140" s="245" t="s">
        <v>138</v>
      </c>
      <c r="G140" s="243"/>
      <c r="H140" s="246">
        <v>20</v>
      </c>
      <c r="I140" s="247"/>
      <c r="J140" s="243"/>
      <c r="K140" s="243"/>
      <c r="L140" s="248"/>
      <c r="M140" s="249"/>
      <c r="N140" s="250"/>
      <c r="O140" s="250"/>
      <c r="P140" s="250"/>
      <c r="Q140" s="250"/>
      <c r="R140" s="250"/>
      <c r="S140" s="250"/>
      <c r="T140" s="25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52" t="s">
        <v>135</v>
      </c>
      <c r="AU140" s="252" t="s">
        <v>88</v>
      </c>
      <c r="AV140" s="14" t="s">
        <v>88</v>
      </c>
      <c r="AW140" s="14" t="s">
        <v>35</v>
      </c>
      <c r="AX140" s="14" t="s">
        <v>78</v>
      </c>
      <c r="AY140" s="252" t="s">
        <v>124</v>
      </c>
    </row>
    <row r="141" s="15" customFormat="1">
      <c r="A141" s="15"/>
      <c r="B141" s="253"/>
      <c r="C141" s="254"/>
      <c r="D141" s="227" t="s">
        <v>135</v>
      </c>
      <c r="E141" s="255" t="s">
        <v>1</v>
      </c>
      <c r="F141" s="256" t="s">
        <v>139</v>
      </c>
      <c r="G141" s="254"/>
      <c r="H141" s="257">
        <v>20</v>
      </c>
      <c r="I141" s="258"/>
      <c r="J141" s="254"/>
      <c r="K141" s="254"/>
      <c r="L141" s="259"/>
      <c r="M141" s="260"/>
      <c r="N141" s="261"/>
      <c r="O141" s="261"/>
      <c r="P141" s="261"/>
      <c r="Q141" s="261"/>
      <c r="R141" s="261"/>
      <c r="S141" s="261"/>
      <c r="T141" s="262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3" t="s">
        <v>135</v>
      </c>
      <c r="AU141" s="263" t="s">
        <v>88</v>
      </c>
      <c r="AV141" s="15" t="s">
        <v>131</v>
      </c>
      <c r="AW141" s="15" t="s">
        <v>35</v>
      </c>
      <c r="AX141" s="15" t="s">
        <v>86</v>
      </c>
      <c r="AY141" s="263" t="s">
        <v>124</v>
      </c>
    </row>
    <row r="142" s="2" customFormat="1" ht="21.75" customHeight="1">
      <c r="A142" s="38"/>
      <c r="B142" s="39"/>
      <c r="C142" s="214" t="s">
        <v>145</v>
      </c>
      <c r="D142" s="214" t="s">
        <v>126</v>
      </c>
      <c r="E142" s="215" t="s">
        <v>146</v>
      </c>
      <c r="F142" s="216" t="s">
        <v>147</v>
      </c>
      <c r="G142" s="217" t="s">
        <v>129</v>
      </c>
      <c r="H142" s="218">
        <v>240</v>
      </c>
      <c r="I142" s="219"/>
      <c r="J142" s="220">
        <f>ROUND(I142*H142,2)</f>
        <v>0</v>
      </c>
      <c r="K142" s="216" t="s">
        <v>130</v>
      </c>
      <c r="L142" s="44"/>
      <c r="M142" s="221" t="s">
        <v>1</v>
      </c>
      <c r="N142" s="222" t="s">
        <v>43</v>
      </c>
      <c r="O142" s="91"/>
      <c r="P142" s="223">
        <f>O142*H142</f>
        <v>0</v>
      </c>
      <c r="Q142" s="223">
        <v>5.0000000000000002E-05</v>
      </c>
      <c r="R142" s="223">
        <f>Q142*H142</f>
        <v>0.012</v>
      </c>
      <c r="S142" s="223">
        <v>0.11500000000000001</v>
      </c>
      <c r="T142" s="224">
        <f>S142*H142</f>
        <v>27.600000000000001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5" t="s">
        <v>131</v>
      </c>
      <c r="AT142" s="225" t="s">
        <v>126</v>
      </c>
      <c r="AU142" s="225" t="s">
        <v>88</v>
      </c>
      <c r="AY142" s="17" t="s">
        <v>124</v>
      </c>
      <c r="BE142" s="226">
        <f>IF(N142="základní",J142,0)</f>
        <v>0</v>
      </c>
      <c r="BF142" s="226">
        <f>IF(N142="snížená",J142,0)</f>
        <v>0</v>
      </c>
      <c r="BG142" s="226">
        <f>IF(N142="zákl. přenesená",J142,0)</f>
        <v>0</v>
      </c>
      <c r="BH142" s="226">
        <f>IF(N142="sníž. přenesená",J142,0)</f>
        <v>0</v>
      </c>
      <c r="BI142" s="226">
        <f>IF(N142="nulová",J142,0)</f>
        <v>0</v>
      </c>
      <c r="BJ142" s="17" t="s">
        <v>86</v>
      </c>
      <c r="BK142" s="226">
        <f>ROUND(I142*H142,2)</f>
        <v>0</v>
      </c>
      <c r="BL142" s="17" t="s">
        <v>131</v>
      </c>
      <c r="BM142" s="225" t="s">
        <v>148</v>
      </c>
    </row>
    <row r="143" s="2" customFormat="1">
      <c r="A143" s="38"/>
      <c r="B143" s="39"/>
      <c r="C143" s="40"/>
      <c r="D143" s="227" t="s">
        <v>133</v>
      </c>
      <c r="E143" s="40"/>
      <c r="F143" s="228" t="s">
        <v>149</v>
      </c>
      <c r="G143" s="40"/>
      <c r="H143" s="40"/>
      <c r="I143" s="229"/>
      <c r="J143" s="40"/>
      <c r="K143" s="40"/>
      <c r="L143" s="44"/>
      <c r="M143" s="230"/>
      <c r="N143" s="231"/>
      <c r="O143" s="91"/>
      <c r="P143" s="91"/>
      <c r="Q143" s="91"/>
      <c r="R143" s="91"/>
      <c r="S143" s="91"/>
      <c r="T143" s="92"/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T143" s="17" t="s">
        <v>133</v>
      </c>
      <c r="AU143" s="17" t="s">
        <v>88</v>
      </c>
    </row>
    <row r="144" s="13" customFormat="1">
      <c r="A144" s="13"/>
      <c r="B144" s="232"/>
      <c r="C144" s="233"/>
      <c r="D144" s="227" t="s">
        <v>135</v>
      </c>
      <c r="E144" s="234" t="s">
        <v>1</v>
      </c>
      <c r="F144" s="235" t="s">
        <v>150</v>
      </c>
      <c r="G144" s="233"/>
      <c r="H144" s="234" t="s">
        <v>1</v>
      </c>
      <c r="I144" s="236"/>
      <c r="J144" s="233"/>
      <c r="K144" s="233"/>
      <c r="L144" s="237"/>
      <c r="M144" s="238"/>
      <c r="N144" s="239"/>
      <c r="O144" s="239"/>
      <c r="P144" s="239"/>
      <c r="Q144" s="239"/>
      <c r="R144" s="239"/>
      <c r="S144" s="239"/>
      <c r="T144" s="240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41" t="s">
        <v>135</v>
      </c>
      <c r="AU144" s="241" t="s">
        <v>88</v>
      </c>
      <c r="AV144" s="13" t="s">
        <v>86</v>
      </c>
      <c r="AW144" s="13" t="s">
        <v>35</v>
      </c>
      <c r="AX144" s="13" t="s">
        <v>78</v>
      </c>
      <c r="AY144" s="241" t="s">
        <v>124</v>
      </c>
    </row>
    <row r="145" s="14" customFormat="1">
      <c r="A145" s="14"/>
      <c r="B145" s="242"/>
      <c r="C145" s="243"/>
      <c r="D145" s="227" t="s">
        <v>135</v>
      </c>
      <c r="E145" s="244" t="s">
        <v>1</v>
      </c>
      <c r="F145" s="245" t="s">
        <v>151</v>
      </c>
      <c r="G145" s="243"/>
      <c r="H145" s="246">
        <v>240</v>
      </c>
      <c r="I145" s="247"/>
      <c r="J145" s="243"/>
      <c r="K145" s="243"/>
      <c r="L145" s="248"/>
      <c r="M145" s="249"/>
      <c r="N145" s="250"/>
      <c r="O145" s="250"/>
      <c r="P145" s="250"/>
      <c r="Q145" s="250"/>
      <c r="R145" s="250"/>
      <c r="S145" s="250"/>
      <c r="T145" s="25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52" t="s">
        <v>135</v>
      </c>
      <c r="AU145" s="252" t="s">
        <v>88</v>
      </c>
      <c r="AV145" s="14" t="s">
        <v>88</v>
      </c>
      <c r="AW145" s="14" t="s">
        <v>35</v>
      </c>
      <c r="AX145" s="14" t="s">
        <v>78</v>
      </c>
      <c r="AY145" s="252" t="s">
        <v>124</v>
      </c>
    </row>
    <row r="146" s="15" customFormat="1">
      <c r="A146" s="15"/>
      <c r="B146" s="253"/>
      <c r="C146" s="254"/>
      <c r="D146" s="227" t="s">
        <v>135</v>
      </c>
      <c r="E146" s="255" t="s">
        <v>1</v>
      </c>
      <c r="F146" s="256" t="s">
        <v>139</v>
      </c>
      <c r="G146" s="254"/>
      <c r="H146" s="257">
        <v>240</v>
      </c>
      <c r="I146" s="258"/>
      <c r="J146" s="254"/>
      <c r="K146" s="254"/>
      <c r="L146" s="259"/>
      <c r="M146" s="260"/>
      <c r="N146" s="261"/>
      <c r="O146" s="261"/>
      <c r="P146" s="261"/>
      <c r="Q146" s="261"/>
      <c r="R146" s="261"/>
      <c r="S146" s="261"/>
      <c r="T146" s="262"/>
      <c r="U146" s="15"/>
      <c r="V146" s="15"/>
      <c r="W146" s="15"/>
      <c r="X146" s="15"/>
      <c r="Y146" s="15"/>
      <c r="Z146" s="15"/>
      <c r="AA146" s="15"/>
      <c r="AB146" s="15"/>
      <c r="AC146" s="15"/>
      <c r="AD146" s="15"/>
      <c r="AE146" s="15"/>
      <c r="AT146" s="263" t="s">
        <v>135</v>
      </c>
      <c r="AU146" s="263" t="s">
        <v>88</v>
      </c>
      <c r="AV146" s="15" t="s">
        <v>131</v>
      </c>
      <c r="AW146" s="15" t="s">
        <v>35</v>
      </c>
      <c r="AX146" s="15" t="s">
        <v>86</v>
      </c>
      <c r="AY146" s="263" t="s">
        <v>124</v>
      </c>
    </row>
    <row r="147" s="2" customFormat="1" ht="16.5" customHeight="1">
      <c r="A147" s="38"/>
      <c r="B147" s="39"/>
      <c r="C147" s="214" t="s">
        <v>131</v>
      </c>
      <c r="D147" s="214" t="s">
        <v>126</v>
      </c>
      <c r="E147" s="215" t="s">
        <v>152</v>
      </c>
      <c r="F147" s="216" t="s">
        <v>153</v>
      </c>
      <c r="G147" s="217" t="s">
        <v>154</v>
      </c>
      <c r="H147" s="218">
        <v>60</v>
      </c>
      <c r="I147" s="219"/>
      <c r="J147" s="220">
        <f>ROUND(I147*H147,2)</f>
        <v>0</v>
      </c>
      <c r="K147" s="216" t="s">
        <v>130</v>
      </c>
      <c r="L147" s="44"/>
      <c r="M147" s="221" t="s">
        <v>1</v>
      </c>
      <c r="N147" s="222" t="s">
        <v>43</v>
      </c>
      <c r="O147" s="91"/>
      <c r="P147" s="223">
        <f>O147*H147</f>
        <v>0</v>
      </c>
      <c r="Q147" s="223">
        <v>0</v>
      </c>
      <c r="R147" s="223">
        <f>Q147*H147</f>
        <v>0</v>
      </c>
      <c r="S147" s="223">
        <v>0.040000000000000001</v>
      </c>
      <c r="T147" s="224">
        <f>S147*H147</f>
        <v>2.3999999999999999</v>
      </c>
      <c r="U147" s="38"/>
      <c r="V147" s="38"/>
      <c r="W147" s="38"/>
      <c r="X147" s="38"/>
      <c r="Y147" s="38"/>
      <c r="Z147" s="38"/>
      <c r="AA147" s="38"/>
      <c r="AB147" s="38"/>
      <c r="AC147" s="38"/>
      <c r="AD147" s="38"/>
      <c r="AE147" s="38"/>
      <c r="AR147" s="225" t="s">
        <v>131</v>
      </c>
      <c r="AT147" s="225" t="s">
        <v>126</v>
      </c>
      <c r="AU147" s="225" t="s">
        <v>88</v>
      </c>
      <c r="AY147" s="17" t="s">
        <v>124</v>
      </c>
      <c r="BE147" s="226">
        <f>IF(N147="základní",J147,0)</f>
        <v>0</v>
      </c>
      <c r="BF147" s="226">
        <f>IF(N147="snížená",J147,0)</f>
        <v>0</v>
      </c>
      <c r="BG147" s="226">
        <f>IF(N147="zákl. přenesená",J147,0)</f>
        <v>0</v>
      </c>
      <c r="BH147" s="226">
        <f>IF(N147="sníž. přenesená",J147,0)</f>
        <v>0</v>
      </c>
      <c r="BI147" s="226">
        <f>IF(N147="nulová",J147,0)</f>
        <v>0</v>
      </c>
      <c r="BJ147" s="17" t="s">
        <v>86</v>
      </c>
      <c r="BK147" s="226">
        <f>ROUND(I147*H147,2)</f>
        <v>0</v>
      </c>
      <c r="BL147" s="17" t="s">
        <v>131</v>
      </c>
      <c r="BM147" s="225" t="s">
        <v>155</v>
      </c>
    </row>
    <row r="148" s="2" customFormat="1">
      <c r="A148" s="38"/>
      <c r="B148" s="39"/>
      <c r="C148" s="40"/>
      <c r="D148" s="227" t="s">
        <v>133</v>
      </c>
      <c r="E148" s="40"/>
      <c r="F148" s="228" t="s">
        <v>156</v>
      </c>
      <c r="G148" s="40"/>
      <c r="H148" s="40"/>
      <c r="I148" s="229"/>
      <c r="J148" s="40"/>
      <c r="K148" s="40"/>
      <c r="L148" s="44"/>
      <c r="M148" s="230"/>
      <c r="N148" s="231"/>
      <c r="O148" s="91"/>
      <c r="P148" s="91"/>
      <c r="Q148" s="91"/>
      <c r="R148" s="91"/>
      <c r="S148" s="91"/>
      <c r="T148" s="92"/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T148" s="17" t="s">
        <v>133</v>
      </c>
      <c r="AU148" s="17" t="s">
        <v>88</v>
      </c>
    </row>
    <row r="149" s="13" customFormat="1">
      <c r="A149" s="13"/>
      <c r="B149" s="232"/>
      <c r="C149" s="233"/>
      <c r="D149" s="227" t="s">
        <v>135</v>
      </c>
      <c r="E149" s="234" t="s">
        <v>1</v>
      </c>
      <c r="F149" s="235" t="s">
        <v>157</v>
      </c>
      <c r="G149" s="233"/>
      <c r="H149" s="234" t="s">
        <v>1</v>
      </c>
      <c r="I149" s="236"/>
      <c r="J149" s="233"/>
      <c r="K149" s="233"/>
      <c r="L149" s="237"/>
      <c r="M149" s="238"/>
      <c r="N149" s="239"/>
      <c r="O149" s="239"/>
      <c r="P149" s="239"/>
      <c r="Q149" s="239"/>
      <c r="R149" s="239"/>
      <c r="S149" s="239"/>
      <c r="T149" s="240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T149" s="241" t="s">
        <v>135</v>
      </c>
      <c r="AU149" s="241" t="s">
        <v>88</v>
      </c>
      <c r="AV149" s="13" t="s">
        <v>86</v>
      </c>
      <c r="AW149" s="13" t="s">
        <v>35</v>
      </c>
      <c r="AX149" s="13" t="s">
        <v>78</v>
      </c>
      <c r="AY149" s="241" t="s">
        <v>124</v>
      </c>
    </row>
    <row r="150" s="14" customFormat="1">
      <c r="A150" s="14"/>
      <c r="B150" s="242"/>
      <c r="C150" s="243"/>
      <c r="D150" s="227" t="s">
        <v>135</v>
      </c>
      <c r="E150" s="244" t="s">
        <v>1</v>
      </c>
      <c r="F150" s="245" t="s">
        <v>158</v>
      </c>
      <c r="G150" s="243"/>
      <c r="H150" s="246">
        <v>60</v>
      </c>
      <c r="I150" s="247"/>
      <c r="J150" s="243"/>
      <c r="K150" s="243"/>
      <c r="L150" s="248"/>
      <c r="M150" s="249"/>
      <c r="N150" s="250"/>
      <c r="O150" s="250"/>
      <c r="P150" s="250"/>
      <c r="Q150" s="250"/>
      <c r="R150" s="250"/>
      <c r="S150" s="250"/>
      <c r="T150" s="25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T150" s="252" t="s">
        <v>135</v>
      </c>
      <c r="AU150" s="252" t="s">
        <v>88</v>
      </c>
      <c r="AV150" s="14" t="s">
        <v>88</v>
      </c>
      <c r="AW150" s="14" t="s">
        <v>35</v>
      </c>
      <c r="AX150" s="14" t="s">
        <v>78</v>
      </c>
      <c r="AY150" s="252" t="s">
        <v>124</v>
      </c>
    </row>
    <row r="151" s="15" customFormat="1">
      <c r="A151" s="15"/>
      <c r="B151" s="253"/>
      <c r="C151" s="254"/>
      <c r="D151" s="227" t="s">
        <v>135</v>
      </c>
      <c r="E151" s="255" t="s">
        <v>1</v>
      </c>
      <c r="F151" s="256" t="s">
        <v>139</v>
      </c>
      <c r="G151" s="254"/>
      <c r="H151" s="257">
        <v>60</v>
      </c>
      <c r="I151" s="258"/>
      <c r="J151" s="254"/>
      <c r="K151" s="254"/>
      <c r="L151" s="259"/>
      <c r="M151" s="260"/>
      <c r="N151" s="261"/>
      <c r="O151" s="261"/>
      <c r="P151" s="261"/>
      <c r="Q151" s="261"/>
      <c r="R151" s="261"/>
      <c r="S151" s="261"/>
      <c r="T151" s="262"/>
      <c r="U151" s="15"/>
      <c r="V151" s="15"/>
      <c r="W151" s="15"/>
      <c r="X151" s="15"/>
      <c r="Y151" s="15"/>
      <c r="Z151" s="15"/>
      <c r="AA151" s="15"/>
      <c r="AB151" s="15"/>
      <c r="AC151" s="15"/>
      <c r="AD151" s="15"/>
      <c r="AE151" s="15"/>
      <c r="AT151" s="263" t="s">
        <v>135</v>
      </c>
      <c r="AU151" s="263" t="s">
        <v>88</v>
      </c>
      <c r="AV151" s="15" t="s">
        <v>131</v>
      </c>
      <c r="AW151" s="15" t="s">
        <v>35</v>
      </c>
      <c r="AX151" s="15" t="s">
        <v>86</v>
      </c>
      <c r="AY151" s="263" t="s">
        <v>124</v>
      </c>
    </row>
    <row r="152" s="12" customFormat="1" ht="22.8" customHeight="1">
      <c r="A152" s="12"/>
      <c r="B152" s="198"/>
      <c r="C152" s="199"/>
      <c r="D152" s="200" t="s">
        <v>77</v>
      </c>
      <c r="E152" s="212" t="s">
        <v>88</v>
      </c>
      <c r="F152" s="212" t="s">
        <v>159</v>
      </c>
      <c r="G152" s="199"/>
      <c r="H152" s="199"/>
      <c r="I152" s="202"/>
      <c r="J152" s="213">
        <f>BK152</f>
        <v>0</v>
      </c>
      <c r="K152" s="199"/>
      <c r="L152" s="204"/>
      <c r="M152" s="205"/>
      <c r="N152" s="206"/>
      <c r="O152" s="206"/>
      <c r="P152" s="207">
        <f>SUM(P153:P159)</f>
        <v>0</v>
      </c>
      <c r="Q152" s="206"/>
      <c r="R152" s="207">
        <f>SUM(R153:R159)</f>
        <v>19.439529899999997</v>
      </c>
      <c r="S152" s="206"/>
      <c r="T152" s="208">
        <f>SUM(T153:T159)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9" t="s">
        <v>86</v>
      </c>
      <c r="AT152" s="210" t="s">
        <v>77</v>
      </c>
      <c r="AU152" s="210" t="s">
        <v>86</v>
      </c>
      <c r="AY152" s="209" t="s">
        <v>124</v>
      </c>
      <c r="BK152" s="211">
        <f>SUM(BK153:BK159)</f>
        <v>0</v>
      </c>
    </row>
    <row r="153" s="2" customFormat="1" ht="16.5" customHeight="1">
      <c r="A153" s="38"/>
      <c r="B153" s="39"/>
      <c r="C153" s="214" t="s">
        <v>160</v>
      </c>
      <c r="D153" s="214" t="s">
        <v>126</v>
      </c>
      <c r="E153" s="215" t="s">
        <v>161</v>
      </c>
      <c r="F153" s="216" t="s">
        <v>162</v>
      </c>
      <c r="G153" s="217" t="s">
        <v>163</v>
      </c>
      <c r="H153" s="218">
        <v>7.7699999999999996</v>
      </c>
      <c r="I153" s="219"/>
      <c r="J153" s="220">
        <f>ROUND(I153*H153,2)</f>
        <v>0</v>
      </c>
      <c r="K153" s="216" t="s">
        <v>130</v>
      </c>
      <c r="L153" s="44"/>
      <c r="M153" s="221" t="s">
        <v>1</v>
      </c>
      <c r="N153" s="222" t="s">
        <v>43</v>
      </c>
      <c r="O153" s="91"/>
      <c r="P153" s="223">
        <f>O153*H153</f>
        <v>0</v>
      </c>
      <c r="Q153" s="223">
        <v>2.5018699999999998</v>
      </c>
      <c r="R153" s="223">
        <f>Q153*H153</f>
        <v>19.439529899999997</v>
      </c>
      <c r="S153" s="223">
        <v>0</v>
      </c>
      <c r="T153" s="224">
        <f>S153*H153</f>
        <v>0</v>
      </c>
      <c r="U153" s="38"/>
      <c r="V153" s="38"/>
      <c r="W153" s="38"/>
      <c r="X153" s="38"/>
      <c r="Y153" s="38"/>
      <c r="Z153" s="38"/>
      <c r="AA153" s="38"/>
      <c r="AB153" s="38"/>
      <c r="AC153" s="38"/>
      <c r="AD153" s="38"/>
      <c r="AE153" s="38"/>
      <c r="AR153" s="225" t="s">
        <v>131</v>
      </c>
      <c r="AT153" s="225" t="s">
        <v>126</v>
      </c>
      <c r="AU153" s="225" t="s">
        <v>88</v>
      </c>
      <c r="AY153" s="17" t="s">
        <v>124</v>
      </c>
      <c r="BE153" s="226">
        <f>IF(N153="základní",J153,0)</f>
        <v>0</v>
      </c>
      <c r="BF153" s="226">
        <f>IF(N153="snížená",J153,0)</f>
        <v>0</v>
      </c>
      <c r="BG153" s="226">
        <f>IF(N153="zákl. přenesená",J153,0)</f>
        <v>0</v>
      </c>
      <c r="BH153" s="226">
        <f>IF(N153="sníž. přenesená",J153,0)</f>
        <v>0</v>
      </c>
      <c r="BI153" s="226">
        <f>IF(N153="nulová",J153,0)</f>
        <v>0</v>
      </c>
      <c r="BJ153" s="17" t="s">
        <v>86</v>
      </c>
      <c r="BK153" s="226">
        <f>ROUND(I153*H153,2)</f>
        <v>0</v>
      </c>
      <c r="BL153" s="17" t="s">
        <v>131</v>
      </c>
      <c r="BM153" s="225" t="s">
        <v>164</v>
      </c>
    </row>
    <row r="154" s="2" customFormat="1">
      <c r="A154" s="38"/>
      <c r="B154" s="39"/>
      <c r="C154" s="40"/>
      <c r="D154" s="227" t="s">
        <v>133</v>
      </c>
      <c r="E154" s="40"/>
      <c r="F154" s="228" t="s">
        <v>165</v>
      </c>
      <c r="G154" s="40"/>
      <c r="H154" s="40"/>
      <c r="I154" s="229"/>
      <c r="J154" s="40"/>
      <c r="K154" s="40"/>
      <c r="L154" s="44"/>
      <c r="M154" s="230"/>
      <c r="N154" s="231"/>
      <c r="O154" s="91"/>
      <c r="P154" s="91"/>
      <c r="Q154" s="91"/>
      <c r="R154" s="91"/>
      <c r="S154" s="91"/>
      <c r="T154" s="92"/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T154" s="17" t="s">
        <v>133</v>
      </c>
      <c r="AU154" s="17" t="s">
        <v>88</v>
      </c>
    </row>
    <row r="155" s="13" customFormat="1">
      <c r="A155" s="13"/>
      <c r="B155" s="232"/>
      <c r="C155" s="233"/>
      <c r="D155" s="227" t="s">
        <v>135</v>
      </c>
      <c r="E155" s="234" t="s">
        <v>1</v>
      </c>
      <c r="F155" s="235" t="s">
        <v>166</v>
      </c>
      <c r="G155" s="233"/>
      <c r="H155" s="234" t="s">
        <v>1</v>
      </c>
      <c r="I155" s="236"/>
      <c r="J155" s="233"/>
      <c r="K155" s="233"/>
      <c r="L155" s="237"/>
      <c r="M155" s="238"/>
      <c r="N155" s="239"/>
      <c r="O155" s="239"/>
      <c r="P155" s="239"/>
      <c r="Q155" s="239"/>
      <c r="R155" s="239"/>
      <c r="S155" s="239"/>
      <c r="T155" s="240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1" t="s">
        <v>135</v>
      </c>
      <c r="AU155" s="241" t="s">
        <v>88</v>
      </c>
      <c r="AV155" s="13" t="s">
        <v>86</v>
      </c>
      <c r="AW155" s="13" t="s">
        <v>35</v>
      </c>
      <c r="AX155" s="13" t="s">
        <v>78</v>
      </c>
      <c r="AY155" s="241" t="s">
        <v>124</v>
      </c>
    </row>
    <row r="156" s="14" customFormat="1">
      <c r="A156" s="14"/>
      <c r="B156" s="242"/>
      <c r="C156" s="243"/>
      <c r="D156" s="227" t="s">
        <v>135</v>
      </c>
      <c r="E156" s="244" t="s">
        <v>1</v>
      </c>
      <c r="F156" s="245" t="s">
        <v>167</v>
      </c>
      <c r="G156" s="243"/>
      <c r="H156" s="246">
        <v>2.25</v>
      </c>
      <c r="I156" s="247"/>
      <c r="J156" s="243"/>
      <c r="K156" s="243"/>
      <c r="L156" s="248"/>
      <c r="M156" s="249"/>
      <c r="N156" s="250"/>
      <c r="O156" s="250"/>
      <c r="P156" s="250"/>
      <c r="Q156" s="250"/>
      <c r="R156" s="250"/>
      <c r="S156" s="250"/>
      <c r="T156" s="25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52" t="s">
        <v>135</v>
      </c>
      <c r="AU156" s="252" t="s">
        <v>88</v>
      </c>
      <c r="AV156" s="14" t="s">
        <v>88</v>
      </c>
      <c r="AW156" s="14" t="s">
        <v>35</v>
      </c>
      <c r="AX156" s="14" t="s">
        <v>78</v>
      </c>
      <c r="AY156" s="252" t="s">
        <v>124</v>
      </c>
    </row>
    <row r="157" s="13" customFormat="1">
      <c r="A157" s="13"/>
      <c r="B157" s="232"/>
      <c r="C157" s="233"/>
      <c r="D157" s="227" t="s">
        <v>135</v>
      </c>
      <c r="E157" s="234" t="s">
        <v>1</v>
      </c>
      <c r="F157" s="235" t="s">
        <v>168</v>
      </c>
      <c r="G157" s="233"/>
      <c r="H157" s="234" t="s">
        <v>1</v>
      </c>
      <c r="I157" s="236"/>
      <c r="J157" s="233"/>
      <c r="K157" s="233"/>
      <c r="L157" s="237"/>
      <c r="M157" s="238"/>
      <c r="N157" s="239"/>
      <c r="O157" s="239"/>
      <c r="P157" s="239"/>
      <c r="Q157" s="239"/>
      <c r="R157" s="239"/>
      <c r="S157" s="239"/>
      <c r="T157" s="240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41" t="s">
        <v>135</v>
      </c>
      <c r="AU157" s="241" t="s">
        <v>88</v>
      </c>
      <c r="AV157" s="13" t="s">
        <v>86</v>
      </c>
      <c r="AW157" s="13" t="s">
        <v>35</v>
      </c>
      <c r="AX157" s="13" t="s">
        <v>78</v>
      </c>
      <c r="AY157" s="241" t="s">
        <v>124</v>
      </c>
    </row>
    <row r="158" s="14" customFormat="1">
      <c r="A158" s="14"/>
      <c r="B158" s="242"/>
      <c r="C158" s="243"/>
      <c r="D158" s="227" t="s">
        <v>135</v>
      </c>
      <c r="E158" s="244" t="s">
        <v>1</v>
      </c>
      <c r="F158" s="245" t="s">
        <v>169</v>
      </c>
      <c r="G158" s="243"/>
      <c r="H158" s="246">
        <v>5.5199999999999996</v>
      </c>
      <c r="I158" s="247"/>
      <c r="J158" s="243"/>
      <c r="K158" s="243"/>
      <c r="L158" s="248"/>
      <c r="M158" s="249"/>
      <c r="N158" s="250"/>
      <c r="O158" s="250"/>
      <c r="P158" s="250"/>
      <c r="Q158" s="250"/>
      <c r="R158" s="250"/>
      <c r="S158" s="250"/>
      <c r="T158" s="25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52" t="s">
        <v>135</v>
      </c>
      <c r="AU158" s="252" t="s">
        <v>88</v>
      </c>
      <c r="AV158" s="14" t="s">
        <v>88</v>
      </c>
      <c r="AW158" s="14" t="s">
        <v>35</v>
      </c>
      <c r="AX158" s="14" t="s">
        <v>78</v>
      </c>
      <c r="AY158" s="252" t="s">
        <v>124</v>
      </c>
    </row>
    <row r="159" s="15" customFormat="1">
      <c r="A159" s="15"/>
      <c r="B159" s="253"/>
      <c r="C159" s="254"/>
      <c r="D159" s="227" t="s">
        <v>135</v>
      </c>
      <c r="E159" s="255" t="s">
        <v>1</v>
      </c>
      <c r="F159" s="256" t="s">
        <v>139</v>
      </c>
      <c r="G159" s="254"/>
      <c r="H159" s="257">
        <v>7.7699999999999996</v>
      </c>
      <c r="I159" s="258"/>
      <c r="J159" s="254"/>
      <c r="K159" s="254"/>
      <c r="L159" s="259"/>
      <c r="M159" s="260"/>
      <c r="N159" s="261"/>
      <c r="O159" s="261"/>
      <c r="P159" s="261"/>
      <c r="Q159" s="261"/>
      <c r="R159" s="261"/>
      <c r="S159" s="261"/>
      <c r="T159" s="262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63" t="s">
        <v>135</v>
      </c>
      <c r="AU159" s="263" t="s">
        <v>88</v>
      </c>
      <c r="AV159" s="15" t="s">
        <v>131</v>
      </c>
      <c r="AW159" s="15" t="s">
        <v>35</v>
      </c>
      <c r="AX159" s="15" t="s">
        <v>86</v>
      </c>
      <c r="AY159" s="263" t="s">
        <v>124</v>
      </c>
    </row>
    <row r="160" s="12" customFormat="1" ht="22.8" customHeight="1">
      <c r="A160" s="12"/>
      <c r="B160" s="198"/>
      <c r="C160" s="199"/>
      <c r="D160" s="200" t="s">
        <v>77</v>
      </c>
      <c r="E160" s="212" t="s">
        <v>160</v>
      </c>
      <c r="F160" s="212" t="s">
        <v>170</v>
      </c>
      <c r="G160" s="199"/>
      <c r="H160" s="199"/>
      <c r="I160" s="202"/>
      <c r="J160" s="213">
        <f>BK160</f>
        <v>0</v>
      </c>
      <c r="K160" s="199"/>
      <c r="L160" s="204"/>
      <c r="M160" s="205"/>
      <c r="N160" s="206"/>
      <c r="O160" s="206"/>
      <c r="P160" s="207">
        <f>SUM(P161:P175)</f>
        <v>0</v>
      </c>
      <c r="Q160" s="206"/>
      <c r="R160" s="207">
        <f>SUM(R161:R175)</f>
        <v>49.671600000000005</v>
      </c>
      <c r="S160" s="206"/>
      <c r="T160" s="208">
        <f>SUM(T161:T175)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09" t="s">
        <v>86</v>
      </c>
      <c r="AT160" s="210" t="s">
        <v>77</v>
      </c>
      <c r="AU160" s="210" t="s">
        <v>86</v>
      </c>
      <c r="AY160" s="209" t="s">
        <v>124</v>
      </c>
      <c r="BK160" s="211">
        <f>SUM(BK161:BK175)</f>
        <v>0</v>
      </c>
    </row>
    <row r="161" s="2" customFormat="1" ht="16.5" customHeight="1">
      <c r="A161" s="38"/>
      <c r="B161" s="39"/>
      <c r="C161" s="214" t="s">
        <v>171</v>
      </c>
      <c r="D161" s="214" t="s">
        <v>126</v>
      </c>
      <c r="E161" s="215" t="s">
        <v>172</v>
      </c>
      <c r="F161" s="216" t="s">
        <v>173</v>
      </c>
      <c r="G161" s="217" t="s">
        <v>129</v>
      </c>
      <c r="H161" s="218">
        <v>318</v>
      </c>
      <c r="I161" s="219"/>
      <c r="J161" s="220">
        <f>ROUND(I161*H161,2)</f>
        <v>0</v>
      </c>
      <c r="K161" s="216" t="s">
        <v>130</v>
      </c>
      <c r="L161" s="44"/>
      <c r="M161" s="221" t="s">
        <v>1</v>
      </c>
      <c r="N161" s="222" t="s">
        <v>43</v>
      </c>
      <c r="O161" s="91"/>
      <c r="P161" s="223">
        <f>O161*H161</f>
        <v>0</v>
      </c>
      <c r="Q161" s="223">
        <v>0.15620000000000001</v>
      </c>
      <c r="R161" s="223">
        <f>Q161*H161</f>
        <v>49.671600000000005</v>
      </c>
      <c r="S161" s="223">
        <v>0</v>
      </c>
      <c r="T161" s="224">
        <f>S161*H161</f>
        <v>0</v>
      </c>
      <c r="U161" s="38"/>
      <c r="V161" s="38"/>
      <c r="W161" s="38"/>
      <c r="X161" s="38"/>
      <c r="Y161" s="38"/>
      <c r="Z161" s="38"/>
      <c r="AA161" s="38"/>
      <c r="AB161" s="38"/>
      <c r="AC161" s="38"/>
      <c r="AD161" s="38"/>
      <c r="AE161" s="38"/>
      <c r="AR161" s="225" t="s">
        <v>131</v>
      </c>
      <c r="AT161" s="225" t="s">
        <v>126</v>
      </c>
      <c r="AU161" s="225" t="s">
        <v>88</v>
      </c>
      <c r="AY161" s="17" t="s">
        <v>124</v>
      </c>
      <c r="BE161" s="226">
        <f>IF(N161="základní",J161,0)</f>
        <v>0</v>
      </c>
      <c r="BF161" s="226">
        <f>IF(N161="snížená",J161,0)</f>
        <v>0</v>
      </c>
      <c r="BG161" s="226">
        <f>IF(N161="zákl. přenesená",J161,0)</f>
        <v>0</v>
      </c>
      <c r="BH161" s="226">
        <f>IF(N161="sníž. přenesená",J161,0)</f>
        <v>0</v>
      </c>
      <c r="BI161" s="226">
        <f>IF(N161="nulová",J161,0)</f>
        <v>0</v>
      </c>
      <c r="BJ161" s="17" t="s">
        <v>86</v>
      </c>
      <c r="BK161" s="226">
        <f>ROUND(I161*H161,2)</f>
        <v>0</v>
      </c>
      <c r="BL161" s="17" t="s">
        <v>131</v>
      </c>
      <c r="BM161" s="225" t="s">
        <v>174</v>
      </c>
    </row>
    <row r="162" s="2" customFormat="1">
      <c r="A162" s="38"/>
      <c r="B162" s="39"/>
      <c r="C162" s="40"/>
      <c r="D162" s="227" t="s">
        <v>133</v>
      </c>
      <c r="E162" s="40"/>
      <c r="F162" s="228" t="s">
        <v>175</v>
      </c>
      <c r="G162" s="40"/>
      <c r="H162" s="40"/>
      <c r="I162" s="229"/>
      <c r="J162" s="40"/>
      <c r="K162" s="40"/>
      <c r="L162" s="44"/>
      <c r="M162" s="230"/>
      <c r="N162" s="231"/>
      <c r="O162" s="91"/>
      <c r="P162" s="91"/>
      <c r="Q162" s="91"/>
      <c r="R162" s="91"/>
      <c r="S162" s="91"/>
      <c r="T162" s="92"/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T162" s="17" t="s">
        <v>133</v>
      </c>
      <c r="AU162" s="17" t="s">
        <v>88</v>
      </c>
    </row>
    <row r="163" s="13" customFormat="1">
      <c r="A163" s="13"/>
      <c r="B163" s="232"/>
      <c r="C163" s="233"/>
      <c r="D163" s="227" t="s">
        <v>135</v>
      </c>
      <c r="E163" s="234" t="s">
        <v>1</v>
      </c>
      <c r="F163" s="235" t="s">
        <v>176</v>
      </c>
      <c r="G163" s="233"/>
      <c r="H163" s="234" t="s">
        <v>1</v>
      </c>
      <c r="I163" s="236"/>
      <c r="J163" s="233"/>
      <c r="K163" s="233"/>
      <c r="L163" s="237"/>
      <c r="M163" s="238"/>
      <c r="N163" s="239"/>
      <c r="O163" s="239"/>
      <c r="P163" s="239"/>
      <c r="Q163" s="239"/>
      <c r="R163" s="239"/>
      <c r="S163" s="239"/>
      <c r="T163" s="240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41" t="s">
        <v>135</v>
      </c>
      <c r="AU163" s="241" t="s">
        <v>88</v>
      </c>
      <c r="AV163" s="13" t="s">
        <v>86</v>
      </c>
      <c r="AW163" s="13" t="s">
        <v>35</v>
      </c>
      <c r="AX163" s="13" t="s">
        <v>78</v>
      </c>
      <c r="AY163" s="241" t="s">
        <v>124</v>
      </c>
    </row>
    <row r="164" s="14" customFormat="1">
      <c r="A164" s="14"/>
      <c r="B164" s="242"/>
      <c r="C164" s="243"/>
      <c r="D164" s="227" t="s">
        <v>135</v>
      </c>
      <c r="E164" s="244" t="s">
        <v>1</v>
      </c>
      <c r="F164" s="245" t="s">
        <v>177</v>
      </c>
      <c r="G164" s="243"/>
      <c r="H164" s="246">
        <v>318</v>
      </c>
      <c r="I164" s="247"/>
      <c r="J164" s="243"/>
      <c r="K164" s="243"/>
      <c r="L164" s="248"/>
      <c r="M164" s="249"/>
      <c r="N164" s="250"/>
      <c r="O164" s="250"/>
      <c r="P164" s="250"/>
      <c r="Q164" s="250"/>
      <c r="R164" s="250"/>
      <c r="S164" s="250"/>
      <c r="T164" s="25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T164" s="252" t="s">
        <v>135</v>
      </c>
      <c r="AU164" s="252" t="s">
        <v>88</v>
      </c>
      <c r="AV164" s="14" t="s">
        <v>88</v>
      </c>
      <c r="AW164" s="14" t="s">
        <v>35</v>
      </c>
      <c r="AX164" s="14" t="s">
        <v>78</v>
      </c>
      <c r="AY164" s="252" t="s">
        <v>124</v>
      </c>
    </row>
    <row r="165" s="15" customFormat="1">
      <c r="A165" s="15"/>
      <c r="B165" s="253"/>
      <c r="C165" s="254"/>
      <c r="D165" s="227" t="s">
        <v>135</v>
      </c>
      <c r="E165" s="255" t="s">
        <v>1</v>
      </c>
      <c r="F165" s="256" t="s">
        <v>139</v>
      </c>
      <c r="G165" s="254"/>
      <c r="H165" s="257">
        <v>318</v>
      </c>
      <c r="I165" s="258"/>
      <c r="J165" s="254"/>
      <c r="K165" s="254"/>
      <c r="L165" s="259"/>
      <c r="M165" s="260"/>
      <c r="N165" s="261"/>
      <c r="O165" s="261"/>
      <c r="P165" s="261"/>
      <c r="Q165" s="261"/>
      <c r="R165" s="261"/>
      <c r="S165" s="261"/>
      <c r="T165" s="262"/>
      <c r="U165" s="15"/>
      <c r="V165" s="15"/>
      <c r="W165" s="15"/>
      <c r="X165" s="15"/>
      <c r="Y165" s="15"/>
      <c r="Z165" s="15"/>
      <c r="AA165" s="15"/>
      <c r="AB165" s="15"/>
      <c r="AC165" s="15"/>
      <c r="AD165" s="15"/>
      <c r="AE165" s="15"/>
      <c r="AT165" s="263" t="s">
        <v>135</v>
      </c>
      <c r="AU165" s="263" t="s">
        <v>88</v>
      </c>
      <c r="AV165" s="15" t="s">
        <v>131</v>
      </c>
      <c r="AW165" s="15" t="s">
        <v>35</v>
      </c>
      <c r="AX165" s="15" t="s">
        <v>86</v>
      </c>
      <c r="AY165" s="263" t="s">
        <v>124</v>
      </c>
    </row>
    <row r="166" s="2" customFormat="1" ht="16.5" customHeight="1">
      <c r="A166" s="38"/>
      <c r="B166" s="39"/>
      <c r="C166" s="214" t="s">
        <v>178</v>
      </c>
      <c r="D166" s="214" t="s">
        <v>126</v>
      </c>
      <c r="E166" s="215" t="s">
        <v>179</v>
      </c>
      <c r="F166" s="216" t="s">
        <v>180</v>
      </c>
      <c r="G166" s="217" t="s">
        <v>129</v>
      </c>
      <c r="H166" s="218">
        <v>1590</v>
      </c>
      <c r="I166" s="219"/>
      <c r="J166" s="220">
        <f>ROUND(I166*H166,2)</f>
        <v>0</v>
      </c>
      <c r="K166" s="216" t="s">
        <v>130</v>
      </c>
      <c r="L166" s="44"/>
      <c r="M166" s="221" t="s">
        <v>1</v>
      </c>
      <c r="N166" s="222" t="s">
        <v>43</v>
      </c>
      <c r="O166" s="91"/>
      <c r="P166" s="223">
        <f>O166*H166</f>
        <v>0</v>
      </c>
      <c r="Q166" s="223">
        <v>0</v>
      </c>
      <c r="R166" s="223">
        <f>Q166*H166</f>
        <v>0</v>
      </c>
      <c r="S166" s="223">
        <v>0</v>
      </c>
      <c r="T166" s="224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25" t="s">
        <v>131</v>
      </c>
      <c r="AT166" s="225" t="s">
        <v>126</v>
      </c>
      <c r="AU166" s="225" t="s">
        <v>88</v>
      </c>
      <c r="AY166" s="17" t="s">
        <v>124</v>
      </c>
      <c r="BE166" s="226">
        <f>IF(N166="základní",J166,0)</f>
        <v>0</v>
      </c>
      <c r="BF166" s="226">
        <f>IF(N166="snížená",J166,0)</f>
        <v>0</v>
      </c>
      <c r="BG166" s="226">
        <f>IF(N166="zákl. přenesená",J166,0)</f>
        <v>0</v>
      </c>
      <c r="BH166" s="226">
        <f>IF(N166="sníž. přenesená",J166,0)</f>
        <v>0</v>
      </c>
      <c r="BI166" s="226">
        <f>IF(N166="nulová",J166,0)</f>
        <v>0</v>
      </c>
      <c r="BJ166" s="17" t="s">
        <v>86</v>
      </c>
      <c r="BK166" s="226">
        <f>ROUND(I166*H166,2)</f>
        <v>0</v>
      </c>
      <c r="BL166" s="17" t="s">
        <v>131</v>
      </c>
      <c r="BM166" s="225" t="s">
        <v>181</v>
      </c>
    </row>
    <row r="167" s="2" customFormat="1">
      <c r="A167" s="38"/>
      <c r="B167" s="39"/>
      <c r="C167" s="40"/>
      <c r="D167" s="227" t="s">
        <v>133</v>
      </c>
      <c r="E167" s="40"/>
      <c r="F167" s="228" t="s">
        <v>182</v>
      </c>
      <c r="G167" s="40"/>
      <c r="H167" s="40"/>
      <c r="I167" s="229"/>
      <c r="J167" s="40"/>
      <c r="K167" s="40"/>
      <c r="L167" s="44"/>
      <c r="M167" s="230"/>
      <c r="N167" s="231"/>
      <c r="O167" s="91"/>
      <c r="P167" s="91"/>
      <c r="Q167" s="91"/>
      <c r="R167" s="91"/>
      <c r="S167" s="91"/>
      <c r="T167" s="92"/>
      <c r="U167" s="38"/>
      <c r="V167" s="38"/>
      <c r="W167" s="38"/>
      <c r="X167" s="38"/>
      <c r="Y167" s="38"/>
      <c r="Z167" s="38"/>
      <c r="AA167" s="38"/>
      <c r="AB167" s="38"/>
      <c r="AC167" s="38"/>
      <c r="AD167" s="38"/>
      <c r="AE167" s="38"/>
      <c r="AT167" s="17" t="s">
        <v>133</v>
      </c>
      <c r="AU167" s="17" t="s">
        <v>88</v>
      </c>
    </row>
    <row r="168" s="13" customFormat="1">
      <c r="A168" s="13"/>
      <c r="B168" s="232"/>
      <c r="C168" s="233"/>
      <c r="D168" s="227" t="s">
        <v>135</v>
      </c>
      <c r="E168" s="234" t="s">
        <v>1</v>
      </c>
      <c r="F168" s="235" t="s">
        <v>183</v>
      </c>
      <c r="G168" s="233"/>
      <c r="H168" s="234" t="s">
        <v>1</v>
      </c>
      <c r="I168" s="236"/>
      <c r="J168" s="233"/>
      <c r="K168" s="233"/>
      <c r="L168" s="237"/>
      <c r="M168" s="238"/>
      <c r="N168" s="239"/>
      <c r="O168" s="239"/>
      <c r="P168" s="239"/>
      <c r="Q168" s="239"/>
      <c r="R168" s="239"/>
      <c r="S168" s="239"/>
      <c r="T168" s="240"/>
      <c r="U168" s="13"/>
      <c r="V168" s="13"/>
      <c r="W168" s="13"/>
      <c r="X168" s="13"/>
      <c r="Y168" s="13"/>
      <c r="Z168" s="13"/>
      <c r="AA168" s="13"/>
      <c r="AB168" s="13"/>
      <c r="AC168" s="13"/>
      <c r="AD168" s="13"/>
      <c r="AE168" s="13"/>
      <c r="AT168" s="241" t="s">
        <v>135</v>
      </c>
      <c r="AU168" s="241" t="s">
        <v>88</v>
      </c>
      <c r="AV168" s="13" t="s">
        <v>86</v>
      </c>
      <c r="AW168" s="13" t="s">
        <v>35</v>
      </c>
      <c r="AX168" s="13" t="s">
        <v>78</v>
      </c>
      <c r="AY168" s="241" t="s">
        <v>124</v>
      </c>
    </row>
    <row r="169" s="14" customFormat="1">
      <c r="A169" s="14"/>
      <c r="B169" s="242"/>
      <c r="C169" s="243"/>
      <c r="D169" s="227" t="s">
        <v>135</v>
      </c>
      <c r="E169" s="244" t="s">
        <v>1</v>
      </c>
      <c r="F169" s="245" t="s">
        <v>184</v>
      </c>
      <c r="G169" s="243"/>
      <c r="H169" s="246">
        <v>1590</v>
      </c>
      <c r="I169" s="247"/>
      <c r="J169" s="243"/>
      <c r="K169" s="243"/>
      <c r="L169" s="248"/>
      <c r="M169" s="249"/>
      <c r="N169" s="250"/>
      <c r="O169" s="250"/>
      <c r="P169" s="250"/>
      <c r="Q169" s="250"/>
      <c r="R169" s="250"/>
      <c r="S169" s="250"/>
      <c r="T169" s="25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52" t="s">
        <v>135</v>
      </c>
      <c r="AU169" s="252" t="s">
        <v>88</v>
      </c>
      <c r="AV169" s="14" t="s">
        <v>88</v>
      </c>
      <c r="AW169" s="14" t="s">
        <v>35</v>
      </c>
      <c r="AX169" s="14" t="s">
        <v>78</v>
      </c>
      <c r="AY169" s="252" t="s">
        <v>124</v>
      </c>
    </row>
    <row r="170" s="15" customFormat="1">
      <c r="A170" s="15"/>
      <c r="B170" s="253"/>
      <c r="C170" s="254"/>
      <c r="D170" s="227" t="s">
        <v>135</v>
      </c>
      <c r="E170" s="255" t="s">
        <v>1</v>
      </c>
      <c r="F170" s="256" t="s">
        <v>139</v>
      </c>
      <c r="G170" s="254"/>
      <c r="H170" s="257">
        <v>1590</v>
      </c>
      <c r="I170" s="258"/>
      <c r="J170" s="254"/>
      <c r="K170" s="254"/>
      <c r="L170" s="259"/>
      <c r="M170" s="260"/>
      <c r="N170" s="261"/>
      <c r="O170" s="261"/>
      <c r="P170" s="261"/>
      <c r="Q170" s="261"/>
      <c r="R170" s="261"/>
      <c r="S170" s="261"/>
      <c r="T170" s="262"/>
      <c r="U170" s="15"/>
      <c r="V170" s="15"/>
      <c r="W170" s="15"/>
      <c r="X170" s="15"/>
      <c r="Y170" s="15"/>
      <c r="Z170" s="15"/>
      <c r="AA170" s="15"/>
      <c r="AB170" s="15"/>
      <c r="AC170" s="15"/>
      <c r="AD170" s="15"/>
      <c r="AE170" s="15"/>
      <c r="AT170" s="263" t="s">
        <v>135</v>
      </c>
      <c r="AU170" s="263" t="s">
        <v>88</v>
      </c>
      <c r="AV170" s="15" t="s">
        <v>131</v>
      </c>
      <c r="AW170" s="15" t="s">
        <v>35</v>
      </c>
      <c r="AX170" s="15" t="s">
        <v>86</v>
      </c>
      <c r="AY170" s="263" t="s">
        <v>124</v>
      </c>
    </row>
    <row r="171" s="2" customFormat="1" ht="21.75" customHeight="1">
      <c r="A171" s="38"/>
      <c r="B171" s="39"/>
      <c r="C171" s="214" t="s">
        <v>185</v>
      </c>
      <c r="D171" s="214" t="s">
        <v>126</v>
      </c>
      <c r="E171" s="215" t="s">
        <v>186</v>
      </c>
      <c r="F171" s="216" t="s">
        <v>187</v>
      </c>
      <c r="G171" s="217" t="s">
        <v>129</v>
      </c>
      <c r="H171" s="218">
        <v>1590</v>
      </c>
      <c r="I171" s="219"/>
      <c r="J171" s="220">
        <f>ROUND(I171*H171,2)</f>
        <v>0</v>
      </c>
      <c r="K171" s="216" t="s">
        <v>130</v>
      </c>
      <c r="L171" s="44"/>
      <c r="M171" s="221" t="s">
        <v>1</v>
      </c>
      <c r="N171" s="222" t="s">
        <v>43</v>
      </c>
      <c r="O171" s="91"/>
      <c r="P171" s="223">
        <f>O171*H171</f>
        <v>0</v>
      </c>
      <c r="Q171" s="223">
        <v>0</v>
      </c>
      <c r="R171" s="223">
        <f>Q171*H171</f>
        <v>0</v>
      </c>
      <c r="S171" s="223">
        <v>0</v>
      </c>
      <c r="T171" s="224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5" t="s">
        <v>131</v>
      </c>
      <c r="AT171" s="225" t="s">
        <v>126</v>
      </c>
      <c r="AU171" s="225" t="s">
        <v>88</v>
      </c>
      <c r="AY171" s="17" t="s">
        <v>124</v>
      </c>
      <c r="BE171" s="226">
        <f>IF(N171="základní",J171,0)</f>
        <v>0</v>
      </c>
      <c r="BF171" s="226">
        <f>IF(N171="snížená",J171,0)</f>
        <v>0</v>
      </c>
      <c r="BG171" s="226">
        <f>IF(N171="zákl. přenesená",J171,0)</f>
        <v>0</v>
      </c>
      <c r="BH171" s="226">
        <f>IF(N171="sníž. přenesená",J171,0)</f>
        <v>0</v>
      </c>
      <c r="BI171" s="226">
        <f>IF(N171="nulová",J171,0)</f>
        <v>0</v>
      </c>
      <c r="BJ171" s="17" t="s">
        <v>86</v>
      </c>
      <c r="BK171" s="226">
        <f>ROUND(I171*H171,2)</f>
        <v>0</v>
      </c>
      <c r="BL171" s="17" t="s">
        <v>131</v>
      </c>
      <c r="BM171" s="225" t="s">
        <v>188</v>
      </c>
    </row>
    <row r="172" s="2" customFormat="1">
      <c r="A172" s="38"/>
      <c r="B172" s="39"/>
      <c r="C172" s="40"/>
      <c r="D172" s="227" t="s">
        <v>133</v>
      </c>
      <c r="E172" s="40"/>
      <c r="F172" s="228" t="s">
        <v>189</v>
      </c>
      <c r="G172" s="40"/>
      <c r="H172" s="40"/>
      <c r="I172" s="229"/>
      <c r="J172" s="40"/>
      <c r="K172" s="40"/>
      <c r="L172" s="44"/>
      <c r="M172" s="230"/>
      <c r="N172" s="231"/>
      <c r="O172" s="91"/>
      <c r="P172" s="91"/>
      <c r="Q172" s="91"/>
      <c r="R172" s="91"/>
      <c r="S172" s="91"/>
      <c r="T172" s="92"/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T172" s="17" t="s">
        <v>133</v>
      </c>
      <c r="AU172" s="17" t="s">
        <v>88</v>
      </c>
    </row>
    <row r="173" s="13" customFormat="1">
      <c r="A173" s="13"/>
      <c r="B173" s="232"/>
      <c r="C173" s="233"/>
      <c r="D173" s="227" t="s">
        <v>135</v>
      </c>
      <c r="E173" s="234" t="s">
        <v>1</v>
      </c>
      <c r="F173" s="235" t="s">
        <v>183</v>
      </c>
      <c r="G173" s="233"/>
      <c r="H173" s="234" t="s">
        <v>1</v>
      </c>
      <c r="I173" s="236"/>
      <c r="J173" s="233"/>
      <c r="K173" s="233"/>
      <c r="L173" s="237"/>
      <c r="M173" s="238"/>
      <c r="N173" s="239"/>
      <c r="O173" s="239"/>
      <c r="P173" s="239"/>
      <c r="Q173" s="239"/>
      <c r="R173" s="239"/>
      <c r="S173" s="239"/>
      <c r="T173" s="240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1" t="s">
        <v>135</v>
      </c>
      <c r="AU173" s="241" t="s">
        <v>88</v>
      </c>
      <c r="AV173" s="13" t="s">
        <v>86</v>
      </c>
      <c r="AW173" s="13" t="s">
        <v>35</v>
      </c>
      <c r="AX173" s="13" t="s">
        <v>78</v>
      </c>
      <c r="AY173" s="241" t="s">
        <v>124</v>
      </c>
    </row>
    <row r="174" s="14" customFormat="1">
      <c r="A174" s="14"/>
      <c r="B174" s="242"/>
      <c r="C174" s="243"/>
      <c r="D174" s="227" t="s">
        <v>135</v>
      </c>
      <c r="E174" s="244" t="s">
        <v>1</v>
      </c>
      <c r="F174" s="245" t="s">
        <v>184</v>
      </c>
      <c r="G174" s="243"/>
      <c r="H174" s="246">
        <v>1590</v>
      </c>
      <c r="I174" s="247"/>
      <c r="J174" s="243"/>
      <c r="K174" s="243"/>
      <c r="L174" s="248"/>
      <c r="M174" s="249"/>
      <c r="N174" s="250"/>
      <c r="O174" s="250"/>
      <c r="P174" s="250"/>
      <c r="Q174" s="250"/>
      <c r="R174" s="250"/>
      <c r="S174" s="250"/>
      <c r="T174" s="25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T174" s="252" t="s">
        <v>135</v>
      </c>
      <c r="AU174" s="252" t="s">
        <v>88</v>
      </c>
      <c r="AV174" s="14" t="s">
        <v>88</v>
      </c>
      <c r="AW174" s="14" t="s">
        <v>35</v>
      </c>
      <c r="AX174" s="14" t="s">
        <v>78</v>
      </c>
      <c r="AY174" s="252" t="s">
        <v>124</v>
      </c>
    </row>
    <row r="175" s="15" customFormat="1">
      <c r="A175" s="15"/>
      <c r="B175" s="253"/>
      <c r="C175" s="254"/>
      <c r="D175" s="227" t="s">
        <v>135</v>
      </c>
      <c r="E175" s="255" t="s">
        <v>1</v>
      </c>
      <c r="F175" s="256" t="s">
        <v>139</v>
      </c>
      <c r="G175" s="254"/>
      <c r="H175" s="257">
        <v>1590</v>
      </c>
      <c r="I175" s="258"/>
      <c r="J175" s="254"/>
      <c r="K175" s="254"/>
      <c r="L175" s="259"/>
      <c r="M175" s="260"/>
      <c r="N175" s="261"/>
      <c r="O175" s="261"/>
      <c r="P175" s="261"/>
      <c r="Q175" s="261"/>
      <c r="R175" s="261"/>
      <c r="S175" s="261"/>
      <c r="T175" s="262"/>
      <c r="U175" s="15"/>
      <c r="V175" s="15"/>
      <c r="W175" s="15"/>
      <c r="X175" s="15"/>
      <c r="Y175" s="15"/>
      <c r="Z175" s="15"/>
      <c r="AA175" s="15"/>
      <c r="AB175" s="15"/>
      <c r="AC175" s="15"/>
      <c r="AD175" s="15"/>
      <c r="AE175" s="15"/>
      <c r="AT175" s="263" t="s">
        <v>135</v>
      </c>
      <c r="AU175" s="263" t="s">
        <v>88</v>
      </c>
      <c r="AV175" s="15" t="s">
        <v>131</v>
      </c>
      <c r="AW175" s="15" t="s">
        <v>35</v>
      </c>
      <c r="AX175" s="15" t="s">
        <v>86</v>
      </c>
      <c r="AY175" s="263" t="s">
        <v>124</v>
      </c>
    </row>
    <row r="176" s="12" customFormat="1" ht="22.8" customHeight="1">
      <c r="A176" s="12"/>
      <c r="B176" s="198"/>
      <c r="C176" s="199"/>
      <c r="D176" s="200" t="s">
        <v>77</v>
      </c>
      <c r="E176" s="212" t="s">
        <v>185</v>
      </c>
      <c r="F176" s="212" t="s">
        <v>190</v>
      </c>
      <c r="G176" s="199"/>
      <c r="H176" s="199"/>
      <c r="I176" s="202"/>
      <c r="J176" s="213">
        <f>BK176</f>
        <v>0</v>
      </c>
      <c r="K176" s="199"/>
      <c r="L176" s="204"/>
      <c r="M176" s="205"/>
      <c r="N176" s="206"/>
      <c r="O176" s="206"/>
      <c r="P176" s="207">
        <f>SUM(P177:P180)</f>
        <v>0</v>
      </c>
      <c r="Q176" s="206"/>
      <c r="R176" s="207">
        <f>SUM(R177:R180)</f>
        <v>0.93324000000000007</v>
      </c>
      <c r="S176" s="206"/>
      <c r="T176" s="208">
        <f>SUM(T177:T180)</f>
        <v>0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9" t="s">
        <v>86</v>
      </c>
      <c r="AT176" s="210" t="s">
        <v>77</v>
      </c>
      <c r="AU176" s="210" t="s">
        <v>86</v>
      </c>
      <c r="AY176" s="209" t="s">
        <v>124</v>
      </c>
      <c r="BK176" s="211">
        <f>SUM(BK177:BK180)</f>
        <v>0</v>
      </c>
    </row>
    <row r="177" s="2" customFormat="1" ht="21.75" customHeight="1">
      <c r="A177" s="38"/>
      <c r="B177" s="39"/>
      <c r="C177" s="214" t="s">
        <v>191</v>
      </c>
      <c r="D177" s="214" t="s">
        <v>126</v>
      </c>
      <c r="E177" s="215" t="s">
        <v>192</v>
      </c>
      <c r="F177" s="216" t="s">
        <v>193</v>
      </c>
      <c r="G177" s="217" t="s">
        <v>194</v>
      </c>
      <c r="H177" s="218">
        <v>3</v>
      </c>
      <c r="I177" s="219"/>
      <c r="J177" s="220">
        <f>ROUND(I177*H177,2)</f>
        <v>0</v>
      </c>
      <c r="K177" s="216" t="s">
        <v>195</v>
      </c>
      <c r="L177" s="44"/>
      <c r="M177" s="221" t="s">
        <v>1</v>
      </c>
      <c r="N177" s="222" t="s">
        <v>43</v>
      </c>
      <c r="O177" s="91"/>
      <c r="P177" s="223">
        <f>O177*H177</f>
        <v>0</v>
      </c>
      <c r="Q177" s="223">
        <v>0.31108000000000002</v>
      </c>
      <c r="R177" s="223">
        <f>Q177*H177</f>
        <v>0.93324000000000007</v>
      </c>
      <c r="S177" s="223">
        <v>0</v>
      </c>
      <c r="T177" s="224">
        <f>S177*H177</f>
        <v>0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5" t="s">
        <v>131</v>
      </c>
      <c r="AT177" s="225" t="s">
        <v>126</v>
      </c>
      <c r="AU177" s="225" t="s">
        <v>88</v>
      </c>
      <c r="AY177" s="17" t="s">
        <v>124</v>
      </c>
      <c r="BE177" s="226">
        <f>IF(N177="základní",J177,0)</f>
        <v>0</v>
      </c>
      <c r="BF177" s="226">
        <f>IF(N177="snížená",J177,0)</f>
        <v>0</v>
      </c>
      <c r="BG177" s="226">
        <f>IF(N177="zákl. přenesená",J177,0)</f>
        <v>0</v>
      </c>
      <c r="BH177" s="226">
        <f>IF(N177="sníž. přenesená",J177,0)</f>
        <v>0</v>
      </c>
      <c r="BI177" s="226">
        <f>IF(N177="nulová",J177,0)</f>
        <v>0</v>
      </c>
      <c r="BJ177" s="17" t="s">
        <v>86</v>
      </c>
      <c r="BK177" s="226">
        <f>ROUND(I177*H177,2)</f>
        <v>0</v>
      </c>
      <c r="BL177" s="17" t="s">
        <v>131</v>
      </c>
      <c r="BM177" s="225" t="s">
        <v>196</v>
      </c>
    </row>
    <row r="178" s="2" customFormat="1">
      <c r="A178" s="38"/>
      <c r="B178" s="39"/>
      <c r="C178" s="40"/>
      <c r="D178" s="227" t="s">
        <v>133</v>
      </c>
      <c r="E178" s="40"/>
      <c r="F178" s="228" t="s">
        <v>197</v>
      </c>
      <c r="G178" s="40"/>
      <c r="H178" s="40"/>
      <c r="I178" s="229"/>
      <c r="J178" s="40"/>
      <c r="K178" s="40"/>
      <c r="L178" s="44"/>
      <c r="M178" s="230"/>
      <c r="N178" s="231"/>
      <c r="O178" s="91"/>
      <c r="P178" s="91"/>
      <c r="Q178" s="91"/>
      <c r="R178" s="91"/>
      <c r="S178" s="91"/>
      <c r="T178" s="92"/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T178" s="17" t="s">
        <v>133</v>
      </c>
      <c r="AU178" s="17" t="s">
        <v>88</v>
      </c>
    </row>
    <row r="179" s="14" customFormat="1">
      <c r="A179" s="14"/>
      <c r="B179" s="242"/>
      <c r="C179" s="243"/>
      <c r="D179" s="227" t="s">
        <v>135</v>
      </c>
      <c r="E179" s="244" t="s">
        <v>1</v>
      </c>
      <c r="F179" s="245" t="s">
        <v>145</v>
      </c>
      <c r="G179" s="243"/>
      <c r="H179" s="246">
        <v>3</v>
      </c>
      <c r="I179" s="247"/>
      <c r="J179" s="243"/>
      <c r="K179" s="243"/>
      <c r="L179" s="248"/>
      <c r="M179" s="249"/>
      <c r="N179" s="250"/>
      <c r="O179" s="250"/>
      <c r="P179" s="250"/>
      <c r="Q179" s="250"/>
      <c r="R179" s="250"/>
      <c r="S179" s="250"/>
      <c r="T179" s="25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T179" s="252" t="s">
        <v>135</v>
      </c>
      <c r="AU179" s="252" t="s">
        <v>88</v>
      </c>
      <c r="AV179" s="14" t="s">
        <v>88</v>
      </c>
      <c r="AW179" s="14" t="s">
        <v>35</v>
      </c>
      <c r="AX179" s="14" t="s">
        <v>78</v>
      </c>
      <c r="AY179" s="252" t="s">
        <v>124</v>
      </c>
    </row>
    <row r="180" s="15" customFormat="1">
      <c r="A180" s="15"/>
      <c r="B180" s="253"/>
      <c r="C180" s="254"/>
      <c r="D180" s="227" t="s">
        <v>135</v>
      </c>
      <c r="E180" s="255" t="s">
        <v>1</v>
      </c>
      <c r="F180" s="256" t="s">
        <v>139</v>
      </c>
      <c r="G180" s="254"/>
      <c r="H180" s="257">
        <v>3</v>
      </c>
      <c r="I180" s="258"/>
      <c r="J180" s="254"/>
      <c r="K180" s="254"/>
      <c r="L180" s="259"/>
      <c r="M180" s="260"/>
      <c r="N180" s="261"/>
      <c r="O180" s="261"/>
      <c r="P180" s="261"/>
      <c r="Q180" s="261"/>
      <c r="R180" s="261"/>
      <c r="S180" s="261"/>
      <c r="T180" s="262"/>
      <c r="U180" s="15"/>
      <c r="V180" s="15"/>
      <c r="W180" s="15"/>
      <c r="X180" s="15"/>
      <c r="Y180" s="15"/>
      <c r="Z180" s="15"/>
      <c r="AA180" s="15"/>
      <c r="AB180" s="15"/>
      <c r="AC180" s="15"/>
      <c r="AD180" s="15"/>
      <c r="AE180" s="15"/>
      <c r="AT180" s="263" t="s">
        <v>135</v>
      </c>
      <c r="AU180" s="263" t="s">
        <v>88</v>
      </c>
      <c r="AV180" s="15" t="s">
        <v>131</v>
      </c>
      <c r="AW180" s="15" t="s">
        <v>35</v>
      </c>
      <c r="AX180" s="15" t="s">
        <v>86</v>
      </c>
      <c r="AY180" s="263" t="s">
        <v>124</v>
      </c>
    </row>
    <row r="181" s="12" customFormat="1" ht="22.8" customHeight="1">
      <c r="A181" s="12"/>
      <c r="B181" s="198"/>
      <c r="C181" s="199"/>
      <c r="D181" s="200" t="s">
        <v>77</v>
      </c>
      <c r="E181" s="212" t="s">
        <v>191</v>
      </c>
      <c r="F181" s="212" t="s">
        <v>198</v>
      </c>
      <c r="G181" s="199"/>
      <c r="H181" s="199"/>
      <c r="I181" s="202"/>
      <c r="J181" s="213">
        <f>BK181</f>
        <v>0</v>
      </c>
      <c r="K181" s="199"/>
      <c r="L181" s="204"/>
      <c r="M181" s="205"/>
      <c r="N181" s="206"/>
      <c r="O181" s="206"/>
      <c r="P181" s="207">
        <f>SUM(P182:P255)</f>
        <v>0</v>
      </c>
      <c r="Q181" s="206"/>
      <c r="R181" s="207">
        <f>SUM(R182:R255)</f>
        <v>24.960340000000002</v>
      </c>
      <c r="S181" s="206"/>
      <c r="T181" s="208">
        <f>SUM(T182:T255)</f>
        <v>37.579999999999998</v>
      </c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R181" s="209" t="s">
        <v>86</v>
      </c>
      <c r="AT181" s="210" t="s">
        <v>77</v>
      </c>
      <c r="AU181" s="210" t="s">
        <v>86</v>
      </c>
      <c r="AY181" s="209" t="s">
        <v>124</v>
      </c>
      <c r="BK181" s="211">
        <f>SUM(BK182:BK255)</f>
        <v>0</v>
      </c>
    </row>
    <row r="182" s="2" customFormat="1" ht="21.75" customHeight="1">
      <c r="A182" s="38"/>
      <c r="B182" s="39"/>
      <c r="C182" s="214" t="s">
        <v>199</v>
      </c>
      <c r="D182" s="214" t="s">
        <v>126</v>
      </c>
      <c r="E182" s="215" t="s">
        <v>200</v>
      </c>
      <c r="F182" s="216" t="s">
        <v>201</v>
      </c>
      <c r="G182" s="217" t="s">
        <v>154</v>
      </c>
      <c r="H182" s="218">
        <v>60</v>
      </c>
      <c r="I182" s="219"/>
      <c r="J182" s="220">
        <f>ROUND(I182*H182,2)</f>
        <v>0</v>
      </c>
      <c r="K182" s="216" t="s">
        <v>130</v>
      </c>
      <c r="L182" s="44"/>
      <c r="M182" s="221" t="s">
        <v>1</v>
      </c>
      <c r="N182" s="222" t="s">
        <v>43</v>
      </c>
      <c r="O182" s="91"/>
      <c r="P182" s="223">
        <f>O182*H182</f>
        <v>0</v>
      </c>
      <c r="Q182" s="223">
        <v>0.095990000000000006</v>
      </c>
      <c r="R182" s="223">
        <f>Q182*H182</f>
        <v>5.7594000000000003</v>
      </c>
      <c r="S182" s="223">
        <v>0</v>
      </c>
      <c r="T182" s="224">
        <f>S182*H182</f>
        <v>0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5" t="s">
        <v>131</v>
      </c>
      <c r="AT182" s="225" t="s">
        <v>126</v>
      </c>
      <c r="AU182" s="225" t="s">
        <v>88</v>
      </c>
      <c r="AY182" s="17" t="s">
        <v>124</v>
      </c>
      <c r="BE182" s="226">
        <f>IF(N182="základní",J182,0)</f>
        <v>0</v>
      </c>
      <c r="BF182" s="226">
        <f>IF(N182="snížená",J182,0)</f>
        <v>0</v>
      </c>
      <c r="BG182" s="226">
        <f>IF(N182="zákl. přenesená",J182,0)</f>
        <v>0</v>
      </c>
      <c r="BH182" s="226">
        <f>IF(N182="sníž. přenesená",J182,0)</f>
        <v>0</v>
      </c>
      <c r="BI182" s="226">
        <f>IF(N182="nulová",J182,0)</f>
        <v>0</v>
      </c>
      <c r="BJ182" s="17" t="s">
        <v>86</v>
      </c>
      <c r="BK182" s="226">
        <f>ROUND(I182*H182,2)</f>
        <v>0</v>
      </c>
      <c r="BL182" s="17" t="s">
        <v>131</v>
      </c>
      <c r="BM182" s="225" t="s">
        <v>202</v>
      </c>
    </row>
    <row r="183" s="2" customFormat="1">
      <c r="A183" s="38"/>
      <c r="B183" s="39"/>
      <c r="C183" s="40"/>
      <c r="D183" s="227" t="s">
        <v>133</v>
      </c>
      <c r="E183" s="40"/>
      <c r="F183" s="228" t="s">
        <v>203</v>
      </c>
      <c r="G183" s="40"/>
      <c r="H183" s="40"/>
      <c r="I183" s="229"/>
      <c r="J183" s="40"/>
      <c r="K183" s="40"/>
      <c r="L183" s="44"/>
      <c r="M183" s="230"/>
      <c r="N183" s="231"/>
      <c r="O183" s="91"/>
      <c r="P183" s="91"/>
      <c r="Q183" s="91"/>
      <c r="R183" s="91"/>
      <c r="S183" s="91"/>
      <c r="T183" s="92"/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T183" s="17" t="s">
        <v>133</v>
      </c>
      <c r="AU183" s="17" t="s">
        <v>88</v>
      </c>
    </row>
    <row r="184" s="13" customFormat="1">
      <c r="A184" s="13"/>
      <c r="B184" s="232"/>
      <c r="C184" s="233"/>
      <c r="D184" s="227" t="s">
        <v>135</v>
      </c>
      <c r="E184" s="234" t="s">
        <v>1</v>
      </c>
      <c r="F184" s="235" t="s">
        <v>204</v>
      </c>
      <c r="G184" s="233"/>
      <c r="H184" s="234" t="s">
        <v>1</v>
      </c>
      <c r="I184" s="236"/>
      <c r="J184" s="233"/>
      <c r="K184" s="233"/>
      <c r="L184" s="237"/>
      <c r="M184" s="238"/>
      <c r="N184" s="239"/>
      <c r="O184" s="239"/>
      <c r="P184" s="239"/>
      <c r="Q184" s="239"/>
      <c r="R184" s="239"/>
      <c r="S184" s="239"/>
      <c r="T184" s="240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41" t="s">
        <v>135</v>
      </c>
      <c r="AU184" s="241" t="s">
        <v>88</v>
      </c>
      <c r="AV184" s="13" t="s">
        <v>86</v>
      </c>
      <c r="AW184" s="13" t="s">
        <v>35</v>
      </c>
      <c r="AX184" s="13" t="s">
        <v>78</v>
      </c>
      <c r="AY184" s="241" t="s">
        <v>124</v>
      </c>
    </row>
    <row r="185" s="14" customFormat="1">
      <c r="A185" s="14"/>
      <c r="B185" s="242"/>
      <c r="C185" s="243"/>
      <c r="D185" s="227" t="s">
        <v>135</v>
      </c>
      <c r="E185" s="244" t="s">
        <v>1</v>
      </c>
      <c r="F185" s="245" t="s">
        <v>158</v>
      </c>
      <c r="G185" s="243"/>
      <c r="H185" s="246">
        <v>60</v>
      </c>
      <c r="I185" s="247"/>
      <c r="J185" s="243"/>
      <c r="K185" s="243"/>
      <c r="L185" s="248"/>
      <c r="M185" s="249"/>
      <c r="N185" s="250"/>
      <c r="O185" s="250"/>
      <c r="P185" s="250"/>
      <c r="Q185" s="250"/>
      <c r="R185" s="250"/>
      <c r="S185" s="250"/>
      <c r="T185" s="25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52" t="s">
        <v>135</v>
      </c>
      <c r="AU185" s="252" t="s">
        <v>88</v>
      </c>
      <c r="AV185" s="14" t="s">
        <v>88</v>
      </c>
      <c r="AW185" s="14" t="s">
        <v>35</v>
      </c>
      <c r="AX185" s="14" t="s">
        <v>78</v>
      </c>
      <c r="AY185" s="252" t="s">
        <v>124</v>
      </c>
    </row>
    <row r="186" s="15" customFormat="1">
      <c r="A186" s="15"/>
      <c r="B186" s="253"/>
      <c r="C186" s="254"/>
      <c r="D186" s="227" t="s">
        <v>135</v>
      </c>
      <c r="E186" s="255" t="s">
        <v>1</v>
      </c>
      <c r="F186" s="256" t="s">
        <v>139</v>
      </c>
      <c r="G186" s="254"/>
      <c r="H186" s="257">
        <v>60</v>
      </c>
      <c r="I186" s="258"/>
      <c r="J186" s="254"/>
      <c r="K186" s="254"/>
      <c r="L186" s="259"/>
      <c r="M186" s="260"/>
      <c r="N186" s="261"/>
      <c r="O186" s="261"/>
      <c r="P186" s="261"/>
      <c r="Q186" s="261"/>
      <c r="R186" s="261"/>
      <c r="S186" s="261"/>
      <c r="T186" s="262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3" t="s">
        <v>135</v>
      </c>
      <c r="AU186" s="263" t="s">
        <v>88</v>
      </c>
      <c r="AV186" s="15" t="s">
        <v>131</v>
      </c>
      <c r="AW186" s="15" t="s">
        <v>35</v>
      </c>
      <c r="AX186" s="15" t="s">
        <v>86</v>
      </c>
      <c r="AY186" s="263" t="s">
        <v>124</v>
      </c>
    </row>
    <row r="187" s="2" customFormat="1" ht="16.5" customHeight="1">
      <c r="A187" s="38"/>
      <c r="B187" s="39"/>
      <c r="C187" s="264" t="s">
        <v>205</v>
      </c>
      <c r="D187" s="264" t="s">
        <v>206</v>
      </c>
      <c r="E187" s="265" t="s">
        <v>207</v>
      </c>
      <c r="F187" s="266" t="s">
        <v>208</v>
      </c>
      <c r="G187" s="267" t="s">
        <v>154</v>
      </c>
      <c r="H187" s="268">
        <v>61.200000000000003</v>
      </c>
      <c r="I187" s="269"/>
      <c r="J187" s="270">
        <f>ROUND(I187*H187,2)</f>
        <v>0</v>
      </c>
      <c r="K187" s="266" t="s">
        <v>130</v>
      </c>
      <c r="L187" s="271"/>
      <c r="M187" s="272" t="s">
        <v>1</v>
      </c>
      <c r="N187" s="273" t="s">
        <v>43</v>
      </c>
      <c r="O187" s="91"/>
      <c r="P187" s="223">
        <f>O187*H187</f>
        <v>0</v>
      </c>
      <c r="Q187" s="223">
        <v>0.028000000000000001</v>
      </c>
      <c r="R187" s="223">
        <f>Q187*H187</f>
        <v>1.7136</v>
      </c>
      <c r="S187" s="223">
        <v>0</v>
      </c>
      <c r="T187" s="224">
        <f>S187*H187</f>
        <v>0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5" t="s">
        <v>185</v>
      </c>
      <c r="AT187" s="225" t="s">
        <v>206</v>
      </c>
      <c r="AU187" s="225" t="s">
        <v>88</v>
      </c>
      <c r="AY187" s="17" t="s">
        <v>124</v>
      </c>
      <c r="BE187" s="226">
        <f>IF(N187="základní",J187,0)</f>
        <v>0</v>
      </c>
      <c r="BF187" s="226">
        <f>IF(N187="snížená",J187,0)</f>
        <v>0</v>
      </c>
      <c r="BG187" s="226">
        <f>IF(N187="zákl. přenesená",J187,0)</f>
        <v>0</v>
      </c>
      <c r="BH187" s="226">
        <f>IF(N187="sníž. přenesená",J187,0)</f>
        <v>0</v>
      </c>
      <c r="BI187" s="226">
        <f>IF(N187="nulová",J187,0)</f>
        <v>0</v>
      </c>
      <c r="BJ187" s="17" t="s">
        <v>86</v>
      </c>
      <c r="BK187" s="226">
        <f>ROUND(I187*H187,2)</f>
        <v>0</v>
      </c>
      <c r="BL187" s="17" t="s">
        <v>131</v>
      </c>
      <c r="BM187" s="225" t="s">
        <v>209</v>
      </c>
    </row>
    <row r="188" s="2" customFormat="1">
      <c r="A188" s="38"/>
      <c r="B188" s="39"/>
      <c r="C188" s="40"/>
      <c r="D188" s="227" t="s">
        <v>133</v>
      </c>
      <c r="E188" s="40"/>
      <c r="F188" s="228" t="s">
        <v>208</v>
      </c>
      <c r="G188" s="40"/>
      <c r="H188" s="40"/>
      <c r="I188" s="229"/>
      <c r="J188" s="40"/>
      <c r="K188" s="40"/>
      <c r="L188" s="44"/>
      <c r="M188" s="230"/>
      <c r="N188" s="231"/>
      <c r="O188" s="91"/>
      <c r="P188" s="91"/>
      <c r="Q188" s="91"/>
      <c r="R188" s="91"/>
      <c r="S188" s="91"/>
      <c r="T188" s="92"/>
      <c r="U188" s="38"/>
      <c r="V188" s="38"/>
      <c r="W188" s="38"/>
      <c r="X188" s="38"/>
      <c r="Y188" s="38"/>
      <c r="Z188" s="38"/>
      <c r="AA188" s="38"/>
      <c r="AB188" s="38"/>
      <c r="AC188" s="38"/>
      <c r="AD188" s="38"/>
      <c r="AE188" s="38"/>
      <c r="AT188" s="17" t="s">
        <v>133</v>
      </c>
      <c r="AU188" s="17" t="s">
        <v>88</v>
      </c>
    </row>
    <row r="189" s="14" customFormat="1">
      <c r="A189" s="14"/>
      <c r="B189" s="242"/>
      <c r="C189" s="243"/>
      <c r="D189" s="227" t="s">
        <v>135</v>
      </c>
      <c r="E189" s="243"/>
      <c r="F189" s="245" t="s">
        <v>210</v>
      </c>
      <c r="G189" s="243"/>
      <c r="H189" s="246">
        <v>61.200000000000003</v>
      </c>
      <c r="I189" s="247"/>
      <c r="J189" s="243"/>
      <c r="K189" s="243"/>
      <c r="L189" s="248"/>
      <c r="M189" s="249"/>
      <c r="N189" s="250"/>
      <c r="O189" s="250"/>
      <c r="P189" s="250"/>
      <c r="Q189" s="250"/>
      <c r="R189" s="250"/>
      <c r="S189" s="250"/>
      <c r="T189" s="25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52" t="s">
        <v>135</v>
      </c>
      <c r="AU189" s="252" t="s">
        <v>88</v>
      </c>
      <c r="AV189" s="14" t="s">
        <v>88</v>
      </c>
      <c r="AW189" s="14" t="s">
        <v>4</v>
      </c>
      <c r="AX189" s="14" t="s">
        <v>86</v>
      </c>
      <c r="AY189" s="252" t="s">
        <v>124</v>
      </c>
    </row>
    <row r="190" s="2" customFormat="1" ht="16.5" customHeight="1">
      <c r="A190" s="38"/>
      <c r="B190" s="39"/>
      <c r="C190" s="214" t="s">
        <v>8</v>
      </c>
      <c r="D190" s="214" t="s">
        <v>126</v>
      </c>
      <c r="E190" s="215" t="s">
        <v>211</v>
      </c>
      <c r="F190" s="216" t="s">
        <v>212</v>
      </c>
      <c r="G190" s="217" t="s">
        <v>129</v>
      </c>
      <c r="H190" s="218">
        <v>477</v>
      </c>
      <c r="I190" s="219"/>
      <c r="J190" s="220">
        <f>ROUND(I190*H190,2)</f>
        <v>0</v>
      </c>
      <c r="K190" s="216" t="s">
        <v>130</v>
      </c>
      <c r="L190" s="44"/>
      <c r="M190" s="221" t="s">
        <v>1</v>
      </c>
      <c r="N190" s="222" t="s">
        <v>43</v>
      </c>
      <c r="O190" s="91"/>
      <c r="P190" s="223">
        <f>O190*H190</f>
        <v>0</v>
      </c>
      <c r="Q190" s="223">
        <v>0.013860000000000001</v>
      </c>
      <c r="R190" s="223">
        <f>Q190*H190</f>
        <v>6.6112200000000003</v>
      </c>
      <c r="S190" s="223">
        <v>0</v>
      </c>
      <c r="T190" s="224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25" t="s">
        <v>131</v>
      </c>
      <c r="AT190" s="225" t="s">
        <v>126</v>
      </c>
      <c r="AU190" s="225" t="s">
        <v>88</v>
      </c>
      <c r="AY190" s="17" t="s">
        <v>124</v>
      </c>
      <c r="BE190" s="226">
        <f>IF(N190="základní",J190,0)</f>
        <v>0</v>
      </c>
      <c r="BF190" s="226">
        <f>IF(N190="snížená",J190,0)</f>
        <v>0</v>
      </c>
      <c r="BG190" s="226">
        <f>IF(N190="zákl. přenesená",J190,0)</f>
        <v>0</v>
      </c>
      <c r="BH190" s="226">
        <f>IF(N190="sníž. přenesená",J190,0)</f>
        <v>0</v>
      </c>
      <c r="BI190" s="226">
        <f>IF(N190="nulová",J190,0)</f>
        <v>0</v>
      </c>
      <c r="BJ190" s="17" t="s">
        <v>86</v>
      </c>
      <c r="BK190" s="226">
        <f>ROUND(I190*H190,2)</f>
        <v>0</v>
      </c>
      <c r="BL190" s="17" t="s">
        <v>131</v>
      </c>
      <c r="BM190" s="225" t="s">
        <v>213</v>
      </c>
    </row>
    <row r="191" s="2" customFormat="1">
      <c r="A191" s="38"/>
      <c r="B191" s="39"/>
      <c r="C191" s="40"/>
      <c r="D191" s="227" t="s">
        <v>133</v>
      </c>
      <c r="E191" s="40"/>
      <c r="F191" s="228" t="s">
        <v>214</v>
      </c>
      <c r="G191" s="40"/>
      <c r="H191" s="40"/>
      <c r="I191" s="229"/>
      <c r="J191" s="40"/>
      <c r="K191" s="40"/>
      <c r="L191" s="44"/>
      <c r="M191" s="230"/>
      <c r="N191" s="231"/>
      <c r="O191" s="91"/>
      <c r="P191" s="91"/>
      <c r="Q191" s="91"/>
      <c r="R191" s="91"/>
      <c r="S191" s="91"/>
      <c r="T191" s="92"/>
      <c r="U191" s="38"/>
      <c r="V191" s="38"/>
      <c r="W191" s="38"/>
      <c r="X191" s="38"/>
      <c r="Y191" s="38"/>
      <c r="Z191" s="38"/>
      <c r="AA191" s="38"/>
      <c r="AB191" s="38"/>
      <c r="AC191" s="38"/>
      <c r="AD191" s="38"/>
      <c r="AE191" s="38"/>
      <c r="AT191" s="17" t="s">
        <v>133</v>
      </c>
      <c r="AU191" s="17" t="s">
        <v>88</v>
      </c>
    </row>
    <row r="192" s="13" customFormat="1">
      <c r="A192" s="13"/>
      <c r="B192" s="232"/>
      <c r="C192" s="233"/>
      <c r="D192" s="227" t="s">
        <v>135</v>
      </c>
      <c r="E192" s="234" t="s">
        <v>1</v>
      </c>
      <c r="F192" s="235" t="s">
        <v>215</v>
      </c>
      <c r="G192" s="233"/>
      <c r="H192" s="234" t="s">
        <v>1</v>
      </c>
      <c r="I192" s="236"/>
      <c r="J192" s="233"/>
      <c r="K192" s="233"/>
      <c r="L192" s="237"/>
      <c r="M192" s="238"/>
      <c r="N192" s="239"/>
      <c r="O192" s="239"/>
      <c r="P192" s="239"/>
      <c r="Q192" s="239"/>
      <c r="R192" s="239"/>
      <c r="S192" s="239"/>
      <c r="T192" s="240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1" t="s">
        <v>135</v>
      </c>
      <c r="AU192" s="241" t="s">
        <v>88</v>
      </c>
      <c r="AV192" s="13" t="s">
        <v>86</v>
      </c>
      <c r="AW192" s="13" t="s">
        <v>35</v>
      </c>
      <c r="AX192" s="13" t="s">
        <v>78</v>
      </c>
      <c r="AY192" s="241" t="s">
        <v>124</v>
      </c>
    </row>
    <row r="193" s="14" customFormat="1">
      <c r="A193" s="14"/>
      <c r="B193" s="242"/>
      <c r="C193" s="243"/>
      <c r="D193" s="227" t="s">
        <v>135</v>
      </c>
      <c r="E193" s="244" t="s">
        <v>1</v>
      </c>
      <c r="F193" s="245" t="s">
        <v>216</v>
      </c>
      <c r="G193" s="243"/>
      <c r="H193" s="246">
        <v>477</v>
      </c>
      <c r="I193" s="247"/>
      <c r="J193" s="243"/>
      <c r="K193" s="243"/>
      <c r="L193" s="248"/>
      <c r="M193" s="249"/>
      <c r="N193" s="250"/>
      <c r="O193" s="250"/>
      <c r="P193" s="250"/>
      <c r="Q193" s="250"/>
      <c r="R193" s="250"/>
      <c r="S193" s="250"/>
      <c r="T193" s="25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52" t="s">
        <v>135</v>
      </c>
      <c r="AU193" s="252" t="s">
        <v>88</v>
      </c>
      <c r="AV193" s="14" t="s">
        <v>88</v>
      </c>
      <c r="AW193" s="14" t="s">
        <v>35</v>
      </c>
      <c r="AX193" s="14" t="s">
        <v>78</v>
      </c>
      <c r="AY193" s="252" t="s">
        <v>124</v>
      </c>
    </row>
    <row r="194" s="15" customFormat="1">
      <c r="A194" s="15"/>
      <c r="B194" s="253"/>
      <c r="C194" s="254"/>
      <c r="D194" s="227" t="s">
        <v>135</v>
      </c>
      <c r="E194" s="255" t="s">
        <v>1</v>
      </c>
      <c r="F194" s="256" t="s">
        <v>139</v>
      </c>
      <c r="G194" s="254"/>
      <c r="H194" s="257">
        <v>477</v>
      </c>
      <c r="I194" s="258"/>
      <c r="J194" s="254"/>
      <c r="K194" s="254"/>
      <c r="L194" s="259"/>
      <c r="M194" s="260"/>
      <c r="N194" s="261"/>
      <c r="O194" s="261"/>
      <c r="P194" s="261"/>
      <c r="Q194" s="261"/>
      <c r="R194" s="261"/>
      <c r="S194" s="261"/>
      <c r="T194" s="262"/>
      <c r="U194" s="15"/>
      <c r="V194" s="15"/>
      <c r="W194" s="15"/>
      <c r="X194" s="15"/>
      <c r="Y194" s="15"/>
      <c r="Z194" s="15"/>
      <c r="AA194" s="15"/>
      <c r="AB194" s="15"/>
      <c r="AC194" s="15"/>
      <c r="AD194" s="15"/>
      <c r="AE194" s="15"/>
      <c r="AT194" s="263" t="s">
        <v>135</v>
      </c>
      <c r="AU194" s="263" t="s">
        <v>88</v>
      </c>
      <c r="AV194" s="15" t="s">
        <v>131</v>
      </c>
      <c r="AW194" s="15" t="s">
        <v>35</v>
      </c>
      <c r="AX194" s="15" t="s">
        <v>86</v>
      </c>
      <c r="AY194" s="263" t="s">
        <v>124</v>
      </c>
    </row>
    <row r="195" s="2" customFormat="1" ht="16.5" customHeight="1">
      <c r="A195" s="38"/>
      <c r="B195" s="39"/>
      <c r="C195" s="214" t="s">
        <v>217</v>
      </c>
      <c r="D195" s="214" t="s">
        <v>126</v>
      </c>
      <c r="E195" s="215" t="s">
        <v>218</v>
      </c>
      <c r="F195" s="216" t="s">
        <v>219</v>
      </c>
      <c r="G195" s="217" t="s">
        <v>154</v>
      </c>
      <c r="H195" s="218">
        <v>74.5</v>
      </c>
      <c r="I195" s="219"/>
      <c r="J195" s="220">
        <f>ROUND(I195*H195,2)</f>
        <v>0</v>
      </c>
      <c r="K195" s="216" t="s">
        <v>130</v>
      </c>
      <c r="L195" s="44"/>
      <c r="M195" s="221" t="s">
        <v>1</v>
      </c>
      <c r="N195" s="222" t="s">
        <v>43</v>
      </c>
      <c r="O195" s="91"/>
      <c r="P195" s="223">
        <f>O195*H195</f>
        <v>0</v>
      </c>
      <c r="Q195" s="223">
        <v>0</v>
      </c>
      <c r="R195" s="223">
        <f>Q195*H195</f>
        <v>0</v>
      </c>
      <c r="S195" s="223">
        <v>0</v>
      </c>
      <c r="T195" s="224">
        <f>S195*H195</f>
        <v>0</v>
      </c>
      <c r="U195" s="38"/>
      <c r="V195" s="38"/>
      <c r="W195" s="38"/>
      <c r="X195" s="38"/>
      <c r="Y195" s="38"/>
      <c r="Z195" s="38"/>
      <c r="AA195" s="38"/>
      <c r="AB195" s="38"/>
      <c r="AC195" s="38"/>
      <c r="AD195" s="38"/>
      <c r="AE195" s="38"/>
      <c r="AR195" s="225" t="s">
        <v>131</v>
      </c>
      <c r="AT195" s="225" t="s">
        <v>126</v>
      </c>
      <c r="AU195" s="225" t="s">
        <v>88</v>
      </c>
      <c r="AY195" s="17" t="s">
        <v>124</v>
      </c>
      <c r="BE195" s="226">
        <f>IF(N195="základní",J195,0)</f>
        <v>0</v>
      </c>
      <c r="BF195" s="226">
        <f>IF(N195="snížená",J195,0)</f>
        <v>0</v>
      </c>
      <c r="BG195" s="226">
        <f>IF(N195="zákl. přenesená",J195,0)</f>
        <v>0</v>
      </c>
      <c r="BH195" s="226">
        <f>IF(N195="sníž. přenesená",J195,0)</f>
        <v>0</v>
      </c>
      <c r="BI195" s="226">
        <f>IF(N195="nulová",J195,0)</f>
        <v>0</v>
      </c>
      <c r="BJ195" s="17" t="s">
        <v>86</v>
      </c>
      <c r="BK195" s="226">
        <f>ROUND(I195*H195,2)</f>
        <v>0</v>
      </c>
      <c r="BL195" s="17" t="s">
        <v>131</v>
      </c>
      <c r="BM195" s="225" t="s">
        <v>220</v>
      </c>
    </row>
    <row r="196" s="2" customFormat="1">
      <c r="A196" s="38"/>
      <c r="B196" s="39"/>
      <c r="C196" s="40"/>
      <c r="D196" s="227" t="s">
        <v>133</v>
      </c>
      <c r="E196" s="40"/>
      <c r="F196" s="228" t="s">
        <v>221</v>
      </c>
      <c r="G196" s="40"/>
      <c r="H196" s="40"/>
      <c r="I196" s="229"/>
      <c r="J196" s="40"/>
      <c r="K196" s="40"/>
      <c r="L196" s="44"/>
      <c r="M196" s="230"/>
      <c r="N196" s="231"/>
      <c r="O196" s="91"/>
      <c r="P196" s="91"/>
      <c r="Q196" s="91"/>
      <c r="R196" s="91"/>
      <c r="S196" s="91"/>
      <c r="T196" s="92"/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T196" s="17" t="s">
        <v>133</v>
      </c>
      <c r="AU196" s="17" t="s">
        <v>88</v>
      </c>
    </row>
    <row r="197" s="14" customFormat="1">
      <c r="A197" s="14"/>
      <c r="B197" s="242"/>
      <c r="C197" s="243"/>
      <c r="D197" s="227" t="s">
        <v>135</v>
      </c>
      <c r="E197" s="244" t="s">
        <v>1</v>
      </c>
      <c r="F197" s="245" t="s">
        <v>222</v>
      </c>
      <c r="G197" s="243"/>
      <c r="H197" s="246">
        <v>74.5</v>
      </c>
      <c r="I197" s="247"/>
      <c r="J197" s="243"/>
      <c r="K197" s="243"/>
      <c r="L197" s="248"/>
      <c r="M197" s="249"/>
      <c r="N197" s="250"/>
      <c r="O197" s="250"/>
      <c r="P197" s="250"/>
      <c r="Q197" s="250"/>
      <c r="R197" s="250"/>
      <c r="S197" s="250"/>
      <c r="T197" s="25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52" t="s">
        <v>135</v>
      </c>
      <c r="AU197" s="252" t="s">
        <v>88</v>
      </c>
      <c r="AV197" s="14" t="s">
        <v>88</v>
      </c>
      <c r="AW197" s="14" t="s">
        <v>35</v>
      </c>
      <c r="AX197" s="14" t="s">
        <v>78</v>
      </c>
      <c r="AY197" s="252" t="s">
        <v>124</v>
      </c>
    </row>
    <row r="198" s="15" customFormat="1">
      <c r="A198" s="15"/>
      <c r="B198" s="253"/>
      <c r="C198" s="254"/>
      <c r="D198" s="227" t="s">
        <v>135</v>
      </c>
      <c r="E198" s="255" t="s">
        <v>1</v>
      </c>
      <c r="F198" s="256" t="s">
        <v>139</v>
      </c>
      <c r="G198" s="254"/>
      <c r="H198" s="257">
        <v>74.5</v>
      </c>
      <c r="I198" s="258"/>
      <c r="J198" s="254"/>
      <c r="K198" s="254"/>
      <c r="L198" s="259"/>
      <c r="M198" s="260"/>
      <c r="N198" s="261"/>
      <c r="O198" s="261"/>
      <c r="P198" s="261"/>
      <c r="Q198" s="261"/>
      <c r="R198" s="261"/>
      <c r="S198" s="261"/>
      <c r="T198" s="262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3" t="s">
        <v>135</v>
      </c>
      <c r="AU198" s="263" t="s">
        <v>88</v>
      </c>
      <c r="AV198" s="15" t="s">
        <v>131</v>
      </c>
      <c r="AW198" s="15" t="s">
        <v>35</v>
      </c>
      <c r="AX198" s="15" t="s">
        <v>86</v>
      </c>
      <c r="AY198" s="263" t="s">
        <v>124</v>
      </c>
    </row>
    <row r="199" s="2" customFormat="1" ht="21.75" customHeight="1">
      <c r="A199" s="38"/>
      <c r="B199" s="39"/>
      <c r="C199" s="214" t="s">
        <v>223</v>
      </c>
      <c r="D199" s="214" t="s">
        <v>126</v>
      </c>
      <c r="E199" s="215" t="s">
        <v>224</v>
      </c>
      <c r="F199" s="216" t="s">
        <v>225</v>
      </c>
      <c r="G199" s="217" t="s">
        <v>154</v>
      </c>
      <c r="H199" s="218">
        <v>74.5</v>
      </c>
      <c r="I199" s="219"/>
      <c r="J199" s="220">
        <f>ROUND(I199*H199,2)</f>
        <v>0</v>
      </c>
      <c r="K199" s="216" t="s">
        <v>130</v>
      </c>
      <c r="L199" s="44"/>
      <c r="M199" s="221" t="s">
        <v>1</v>
      </c>
      <c r="N199" s="222" t="s">
        <v>43</v>
      </c>
      <c r="O199" s="91"/>
      <c r="P199" s="223">
        <f>O199*H199</f>
        <v>0</v>
      </c>
      <c r="Q199" s="223">
        <v>0.00059999999999999995</v>
      </c>
      <c r="R199" s="223">
        <f>Q199*H199</f>
        <v>0.044699999999999997</v>
      </c>
      <c r="S199" s="223">
        <v>0</v>
      </c>
      <c r="T199" s="224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5" t="s">
        <v>131</v>
      </c>
      <c r="AT199" s="225" t="s">
        <v>126</v>
      </c>
      <c r="AU199" s="225" t="s">
        <v>88</v>
      </c>
      <c r="AY199" s="17" t="s">
        <v>124</v>
      </c>
      <c r="BE199" s="226">
        <f>IF(N199="základní",J199,0)</f>
        <v>0</v>
      </c>
      <c r="BF199" s="226">
        <f>IF(N199="snížená",J199,0)</f>
        <v>0</v>
      </c>
      <c r="BG199" s="226">
        <f>IF(N199="zákl. přenesená",J199,0)</f>
        <v>0</v>
      </c>
      <c r="BH199" s="226">
        <f>IF(N199="sníž. přenesená",J199,0)</f>
        <v>0</v>
      </c>
      <c r="BI199" s="226">
        <f>IF(N199="nulová",J199,0)</f>
        <v>0</v>
      </c>
      <c r="BJ199" s="17" t="s">
        <v>86</v>
      </c>
      <c r="BK199" s="226">
        <f>ROUND(I199*H199,2)</f>
        <v>0</v>
      </c>
      <c r="BL199" s="17" t="s">
        <v>131</v>
      </c>
      <c r="BM199" s="225" t="s">
        <v>226</v>
      </c>
    </row>
    <row r="200" s="2" customFormat="1">
      <c r="A200" s="38"/>
      <c r="B200" s="39"/>
      <c r="C200" s="40"/>
      <c r="D200" s="227" t="s">
        <v>133</v>
      </c>
      <c r="E200" s="40"/>
      <c r="F200" s="228" t="s">
        <v>227</v>
      </c>
      <c r="G200" s="40"/>
      <c r="H200" s="40"/>
      <c r="I200" s="229"/>
      <c r="J200" s="40"/>
      <c r="K200" s="40"/>
      <c r="L200" s="44"/>
      <c r="M200" s="230"/>
      <c r="N200" s="231"/>
      <c r="O200" s="91"/>
      <c r="P200" s="91"/>
      <c r="Q200" s="91"/>
      <c r="R200" s="91"/>
      <c r="S200" s="91"/>
      <c r="T200" s="92"/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T200" s="17" t="s">
        <v>133</v>
      </c>
      <c r="AU200" s="17" t="s">
        <v>88</v>
      </c>
    </row>
    <row r="201" s="14" customFormat="1">
      <c r="A201" s="14"/>
      <c r="B201" s="242"/>
      <c r="C201" s="243"/>
      <c r="D201" s="227" t="s">
        <v>135</v>
      </c>
      <c r="E201" s="244" t="s">
        <v>1</v>
      </c>
      <c r="F201" s="245" t="s">
        <v>222</v>
      </c>
      <c r="G201" s="243"/>
      <c r="H201" s="246">
        <v>74.5</v>
      </c>
      <c r="I201" s="247"/>
      <c r="J201" s="243"/>
      <c r="K201" s="243"/>
      <c r="L201" s="248"/>
      <c r="M201" s="249"/>
      <c r="N201" s="250"/>
      <c r="O201" s="250"/>
      <c r="P201" s="250"/>
      <c r="Q201" s="250"/>
      <c r="R201" s="250"/>
      <c r="S201" s="250"/>
      <c r="T201" s="25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52" t="s">
        <v>135</v>
      </c>
      <c r="AU201" s="252" t="s">
        <v>88</v>
      </c>
      <c r="AV201" s="14" t="s">
        <v>88</v>
      </c>
      <c r="AW201" s="14" t="s">
        <v>35</v>
      </c>
      <c r="AX201" s="14" t="s">
        <v>78</v>
      </c>
      <c r="AY201" s="252" t="s">
        <v>124</v>
      </c>
    </row>
    <row r="202" s="15" customFormat="1">
      <c r="A202" s="15"/>
      <c r="B202" s="253"/>
      <c r="C202" s="254"/>
      <c r="D202" s="227" t="s">
        <v>135</v>
      </c>
      <c r="E202" s="255" t="s">
        <v>1</v>
      </c>
      <c r="F202" s="256" t="s">
        <v>139</v>
      </c>
      <c r="G202" s="254"/>
      <c r="H202" s="257">
        <v>74.5</v>
      </c>
      <c r="I202" s="258"/>
      <c r="J202" s="254"/>
      <c r="K202" s="254"/>
      <c r="L202" s="259"/>
      <c r="M202" s="260"/>
      <c r="N202" s="261"/>
      <c r="O202" s="261"/>
      <c r="P202" s="261"/>
      <c r="Q202" s="261"/>
      <c r="R202" s="261"/>
      <c r="S202" s="261"/>
      <c r="T202" s="262"/>
      <c r="U202" s="15"/>
      <c r="V202" s="15"/>
      <c r="W202" s="15"/>
      <c r="X202" s="15"/>
      <c r="Y202" s="15"/>
      <c r="Z202" s="15"/>
      <c r="AA202" s="15"/>
      <c r="AB202" s="15"/>
      <c r="AC202" s="15"/>
      <c r="AD202" s="15"/>
      <c r="AE202" s="15"/>
      <c r="AT202" s="263" t="s">
        <v>135</v>
      </c>
      <c r="AU202" s="263" t="s">
        <v>88</v>
      </c>
      <c r="AV202" s="15" t="s">
        <v>131</v>
      </c>
      <c r="AW202" s="15" t="s">
        <v>35</v>
      </c>
      <c r="AX202" s="15" t="s">
        <v>86</v>
      </c>
      <c r="AY202" s="263" t="s">
        <v>124</v>
      </c>
    </row>
    <row r="203" s="2" customFormat="1" ht="16.5" customHeight="1">
      <c r="A203" s="38"/>
      <c r="B203" s="39"/>
      <c r="C203" s="214" t="s">
        <v>228</v>
      </c>
      <c r="D203" s="214" t="s">
        <v>126</v>
      </c>
      <c r="E203" s="215" t="s">
        <v>229</v>
      </c>
      <c r="F203" s="216" t="s">
        <v>230</v>
      </c>
      <c r="G203" s="217" t="s">
        <v>154</v>
      </c>
      <c r="H203" s="218">
        <v>164</v>
      </c>
      <c r="I203" s="219"/>
      <c r="J203" s="220">
        <f>ROUND(I203*H203,2)</f>
        <v>0</v>
      </c>
      <c r="K203" s="216" t="s">
        <v>130</v>
      </c>
      <c r="L203" s="44"/>
      <c r="M203" s="221" t="s">
        <v>1</v>
      </c>
      <c r="N203" s="222" t="s">
        <v>43</v>
      </c>
      <c r="O203" s="91"/>
      <c r="P203" s="223">
        <f>O203*H203</f>
        <v>0</v>
      </c>
      <c r="Q203" s="223">
        <v>0</v>
      </c>
      <c r="R203" s="223">
        <f>Q203*H203</f>
        <v>0</v>
      </c>
      <c r="S203" s="223">
        <v>0</v>
      </c>
      <c r="T203" s="224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25" t="s">
        <v>131</v>
      </c>
      <c r="AT203" s="225" t="s">
        <v>126</v>
      </c>
      <c r="AU203" s="225" t="s">
        <v>88</v>
      </c>
      <c r="AY203" s="17" t="s">
        <v>124</v>
      </c>
      <c r="BE203" s="226">
        <f>IF(N203="základní",J203,0)</f>
        <v>0</v>
      </c>
      <c r="BF203" s="226">
        <f>IF(N203="snížená",J203,0)</f>
        <v>0</v>
      </c>
      <c r="BG203" s="226">
        <f>IF(N203="zákl. přenesená",J203,0)</f>
        <v>0</v>
      </c>
      <c r="BH203" s="226">
        <f>IF(N203="sníž. přenesená",J203,0)</f>
        <v>0</v>
      </c>
      <c r="BI203" s="226">
        <f>IF(N203="nulová",J203,0)</f>
        <v>0</v>
      </c>
      <c r="BJ203" s="17" t="s">
        <v>86</v>
      </c>
      <c r="BK203" s="226">
        <f>ROUND(I203*H203,2)</f>
        <v>0</v>
      </c>
      <c r="BL203" s="17" t="s">
        <v>131</v>
      </c>
      <c r="BM203" s="225" t="s">
        <v>231</v>
      </c>
    </row>
    <row r="204" s="2" customFormat="1">
      <c r="A204" s="38"/>
      <c r="B204" s="39"/>
      <c r="C204" s="40"/>
      <c r="D204" s="227" t="s">
        <v>133</v>
      </c>
      <c r="E204" s="40"/>
      <c r="F204" s="228" t="s">
        <v>232</v>
      </c>
      <c r="G204" s="40"/>
      <c r="H204" s="40"/>
      <c r="I204" s="229"/>
      <c r="J204" s="40"/>
      <c r="K204" s="40"/>
      <c r="L204" s="44"/>
      <c r="M204" s="230"/>
      <c r="N204" s="231"/>
      <c r="O204" s="91"/>
      <c r="P204" s="91"/>
      <c r="Q204" s="91"/>
      <c r="R204" s="91"/>
      <c r="S204" s="91"/>
      <c r="T204" s="92"/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T204" s="17" t="s">
        <v>133</v>
      </c>
      <c r="AU204" s="17" t="s">
        <v>88</v>
      </c>
    </row>
    <row r="205" s="13" customFormat="1">
      <c r="A205" s="13"/>
      <c r="B205" s="232"/>
      <c r="C205" s="233"/>
      <c r="D205" s="227" t="s">
        <v>135</v>
      </c>
      <c r="E205" s="234" t="s">
        <v>1</v>
      </c>
      <c r="F205" s="235" t="s">
        <v>233</v>
      </c>
      <c r="G205" s="233"/>
      <c r="H205" s="234" t="s">
        <v>1</v>
      </c>
      <c r="I205" s="236"/>
      <c r="J205" s="233"/>
      <c r="K205" s="233"/>
      <c r="L205" s="237"/>
      <c r="M205" s="238"/>
      <c r="N205" s="239"/>
      <c r="O205" s="239"/>
      <c r="P205" s="239"/>
      <c r="Q205" s="239"/>
      <c r="R205" s="239"/>
      <c r="S205" s="239"/>
      <c r="T205" s="240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1" t="s">
        <v>135</v>
      </c>
      <c r="AU205" s="241" t="s">
        <v>88</v>
      </c>
      <c r="AV205" s="13" t="s">
        <v>86</v>
      </c>
      <c r="AW205" s="13" t="s">
        <v>35</v>
      </c>
      <c r="AX205" s="13" t="s">
        <v>78</v>
      </c>
      <c r="AY205" s="241" t="s">
        <v>124</v>
      </c>
    </row>
    <row r="206" s="14" customFormat="1">
      <c r="A206" s="14"/>
      <c r="B206" s="242"/>
      <c r="C206" s="243"/>
      <c r="D206" s="227" t="s">
        <v>135</v>
      </c>
      <c r="E206" s="244" t="s">
        <v>1</v>
      </c>
      <c r="F206" s="245" t="s">
        <v>234</v>
      </c>
      <c r="G206" s="243"/>
      <c r="H206" s="246">
        <v>164</v>
      </c>
      <c r="I206" s="247"/>
      <c r="J206" s="243"/>
      <c r="K206" s="243"/>
      <c r="L206" s="248"/>
      <c r="M206" s="249"/>
      <c r="N206" s="250"/>
      <c r="O206" s="250"/>
      <c r="P206" s="250"/>
      <c r="Q206" s="250"/>
      <c r="R206" s="250"/>
      <c r="S206" s="250"/>
      <c r="T206" s="25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52" t="s">
        <v>135</v>
      </c>
      <c r="AU206" s="252" t="s">
        <v>88</v>
      </c>
      <c r="AV206" s="14" t="s">
        <v>88</v>
      </c>
      <c r="AW206" s="14" t="s">
        <v>35</v>
      </c>
      <c r="AX206" s="14" t="s">
        <v>78</v>
      </c>
      <c r="AY206" s="252" t="s">
        <v>124</v>
      </c>
    </row>
    <row r="207" s="15" customFormat="1">
      <c r="A207" s="15"/>
      <c r="B207" s="253"/>
      <c r="C207" s="254"/>
      <c r="D207" s="227" t="s">
        <v>135</v>
      </c>
      <c r="E207" s="255" t="s">
        <v>1</v>
      </c>
      <c r="F207" s="256" t="s">
        <v>139</v>
      </c>
      <c r="G207" s="254"/>
      <c r="H207" s="257">
        <v>164</v>
      </c>
      <c r="I207" s="258"/>
      <c r="J207" s="254"/>
      <c r="K207" s="254"/>
      <c r="L207" s="259"/>
      <c r="M207" s="260"/>
      <c r="N207" s="261"/>
      <c r="O207" s="261"/>
      <c r="P207" s="261"/>
      <c r="Q207" s="261"/>
      <c r="R207" s="261"/>
      <c r="S207" s="261"/>
      <c r="T207" s="262"/>
      <c r="U207" s="15"/>
      <c r="V207" s="15"/>
      <c r="W207" s="15"/>
      <c r="X207" s="15"/>
      <c r="Y207" s="15"/>
      <c r="Z207" s="15"/>
      <c r="AA207" s="15"/>
      <c r="AB207" s="15"/>
      <c r="AC207" s="15"/>
      <c r="AD207" s="15"/>
      <c r="AE207" s="15"/>
      <c r="AT207" s="263" t="s">
        <v>135</v>
      </c>
      <c r="AU207" s="263" t="s">
        <v>88</v>
      </c>
      <c r="AV207" s="15" t="s">
        <v>131</v>
      </c>
      <c r="AW207" s="15" t="s">
        <v>35</v>
      </c>
      <c r="AX207" s="15" t="s">
        <v>86</v>
      </c>
      <c r="AY207" s="263" t="s">
        <v>124</v>
      </c>
    </row>
    <row r="208" s="2" customFormat="1" ht="16.5" customHeight="1">
      <c r="A208" s="38"/>
      <c r="B208" s="39"/>
      <c r="C208" s="214" t="s">
        <v>235</v>
      </c>
      <c r="D208" s="214" t="s">
        <v>126</v>
      </c>
      <c r="E208" s="215" t="s">
        <v>236</v>
      </c>
      <c r="F208" s="216" t="s">
        <v>237</v>
      </c>
      <c r="G208" s="217" t="s">
        <v>154</v>
      </c>
      <c r="H208" s="218">
        <v>20</v>
      </c>
      <c r="I208" s="219"/>
      <c r="J208" s="220">
        <f>ROUND(I208*H208,2)</f>
        <v>0</v>
      </c>
      <c r="K208" s="216" t="s">
        <v>130</v>
      </c>
      <c r="L208" s="44"/>
      <c r="M208" s="221" t="s">
        <v>1</v>
      </c>
      <c r="N208" s="222" t="s">
        <v>43</v>
      </c>
      <c r="O208" s="91"/>
      <c r="P208" s="223">
        <f>O208*H208</f>
        <v>0</v>
      </c>
      <c r="Q208" s="223">
        <v>8.0000000000000007E-05</v>
      </c>
      <c r="R208" s="223">
        <f>Q208*H208</f>
        <v>0.0016000000000000001</v>
      </c>
      <c r="S208" s="223">
        <v>0</v>
      </c>
      <c r="T208" s="224">
        <f>S208*H208</f>
        <v>0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5" t="s">
        <v>131</v>
      </c>
      <c r="AT208" s="225" t="s">
        <v>126</v>
      </c>
      <c r="AU208" s="225" t="s">
        <v>88</v>
      </c>
      <c r="AY208" s="17" t="s">
        <v>124</v>
      </c>
      <c r="BE208" s="226">
        <f>IF(N208="základní",J208,0)</f>
        <v>0</v>
      </c>
      <c r="BF208" s="226">
        <f>IF(N208="snížená",J208,0)</f>
        <v>0</v>
      </c>
      <c r="BG208" s="226">
        <f>IF(N208="zákl. přenesená",J208,0)</f>
        <v>0</v>
      </c>
      <c r="BH208" s="226">
        <f>IF(N208="sníž. přenesená",J208,0)</f>
        <v>0</v>
      </c>
      <c r="BI208" s="226">
        <f>IF(N208="nulová",J208,0)</f>
        <v>0</v>
      </c>
      <c r="BJ208" s="17" t="s">
        <v>86</v>
      </c>
      <c r="BK208" s="226">
        <f>ROUND(I208*H208,2)</f>
        <v>0</v>
      </c>
      <c r="BL208" s="17" t="s">
        <v>131</v>
      </c>
      <c r="BM208" s="225" t="s">
        <v>238</v>
      </c>
    </row>
    <row r="209" s="2" customFormat="1">
      <c r="A209" s="38"/>
      <c r="B209" s="39"/>
      <c r="C209" s="40"/>
      <c r="D209" s="227" t="s">
        <v>133</v>
      </c>
      <c r="E209" s="40"/>
      <c r="F209" s="228" t="s">
        <v>239</v>
      </c>
      <c r="G209" s="40"/>
      <c r="H209" s="40"/>
      <c r="I209" s="229"/>
      <c r="J209" s="40"/>
      <c r="K209" s="40"/>
      <c r="L209" s="44"/>
      <c r="M209" s="230"/>
      <c r="N209" s="231"/>
      <c r="O209" s="91"/>
      <c r="P209" s="91"/>
      <c r="Q209" s="91"/>
      <c r="R209" s="91"/>
      <c r="S209" s="91"/>
      <c r="T209" s="92"/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T209" s="17" t="s">
        <v>133</v>
      </c>
      <c r="AU209" s="17" t="s">
        <v>88</v>
      </c>
    </row>
    <row r="210" s="13" customFormat="1">
      <c r="A210" s="13"/>
      <c r="B210" s="232"/>
      <c r="C210" s="233"/>
      <c r="D210" s="227" t="s">
        <v>135</v>
      </c>
      <c r="E210" s="234" t="s">
        <v>1</v>
      </c>
      <c r="F210" s="235" t="s">
        <v>233</v>
      </c>
      <c r="G210" s="233"/>
      <c r="H210" s="234" t="s">
        <v>1</v>
      </c>
      <c r="I210" s="236"/>
      <c r="J210" s="233"/>
      <c r="K210" s="233"/>
      <c r="L210" s="237"/>
      <c r="M210" s="238"/>
      <c r="N210" s="239"/>
      <c r="O210" s="239"/>
      <c r="P210" s="239"/>
      <c r="Q210" s="239"/>
      <c r="R210" s="239"/>
      <c r="S210" s="239"/>
      <c r="T210" s="240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41" t="s">
        <v>135</v>
      </c>
      <c r="AU210" s="241" t="s">
        <v>88</v>
      </c>
      <c r="AV210" s="13" t="s">
        <v>86</v>
      </c>
      <c r="AW210" s="13" t="s">
        <v>35</v>
      </c>
      <c r="AX210" s="13" t="s">
        <v>78</v>
      </c>
      <c r="AY210" s="241" t="s">
        <v>124</v>
      </c>
    </row>
    <row r="211" s="14" customFormat="1">
      <c r="A211" s="14"/>
      <c r="B211" s="242"/>
      <c r="C211" s="243"/>
      <c r="D211" s="227" t="s">
        <v>135</v>
      </c>
      <c r="E211" s="244" t="s">
        <v>1</v>
      </c>
      <c r="F211" s="245" t="s">
        <v>240</v>
      </c>
      <c r="G211" s="243"/>
      <c r="H211" s="246">
        <v>20</v>
      </c>
      <c r="I211" s="247"/>
      <c r="J211" s="243"/>
      <c r="K211" s="243"/>
      <c r="L211" s="248"/>
      <c r="M211" s="249"/>
      <c r="N211" s="250"/>
      <c r="O211" s="250"/>
      <c r="P211" s="250"/>
      <c r="Q211" s="250"/>
      <c r="R211" s="250"/>
      <c r="S211" s="250"/>
      <c r="T211" s="25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52" t="s">
        <v>135</v>
      </c>
      <c r="AU211" s="252" t="s">
        <v>88</v>
      </c>
      <c r="AV211" s="14" t="s">
        <v>88</v>
      </c>
      <c r="AW211" s="14" t="s">
        <v>35</v>
      </c>
      <c r="AX211" s="14" t="s">
        <v>78</v>
      </c>
      <c r="AY211" s="252" t="s">
        <v>124</v>
      </c>
    </row>
    <row r="212" s="15" customFormat="1">
      <c r="A212" s="15"/>
      <c r="B212" s="253"/>
      <c r="C212" s="254"/>
      <c r="D212" s="227" t="s">
        <v>135</v>
      </c>
      <c r="E212" s="255" t="s">
        <v>1</v>
      </c>
      <c r="F212" s="256" t="s">
        <v>139</v>
      </c>
      <c r="G212" s="254"/>
      <c r="H212" s="257">
        <v>20</v>
      </c>
      <c r="I212" s="258"/>
      <c r="J212" s="254"/>
      <c r="K212" s="254"/>
      <c r="L212" s="259"/>
      <c r="M212" s="260"/>
      <c r="N212" s="261"/>
      <c r="O212" s="261"/>
      <c r="P212" s="261"/>
      <c r="Q212" s="261"/>
      <c r="R212" s="261"/>
      <c r="S212" s="261"/>
      <c r="T212" s="262"/>
      <c r="U212" s="15"/>
      <c r="V212" s="15"/>
      <c r="W212" s="15"/>
      <c r="X212" s="15"/>
      <c r="Y212" s="15"/>
      <c r="Z212" s="15"/>
      <c r="AA212" s="15"/>
      <c r="AB212" s="15"/>
      <c r="AC212" s="15"/>
      <c r="AD212" s="15"/>
      <c r="AE212" s="15"/>
      <c r="AT212" s="263" t="s">
        <v>135</v>
      </c>
      <c r="AU212" s="263" t="s">
        <v>88</v>
      </c>
      <c r="AV212" s="15" t="s">
        <v>131</v>
      </c>
      <c r="AW212" s="15" t="s">
        <v>35</v>
      </c>
      <c r="AX212" s="15" t="s">
        <v>86</v>
      </c>
      <c r="AY212" s="263" t="s">
        <v>124</v>
      </c>
    </row>
    <row r="213" s="2" customFormat="1" ht="16.5" customHeight="1">
      <c r="A213" s="38"/>
      <c r="B213" s="39"/>
      <c r="C213" s="214" t="s">
        <v>241</v>
      </c>
      <c r="D213" s="214" t="s">
        <v>126</v>
      </c>
      <c r="E213" s="215" t="s">
        <v>242</v>
      </c>
      <c r="F213" s="216" t="s">
        <v>243</v>
      </c>
      <c r="G213" s="217" t="s">
        <v>154</v>
      </c>
      <c r="H213" s="218">
        <v>10</v>
      </c>
      <c r="I213" s="219"/>
      <c r="J213" s="220">
        <f>ROUND(I213*H213,2)</f>
        <v>0</v>
      </c>
      <c r="K213" s="216" t="s">
        <v>130</v>
      </c>
      <c r="L213" s="44"/>
      <c r="M213" s="221" t="s">
        <v>1</v>
      </c>
      <c r="N213" s="222" t="s">
        <v>43</v>
      </c>
      <c r="O213" s="91"/>
      <c r="P213" s="223">
        <f>O213*H213</f>
        <v>0</v>
      </c>
      <c r="Q213" s="223">
        <v>0.16370999999999999</v>
      </c>
      <c r="R213" s="223">
        <f>Q213*H213</f>
        <v>1.6371</v>
      </c>
      <c r="S213" s="223">
        <v>0</v>
      </c>
      <c r="T213" s="224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5" t="s">
        <v>131</v>
      </c>
      <c r="AT213" s="225" t="s">
        <v>126</v>
      </c>
      <c r="AU213" s="225" t="s">
        <v>88</v>
      </c>
      <c r="AY213" s="17" t="s">
        <v>124</v>
      </c>
      <c r="BE213" s="226">
        <f>IF(N213="základní",J213,0)</f>
        <v>0</v>
      </c>
      <c r="BF213" s="226">
        <f>IF(N213="snížená",J213,0)</f>
        <v>0</v>
      </c>
      <c r="BG213" s="226">
        <f>IF(N213="zákl. přenesená",J213,0)</f>
        <v>0</v>
      </c>
      <c r="BH213" s="226">
        <f>IF(N213="sníž. přenesená",J213,0)</f>
        <v>0</v>
      </c>
      <c r="BI213" s="226">
        <f>IF(N213="nulová",J213,0)</f>
        <v>0</v>
      </c>
      <c r="BJ213" s="17" t="s">
        <v>86</v>
      </c>
      <c r="BK213" s="226">
        <f>ROUND(I213*H213,2)</f>
        <v>0</v>
      </c>
      <c r="BL213" s="17" t="s">
        <v>131</v>
      </c>
      <c r="BM213" s="225" t="s">
        <v>244</v>
      </c>
    </row>
    <row r="214" s="2" customFormat="1">
      <c r="A214" s="38"/>
      <c r="B214" s="39"/>
      <c r="C214" s="40"/>
      <c r="D214" s="227" t="s">
        <v>133</v>
      </c>
      <c r="E214" s="40"/>
      <c r="F214" s="228" t="s">
        <v>245</v>
      </c>
      <c r="G214" s="40"/>
      <c r="H214" s="40"/>
      <c r="I214" s="229"/>
      <c r="J214" s="40"/>
      <c r="K214" s="40"/>
      <c r="L214" s="44"/>
      <c r="M214" s="230"/>
      <c r="N214" s="231"/>
      <c r="O214" s="91"/>
      <c r="P214" s="91"/>
      <c r="Q214" s="91"/>
      <c r="R214" s="91"/>
      <c r="S214" s="91"/>
      <c r="T214" s="92"/>
      <c r="U214" s="38"/>
      <c r="V214" s="38"/>
      <c r="W214" s="38"/>
      <c r="X214" s="38"/>
      <c r="Y214" s="38"/>
      <c r="Z214" s="38"/>
      <c r="AA214" s="38"/>
      <c r="AB214" s="38"/>
      <c r="AC214" s="38"/>
      <c r="AD214" s="38"/>
      <c r="AE214" s="38"/>
      <c r="AT214" s="17" t="s">
        <v>133</v>
      </c>
      <c r="AU214" s="17" t="s">
        <v>88</v>
      </c>
    </row>
    <row r="215" s="13" customFormat="1">
      <c r="A215" s="13"/>
      <c r="B215" s="232"/>
      <c r="C215" s="233"/>
      <c r="D215" s="227" t="s">
        <v>135</v>
      </c>
      <c r="E215" s="234" t="s">
        <v>1</v>
      </c>
      <c r="F215" s="235" t="s">
        <v>183</v>
      </c>
      <c r="G215" s="233"/>
      <c r="H215" s="234" t="s">
        <v>1</v>
      </c>
      <c r="I215" s="236"/>
      <c r="J215" s="233"/>
      <c r="K215" s="233"/>
      <c r="L215" s="237"/>
      <c r="M215" s="238"/>
      <c r="N215" s="239"/>
      <c r="O215" s="239"/>
      <c r="P215" s="239"/>
      <c r="Q215" s="239"/>
      <c r="R215" s="239"/>
      <c r="S215" s="239"/>
      <c r="T215" s="240"/>
      <c r="U215" s="13"/>
      <c r="V215" s="13"/>
      <c r="W215" s="13"/>
      <c r="X215" s="13"/>
      <c r="Y215" s="13"/>
      <c r="Z215" s="13"/>
      <c r="AA215" s="13"/>
      <c r="AB215" s="13"/>
      <c r="AC215" s="13"/>
      <c r="AD215" s="13"/>
      <c r="AE215" s="13"/>
      <c r="AT215" s="241" t="s">
        <v>135</v>
      </c>
      <c r="AU215" s="241" t="s">
        <v>88</v>
      </c>
      <c r="AV215" s="13" t="s">
        <v>86</v>
      </c>
      <c r="AW215" s="13" t="s">
        <v>35</v>
      </c>
      <c r="AX215" s="13" t="s">
        <v>78</v>
      </c>
      <c r="AY215" s="241" t="s">
        <v>124</v>
      </c>
    </row>
    <row r="216" s="14" customFormat="1">
      <c r="A216" s="14"/>
      <c r="B216" s="242"/>
      <c r="C216" s="243"/>
      <c r="D216" s="227" t="s">
        <v>135</v>
      </c>
      <c r="E216" s="244" t="s">
        <v>1</v>
      </c>
      <c r="F216" s="245" t="s">
        <v>199</v>
      </c>
      <c r="G216" s="243"/>
      <c r="H216" s="246">
        <v>10</v>
      </c>
      <c r="I216" s="247"/>
      <c r="J216" s="243"/>
      <c r="K216" s="243"/>
      <c r="L216" s="248"/>
      <c r="M216" s="249"/>
      <c r="N216" s="250"/>
      <c r="O216" s="250"/>
      <c r="P216" s="250"/>
      <c r="Q216" s="250"/>
      <c r="R216" s="250"/>
      <c r="S216" s="250"/>
      <c r="T216" s="25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T216" s="252" t="s">
        <v>135</v>
      </c>
      <c r="AU216" s="252" t="s">
        <v>88</v>
      </c>
      <c r="AV216" s="14" t="s">
        <v>88</v>
      </c>
      <c r="AW216" s="14" t="s">
        <v>35</v>
      </c>
      <c r="AX216" s="14" t="s">
        <v>78</v>
      </c>
      <c r="AY216" s="252" t="s">
        <v>124</v>
      </c>
    </row>
    <row r="217" s="15" customFormat="1">
      <c r="A217" s="15"/>
      <c r="B217" s="253"/>
      <c r="C217" s="254"/>
      <c r="D217" s="227" t="s">
        <v>135</v>
      </c>
      <c r="E217" s="255" t="s">
        <v>1</v>
      </c>
      <c r="F217" s="256" t="s">
        <v>139</v>
      </c>
      <c r="G217" s="254"/>
      <c r="H217" s="257">
        <v>10</v>
      </c>
      <c r="I217" s="258"/>
      <c r="J217" s="254"/>
      <c r="K217" s="254"/>
      <c r="L217" s="259"/>
      <c r="M217" s="260"/>
      <c r="N217" s="261"/>
      <c r="O217" s="261"/>
      <c r="P217" s="261"/>
      <c r="Q217" s="261"/>
      <c r="R217" s="261"/>
      <c r="S217" s="261"/>
      <c r="T217" s="262"/>
      <c r="U217" s="15"/>
      <c r="V217" s="15"/>
      <c r="W217" s="15"/>
      <c r="X217" s="15"/>
      <c r="Y217" s="15"/>
      <c r="Z217" s="15"/>
      <c r="AA217" s="15"/>
      <c r="AB217" s="15"/>
      <c r="AC217" s="15"/>
      <c r="AD217" s="15"/>
      <c r="AE217" s="15"/>
      <c r="AT217" s="263" t="s">
        <v>135</v>
      </c>
      <c r="AU217" s="263" t="s">
        <v>88</v>
      </c>
      <c r="AV217" s="15" t="s">
        <v>131</v>
      </c>
      <c r="AW217" s="15" t="s">
        <v>35</v>
      </c>
      <c r="AX217" s="15" t="s">
        <v>86</v>
      </c>
      <c r="AY217" s="263" t="s">
        <v>124</v>
      </c>
    </row>
    <row r="218" s="2" customFormat="1" ht="16.5" customHeight="1">
      <c r="A218" s="38"/>
      <c r="B218" s="39"/>
      <c r="C218" s="264" t="s">
        <v>246</v>
      </c>
      <c r="D218" s="264" t="s">
        <v>206</v>
      </c>
      <c r="E218" s="265" t="s">
        <v>247</v>
      </c>
      <c r="F218" s="266" t="s">
        <v>248</v>
      </c>
      <c r="G218" s="267" t="s">
        <v>194</v>
      </c>
      <c r="H218" s="268">
        <v>33.299999999999997</v>
      </c>
      <c r="I218" s="269"/>
      <c r="J218" s="270">
        <f>ROUND(I218*H218,2)</f>
        <v>0</v>
      </c>
      <c r="K218" s="266" t="s">
        <v>130</v>
      </c>
      <c r="L218" s="271"/>
      <c r="M218" s="272" t="s">
        <v>1</v>
      </c>
      <c r="N218" s="273" t="s">
        <v>43</v>
      </c>
      <c r="O218" s="91"/>
      <c r="P218" s="223">
        <f>O218*H218</f>
        <v>0</v>
      </c>
      <c r="Q218" s="223">
        <v>0.045999999999999999</v>
      </c>
      <c r="R218" s="223">
        <f>Q218*H218</f>
        <v>1.5317999999999998</v>
      </c>
      <c r="S218" s="223">
        <v>0</v>
      </c>
      <c r="T218" s="224">
        <f>S218*H218</f>
        <v>0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25" t="s">
        <v>185</v>
      </c>
      <c r="AT218" s="225" t="s">
        <v>206</v>
      </c>
      <c r="AU218" s="225" t="s">
        <v>88</v>
      </c>
      <c r="AY218" s="17" t="s">
        <v>124</v>
      </c>
      <c r="BE218" s="226">
        <f>IF(N218="základní",J218,0)</f>
        <v>0</v>
      </c>
      <c r="BF218" s="226">
        <f>IF(N218="snížená",J218,0)</f>
        <v>0</v>
      </c>
      <c r="BG218" s="226">
        <f>IF(N218="zákl. přenesená",J218,0)</f>
        <v>0</v>
      </c>
      <c r="BH218" s="226">
        <f>IF(N218="sníž. přenesená",J218,0)</f>
        <v>0</v>
      </c>
      <c r="BI218" s="226">
        <f>IF(N218="nulová",J218,0)</f>
        <v>0</v>
      </c>
      <c r="BJ218" s="17" t="s">
        <v>86</v>
      </c>
      <c r="BK218" s="226">
        <f>ROUND(I218*H218,2)</f>
        <v>0</v>
      </c>
      <c r="BL218" s="17" t="s">
        <v>131</v>
      </c>
      <c r="BM218" s="225" t="s">
        <v>249</v>
      </c>
    </row>
    <row r="219" s="2" customFormat="1">
      <c r="A219" s="38"/>
      <c r="B219" s="39"/>
      <c r="C219" s="40"/>
      <c r="D219" s="227" t="s">
        <v>133</v>
      </c>
      <c r="E219" s="40"/>
      <c r="F219" s="228" t="s">
        <v>248</v>
      </c>
      <c r="G219" s="40"/>
      <c r="H219" s="40"/>
      <c r="I219" s="229"/>
      <c r="J219" s="40"/>
      <c r="K219" s="40"/>
      <c r="L219" s="44"/>
      <c r="M219" s="230"/>
      <c r="N219" s="231"/>
      <c r="O219" s="91"/>
      <c r="P219" s="91"/>
      <c r="Q219" s="91"/>
      <c r="R219" s="91"/>
      <c r="S219" s="91"/>
      <c r="T219" s="92"/>
      <c r="U219" s="38"/>
      <c r="V219" s="38"/>
      <c r="W219" s="38"/>
      <c r="X219" s="38"/>
      <c r="Y219" s="38"/>
      <c r="Z219" s="38"/>
      <c r="AA219" s="38"/>
      <c r="AB219" s="38"/>
      <c r="AC219" s="38"/>
      <c r="AD219" s="38"/>
      <c r="AE219" s="38"/>
      <c r="AT219" s="17" t="s">
        <v>133</v>
      </c>
      <c r="AU219" s="17" t="s">
        <v>88</v>
      </c>
    </row>
    <row r="220" s="14" customFormat="1">
      <c r="A220" s="14"/>
      <c r="B220" s="242"/>
      <c r="C220" s="243"/>
      <c r="D220" s="227" t="s">
        <v>135</v>
      </c>
      <c r="E220" s="243"/>
      <c r="F220" s="245" t="s">
        <v>250</v>
      </c>
      <c r="G220" s="243"/>
      <c r="H220" s="246">
        <v>33.299999999999997</v>
      </c>
      <c r="I220" s="247"/>
      <c r="J220" s="243"/>
      <c r="K220" s="243"/>
      <c r="L220" s="248"/>
      <c r="M220" s="249"/>
      <c r="N220" s="250"/>
      <c r="O220" s="250"/>
      <c r="P220" s="250"/>
      <c r="Q220" s="250"/>
      <c r="R220" s="250"/>
      <c r="S220" s="250"/>
      <c r="T220" s="25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T220" s="252" t="s">
        <v>135</v>
      </c>
      <c r="AU220" s="252" t="s">
        <v>88</v>
      </c>
      <c r="AV220" s="14" t="s">
        <v>88</v>
      </c>
      <c r="AW220" s="14" t="s">
        <v>4</v>
      </c>
      <c r="AX220" s="14" t="s">
        <v>86</v>
      </c>
      <c r="AY220" s="252" t="s">
        <v>124</v>
      </c>
    </row>
    <row r="221" s="2" customFormat="1" ht="16.5" customHeight="1">
      <c r="A221" s="38"/>
      <c r="B221" s="39"/>
      <c r="C221" s="214" t="s">
        <v>251</v>
      </c>
      <c r="D221" s="214" t="s">
        <v>126</v>
      </c>
      <c r="E221" s="215" t="s">
        <v>252</v>
      </c>
      <c r="F221" s="216" t="s">
        <v>253</v>
      </c>
      <c r="G221" s="217" t="s">
        <v>154</v>
      </c>
      <c r="H221" s="218">
        <v>20</v>
      </c>
      <c r="I221" s="219"/>
      <c r="J221" s="220">
        <f>ROUND(I221*H221,2)</f>
        <v>0</v>
      </c>
      <c r="K221" s="216" t="s">
        <v>130</v>
      </c>
      <c r="L221" s="44"/>
      <c r="M221" s="221" t="s">
        <v>1</v>
      </c>
      <c r="N221" s="222" t="s">
        <v>43</v>
      </c>
      <c r="O221" s="91"/>
      <c r="P221" s="223">
        <f>O221*H221</f>
        <v>0</v>
      </c>
      <c r="Q221" s="223">
        <v>0.29221000000000003</v>
      </c>
      <c r="R221" s="223">
        <f>Q221*H221</f>
        <v>5.8442000000000007</v>
      </c>
      <c r="S221" s="223">
        <v>0</v>
      </c>
      <c r="T221" s="224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5" t="s">
        <v>131</v>
      </c>
      <c r="AT221" s="225" t="s">
        <v>126</v>
      </c>
      <c r="AU221" s="225" t="s">
        <v>88</v>
      </c>
      <c r="AY221" s="17" t="s">
        <v>124</v>
      </c>
      <c r="BE221" s="226">
        <f>IF(N221="základní",J221,0)</f>
        <v>0</v>
      </c>
      <c r="BF221" s="226">
        <f>IF(N221="snížená",J221,0)</f>
        <v>0</v>
      </c>
      <c r="BG221" s="226">
        <f>IF(N221="zákl. přenesená",J221,0)</f>
        <v>0</v>
      </c>
      <c r="BH221" s="226">
        <f>IF(N221="sníž. přenesená",J221,0)</f>
        <v>0</v>
      </c>
      <c r="BI221" s="226">
        <f>IF(N221="nulová",J221,0)</f>
        <v>0</v>
      </c>
      <c r="BJ221" s="17" t="s">
        <v>86</v>
      </c>
      <c r="BK221" s="226">
        <f>ROUND(I221*H221,2)</f>
        <v>0</v>
      </c>
      <c r="BL221" s="17" t="s">
        <v>131</v>
      </c>
      <c r="BM221" s="225" t="s">
        <v>254</v>
      </c>
    </row>
    <row r="222" s="2" customFormat="1">
      <c r="A222" s="38"/>
      <c r="B222" s="39"/>
      <c r="C222" s="40"/>
      <c r="D222" s="227" t="s">
        <v>133</v>
      </c>
      <c r="E222" s="40"/>
      <c r="F222" s="228" t="s">
        <v>255</v>
      </c>
      <c r="G222" s="40"/>
      <c r="H222" s="40"/>
      <c r="I222" s="229"/>
      <c r="J222" s="40"/>
      <c r="K222" s="40"/>
      <c r="L222" s="44"/>
      <c r="M222" s="230"/>
      <c r="N222" s="231"/>
      <c r="O222" s="91"/>
      <c r="P222" s="91"/>
      <c r="Q222" s="91"/>
      <c r="R222" s="91"/>
      <c r="S222" s="91"/>
      <c r="T222" s="92"/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T222" s="17" t="s">
        <v>133</v>
      </c>
      <c r="AU222" s="17" t="s">
        <v>88</v>
      </c>
    </row>
    <row r="223" s="13" customFormat="1">
      <c r="A223" s="13"/>
      <c r="B223" s="232"/>
      <c r="C223" s="233"/>
      <c r="D223" s="227" t="s">
        <v>135</v>
      </c>
      <c r="E223" s="234" t="s">
        <v>1</v>
      </c>
      <c r="F223" s="235" t="s">
        <v>183</v>
      </c>
      <c r="G223" s="233"/>
      <c r="H223" s="234" t="s">
        <v>1</v>
      </c>
      <c r="I223" s="236"/>
      <c r="J223" s="233"/>
      <c r="K223" s="233"/>
      <c r="L223" s="237"/>
      <c r="M223" s="238"/>
      <c r="N223" s="239"/>
      <c r="O223" s="239"/>
      <c r="P223" s="239"/>
      <c r="Q223" s="239"/>
      <c r="R223" s="239"/>
      <c r="S223" s="239"/>
      <c r="T223" s="240"/>
      <c r="U223" s="13"/>
      <c r="V223" s="13"/>
      <c r="W223" s="13"/>
      <c r="X223" s="13"/>
      <c r="Y223" s="13"/>
      <c r="Z223" s="13"/>
      <c r="AA223" s="13"/>
      <c r="AB223" s="13"/>
      <c r="AC223" s="13"/>
      <c r="AD223" s="13"/>
      <c r="AE223" s="13"/>
      <c r="AT223" s="241" t="s">
        <v>135</v>
      </c>
      <c r="AU223" s="241" t="s">
        <v>88</v>
      </c>
      <c r="AV223" s="13" t="s">
        <v>86</v>
      </c>
      <c r="AW223" s="13" t="s">
        <v>35</v>
      </c>
      <c r="AX223" s="13" t="s">
        <v>78</v>
      </c>
      <c r="AY223" s="241" t="s">
        <v>124</v>
      </c>
    </row>
    <row r="224" s="14" customFormat="1">
      <c r="A224" s="14"/>
      <c r="B224" s="242"/>
      <c r="C224" s="243"/>
      <c r="D224" s="227" t="s">
        <v>135</v>
      </c>
      <c r="E224" s="244" t="s">
        <v>1</v>
      </c>
      <c r="F224" s="245" t="s">
        <v>256</v>
      </c>
      <c r="G224" s="243"/>
      <c r="H224" s="246">
        <v>20</v>
      </c>
      <c r="I224" s="247"/>
      <c r="J224" s="243"/>
      <c r="K224" s="243"/>
      <c r="L224" s="248"/>
      <c r="M224" s="249"/>
      <c r="N224" s="250"/>
      <c r="O224" s="250"/>
      <c r="P224" s="250"/>
      <c r="Q224" s="250"/>
      <c r="R224" s="250"/>
      <c r="S224" s="250"/>
      <c r="T224" s="25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T224" s="252" t="s">
        <v>135</v>
      </c>
      <c r="AU224" s="252" t="s">
        <v>88</v>
      </c>
      <c r="AV224" s="14" t="s">
        <v>88</v>
      </c>
      <c r="AW224" s="14" t="s">
        <v>35</v>
      </c>
      <c r="AX224" s="14" t="s">
        <v>78</v>
      </c>
      <c r="AY224" s="252" t="s">
        <v>124</v>
      </c>
    </row>
    <row r="225" s="15" customFormat="1">
      <c r="A225" s="15"/>
      <c r="B225" s="253"/>
      <c r="C225" s="254"/>
      <c r="D225" s="227" t="s">
        <v>135</v>
      </c>
      <c r="E225" s="255" t="s">
        <v>1</v>
      </c>
      <c r="F225" s="256" t="s">
        <v>139</v>
      </c>
      <c r="G225" s="254"/>
      <c r="H225" s="257">
        <v>20</v>
      </c>
      <c r="I225" s="258"/>
      <c r="J225" s="254"/>
      <c r="K225" s="254"/>
      <c r="L225" s="259"/>
      <c r="M225" s="260"/>
      <c r="N225" s="261"/>
      <c r="O225" s="261"/>
      <c r="P225" s="261"/>
      <c r="Q225" s="261"/>
      <c r="R225" s="261"/>
      <c r="S225" s="261"/>
      <c r="T225" s="262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T225" s="263" t="s">
        <v>135</v>
      </c>
      <c r="AU225" s="263" t="s">
        <v>88</v>
      </c>
      <c r="AV225" s="15" t="s">
        <v>131</v>
      </c>
      <c r="AW225" s="15" t="s">
        <v>35</v>
      </c>
      <c r="AX225" s="15" t="s">
        <v>86</v>
      </c>
      <c r="AY225" s="263" t="s">
        <v>124</v>
      </c>
    </row>
    <row r="226" s="2" customFormat="1" ht="21.75" customHeight="1">
      <c r="A226" s="38"/>
      <c r="B226" s="39"/>
      <c r="C226" s="264" t="s">
        <v>257</v>
      </c>
      <c r="D226" s="264" t="s">
        <v>206</v>
      </c>
      <c r="E226" s="265" t="s">
        <v>258</v>
      </c>
      <c r="F226" s="266" t="s">
        <v>259</v>
      </c>
      <c r="G226" s="267" t="s">
        <v>154</v>
      </c>
      <c r="H226" s="268">
        <v>18.5</v>
      </c>
      <c r="I226" s="269"/>
      <c r="J226" s="270">
        <f>ROUND(I226*H226,2)</f>
        <v>0</v>
      </c>
      <c r="K226" s="266" t="s">
        <v>130</v>
      </c>
      <c r="L226" s="271"/>
      <c r="M226" s="272" t="s">
        <v>1</v>
      </c>
      <c r="N226" s="273" t="s">
        <v>43</v>
      </c>
      <c r="O226" s="91"/>
      <c r="P226" s="223">
        <f>O226*H226</f>
        <v>0</v>
      </c>
      <c r="Q226" s="223">
        <v>0.092119999999999994</v>
      </c>
      <c r="R226" s="223">
        <f>Q226*H226</f>
        <v>1.7042199999999999</v>
      </c>
      <c r="S226" s="223">
        <v>0</v>
      </c>
      <c r="T226" s="224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5" t="s">
        <v>185</v>
      </c>
      <c r="AT226" s="225" t="s">
        <v>206</v>
      </c>
      <c r="AU226" s="225" t="s">
        <v>88</v>
      </c>
      <c r="AY226" s="17" t="s">
        <v>124</v>
      </c>
      <c r="BE226" s="226">
        <f>IF(N226="základní",J226,0)</f>
        <v>0</v>
      </c>
      <c r="BF226" s="226">
        <f>IF(N226="snížená",J226,0)</f>
        <v>0</v>
      </c>
      <c r="BG226" s="226">
        <f>IF(N226="zákl. přenesená",J226,0)</f>
        <v>0</v>
      </c>
      <c r="BH226" s="226">
        <f>IF(N226="sníž. přenesená",J226,0)</f>
        <v>0</v>
      </c>
      <c r="BI226" s="226">
        <f>IF(N226="nulová",J226,0)</f>
        <v>0</v>
      </c>
      <c r="BJ226" s="17" t="s">
        <v>86</v>
      </c>
      <c r="BK226" s="226">
        <f>ROUND(I226*H226,2)</f>
        <v>0</v>
      </c>
      <c r="BL226" s="17" t="s">
        <v>131</v>
      </c>
      <c r="BM226" s="225" t="s">
        <v>260</v>
      </c>
    </row>
    <row r="227" s="2" customFormat="1">
      <c r="A227" s="38"/>
      <c r="B227" s="39"/>
      <c r="C227" s="40"/>
      <c r="D227" s="227" t="s">
        <v>133</v>
      </c>
      <c r="E227" s="40"/>
      <c r="F227" s="228" t="s">
        <v>259</v>
      </c>
      <c r="G227" s="40"/>
      <c r="H227" s="40"/>
      <c r="I227" s="229"/>
      <c r="J227" s="40"/>
      <c r="K227" s="40"/>
      <c r="L227" s="44"/>
      <c r="M227" s="230"/>
      <c r="N227" s="231"/>
      <c r="O227" s="91"/>
      <c r="P227" s="91"/>
      <c r="Q227" s="91"/>
      <c r="R227" s="91"/>
      <c r="S227" s="91"/>
      <c r="T227" s="92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T227" s="17" t="s">
        <v>133</v>
      </c>
      <c r="AU227" s="17" t="s">
        <v>88</v>
      </c>
    </row>
    <row r="228" s="13" customFormat="1">
      <c r="A228" s="13"/>
      <c r="B228" s="232"/>
      <c r="C228" s="233"/>
      <c r="D228" s="227" t="s">
        <v>135</v>
      </c>
      <c r="E228" s="234" t="s">
        <v>1</v>
      </c>
      <c r="F228" s="235" t="s">
        <v>183</v>
      </c>
      <c r="G228" s="233"/>
      <c r="H228" s="234" t="s">
        <v>1</v>
      </c>
      <c r="I228" s="236"/>
      <c r="J228" s="233"/>
      <c r="K228" s="233"/>
      <c r="L228" s="237"/>
      <c r="M228" s="238"/>
      <c r="N228" s="239"/>
      <c r="O228" s="239"/>
      <c r="P228" s="239"/>
      <c r="Q228" s="239"/>
      <c r="R228" s="239"/>
      <c r="S228" s="239"/>
      <c r="T228" s="240"/>
      <c r="U228" s="13"/>
      <c r="V228" s="13"/>
      <c r="W228" s="13"/>
      <c r="X228" s="13"/>
      <c r="Y228" s="13"/>
      <c r="Z228" s="13"/>
      <c r="AA228" s="13"/>
      <c r="AB228" s="13"/>
      <c r="AC228" s="13"/>
      <c r="AD228" s="13"/>
      <c r="AE228" s="13"/>
      <c r="AT228" s="241" t="s">
        <v>135</v>
      </c>
      <c r="AU228" s="241" t="s">
        <v>88</v>
      </c>
      <c r="AV228" s="13" t="s">
        <v>86</v>
      </c>
      <c r="AW228" s="13" t="s">
        <v>35</v>
      </c>
      <c r="AX228" s="13" t="s">
        <v>78</v>
      </c>
      <c r="AY228" s="241" t="s">
        <v>124</v>
      </c>
    </row>
    <row r="229" s="14" customFormat="1">
      <c r="A229" s="14"/>
      <c r="B229" s="242"/>
      <c r="C229" s="243"/>
      <c r="D229" s="227" t="s">
        <v>135</v>
      </c>
      <c r="E229" s="244" t="s">
        <v>1</v>
      </c>
      <c r="F229" s="245" t="s">
        <v>261</v>
      </c>
      <c r="G229" s="243"/>
      <c r="H229" s="246">
        <v>18.5</v>
      </c>
      <c r="I229" s="247"/>
      <c r="J229" s="243"/>
      <c r="K229" s="243"/>
      <c r="L229" s="248"/>
      <c r="M229" s="249"/>
      <c r="N229" s="250"/>
      <c r="O229" s="250"/>
      <c r="P229" s="250"/>
      <c r="Q229" s="250"/>
      <c r="R229" s="250"/>
      <c r="S229" s="250"/>
      <c r="T229" s="25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T229" s="252" t="s">
        <v>135</v>
      </c>
      <c r="AU229" s="252" t="s">
        <v>88</v>
      </c>
      <c r="AV229" s="14" t="s">
        <v>88</v>
      </c>
      <c r="AW229" s="14" t="s">
        <v>35</v>
      </c>
      <c r="AX229" s="14" t="s">
        <v>78</v>
      </c>
      <c r="AY229" s="252" t="s">
        <v>124</v>
      </c>
    </row>
    <row r="230" s="15" customFormat="1">
      <c r="A230" s="15"/>
      <c r="B230" s="253"/>
      <c r="C230" s="254"/>
      <c r="D230" s="227" t="s">
        <v>135</v>
      </c>
      <c r="E230" s="255" t="s">
        <v>1</v>
      </c>
      <c r="F230" s="256" t="s">
        <v>139</v>
      </c>
      <c r="G230" s="254"/>
      <c r="H230" s="257">
        <v>18.5</v>
      </c>
      <c r="I230" s="258"/>
      <c r="J230" s="254"/>
      <c r="K230" s="254"/>
      <c r="L230" s="259"/>
      <c r="M230" s="260"/>
      <c r="N230" s="261"/>
      <c r="O230" s="261"/>
      <c r="P230" s="261"/>
      <c r="Q230" s="261"/>
      <c r="R230" s="261"/>
      <c r="S230" s="261"/>
      <c r="T230" s="262"/>
      <c r="U230" s="15"/>
      <c r="V230" s="15"/>
      <c r="W230" s="15"/>
      <c r="X230" s="15"/>
      <c r="Y230" s="15"/>
      <c r="Z230" s="15"/>
      <c r="AA230" s="15"/>
      <c r="AB230" s="15"/>
      <c r="AC230" s="15"/>
      <c r="AD230" s="15"/>
      <c r="AE230" s="15"/>
      <c r="AT230" s="263" t="s">
        <v>135</v>
      </c>
      <c r="AU230" s="263" t="s">
        <v>88</v>
      </c>
      <c r="AV230" s="15" t="s">
        <v>131</v>
      </c>
      <c r="AW230" s="15" t="s">
        <v>35</v>
      </c>
      <c r="AX230" s="15" t="s">
        <v>86</v>
      </c>
      <c r="AY230" s="263" t="s">
        <v>124</v>
      </c>
    </row>
    <row r="231" s="2" customFormat="1" ht="16.5" customHeight="1">
      <c r="A231" s="38"/>
      <c r="B231" s="39"/>
      <c r="C231" s="264" t="s">
        <v>7</v>
      </c>
      <c r="D231" s="264" t="s">
        <v>206</v>
      </c>
      <c r="E231" s="265" t="s">
        <v>262</v>
      </c>
      <c r="F231" s="266" t="s">
        <v>263</v>
      </c>
      <c r="G231" s="267" t="s">
        <v>154</v>
      </c>
      <c r="H231" s="268">
        <v>1.5</v>
      </c>
      <c r="I231" s="269"/>
      <c r="J231" s="270">
        <f>ROUND(I231*H231,2)</f>
        <v>0</v>
      </c>
      <c r="K231" s="266" t="s">
        <v>130</v>
      </c>
      <c r="L231" s="271"/>
      <c r="M231" s="272" t="s">
        <v>1</v>
      </c>
      <c r="N231" s="273" t="s">
        <v>43</v>
      </c>
      <c r="O231" s="91"/>
      <c r="P231" s="223">
        <f>O231*H231</f>
        <v>0</v>
      </c>
      <c r="Q231" s="223">
        <v>0.074999999999999997</v>
      </c>
      <c r="R231" s="223">
        <f>Q231*H231</f>
        <v>0.11249999999999999</v>
      </c>
      <c r="S231" s="223">
        <v>0</v>
      </c>
      <c r="T231" s="224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5" t="s">
        <v>185</v>
      </c>
      <c r="AT231" s="225" t="s">
        <v>206</v>
      </c>
      <c r="AU231" s="225" t="s">
        <v>88</v>
      </c>
      <c r="AY231" s="17" t="s">
        <v>124</v>
      </c>
      <c r="BE231" s="226">
        <f>IF(N231="základní",J231,0)</f>
        <v>0</v>
      </c>
      <c r="BF231" s="226">
        <f>IF(N231="snížená",J231,0)</f>
        <v>0</v>
      </c>
      <c r="BG231" s="226">
        <f>IF(N231="zákl. přenesená",J231,0)</f>
        <v>0</v>
      </c>
      <c r="BH231" s="226">
        <f>IF(N231="sníž. přenesená",J231,0)</f>
        <v>0</v>
      </c>
      <c r="BI231" s="226">
        <f>IF(N231="nulová",J231,0)</f>
        <v>0</v>
      </c>
      <c r="BJ231" s="17" t="s">
        <v>86</v>
      </c>
      <c r="BK231" s="226">
        <f>ROUND(I231*H231,2)</f>
        <v>0</v>
      </c>
      <c r="BL231" s="17" t="s">
        <v>131</v>
      </c>
      <c r="BM231" s="225" t="s">
        <v>264</v>
      </c>
    </row>
    <row r="232" s="2" customFormat="1">
      <c r="A232" s="38"/>
      <c r="B232" s="39"/>
      <c r="C232" s="40"/>
      <c r="D232" s="227" t="s">
        <v>133</v>
      </c>
      <c r="E232" s="40"/>
      <c r="F232" s="228" t="s">
        <v>263</v>
      </c>
      <c r="G232" s="40"/>
      <c r="H232" s="40"/>
      <c r="I232" s="229"/>
      <c r="J232" s="40"/>
      <c r="K232" s="40"/>
      <c r="L232" s="44"/>
      <c r="M232" s="230"/>
      <c r="N232" s="231"/>
      <c r="O232" s="91"/>
      <c r="P232" s="91"/>
      <c r="Q232" s="91"/>
      <c r="R232" s="91"/>
      <c r="S232" s="91"/>
      <c r="T232" s="92"/>
      <c r="U232" s="38"/>
      <c r="V232" s="38"/>
      <c r="W232" s="38"/>
      <c r="X232" s="38"/>
      <c r="Y232" s="38"/>
      <c r="Z232" s="38"/>
      <c r="AA232" s="38"/>
      <c r="AB232" s="38"/>
      <c r="AC232" s="38"/>
      <c r="AD232" s="38"/>
      <c r="AE232" s="38"/>
      <c r="AT232" s="17" t="s">
        <v>133</v>
      </c>
      <c r="AU232" s="17" t="s">
        <v>88</v>
      </c>
    </row>
    <row r="233" s="13" customFormat="1">
      <c r="A233" s="13"/>
      <c r="B233" s="232"/>
      <c r="C233" s="233"/>
      <c r="D233" s="227" t="s">
        <v>135</v>
      </c>
      <c r="E233" s="234" t="s">
        <v>1</v>
      </c>
      <c r="F233" s="235" t="s">
        <v>265</v>
      </c>
      <c r="G233" s="233"/>
      <c r="H233" s="234" t="s">
        <v>1</v>
      </c>
      <c r="I233" s="236"/>
      <c r="J233" s="233"/>
      <c r="K233" s="233"/>
      <c r="L233" s="237"/>
      <c r="M233" s="238"/>
      <c r="N233" s="239"/>
      <c r="O233" s="239"/>
      <c r="P233" s="239"/>
      <c r="Q233" s="239"/>
      <c r="R233" s="239"/>
      <c r="S233" s="239"/>
      <c r="T233" s="240"/>
      <c r="U233" s="13"/>
      <c r="V233" s="13"/>
      <c r="W233" s="13"/>
      <c r="X233" s="13"/>
      <c r="Y233" s="13"/>
      <c r="Z233" s="13"/>
      <c r="AA233" s="13"/>
      <c r="AB233" s="13"/>
      <c r="AC233" s="13"/>
      <c r="AD233" s="13"/>
      <c r="AE233" s="13"/>
      <c r="AT233" s="241" t="s">
        <v>135</v>
      </c>
      <c r="AU233" s="241" t="s">
        <v>88</v>
      </c>
      <c r="AV233" s="13" t="s">
        <v>86</v>
      </c>
      <c r="AW233" s="13" t="s">
        <v>35</v>
      </c>
      <c r="AX233" s="13" t="s">
        <v>78</v>
      </c>
      <c r="AY233" s="241" t="s">
        <v>124</v>
      </c>
    </row>
    <row r="234" s="14" customFormat="1">
      <c r="A234" s="14"/>
      <c r="B234" s="242"/>
      <c r="C234" s="243"/>
      <c r="D234" s="227" t="s">
        <v>135</v>
      </c>
      <c r="E234" s="244" t="s">
        <v>1</v>
      </c>
      <c r="F234" s="245" t="s">
        <v>266</v>
      </c>
      <c r="G234" s="243"/>
      <c r="H234" s="246">
        <v>1.5</v>
      </c>
      <c r="I234" s="247"/>
      <c r="J234" s="243"/>
      <c r="K234" s="243"/>
      <c r="L234" s="248"/>
      <c r="M234" s="249"/>
      <c r="N234" s="250"/>
      <c r="O234" s="250"/>
      <c r="P234" s="250"/>
      <c r="Q234" s="250"/>
      <c r="R234" s="250"/>
      <c r="S234" s="250"/>
      <c r="T234" s="25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T234" s="252" t="s">
        <v>135</v>
      </c>
      <c r="AU234" s="252" t="s">
        <v>88</v>
      </c>
      <c r="AV234" s="14" t="s">
        <v>88</v>
      </c>
      <c r="AW234" s="14" t="s">
        <v>35</v>
      </c>
      <c r="AX234" s="14" t="s">
        <v>78</v>
      </c>
      <c r="AY234" s="252" t="s">
        <v>124</v>
      </c>
    </row>
    <row r="235" s="15" customFormat="1">
      <c r="A235" s="15"/>
      <c r="B235" s="253"/>
      <c r="C235" s="254"/>
      <c r="D235" s="227" t="s">
        <v>135</v>
      </c>
      <c r="E235" s="255" t="s">
        <v>1</v>
      </c>
      <c r="F235" s="256" t="s">
        <v>139</v>
      </c>
      <c r="G235" s="254"/>
      <c r="H235" s="257">
        <v>1.5</v>
      </c>
      <c r="I235" s="258"/>
      <c r="J235" s="254"/>
      <c r="K235" s="254"/>
      <c r="L235" s="259"/>
      <c r="M235" s="260"/>
      <c r="N235" s="261"/>
      <c r="O235" s="261"/>
      <c r="P235" s="261"/>
      <c r="Q235" s="261"/>
      <c r="R235" s="261"/>
      <c r="S235" s="261"/>
      <c r="T235" s="262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3" t="s">
        <v>135</v>
      </c>
      <c r="AU235" s="263" t="s">
        <v>88</v>
      </c>
      <c r="AV235" s="15" t="s">
        <v>131</v>
      </c>
      <c r="AW235" s="15" t="s">
        <v>35</v>
      </c>
      <c r="AX235" s="15" t="s">
        <v>86</v>
      </c>
      <c r="AY235" s="263" t="s">
        <v>124</v>
      </c>
    </row>
    <row r="236" s="2" customFormat="1" ht="16.5" customHeight="1">
      <c r="A236" s="38"/>
      <c r="B236" s="39"/>
      <c r="C236" s="214" t="s">
        <v>267</v>
      </c>
      <c r="D236" s="214" t="s">
        <v>126</v>
      </c>
      <c r="E236" s="215" t="s">
        <v>268</v>
      </c>
      <c r="F236" s="216" t="s">
        <v>269</v>
      </c>
      <c r="G236" s="217" t="s">
        <v>154</v>
      </c>
      <c r="H236" s="218">
        <v>150</v>
      </c>
      <c r="I236" s="219"/>
      <c r="J236" s="220">
        <f>ROUND(I236*H236,2)</f>
        <v>0</v>
      </c>
      <c r="K236" s="216" t="s">
        <v>130</v>
      </c>
      <c r="L236" s="44"/>
      <c r="M236" s="221" t="s">
        <v>1</v>
      </c>
      <c r="N236" s="222" t="s">
        <v>43</v>
      </c>
      <c r="O236" s="91"/>
      <c r="P236" s="223">
        <f>O236*H236</f>
        <v>0</v>
      </c>
      <c r="Q236" s="223">
        <v>0</v>
      </c>
      <c r="R236" s="223">
        <f>Q236*H236</f>
        <v>0</v>
      </c>
      <c r="S236" s="223">
        <v>0.085999999999999993</v>
      </c>
      <c r="T236" s="224">
        <f>S236*H236</f>
        <v>12.899999999999999</v>
      </c>
      <c r="U236" s="38"/>
      <c r="V236" s="38"/>
      <c r="W236" s="38"/>
      <c r="X236" s="38"/>
      <c r="Y236" s="38"/>
      <c r="Z236" s="38"/>
      <c r="AA236" s="38"/>
      <c r="AB236" s="38"/>
      <c r="AC236" s="38"/>
      <c r="AD236" s="38"/>
      <c r="AE236" s="38"/>
      <c r="AR236" s="225" t="s">
        <v>131</v>
      </c>
      <c r="AT236" s="225" t="s">
        <v>126</v>
      </c>
      <c r="AU236" s="225" t="s">
        <v>88</v>
      </c>
      <c r="AY236" s="17" t="s">
        <v>124</v>
      </c>
      <c r="BE236" s="226">
        <f>IF(N236="základní",J236,0)</f>
        <v>0</v>
      </c>
      <c r="BF236" s="226">
        <f>IF(N236="snížená",J236,0)</f>
        <v>0</v>
      </c>
      <c r="BG236" s="226">
        <f>IF(N236="zákl. přenesená",J236,0)</f>
        <v>0</v>
      </c>
      <c r="BH236" s="226">
        <f>IF(N236="sníž. přenesená",J236,0)</f>
        <v>0</v>
      </c>
      <c r="BI236" s="226">
        <f>IF(N236="nulová",J236,0)</f>
        <v>0</v>
      </c>
      <c r="BJ236" s="17" t="s">
        <v>86</v>
      </c>
      <c r="BK236" s="226">
        <f>ROUND(I236*H236,2)</f>
        <v>0</v>
      </c>
      <c r="BL236" s="17" t="s">
        <v>131</v>
      </c>
      <c r="BM236" s="225" t="s">
        <v>270</v>
      </c>
    </row>
    <row r="237" s="2" customFormat="1">
      <c r="A237" s="38"/>
      <c r="B237" s="39"/>
      <c r="C237" s="40"/>
      <c r="D237" s="227" t="s">
        <v>133</v>
      </c>
      <c r="E237" s="40"/>
      <c r="F237" s="228" t="s">
        <v>271</v>
      </c>
      <c r="G237" s="40"/>
      <c r="H237" s="40"/>
      <c r="I237" s="229"/>
      <c r="J237" s="40"/>
      <c r="K237" s="40"/>
      <c r="L237" s="44"/>
      <c r="M237" s="230"/>
      <c r="N237" s="231"/>
      <c r="O237" s="91"/>
      <c r="P237" s="91"/>
      <c r="Q237" s="91"/>
      <c r="R237" s="91"/>
      <c r="S237" s="91"/>
      <c r="T237" s="92"/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T237" s="17" t="s">
        <v>133</v>
      </c>
      <c r="AU237" s="17" t="s">
        <v>88</v>
      </c>
    </row>
    <row r="238" s="13" customFormat="1">
      <c r="A238" s="13"/>
      <c r="B238" s="232"/>
      <c r="C238" s="233"/>
      <c r="D238" s="227" t="s">
        <v>135</v>
      </c>
      <c r="E238" s="234" t="s">
        <v>1</v>
      </c>
      <c r="F238" s="235" t="s">
        <v>272</v>
      </c>
      <c r="G238" s="233"/>
      <c r="H238" s="234" t="s">
        <v>1</v>
      </c>
      <c r="I238" s="236"/>
      <c r="J238" s="233"/>
      <c r="K238" s="233"/>
      <c r="L238" s="237"/>
      <c r="M238" s="238"/>
      <c r="N238" s="239"/>
      <c r="O238" s="239"/>
      <c r="P238" s="239"/>
      <c r="Q238" s="239"/>
      <c r="R238" s="239"/>
      <c r="S238" s="239"/>
      <c r="T238" s="240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1" t="s">
        <v>135</v>
      </c>
      <c r="AU238" s="241" t="s">
        <v>88</v>
      </c>
      <c r="AV238" s="13" t="s">
        <v>86</v>
      </c>
      <c r="AW238" s="13" t="s">
        <v>35</v>
      </c>
      <c r="AX238" s="13" t="s">
        <v>78</v>
      </c>
      <c r="AY238" s="241" t="s">
        <v>124</v>
      </c>
    </row>
    <row r="239" s="14" customFormat="1">
      <c r="A239" s="14"/>
      <c r="B239" s="242"/>
      <c r="C239" s="243"/>
      <c r="D239" s="227" t="s">
        <v>135</v>
      </c>
      <c r="E239" s="244" t="s">
        <v>1</v>
      </c>
      <c r="F239" s="245" t="s">
        <v>273</v>
      </c>
      <c r="G239" s="243"/>
      <c r="H239" s="246">
        <v>150</v>
      </c>
      <c r="I239" s="247"/>
      <c r="J239" s="243"/>
      <c r="K239" s="243"/>
      <c r="L239" s="248"/>
      <c r="M239" s="249"/>
      <c r="N239" s="250"/>
      <c r="O239" s="250"/>
      <c r="P239" s="250"/>
      <c r="Q239" s="250"/>
      <c r="R239" s="250"/>
      <c r="S239" s="250"/>
      <c r="T239" s="25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2" t="s">
        <v>135</v>
      </c>
      <c r="AU239" s="252" t="s">
        <v>88</v>
      </c>
      <c r="AV239" s="14" t="s">
        <v>88</v>
      </c>
      <c r="AW239" s="14" t="s">
        <v>35</v>
      </c>
      <c r="AX239" s="14" t="s">
        <v>78</v>
      </c>
      <c r="AY239" s="252" t="s">
        <v>124</v>
      </c>
    </row>
    <row r="240" s="15" customFormat="1">
      <c r="A240" s="15"/>
      <c r="B240" s="253"/>
      <c r="C240" s="254"/>
      <c r="D240" s="227" t="s">
        <v>135</v>
      </c>
      <c r="E240" s="255" t="s">
        <v>1</v>
      </c>
      <c r="F240" s="256" t="s">
        <v>139</v>
      </c>
      <c r="G240" s="254"/>
      <c r="H240" s="257">
        <v>150</v>
      </c>
      <c r="I240" s="258"/>
      <c r="J240" s="254"/>
      <c r="K240" s="254"/>
      <c r="L240" s="259"/>
      <c r="M240" s="260"/>
      <c r="N240" s="261"/>
      <c r="O240" s="261"/>
      <c r="P240" s="261"/>
      <c r="Q240" s="261"/>
      <c r="R240" s="261"/>
      <c r="S240" s="261"/>
      <c r="T240" s="262"/>
      <c r="U240" s="15"/>
      <c r="V240" s="15"/>
      <c r="W240" s="15"/>
      <c r="X240" s="15"/>
      <c r="Y240" s="15"/>
      <c r="Z240" s="15"/>
      <c r="AA240" s="15"/>
      <c r="AB240" s="15"/>
      <c r="AC240" s="15"/>
      <c r="AD240" s="15"/>
      <c r="AE240" s="15"/>
      <c r="AT240" s="263" t="s">
        <v>135</v>
      </c>
      <c r="AU240" s="263" t="s">
        <v>88</v>
      </c>
      <c r="AV240" s="15" t="s">
        <v>131</v>
      </c>
      <c r="AW240" s="15" t="s">
        <v>35</v>
      </c>
      <c r="AX240" s="15" t="s">
        <v>86</v>
      </c>
      <c r="AY240" s="263" t="s">
        <v>124</v>
      </c>
    </row>
    <row r="241" s="2" customFormat="1" ht="16.5" customHeight="1">
      <c r="A241" s="38"/>
      <c r="B241" s="39"/>
      <c r="C241" s="214" t="s">
        <v>274</v>
      </c>
      <c r="D241" s="214" t="s">
        <v>126</v>
      </c>
      <c r="E241" s="215" t="s">
        <v>275</v>
      </c>
      <c r="F241" s="216" t="s">
        <v>276</v>
      </c>
      <c r="G241" s="217" t="s">
        <v>129</v>
      </c>
      <c r="H241" s="218">
        <v>1590</v>
      </c>
      <c r="I241" s="219"/>
      <c r="J241" s="220">
        <f>ROUND(I241*H241,2)</f>
        <v>0</v>
      </c>
      <c r="K241" s="216" t="s">
        <v>130</v>
      </c>
      <c r="L241" s="44"/>
      <c r="M241" s="221" t="s">
        <v>1</v>
      </c>
      <c r="N241" s="222" t="s">
        <v>43</v>
      </c>
      <c r="O241" s="91"/>
      <c r="P241" s="223">
        <f>O241*H241</f>
        <v>0</v>
      </c>
      <c r="Q241" s="223">
        <v>0</v>
      </c>
      <c r="R241" s="223">
        <f>Q241*H241</f>
        <v>0</v>
      </c>
      <c r="S241" s="223">
        <v>0.002</v>
      </c>
      <c r="T241" s="224">
        <f>S241*H241</f>
        <v>3.1800000000000002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5" t="s">
        <v>131</v>
      </c>
      <c r="AT241" s="225" t="s">
        <v>126</v>
      </c>
      <c r="AU241" s="225" t="s">
        <v>88</v>
      </c>
      <c r="AY241" s="17" t="s">
        <v>124</v>
      </c>
      <c r="BE241" s="226">
        <f>IF(N241="základní",J241,0)</f>
        <v>0</v>
      </c>
      <c r="BF241" s="226">
        <f>IF(N241="snížená",J241,0)</f>
        <v>0</v>
      </c>
      <c r="BG241" s="226">
        <f>IF(N241="zákl. přenesená",J241,0)</f>
        <v>0</v>
      </c>
      <c r="BH241" s="226">
        <f>IF(N241="sníž. přenesená",J241,0)</f>
        <v>0</v>
      </c>
      <c r="BI241" s="226">
        <f>IF(N241="nulová",J241,0)</f>
        <v>0</v>
      </c>
      <c r="BJ241" s="17" t="s">
        <v>86</v>
      </c>
      <c r="BK241" s="226">
        <f>ROUND(I241*H241,2)</f>
        <v>0</v>
      </c>
      <c r="BL241" s="17" t="s">
        <v>131</v>
      </c>
      <c r="BM241" s="225" t="s">
        <v>277</v>
      </c>
    </row>
    <row r="242" s="2" customFormat="1">
      <c r="A242" s="38"/>
      <c r="B242" s="39"/>
      <c r="C242" s="40"/>
      <c r="D242" s="227" t="s">
        <v>133</v>
      </c>
      <c r="E242" s="40"/>
      <c r="F242" s="228" t="s">
        <v>278</v>
      </c>
      <c r="G242" s="40"/>
      <c r="H242" s="40"/>
      <c r="I242" s="229"/>
      <c r="J242" s="40"/>
      <c r="K242" s="40"/>
      <c r="L242" s="44"/>
      <c r="M242" s="230"/>
      <c r="N242" s="231"/>
      <c r="O242" s="91"/>
      <c r="P242" s="91"/>
      <c r="Q242" s="91"/>
      <c r="R242" s="91"/>
      <c r="S242" s="91"/>
      <c r="T242" s="92"/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T242" s="17" t="s">
        <v>133</v>
      </c>
      <c r="AU242" s="17" t="s">
        <v>88</v>
      </c>
    </row>
    <row r="243" s="13" customFormat="1">
      <c r="A243" s="13"/>
      <c r="B243" s="232"/>
      <c r="C243" s="233"/>
      <c r="D243" s="227" t="s">
        <v>135</v>
      </c>
      <c r="E243" s="234" t="s">
        <v>1</v>
      </c>
      <c r="F243" s="235" t="s">
        <v>183</v>
      </c>
      <c r="G243" s="233"/>
      <c r="H243" s="234" t="s">
        <v>1</v>
      </c>
      <c r="I243" s="236"/>
      <c r="J243" s="233"/>
      <c r="K243" s="233"/>
      <c r="L243" s="237"/>
      <c r="M243" s="238"/>
      <c r="N243" s="239"/>
      <c r="O243" s="239"/>
      <c r="P243" s="239"/>
      <c r="Q243" s="239"/>
      <c r="R243" s="239"/>
      <c r="S243" s="239"/>
      <c r="T243" s="240"/>
      <c r="U243" s="13"/>
      <c r="V243" s="13"/>
      <c r="W243" s="13"/>
      <c r="X243" s="13"/>
      <c r="Y243" s="13"/>
      <c r="Z243" s="13"/>
      <c r="AA243" s="13"/>
      <c r="AB243" s="13"/>
      <c r="AC243" s="13"/>
      <c r="AD243" s="13"/>
      <c r="AE243" s="13"/>
      <c r="AT243" s="241" t="s">
        <v>135</v>
      </c>
      <c r="AU243" s="241" t="s">
        <v>88</v>
      </c>
      <c r="AV243" s="13" t="s">
        <v>86</v>
      </c>
      <c r="AW243" s="13" t="s">
        <v>35</v>
      </c>
      <c r="AX243" s="13" t="s">
        <v>78</v>
      </c>
      <c r="AY243" s="241" t="s">
        <v>124</v>
      </c>
    </row>
    <row r="244" s="14" customFormat="1">
      <c r="A244" s="14"/>
      <c r="B244" s="242"/>
      <c r="C244" s="243"/>
      <c r="D244" s="227" t="s">
        <v>135</v>
      </c>
      <c r="E244" s="244" t="s">
        <v>1</v>
      </c>
      <c r="F244" s="245" t="s">
        <v>184</v>
      </c>
      <c r="G244" s="243"/>
      <c r="H244" s="246">
        <v>1590</v>
      </c>
      <c r="I244" s="247"/>
      <c r="J244" s="243"/>
      <c r="K244" s="243"/>
      <c r="L244" s="248"/>
      <c r="M244" s="249"/>
      <c r="N244" s="250"/>
      <c r="O244" s="250"/>
      <c r="P244" s="250"/>
      <c r="Q244" s="250"/>
      <c r="R244" s="250"/>
      <c r="S244" s="250"/>
      <c r="T244" s="25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T244" s="252" t="s">
        <v>135</v>
      </c>
      <c r="AU244" s="252" t="s">
        <v>88</v>
      </c>
      <c r="AV244" s="14" t="s">
        <v>88</v>
      </c>
      <c r="AW244" s="14" t="s">
        <v>35</v>
      </c>
      <c r="AX244" s="14" t="s">
        <v>78</v>
      </c>
      <c r="AY244" s="252" t="s">
        <v>124</v>
      </c>
    </row>
    <row r="245" s="15" customFormat="1">
      <c r="A245" s="15"/>
      <c r="B245" s="253"/>
      <c r="C245" s="254"/>
      <c r="D245" s="227" t="s">
        <v>135</v>
      </c>
      <c r="E245" s="255" t="s">
        <v>1</v>
      </c>
      <c r="F245" s="256" t="s">
        <v>139</v>
      </c>
      <c r="G245" s="254"/>
      <c r="H245" s="257">
        <v>1590</v>
      </c>
      <c r="I245" s="258"/>
      <c r="J245" s="254"/>
      <c r="K245" s="254"/>
      <c r="L245" s="259"/>
      <c r="M245" s="260"/>
      <c r="N245" s="261"/>
      <c r="O245" s="261"/>
      <c r="P245" s="261"/>
      <c r="Q245" s="261"/>
      <c r="R245" s="261"/>
      <c r="S245" s="261"/>
      <c r="T245" s="262"/>
      <c r="U245" s="15"/>
      <c r="V245" s="15"/>
      <c r="W245" s="15"/>
      <c r="X245" s="15"/>
      <c r="Y245" s="15"/>
      <c r="Z245" s="15"/>
      <c r="AA245" s="15"/>
      <c r="AB245" s="15"/>
      <c r="AC245" s="15"/>
      <c r="AD245" s="15"/>
      <c r="AE245" s="15"/>
      <c r="AT245" s="263" t="s">
        <v>135</v>
      </c>
      <c r="AU245" s="263" t="s">
        <v>88</v>
      </c>
      <c r="AV245" s="15" t="s">
        <v>131</v>
      </c>
      <c r="AW245" s="15" t="s">
        <v>35</v>
      </c>
      <c r="AX245" s="15" t="s">
        <v>86</v>
      </c>
      <c r="AY245" s="263" t="s">
        <v>124</v>
      </c>
    </row>
    <row r="246" s="2" customFormat="1" ht="16.5" customHeight="1">
      <c r="A246" s="38"/>
      <c r="B246" s="39"/>
      <c r="C246" s="214" t="s">
        <v>279</v>
      </c>
      <c r="D246" s="214" t="s">
        <v>126</v>
      </c>
      <c r="E246" s="215" t="s">
        <v>280</v>
      </c>
      <c r="F246" s="216" t="s">
        <v>281</v>
      </c>
      <c r="G246" s="217" t="s">
        <v>154</v>
      </c>
      <c r="H246" s="218">
        <v>10</v>
      </c>
      <c r="I246" s="219"/>
      <c r="J246" s="220">
        <f>ROUND(I246*H246,2)</f>
        <v>0</v>
      </c>
      <c r="K246" s="216" t="s">
        <v>130</v>
      </c>
      <c r="L246" s="44"/>
      <c r="M246" s="221" t="s">
        <v>1</v>
      </c>
      <c r="N246" s="222" t="s">
        <v>43</v>
      </c>
      <c r="O246" s="91"/>
      <c r="P246" s="223">
        <f>O246*H246</f>
        <v>0</v>
      </c>
      <c r="Q246" s="223">
        <v>0</v>
      </c>
      <c r="R246" s="223">
        <f>Q246*H246</f>
        <v>0</v>
      </c>
      <c r="S246" s="223">
        <v>0.34999999999999998</v>
      </c>
      <c r="T246" s="224">
        <f>S246*H246</f>
        <v>3.5</v>
      </c>
      <c r="U246" s="38"/>
      <c r="V246" s="38"/>
      <c r="W246" s="38"/>
      <c r="X246" s="38"/>
      <c r="Y246" s="38"/>
      <c r="Z246" s="38"/>
      <c r="AA246" s="38"/>
      <c r="AB246" s="38"/>
      <c r="AC246" s="38"/>
      <c r="AD246" s="38"/>
      <c r="AE246" s="38"/>
      <c r="AR246" s="225" t="s">
        <v>131</v>
      </c>
      <c r="AT246" s="225" t="s">
        <v>126</v>
      </c>
      <c r="AU246" s="225" t="s">
        <v>88</v>
      </c>
      <c r="AY246" s="17" t="s">
        <v>124</v>
      </c>
      <c r="BE246" s="226">
        <f>IF(N246="základní",J246,0)</f>
        <v>0</v>
      </c>
      <c r="BF246" s="226">
        <f>IF(N246="snížená",J246,0)</f>
        <v>0</v>
      </c>
      <c r="BG246" s="226">
        <f>IF(N246="zákl. přenesená",J246,0)</f>
        <v>0</v>
      </c>
      <c r="BH246" s="226">
        <f>IF(N246="sníž. přenesená",J246,0)</f>
        <v>0</v>
      </c>
      <c r="BI246" s="226">
        <f>IF(N246="nulová",J246,0)</f>
        <v>0</v>
      </c>
      <c r="BJ246" s="17" t="s">
        <v>86</v>
      </c>
      <c r="BK246" s="226">
        <f>ROUND(I246*H246,2)</f>
        <v>0</v>
      </c>
      <c r="BL246" s="17" t="s">
        <v>131</v>
      </c>
      <c r="BM246" s="225" t="s">
        <v>282</v>
      </c>
    </row>
    <row r="247" s="2" customFormat="1">
      <c r="A247" s="38"/>
      <c r="B247" s="39"/>
      <c r="C247" s="40"/>
      <c r="D247" s="227" t="s">
        <v>133</v>
      </c>
      <c r="E247" s="40"/>
      <c r="F247" s="228" t="s">
        <v>283</v>
      </c>
      <c r="G247" s="40"/>
      <c r="H247" s="40"/>
      <c r="I247" s="229"/>
      <c r="J247" s="40"/>
      <c r="K247" s="40"/>
      <c r="L247" s="44"/>
      <c r="M247" s="230"/>
      <c r="N247" s="231"/>
      <c r="O247" s="91"/>
      <c r="P247" s="91"/>
      <c r="Q247" s="91"/>
      <c r="R247" s="91"/>
      <c r="S247" s="91"/>
      <c r="T247" s="92"/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T247" s="17" t="s">
        <v>133</v>
      </c>
      <c r="AU247" s="17" t="s">
        <v>88</v>
      </c>
    </row>
    <row r="248" s="13" customFormat="1">
      <c r="A248" s="13"/>
      <c r="B248" s="232"/>
      <c r="C248" s="233"/>
      <c r="D248" s="227" t="s">
        <v>135</v>
      </c>
      <c r="E248" s="234" t="s">
        <v>1</v>
      </c>
      <c r="F248" s="235" t="s">
        <v>233</v>
      </c>
      <c r="G248" s="233"/>
      <c r="H248" s="234" t="s">
        <v>1</v>
      </c>
      <c r="I248" s="236"/>
      <c r="J248" s="233"/>
      <c r="K248" s="233"/>
      <c r="L248" s="237"/>
      <c r="M248" s="238"/>
      <c r="N248" s="239"/>
      <c r="O248" s="239"/>
      <c r="P248" s="239"/>
      <c r="Q248" s="239"/>
      <c r="R248" s="239"/>
      <c r="S248" s="239"/>
      <c r="T248" s="240"/>
      <c r="U248" s="13"/>
      <c r="V248" s="13"/>
      <c r="W248" s="13"/>
      <c r="X248" s="13"/>
      <c r="Y248" s="13"/>
      <c r="Z248" s="13"/>
      <c r="AA248" s="13"/>
      <c r="AB248" s="13"/>
      <c r="AC248" s="13"/>
      <c r="AD248" s="13"/>
      <c r="AE248" s="13"/>
      <c r="AT248" s="241" t="s">
        <v>135</v>
      </c>
      <c r="AU248" s="241" t="s">
        <v>88</v>
      </c>
      <c r="AV248" s="13" t="s">
        <v>86</v>
      </c>
      <c r="AW248" s="13" t="s">
        <v>35</v>
      </c>
      <c r="AX248" s="13" t="s">
        <v>78</v>
      </c>
      <c r="AY248" s="241" t="s">
        <v>124</v>
      </c>
    </row>
    <row r="249" s="14" customFormat="1">
      <c r="A249" s="14"/>
      <c r="B249" s="242"/>
      <c r="C249" s="243"/>
      <c r="D249" s="227" t="s">
        <v>135</v>
      </c>
      <c r="E249" s="244" t="s">
        <v>1</v>
      </c>
      <c r="F249" s="245" t="s">
        <v>199</v>
      </c>
      <c r="G249" s="243"/>
      <c r="H249" s="246">
        <v>10</v>
      </c>
      <c r="I249" s="247"/>
      <c r="J249" s="243"/>
      <c r="K249" s="243"/>
      <c r="L249" s="248"/>
      <c r="M249" s="249"/>
      <c r="N249" s="250"/>
      <c r="O249" s="250"/>
      <c r="P249" s="250"/>
      <c r="Q249" s="250"/>
      <c r="R249" s="250"/>
      <c r="S249" s="250"/>
      <c r="T249" s="25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T249" s="252" t="s">
        <v>135</v>
      </c>
      <c r="AU249" s="252" t="s">
        <v>88</v>
      </c>
      <c r="AV249" s="14" t="s">
        <v>88</v>
      </c>
      <c r="AW249" s="14" t="s">
        <v>35</v>
      </c>
      <c r="AX249" s="14" t="s">
        <v>78</v>
      </c>
      <c r="AY249" s="252" t="s">
        <v>124</v>
      </c>
    </row>
    <row r="250" s="15" customFormat="1">
      <c r="A250" s="15"/>
      <c r="B250" s="253"/>
      <c r="C250" s="254"/>
      <c r="D250" s="227" t="s">
        <v>135</v>
      </c>
      <c r="E250" s="255" t="s">
        <v>1</v>
      </c>
      <c r="F250" s="256" t="s">
        <v>139</v>
      </c>
      <c r="G250" s="254"/>
      <c r="H250" s="257">
        <v>10</v>
      </c>
      <c r="I250" s="258"/>
      <c r="J250" s="254"/>
      <c r="K250" s="254"/>
      <c r="L250" s="259"/>
      <c r="M250" s="260"/>
      <c r="N250" s="261"/>
      <c r="O250" s="261"/>
      <c r="P250" s="261"/>
      <c r="Q250" s="261"/>
      <c r="R250" s="261"/>
      <c r="S250" s="261"/>
      <c r="T250" s="262"/>
      <c r="U250" s="15"/>
      <c r="V250" s="15"/>
      <c r="W250" s="15"/>
      <c r="X250" s="15"/>
      <c r="Y250" s="15"/>
      <c r="Z250" s="15"/>
      <c r="AA250" s="15"/>
      <c r="AB250" s="15"/>
      <c r="AC250" s="15"/>
      <c r="AD250" s="15"/>
      <c r="AE250" s="15"/>
      <c r="AT250" s="263" t="s">
        <v>135</v>
      </c>
      <c r="AU250" s="263" t="s">
        <v>88</v>
      </c>
      <c r="AV250" s="15" t="s">
        <v>131</v>
      </c>
      <c r="AW250" s="15" t="s">
        <v>35</v>
      </c>
      <c r="AX250" s="15" t="s">
        <v>86</v>
      </c>
      <c r="AY250" s="263" t="s">
        <v>124</v>
      </c>
    </row>
    <row r="251" s="2" customFormat="1" ht="16.5" customHeight="1">
      <c r="A251" s="38"/>
      <c r="B251" s="39"/>
      <c r="C251" s="214" t="s">
        <v>284</v>
      </c>
      <c r="D251" s="214" t="s">
        <v>126</v>
      </c>
      <c r="E251" s="215" t="s">
        <v>285</v>
      </c>
      <c r="F251" s="216" t="s">
        <v>286</v>
      </c>
      <c r="G251" s="217" t="s">
        <v>154</v>
      </c>
      <c r="H251" s="218">
        <v>20</v>
      </c>
      <c r="I251" s="219"/>
      <c r="J251" s="220">
        <f>ROUND(I251*H251,2)</f>
        <v>0</v>
      </c>
      <c r="K251" s="216" t="s">
        <v>130</v>
      </c>
      <c r="L251" s="44"/>
      <c r="M251" s="221" t="s">
        <v>1</v>
      </c>
      <c r="N251" s="222" t="s">
        <v>43</v>
      </c>
      <c r="O251" s="91"/>
      <c r="P251" s="223">
        <f>O251*H251</f>
        <v>0</v>
      </c>
      <c r="Q251" s="223">
        <v>0</v>
      </c>
      <c r="R251" s="223">
        <f>Q251*H251</f>
        <v>0</v>
      </c>
      <c r="S251" s="223">
        <v>0.90000000000000002</v>
      </c>
      <c r="T251" s="224">
        <f>S251*H251</f>
        <v>18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5" t="s">
        <v>131</v>
      </c>
      <c r="AT251" s="225" t="s">
        <v>126</v>
      </c>
      <c r="AU251" s="225" t="s">
        <v>88</v>
      </c>
      <c r="AY251" s="17" t="s">
        <v>124</v>
      </c>
      <c r="BE251" s="226">
        <f>IF(N251="základní",J251,0)</f>
        <v>0</v>
      </c>
      <c r="BF251" s="226">
        <f>IF(N251="snížená",J251,0)</f>
        <v>0</v>
      </c>
      <c r="BG251" s="226">
        <f>IF(N251="zákl. přenesená",J251,0)</f>
        <v>0</v>
      </c>
      <c r="BH251" s="226">
        <f>IF(N251="sníž. přenesená",J251,0)</f>
        <v>0</v>
      </c>
      <c r="BI251" s="226">
        <f>IF(N251="nulová",J251,0)</f>
        <v>0</v>
      </c>
      <c r="BJ251" s="17" t="s">
        <v>86</v>
      </c>
      <c r="BK251" s="226">
        <f>ROUND(I251*H251,2)</f>
        <v>0</v>
      </c>
      <c r="BL251" s="17" t="s">
        <v>131</v>
      </c>
      <c r="BM251" s="225" t="s">
        <v>287</v>
      </c>
    </row>
    <row r="252" s="2" customFormat="1">
      <c r="A252" s="38"/>
      <c r="B252" s="39"/>
      <c r="C252" s="40"/>
      <c r="D252" s="227" t="s">
        <v>133</v>
      </c>
      <c r="E252" s="40"/>
      <c r="F252" s="228" t="s">
        <v>288</v>
      </c>
      <c r="G252" s="40"/>
      <c r="H252" s="40"/>
      <c r="I252" s="229"/>
      <c r="J252" s="40"/>
      <c r="K252" s="40"/>
      <c r="L252" s="44"/>
      <c r="M252" s="230"/>
      <c r="N252" s="231"/>
      <c r="O252" s="91"/>
      <c r="P252" s="91"/>
      <c r="Q252" s="91"/>
      <c r="R252" s="91"/>
      <c r="S252" s="91"/>
      <c r="T252" s="92"/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T252" s="17" t="s">
        <v>133</v>
      </c>
      <c r="AU252" s="17" t="s">
        <v>88</v>
      </c>
    </row>
    <row r="253" s="13" customFormat="1">
      <c r="A253" s="13"/>
      <c r="B253" s="232"/>
      <c r="C253" s="233"/>
      <c r="D253" s="227" t="s">
        <v>135</v>
      </c>
      <c r="E253" s="234" t="s">
        <v>1</v>
      </c>
      <c r="F253" s="235" t="s">
        <v>233</v>
      </c>
      <c r="G253" s="233"/>
      <c r="H253" s="234" t="s">
        <v>1</v>
      </c>
      <c r="I253" s="236"/>
      <c r="J253" s="233"/>
      <c r="K253" s="233"/>
      <c r="L253" s="237"/>
      <c r="M253" s="238"/>
      <c r="N253" s="239"/>
      <c r="O253" s="239"/>
      <c r="P253" s="239"/>
      <c r="Q253" s="239"/>
      <c r="R253" s="239"/>
      <c r="S253" s="239"/>
      <c r="T253" s="240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41" t="s">
        <v>135</v>
      </c>
      <c r="AU253" s="241" t="s">
        <v>88</v>
      </c>
      <c r="AV253" s="13" t="s">
        <v>86</v>
      </c>
      <c r="AW253" s="13" t="s">
        <v>35</v>
      </c>
      <c r="AX253" s="13" t="s">
        <v>78</v>
      </c>
      <c r="AY253" s="241" t="s">
        <v>124</v>
      </c>
    </row>
    <row r="254" s="14" customFormat="1">
      <c r="A254" s="14"/>
      <c r="B254" s="242"/>
      <c r="C254" s="243"/>
      <c r="D254" s="227" t="s">
        <v>135</v>
      </c>
      <c r="E254" s="244" t="s">
        <v>1</v>
      </c>
      <c r="F254" s="245" t="s">
        <v>256</v>
      </c>
      <c r="G254" s="243"/>
      <c r="H254" s="246">
        <v>20</v>
      </c>
      <c r="I254" s="247"/>
      <c r="J254" s="243"/>
      <c r="K254" s="243"/>
      <c r="L254" s="248"/>
      <c r="M254" s="249"/>
      <c r="N254" s="250"/>
      <c r="O254" s="250"/>
      <c r="P254" s="250"/>
      <c r="Q254" s="250"/>
      <c r="R254" s="250"/>
      <c r="S254" s="250"/>
      <c r="T254" s="25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52" t="s">
        <v>135</v>
      </c>
      <c r="AU254" s="252" t="s">
        <v>88</v>
      </c>
      <c r="AV254" s="14" t="s">
        <v>88</v>
      </c>
      <c r="AW254" s="14" t="s">
        <v>35</v>
      </c>
      <c r="AX254" s="14" t="s">
        <v>78</v>
      </c>
      <c r="AY254" s="252" t="s">
        <v>124</v>
      </c>
    </row>
    <row r="255" s="15" customFormat="1">
      <c r="A255" s="15"/>
      <c r="B255" s="253"/>
      <c r="C255" s="254"/>
      <c r="D255" s="227" t="s">
        <v>135</v>
      </c>
      <c r="E255" s="255" t="s">
        <v>1</v>
      </c>
      <c r="F255" s="256" t="s">
        <v>139</v>
      </c>
      <c r="G255" s="254"/>
      <c r="H255" s="257">
        <v>20</v>
      </c>
      <c r="I255" s="258"/>
      <c r="J255" s="254"/>
      <c r="K255" s="254"/>
      <c r="L255" s="259"/>
      <c r="M255" s="260"/>
      <c r="N255" s="261"/>
      <c r="O255" s="261"/>
      <c r="P255" s="261"/>
      <c r="Q255" s="261"/>
      <c r="R255" s="261"/>
      <c r="S255" s="261"/>
      <c r="T255" s="262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T255" s="263" t="s">
        <v>135</v>
      </c>
      <c r="AU255" s="263" t="s">
        <v>88</v>
      </c>
      <c r="AV255" s="15" t="s">
        <v>131</v>
      </c>
      <c r="AW255" s="15" t="s">
        <v>35</v>
      </c>
      <c r="AX255" s="15" t="s">
        <v>86</v>
      </c>
      <c r="AY255" s="263" t="s">
        <v>124</v>
      </c>
    </row>
    <row r="256" s="12" customFormat="1" ht="22.8" customHeight="1">
      <c r="A256" s="12"/>
      <c r="B256" s="198"/>
      <c r="C256" s="199"/>
      <c r="D256" s="200" t="s">
        <v>77</v>
      </c>
      <c r="E256" s="212" t="s">
        <v>289</v>
      </c>
      <c r="F256" s="212" t="s">
        <v>290</v>
      </c>
      <c r="G256" s="199"/>
      <c r="H256" s="199"/>
      <c r="I256" s="202"/>
      <c r="J256" s="213">
        <f>BK256</f>
        <v>0</v>
      </c>
      <c r="K256" s="199"/>
      <c r="L256" s="204"/>
      <c r="M256" s="205"/>
      <c r="N256" s="206"/>
      <c r="O256" s="206"/>
      <c r="P256" s="207">
        <f>SUM(P257:P273)</f>
        <v>0</v>
      </c>
      <c r="Q256" s="206"/>
      <c r="R256" s="207">
        <f>SUM(R257:R273)</f>
        <v>0</v>
      </c>
      <c r="S256" s="206"/>
      <c r="T256" s="208">
        <f>SUM(T257:T273)</f>
        <v>0</v>
      </c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R256" s="209" t="s">
        <v>86</v>
      </c>
      <c r="AT256" s="210" t="s">
        <v>77</v>
      </c>
      <c r="AU256" s="210" t="s">
        <v>86</v>
      </c>
      <c r="AY256" s="209" t="s">
        <v>124</v>
      </c>
      <c r="BK256" s="211">
        <f>SUM(BK257:BK273)</f>
        <v>0</v>
      </c>
    </row>
    <row r="257" s="2" customFormat="1" ht="16.5" customHeight="1">
      <c r="A257" s="38"/>
      <c r="B257" s="39"/>
      <c r="C257" s="214" t="s">
        <v>291</v>
      </c>
      <c r="D257" s="214" t="s">
        <v>126</v>
      </c>
      <c r="E257" s="215" t="s">
        <v>292</v>
      </c>
      <c r="F257" s="216" t="s">
        <v>293</v>
      </c>
      <c r="G257" s="217" t="s">
        <v>294</v>
      </c>
      <c r="H257" s="218">
        <v>84.540000000000006</v>
      </c>
      <c r="I257" s="219"/>
      <c r="J257" s="220">
        <f>ROUND(I257*H257,2)</f>
        <v>0</v>
      </c>
      <c r="K257" s="216" t="s">
        <v>130</v>
      </c>
      <c r="L257" s="44"/>
      <c r="M257" s="221" t="s">
        <v>1</v>
      </c>
      <c r="N257" s="222" t="s">
        <v>43</v>
      </c>
      <c r="O257" s="91"/>
      <c r="P257" s="223">
        <f>O257*H257</f>
        <v>0</v>
      </c>
      <c r="Q257" s="223">
        <v>0</v>
      </c>
      <c r="R257" s="223">
        <f>Q257*H257</f>
        <v>0</v>
      </c>
      <c r="S257" s="223">
        <v>0</v>
      </c>
      <c r="T257" s="224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5" t="s">
        <v>131</v>
      </c>
      <c r="AT257" s="225" t="s">
        <v>126</v>
      </c>
      <c r="AU257" s="225" t="s">
        <v>88</v>
      </c>
      <c r="AY257" s="17" t="s">
        <v>124</v>
      </c>
      <c r="BE257" s="226">
        <f>IF(N257="základní",J257,0)</f>
        <v>0</v>
      </c>
      <c r="BF257" s="226">
        <f>IF(N257="snížená",J257,0)</f>
        <v>0</v>
      </c>
      <c r="BG257" s="226">
        <f>IF(N257="zákl. přenesená",J257,0)</f>
        <v>0</v>
      </c>
      <c r="BH257" s="226">
        <f>IF(N257="sníž. přenesená",J257,0)</f>
        <v>0</v>
      </c>
      <c r="BI257" s="226">
        <f>IF(N257="nulová",J257,0)</f>
        <v>0</v>
      </c>
      <c r="BJ257" s="17" t="s">
        <v>86</v>
      </c>
      <c r="BK257" s="226">
        <f>ROUND(I257*H257,2)</f>
        <v>0</v>
      </c>
      <c r="BL257" s="17" t="s">
        <v>131</v>
      </c>
      <c r="BM257" s="225" t="s">
        <v>295</v>
      </c>
    </row>
    <row r="258" s="2" customFormat="1">
      <c r="A258" s="38"/>
      <c r="B258" s="39"/>
      <c r="C258" s="40"/>
      <c r="D258" s="227" t="s">
        <v>133</v>
      </c>
      <c r="E258" s="40"/>
      <c r="F258" s="228" t="s">
        <v>296</v>
      </c>
      <c r="G258" s="40"/>
      <c r="H258" s="40"/>
      <c r="I258" s="229"/>
      <c r="J258" s="40"/>
      <c r="K258" s="40"/>
      <c r="L258" s="44"/>
      <c r="M258" s="230"/>
      <c r="N258" s="231"/>
      <c r="O258" s="91"/>
      <c r="P258" s="91"/>
      <c r="Q258" s="91"/>
      <c r="R258" s="91"/>
      <c r="S258" s="91"/>
      <c r="T258" s="92"/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T258" s="17" t="s">
        <v>133</v>
      </c>
      <c r="AU258" s="17" t="s">
        <v>88</v>
      </c>
    </row>
    <row r="259" s="2" customFormat="1" ht="16.5" customHeight="1">
      <c r="A259" s="38"/>
      <c r="B259" s="39"/>
      <c r="C259" s="214" t="s">
        <v>297</v>
      </c>
      <c r="D259" s="214" t="s">
        <v>126</v>
      </c>
      <c r="E259" s="215" t="s">
        <v>298</v>
      </c>
      <c r="F259" s="216" t="s">
        <v>299</v>
      </c>
      <c r="G259" s="217" t="s">
        <v>294</v>
      </c>
      <c r="H259" s="218">
        <v>760.86000000000001</v>
      </c>
      <c r="I259" s="219"/>
      <c r="J259" s="220">
        <f>ROUND(I259*H259,2)</f>
        <v>0</v>
      </c>
      <c r="K259" s="216" t="s">
        <v>130</v>
      </c>
      <c r="L259" s="44"/>
      <c r="M259" s="221" t="s">
        <v>1</v>
      </c>
      <c r="N259" s="222" t="s">
        <v>43</v>
      </c>
      <c r="O259" s="91"/>
      <c r="P259" s="223">
        <f>O259*H259</f>
        <v>0</v>
      </c>
      <c r="Q259" s="223">
        <v>0</v>
      </c>
      <c r="R259" s="223">
        <f>Q259*H259</f>
        <v>0</v>
      </c>
      <c r="S259" s="223">
        <v>0</v>
      </c>
      <c r="T259" s="224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5" t="s">
        <v>131</v>
      </c>
      <c r="AT259" s="225" t="s">
        <v>126</v>
      </c>
      <c r="AU259" s="225" t="s">
        <v>88</v>
      </c>
      <c r="AY259" s="17" t="s">
        <v>124</v>
      </c>
      <c r="BE259" s="226">
        <f>IF(N259="základní",J259,0)</f>
        <v>0</v>
      </c>
      <c r="BF259" s="226">
        <f>IF(N259="snížená",J259,0)</f>
        <v>0</v>
      </c>
      <c r="BG259" s="226">
        <f>IF(N259="zákl. přenesená",J259,0)</f>
        <v>0</v>
      </c>
      <c r="BH259" s="226">
        <f>IF(N259="sníž. přenesená",J259,0)</f>
        <v>0</v>
      </c>
      <c r="BI259" s="226">
        <f>IF(N259="nulová",J259,0)</f>
        <v>0</v>
      </c>
      <c r="BJ259" s="17" t="s">
        <v>86</v>
      </c>
      <c r="BK259" s="226">
        <f>ROUND(I259*H259,2)</f>
        <v>0</v>
      </c>
      <c r="BL259" s="17" t="s">
        <v>131</v>
      </c>
      <c r="BM259" s="225" t="s">
        <v>300</v>
      </c>
    </row>
    <row r="260" s="2" customFormat="1">
      <c r="A260" s="38"/>
      <c r="B260" s="39"/>
      <c r="C260" s="40"/>
      <c r="D260" s="227" t="s">
        <v>133</v>
      </c>
      <c r="E260" s="40"/>
      <c r="F260" s="228" t="s">
        <v>301</v>
      </c>
      <c r="G260" s="40"/>
      <c r="H260" s="40"/>
      <c r="I260" s="229"/>
      <c r="J260" s="40"/>
      <c r="K260" s="40"/>
      <c r="L260" s="44"/>
      <c r="M260" s="230"/>
      <c r="N260" s="231"/>
      <c r="O260" s="91"/>
      <c r="P260" s="91"/>
      <c r="Q260" s="91"/>
      <c r="R260" s="91"/>
      <c r="S260" s="91"/>
      <c r="T260" s="92"/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T260" s="17" t="s">
        <v>133</v>
      </c>
      <c r="AU260" s="17" t="s">
        <v>88</v>
      </c>
    </row>
    <row r="261" s="14" customFormat="1">
      <c r="A261" s="14"/>
      <c r="B261" s="242"/>
      <c r="C261" s="243"/>
      <c r="D261" s="227" t="s">
        <v>135</v>
      </c>
      <c r="E261" s="243"/>
      <c r="F261" s="245" t="s">
        <v>302</v>
      </c>
      <c r="G261" s="243"/>
      <c r="H261" s="246">
        <v>760.86000000000001</v>
      </c>
      <c r="I261" s="247"/>
      <c r="J261" s="243"/>
      <c r="K261" s="243"/>
      <c r="L261" s="248"/>
      <c r="M261" s="249"/>
      <c r="N261" s="250"/>
      <c r="O261" s="250"/>
      <c r="P261" s="250"/>
      <c r="Q261" s="250"/>
      <c r="R261" s="250"/>
      <c r="S261" s="250"/>
      <c r="T261" s="25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T261" s="252" t="s">
        <v>135</v>
      </c>
      <c r="AU261" s="252" t="s">
        <v>88</v>
      </c>
      <c r="AV261" s="14" t="s">
        <v>88</v>
      </c>
      <c r="AW261" s="14" t="s">
        <v>4</v>
      </c>
      <c r="AX261" s="14" t="s">
        <v>86</v>
      </c>
      <c r="AY261" s="252" t="s">
        <v>124</v>
      </c>
    </row>
    <row r="262" s="2" customFormat="1" ht="24.15" customHeight="1">
      <c r="A262" s="38"/>
      <c r="B262" s="39"/>
      <c r="C262" s="214" t="s">
        <v>303</v>
      </c>
      <c r="D262" s="214" t="s">
        <v>126</v>
      </c>
      <c r="E262" s="215" t="s">
        <v>304</v>
      </c>
      <c r="F262" s="216" t="s">
        <v>305</v>
      </c>
      <c r="G262" s="217" t="s">
        <v>294</v>
      </c>
      <c r="H262" s="218">
        <v>38.899999999999999</v>
      </c>
      <c r="I262" s="219"/>
      <c r="J262" s="220">
        <f>ROUND(I262*H262,2)</f>
        <v>0</v>
      </c>
      <c r="K262" s="216" t="s">
        <v>130</v>
      </c>
      <c r="L262" s="44"/>
      <c r="M262" s="221" t="s">
        <v>1</v>
      </c>
      <c r="N262" s="222" t="s">
        <v>43</v>
      </c>
      <c r="O262" s="91"/>
      <c r="P262" s="223">
        <f>O262*H262</f>
        <v>0</v>
      </c>
      <c r="Q262" s="223">
        <v>0</v>
      </c>
      <c r="R262" s="223">
        <f>Q262*H262</f>
        <v>0</v>
      </c>
      <c r="S262" s="223">
        <v>0</v>
      </c>
      <c r="T262" s="224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5" t="s">
        <v>131</v>
      </c>
      <c r="AT262" s="225" t="s">
        <v>126</v>
      </c>
      <c r="AU262" s="225" t="s">
        <v>88</v>
      </c>
      <c r="AY262" s="17" t="s">
        <v>124</v>
      </c>
      <c r="BE262" s="226">
        <f>IF(N262="základní",J262,0)</f>
        <v>0</v>
      </c>
      <c r="BF262" s="226">
        <f>IF(N262="snížená",J262,0)</f>
        <v>0</v>
      </c>
      <c r="BG262" s="226">
        <f>IF(N262="zákl. přenesená",J262,0)</f>
        <v>0</v>
      </c>
      <c r="BH262" s="226">
        <f>IF(N262="sníž. přenesená",J262,0)</f>
        <v>0</v>
      </c>
      <c r="BI262" s="226">
        <f>IF(N262="nulová",J262,0)</f>
        <v>0</v>
      </c>
      <c r="BJ262" s="17" t="s">
        <v>86</v>
      </c>
      <c r="BK262" s="226">
        <f>ROUND(I262*H262,2)</f>
        <v>0</v>
      </c>
      <c r="BL262" s="17" t="s">
        <v>131</v>
      </c>
      <c r="BM262" s="225" t="s">
        <v>306</v>
      </c>
    </row>
    <row r="263" s="2" customFormat="1">
      <c r="A263" s="38"/>
      <c r="B263" s="39"/>
      <c r="C263" s="40"/>
      <c r="D263" s="227" t="s">
        <v>133</v>
      </c>
      <c r="E263" s="40"/>
      <c r="F263" s="228" t="s">
        <v>307</v>
      </c>
      <c r="G263" s="40"/>
      <c r="H263" s="40"/>
      <c r="I263" s="229"/>
      <c r="J263" s="40"/>
      <c r="K263" s="40"/>
      <c r="L263" s="44"/>
      <c r="M263" s="230"/>
      <c r="N263" s="231"/>
      <c r="O263" s="91"/>
      <c r="P263" s="91"/>
      <c r="Q263" s="91"/>
      <c r="R263" s="91"/>
      <c r="S263" s="91"/>
      <c r="T263" s="92"/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T263" s="17" t="s">
        <v>133</v>
      </c>
      <c r="AU263" s="17" t="s">
        <v>88</v>
      </c>
    </row>
    <row r="264" s="14" customFormat="1">
      <c r="A264" s="14"/>
      <c r="B264" s="242"/>
      <c r="C264" s="243"/>
      <c r="D264" s="227" t="s">
        <v>135</v>
      </c>
      <c r="E264" s="244" t="s">
        <v>1</v>
      </c>
      <c r="F264" s="245" t="s">
        <v>308</v>
      </c>
      <c r="G264" s="243"/>
      <c r="H264" s="246">
        <v>38.899999999999999</v>
      </c>
      <c r="I264" s="247"/>
      <c r="J264" s="243"/>
      <c r="K264" s="243"/>
      <c r="L264" s="248"/>
      <c r="M264" s="249"/>
      <c r="N264" s="250"/>
      <c r="O264" s="250"/>
      <c r="P264" s="250"/>
      <c r="Q264" s="250"/>
      <c r="R264" s="250"/>
      <c r="S264" s="250"/>
      <c r="T264" s="25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52" t="s">
        <v>135</v>
      </c>
      <c r="AU264" s="252" t="s">
        <v>88</v>
      </c>
      <c r="AV264" s="14" t="s">
        <v>88</v>
      </c>
      <c r="AW264" s="14" t="s">
        <v>35</v>
      </c>
      <c r="AX264" s="14" t="s">
        <v>78</v>
      </c>
      <c r="AY264" s="252" t="s">
        <v>124</v>
      </c>
    </row>
    <row r="265" s="15" customFormat="1">
      <c r="A265" s="15"/>
      <c r="B265" s="253"/>
      <c r="C265" s="254"/>
      <c r="D265" s="227" t="s">
        <v>135</v>
      </c>
      <c r="E265" s="255" t="s">
        <v>1</v>
      </c>
      <c r="F265" s="256" t="s">
        <v>139</v>
      </c>
      <c r="G265" s="254"/>
      <c r="H265" s="257">
        <v>38.899999999999999</v>
      </c>
      <c r="I265" s="258"/>
      <c r="J265" s="254"/>
      <c r="K265" s="254"/>
      <c r="L265" s="259"/>
      <c r="M265" s="260"/>
      <c r="N265" s="261"/>
      <c r="O265" s="261"/>
      <c r="P265" s="261"/>
      <c r="Q265" s="261"/>
      <c r="R265" s="261"/>
      <c r="S265" s="261"/>
      <c r="T265" s="262"/>
      <c r="U265" s="15"/>
      <c r="V265" s="15"/>
      <c r="W265" s="15"/>
      <c r="X265" s="15"/>
      <c r="Y265" s="15"/>
      <c r="Z265" s="15"/>
      <c r="AA265" s="15"/>
      <c r="AB265" s="15"/>
      <c r="AC265" s="15"/>
      <c r="AD265" s="15"/>
      <c r="AE265" s="15"/>
      <c r="AT265" s="263" t="s">
        <v>135</v>
      </c>
      <c r="AU265" s="263" t="s">
        <v>88</v>
      </c>
      <c r="AV265" s="15" t="s">
        <v>131</v>
      </c>
      <c r="AW265" s="15" t="s">
        <v>35</v>
      </c>
      <c r="AX265" s="15" t="s">
        <v>86</v>
      </c>
      <c r="AY265" s="263" t="s">
        <v>124</v>
      </c>
    </row>
    <row r="266" s="2" customFormat="1" ht="24.15" customHeight="1">
      <c r="A266" s="38"/>
      <c r="B266" s="39"/>
      <c r="C266" s="214" t="s">
        <v>309</v>
      </c>
      <c r="D266" s="214" t="s">
        <v>126</v>
      </c>
      <c r="E266" s="215" t="s">
        <v>310</v>
      </c>
      <c r="F266" s="216" t="s">
        <v>311</v>
      </c>
      <c r="G266" s="217" t="s">
        <v>294</v>
      </c>
      <c r="H266" s="218">
        <v>16.079999999999998</v>
      </c>
      <c r="I266" s="219"/>
      <c r="J266" s="220">
        <f>ROUND(I266*H266,2)</f>
        <v>0</v>
      </c>
      <c r="K266" s="216" t="s">
        <v>130</v>
      </c>
      <c r="L266" s="44"/>
      <c r="M266" s="221" t="s">
        <v>1</v>
      </c>
      <c r="N266" s="222" t="s">
        <v>43</v>
      </c>
      <c r="O266" s="91"/>
      <c r="P266" s="223">
        <f>O266*H266</f>
        <v>0</v>
      </c>
      <c r="Q266" s="223">
        <v>0</v>
      </c>
      <c r="R266" s="223">
        <f>Q266*H266</f>
        <v>0</v>
      </c>
      <c r="S266" s="223">
        <v>0</v>
      </c>
      <c r="T266" s="224">
        <f>S266*H266</f>
        <v>0</v>
      </c>
      <c r="U266" s="38"/>
      <c r="V266" s="38"/>
      <c r="W266" s="38"/>
      <c r="X266" s="38"/>
      <c r="Y266" s="38"/>
      <c r="Z266" s="38"/>
      <c r="AA266" s="38"/>
      <c r="AB266" s="38"/>
      <c r="AC266" s="38"/>
      <c r="AD266" s="38"/>
      <c r="AE266" s="38"/>
      <c r="AR266" s="225" t="s">
        <v>131</v>
      </c>
      <c r="AT266" s="225" t="s">
        <v>126</v>
      </c>
      <c r="AU266" s="225" t="s">
        <v>88</v>
      </c>
      <c r="AY266" s="17" t="s">
        <v>124</v>
      </c>
      <c r="BE266" s="226">
        <f>IF(N266="základní",J266,0)</f>
        <v>0</v>
      </c>
      <c r="BF266" s="226">
        <f>IF(N266="snížená",J266,0)</f>
        <v>0</v>
      </c>
      <c r="BG266" s="226">
        <f>IF(N266="zákl. přenesená",J266,0)</f>
        <v>0</v>
      </c>
      <c r="BH266" s="226">
        <f>IF(N266="sníž. přenesená",J266,0)</f>
        <v>0</v>
      </c>
      <c r="BI266" s="226">
        <f>IF(N266="nulová",J266,0)</f>
        <v>0</v>
      </c>
      <c r="BJ266" s="17" t="s">
        <v>86</v>
      </c>
      <c r="BK266" s="226">
        <f>ROUND(I266*H266,2)</f>
        <v>0</v>
      </c>
      <c r="BL266" s="17" t="s">
        <v>131</v>
      </c>
      <c r="BM266" s="225" t="s">
        <v>312</v>
      </c>
    </row>
    <row r="267" s="2" customFormat="1">
      <c r="A267" s="38"/>
      <c r="B267" s="39"/>
      <c r="C267" s="40"/>
      <c r="D267" s="227" t="s">
        <v>133</v>
      </c>
      <c r="E267" s="40"/>
      <c r="F267" s="228" t="s">
        <v>311</v>
      </c>
      <c r="G267" s="40"/>
      <c r="H267" s="40"/>
      <c r="I267" s="229"/>
      <c r="J267" s="40"/>
      <c r="K267" s="40"/>
      <c r="L267" s="44"/>
      <c r="M267" s="230"/>
      <c r="N267" s="231"/>
      <c r="O267" s="91"/>
      <c r="P267" s="91"/>
      <c r="Q267" s="91"/>
      <c r="R267" s="91"/>
      <c r="S267" s="91"/>
      <c r="T267" s="92"/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T267" s="17" t="s">
        <v>133</v>
      </c>
      <c r="AU267" s="17" t="s">
        <v>88</v>
      </c>
    </row>
    <row r="268" s="14" customFormat="1">
      <c r="A268" s="14"/>
      <c r="B268" s="242"/>
      <c r="C268" s="243"/>
      <c r="D268" s="227" t="s">
        <v>135</v>
      </c>
      <c r="E268" s="244" t="s">
        <v>1</v>
      </c>
      <c r="F268" s="245" t="s">
        <v>313</v>
      </c>
      <c r="G268" s="243"/>
      <c r="H268" s="246">
        <v>16.079999999999998</v>
      </c>
      <c r="I268" s="247"/>
      <c r="J268" s="243"/>
      <c r="K268" s="243"/>
      <c r="L268" s="248"/>
      <c r="M268" s="249"/>
      <c r="N268" s="250"/>
      <c r="O268" s="250"/>
      <c r="P268" s="250"/>
      <c r="Q268" s="250"/>
      <c r="R268" s="250"/>
      <c r="S268" s="250"/>
      <c r="T268" s="25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52" t="s">
        <v>135</v>
      </c>
      <c r="AU268" s="252" t="s">
        <v>88</v>
      </c>
      <c r="AV268" s="14" t="s">
        <v>88</v>
      </c>
      <c r="AW268" s="14" t="s">
        <v>35</v>
      </c>
      <c r="AX268" s="14" t="s">
        <v>78</v>
      </c>
      <c r="AY268" s="252" t="s">
        <v>124</v>
      </c>
    </row>
    <row r="269" s="15" customFormat="1">
      <c r="A269" s="15"/>
      <c r="B269" s="253"/>
      <c r="C269" s="254"/>
      <c r="D269" s="227" t="s">
        <v>135</v>
      </c>
      <c r="E269" s="255" t="s">
        <v>1</v>
      </c>
      <c r="F269" s="256" t="s">
        <v>139</v>
      </c>
      <c r="G269" s="254"/>
      <c r="H269" s="257">
        <v>16.079999999999998</v>
      </c>
      <c r="I269" s="258"/>
      <c r="J269" s="254"/>
      <c r="K269" s="254"/>
      <c r="L269" s="259"/>
      <c r="M269" s="260"/>
      <c r="N269" s="261"/>
      <c r="O269" s="261"/>
      <c r="P269" s="261"/>
      <c r="Q269" s="261"/>
      <c r="R269" s="261"/>
      <c r="S269" s="261"/>
      <c r="T269" s="262"/>
      <c r="U269" s="15"/>
      <c r="V269" s="15"/>
      <c r="W269" s="15"/>
      <c r="X269" s="15"/>
      <c r="Y269" s="15"/>
      <c r="Z269" s="15"/>
      <c r="AA269" s="15"/>
      <c r="AB269" s="15"/>
      <c r="AC269" s="15"/>
      <c r="AD269" s="15"/>
      <c r="AE269" s="15"/>
      <c r="AT269" s="263" t="s">
        <v>135</v>
      </c>
      <c r="AU269" s="263" t="s">
        <v>88</v>
      </c>
      <c r="AV269" s="15" t="s">
        <v>131</v>
      </c>
      <c r="AW269" s="15" t="s">
        <v>35</v>
      </c>
      <c r="AX269" s="15" t="s">
        <v>86</v>
      </c>
      <c r="AY269" s="263" t="s">
        <v>124</v>
      </c>
    </row>
    <row r="270" s="2" customFormat="1" ht="24.15" customHeight="1">
      <c r="A270" s="38"/>
      <c r="B270" s="39"/>
      <c r="C270" s="214" t="s">
        <v>314</v>
      </c>
      <c r="D270" s="214" t="s">
        <v>126</v>
      </c>
      <c r="E270" s="215" t="s">
        <v>315</v>
      </c>
      <c r="F270" s="216" t="s">
        <v>316</v>
      </c>
      <c r="G270" s="217" t="s">
        <v>294</v>
      </c>
      <c r="H270" s="218">
        <v>29.559999999999999</v>
      </c>
      <c r="I270" s="219"/>
      <c r="J270" s="220">
        <f>ROUND(I270*H270,2)</f>
        <v>0</v>
      </c>
      <c r="K270" s="216" t="s">
        <v>130</v>
      </c>
      <c r="L270" s="44"/>
      <c r="M270" s="221" t="s">
        <v>1</v>
      </c>
      <c r="N270" s="222" t="s">
        <v>43</v>
      </c>
      <c r="O270" s="91"/>
      <c r="P270" s="223">
        <f>O270*H270</f>
        <v>0</v>
      </c>
      <c r="Q270" s="223">
        <v>0</v>
      </c>
      <c r="R270" s="223">
        <f>Q270*H270</f>
        <v>0</v>
      </c>
      <c r="S270" s="223">
        <v>0</v>
      </c>
      <c r="T270" s="224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5" t="s">
        <v>131</v>
      </c>
      <c r="AT270" s="225" t="s">
        <v>126</v>
      </c>
      <c r="AU270" s="225" t="s">
        <v>88</v>
      </c>
      <c r="AY270" s="17" t="s">
        <v>124</v>
      </c>
      <c r="BE270" s="226">
        <f>IF(N270="základní",J270,0)</f>
        <v>0</v>
      </c>
      <c r="BF270" s="226">
        <f>IF(N270="snížená",J270,0)</f>
        <v>0</v>
      </c>
      <c r="BG270" s="226">
        <f>IF(N270="zákl. přenesená",J270,0)</f>
        <v>0</v>
      </c>
      <c r="BH270" s="226">
        <f>IF(N270="sníž. přenesená",J270,0)</f>
        <v>0</v>
      </c>
      <c r="BI270" s="226">
        <f>IF(N270="nulová",J270,0)</f>
        <v>0</v>
      </c>
      <c r="BJ270" s="17" t="s">
        <v>86</v>
      </c>
      <c r="BK270" s="226">
        <f>ROUND(I270*H270,2)</f>
        <v>0</v>
      </c>
      <c r="BL270" s="17" t="s">
        <v>131</v>
      </c>
      <c r="BM270" s="225" t="s">
        <v>317</v>
      </c>
    </row>
    <row r="271" s="2" customFormat="1">
      <c r="A271" s="38"/>
      <c r="B271" s="39"/>
      <c r="C271" s="40"/>
      <c r="D271" s="227" t="s">
        <v>133</v>
      </c>
      <c r="E271" s="40"/>
      <c r="F271" s="228" t="s">
        <v>316</v>
      </c>
      <c r="G271" s="40"/>
      <c r="H271" s="40"/>
      <c r="I271" s="229"/>
      <c r="J271" s="40"/>
      <c r="K271" s="40"/>
      <c r="L271" s="44"/>
      <c r="M271" s="230"/>
      <c r="N271" s="231"/>
      <c r="O271" s="91"/>
      <c r="P271" s="91"/>
      <c r="Q271" s="91"/>
      <c r="R271" s="91"/>
      <c r="S271" s="91"/>
      <c r="T271" s="92"/>
      <c r="U271" s="38"/>
      <c r="V271" s="38"/>
      <c r="W271" s="38"/>
      <c r="X271" s="38"/>
      <c r="Y271" s="38"/>
      <c r="Z271" s="38"/>
      <c r="AA271" s="38"/>
      <c r="AB271" s="38"/>
      <c r="AC271" s="38"/>
      <c r="AD271" s="38"/>
      <c r="AE271" s="38"/>
      <c r="AT271" s="17" t="s">
        <v>133</v>
      </c>
      <c r="AU271" s="17" t="s">
        <v>88</v>
      </c>
    </row>
    <row r="272" s="14" customFormat="1">
      <c r="A272" s="14"/>
      <c r="B272" s="242"/>
      <c r="C272" s="243"/>
      <c r="D272" s="227" t="s">
        <v>135</v>
      </c>
      <c r="E272" s="244" t="s">
        <v>1</v>
      </c>
      <c r="F272" s="245" t="s">
        <v>318</v>
      </c>
      <c r="G272" s="243"/>
      <c r="H272" s="246">
        <v>29.559999999999999</v>
      </c>
      <c r="I272" s="247"/>
      <c r="J272" s="243"/>
      <c r="K272" s="243"/>
      <c r="L272" s="248"/>
      <c r="M272" s="249"/>
      <c r="N272" s="250"/>
      <c r="O272" s="250"/>
      <c r="P272" s="250"/>
      <c r="Q272" s="250"/>
      <c r="R272" s="250"/>
      <c r="S272" s="250"/>
      <c r="T272" s="25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T272" s="252" t="s">
        <v>135</v>
      </c>
      <c r="AU272" s="252" t="s">
        <v>88</v>
      </c>
      <c r="AV272" s="14" t="s">
        <v>88</v>
      </c>
      <c r="AW272" s="14" t="s">
        <v>35</v>
      </c>
      <c r="AX272" s="14" t="s">
        <v>78</v>
      </c>
      <c r="AY272" s="252" t="s">
        <v>124</v>
      </c>
    </row>
    <row r="273" s="15" customFormat="1">
      <c r="A273" s="15"/>
      <c r="B273" s="253"/>
      <c r="C273" s="254"/>
      <c r="D273" s="227" t="s">
        <v>135</v>
      </c>
      <c r="E273" s="255" t="s">
        <v>1</v>
      </c>
      <c r="F273" s="256" t="s">
        <v>139</v>
      </c>
      <c r="G273" s="254"/>
      <c r="H273" s="257">
        <v>29.559999999999999</v>
      </c>
      <c r="I273" s="258"/>
      <c r="J273" s="254"/>
      <c r="K273" s="254"/>
      <c r="L273" s="259"/>
      <c r="M273" s="260"/>
      <c r="N273" s="261"/>
      <c r="O273" s="261"/>
      <c r="P273" s="261"/>
      <c r="Q273" s="261"/>
      <c r="R273" s="261"/>
      <c r="S273" s="261"/>
      <c r="T273" s="262"/>
      <c r="U273" s="15"/>
      <c r="V273" s="15"/>
      <c r="W273" s="15"/>
      <c r="X273" s="15"/>
      <c r="Y273" s="15"/>
      <c r="Z273" s="15"/>
      <c r="AA273" s="15"/>
      <c r="AB273" s="15"/>
      <c r="AC273" s="15"/>
      <c r="AD273" s="15"/>
      <c r="AE273" s="15"/>
      <c r="AT273" s="263" t="s">
        <v>135</v>
      </c>
      <c r="AU273" s="263" t="s">
        <v>88</v>
      </c>
      <c r="AV273" s="15" t="s">
        <v>131</v>
      </c>
      <c r="AW273" s="15" t="s">
        <v>35</v>
      </c>
      <c r="AX273" s="15" t="s">
        <v>86</v>
      </c>
      <c r="AY273" s="263" t="s">
        <v>124</v>
      </c>
    </row>
    <row r="274" s="12" customFormat="1" ht="22.8" customHeight="1">
      <c r="A274" s="12"/>
      <c r="B274" s="198"/>
      <c r="C274" s="199"/>
      <c r="D274" s="200" t="s">
        <v>77</v>
      </c>
      <c r="E274" s="212" t="s">
        <v>319</v>
      </c>
      <c r="F274" s="212" t="s">
        <v>320</v>
      </c>
      <c r="G274" s="199"/>
      <c r="H274" s="199"/>
      <c r="I274" s="202"/>
      <c r="J274" s="213">
        <f>BK274</f>
        <v>0</v>
      </c>
      <c r="K274" s="199"/>
      <c r="L274" s="204"/>
      <c r="M274" s="205"/>
      <c r="N274" s="206"/>
      <c r="O274" s="206"/>
      <c r="P274" s="207">
        <f>SUM(P275:P276)</f>
        <v>0</v>
      </c>
      <c r="Q274" s="206"/>
      <c r="R274" s="207">
        <f>SUM(R275:R276)</f>
        <v>0</v>
      </c>
      <c r="S274" s="206"/>
      <c r="T274" s="208">
        <f>SUM(T275:T276)</f>
        <v>0</v>
      </c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R274" s="209" t="s">
        <v>86</v>
      </c>
      <c r="AT274" s="210" t="s">
        <v>77</v>
      </c>
      <c r="AU274" s="210" t="s">
        <v>86</v>
      </c>
      <c r="AY274" s="209" t="s">
        <v>124</v>
      </c>
      <c r="BK274" s="211">
        <f>SUM(BK275:BK276)</f>
        <v>0</v>
      </c>
    </row>
    <row r="275" s="2" customFormat="1" ht="21.75" customHeight="1">
      <c r="A275" s="38"/>
      <c r="B275" s="39"/>
      <c r="C275" s="214" t="s">
        <v>321</v>
      </c>
      <c r="D275" s="214" t="s">
        <v>126</v>
      </c>
      <c r="E275" s="215" t="s">
        <v>322</v>
      </c>
      <c r="F275" s="216" t="s">
        <v>323</v>
      </c>
      <c r="G275" s="217" t="s">
        <v>294</v>
      </c>
      <c r="H275" s="218">
        <v>95.016999999999996</v>
      </c>
      <c r="I275" s="219"/>
      <c r="J275" s="220">
        <f>ROUND(I275*H275,2)</f>
        <v>0</v>
      </c>
      <c r="K275" s="216" t="s">
        <v>130</v>
      </c>
      <c r="L275" s="44"/>
      <c r="M275" s="221" t="s">
        <v>1</v>
      </c>
      <c r="N275" s="222" t="s">
        <v>43</v>
      </c>
      <c r="O275" s="91"/>
      <c r="P275" s="223">
        <f>O275*H275</f>
        <v>0</v>
      </c>
      <c r="Q275" s="223">
        <v>0</v>
      </c>
      <c r="R275" s="223">
        <f>Q275*H275</f>
        <v>0</v>
      </c>
      <c r="S275" s="223">
        <v>0</v>
      </c>
      <c r="T275" s="224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5" t="s">
        <v>131</v>
      </c>
      <c r="AT275" s="225" t="s">
        <v>126</v>
      </c>
      <c r="AU275" s="225" t="s">
        <v>88</v>
      </c>
      <c r="AY275" s="17" t="s">
        <v>124</v>
      </c>
      <c r="BE275" s="226">
        <f>IF(N275="základní",J275,0)</f>
        <v>0</v>
      </c>
      <c r="BF275" s="226">
        <f>IF(N275="snížená",J275,0)</f>
        <v>0</v>
      </c>
      <c r="BG275" s="226">
        <f>IF(N275="zákl. přenesená",J275,0)</f>
        <v>0</v>
      </c>
      <c r="BH275" s="226">
        <f>IF(N275="sníž. přenesená",J275,0)</f>
        <v>0</v>
      </c>
      <c r="BI275" s="226">
        <f>IF(N275="nulová",J275,0)</f>
        <v>0</v>
      </c>
      <c r="BJ275" s="17" t="s">
        <v>86</v>
      </c>
      <c r="BK275" s="226">
        <f>ROUND(I275*H275,2)</f>
        <v>0</v>
      </c>
      <c r="BL275" s="17" t="s">
        <v>131</v>
      </c>
      <c r="BM275" s="225" t="s">
        <v>324</v>
      </c>
    </row>
    <row r="276" s="2" customFormat="1">
      <c r="A276" s="38"/>
      <c r="B276" s="39"/>
      <c r="C276" s="40"/>
      <c r="D276" s="227" t="s">
        <v>133</v>
      </c>
      <c r="E276" s="40"/>
      <c r="F276" s="228" t="s">
        <v>325</v>
      </c>
      <c r="G276" s="40"/>
      <c r="H276" s="40"/>
      <c r="I276" s="229"/>
      <c r="J276" s="40"/>
      <c r="K276" s="40"/>
      <c r="L276" s="44"/>
      <c r="M276" s="230"/>
      <c r="N276" s="231"/>
      <c r="O276" s="91"/>
      <c r="P276" s="91"/>
      <c r="Q276" s="91"/>
      <c r="R276" s="91"/>
      <c r="S276" s="91"/>
      <c r="T276" s="92"/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T276" s="17" t="s">
        <v>133</v>
      </c>
      <c r="AU276" s="17" t="s">
        <v>88</v>
      </c>
    </row>
    <row r="277" s="12" customFormat="1" ht="25.92" customHeight="1">
      <c r="A277" s="12"/>
      <c r="B277" s="198"/>
      <c r="C277" s="199"/>
      <c r="D277" s="200" t="s">
        <v>77</v>
      </c>
      <c r="E277" s="201" t="s">
        <v>326</v>
      </c>
      <c r="F277" s="201" t="s">
        <v>327</v>
      </c>
      <c r="G277" s="199"/>
      <c r="H277" s="199"/>
      <c r="I277" s="202"/>
      <c r="J277" s="203">
        <f>BK277</f>
        <v>0</v>
      </c>
      <c r="K277" s="199"/>
      <c r="L277" s="204"/>
      <c r="M277" s="205"/>
      <c r="N277" s="206"/>
      <c r="O277" s="206"/>
      <c r="P277" s="207">
        <f>P278+P286+P293</f>
        <v>0</v>
      </c>
      <c r="Q277" s="206"/>
      <c r="R277" s="207">
        <f>R278+R286+R293</f>
        <v>0</v>
      </c>
      <c r="S277" s="206"/>
      <c r="T277" s="208">
        <f>T278+T286+T293</f>
        <v>0</v>
      </c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R277" s="209" t="s">
        <v>160</v>
      </c>
      <c r="AT277" s="210" t="s">
        <v>77</v>
      </c>
      <c r="AU277" s="210" t="s">
        <v>78</v>
      </c>
      <c r="AY277" s="209" t="s">
        <v>124</v>
      </c>
      <c r="BK277" s="211">
        <f>BK278+BK286+BK293</f>
        <v>0</v>
      </c>
    </row>
    <row r="278" s="12" customFormat="1" ht="22.8" customHeight="1">
      <c r="A278" s="12"/>
      <c r="B278" s="198"/>
      <c r="C278" s="199"/>
      <c r="D278" s="200" t="s">
        <v>77</v>
      </c>
      <c r="E278" s="212" t="s">
        <v>328</v>
      </c>
      <c r="F278" s="212" t="s">
        <v>329</v>
      </c>
      <c r="G278" s="199"/>
      <c r="H278" s="199"/>
      <c r="I278" s="202"/>
      <c r="J278" s="213">
        <f>BK278</f>
        <v>0</v>
      </c>
      <c r="K278" s="199"/>
      <c r="L278" s="204"/>
      <c r="M278" s="205"/>
      <c r="N278" s="206"/>
      <c r="O278" s="206"/>
      <c r="P278" s="207">
        <f>SUM(P279:P285)</f>
        <v>0</v>
      </c>
      <c r="Q278" s="206"/>
      <c r="R278" s="207">
        <f>SUM(R279:R285)</f>
        <v>0</v>
      </c>
      <c r="S278" s="206"/>
      <c r="T278" s="208">
        <f>SUM(T279:T285)</f>
        <v>0</v>
      </c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R278" s="209" t="s">
        <v>160</v>
      </c>
      <c r="AT278" s="210" t="s">
        <v>77</v>
      </c>
      <c r="AU278" s="210" t="s">
        <v>86</v>
      </c>
      <c r="AY278" s="209" t="s">
        <v>124</v>
      </c>
      <c r="BK278" s="211">
        <f>SUM(BK279:BK285)</f>
        <v>0</v>
      </c>
    </row>
    <row r="279" s="2" customFormat="1" ht="16.5" customHeight="1">
      <c r="A279" s="38"/>
      <c r="B279" s="39"/>
      <c r="C279" s="214" t="s">
        <v>330</v>
      </c>
      <c r="D279" s="214" t="s">
        <v>126</v>
      </c>
      <c r="E279" s="215" t="s">
        <v>331</v>
      </c>
      <c r="F279" s="216" t="s">
        <v>332</v>
      </c>
      <c r="G279" s="217" t="s">
        <v>333</v>
      </c>
      <c r="H279" s="218">
        <v>1</v>
      </c>
      <c r="I279" s="219"/>
      <c r="J279" s="220">
        <f>ROUND(I279*H279,2)</f>
        <v>0</v>
      </c>
      <c r="K279" s="216" t="s">
        <v>130</v>
      </c>
      <c r="L279" s="44"/>
      <c r="M279" s="221" t="s">
        <v>1</v>
      </c>
      <c r="N279" s="222" t="s">
        <v>43</v>
      </c>
      <c r="O279" s="91"/>
      <c r="P279" s="223">
        <f>O279*H279</f>
        <v>0</v>
      </c>
      <c r="Q279" s="223">
        <v>0</v>
      </c>
      <c r="R279" s="223">
        <f>Q279*H279</f>
        <v>0</v>
      </c>
      <c r="S279" s="223">
        <v>0</v>
      </c>
      <c r="T279" s="224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5" t="s">
        <v>334</v>
      </c>
      <c r="AT279" s="225" t="s">
        <v>126</v>
      </c>
      <c r="AU279" s="225" t="s">
        <v>88</v>
      </c>
      <c r="AY279" s="17" t="s">
        <v>124</v>
      </c>
      <c r="BE279" s="226">
        <f>IF(N279="základní",J279,0)</f>
        <v>0</v>
      </c>
      <c r="BF279" s="226">
        <f>IF(N279="snížená",J279,0)</f>
        <v>0</v>
      </c>
      <c r="BG279" s="226">
        <f>IF(N279="zákl. přenesená",J279,0)</f>
        <v>0</v>
      </c>
      <c r="BH279" s="226">
        <f>IF(N279="sníž. přenesená",J279,0)</f>
        <v>0</v>
      </c>
      <c r="BI279" s="226">
        <f>IF(N279="nulová",J279,0)</f>
        <v>0</v>
      </c>
      <c r="BJ279" s="17" t="s">
        <v>86</v>
      </c>
      <c r="BK279" s="226">
        <f>ROUND(I279*H279,2)</f>
        <v>0</v>
      </c>
      <c r="BL279" s="17" t="s">
        <v>334</v>
      </c>
      <c r="BM279" s="225" t="s">
        <v>335</v>
      </c>
    </row>
    <row r="280" s="2" customFormat="1">
      <c r="A280" s="38"/>
      <c r="B280" s="39"/>
      <c r="C280" s="40"/>
      <c r="D280" s="227" t="s">
        <v>133</v>
      </c>
      <c r="E280" s="40"/>
      <c r="F280" s="228" t="s">
        <v>332</v>
      </c>
      <c r="G280" s="40"/>
      <c r="H280" s="40"/>
      <c r="I280" s="229"/>
      <c r="J280" s="40"/>
      <c r="K280" s="40"/>
      <c r="L280" s="44"/>
      <c r="M280" s="230"/>
      <c r="N280" s="231"/>
      <c r="O280" s="91"/>
      <c r="P280" s="91"/>
      <c r="Q280" s="91"/>
      <c r="R280" s="91"/>
      <c r="S280" s="91"/>
      <c r="T280" s="92"/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T280" s="17" t="s">
        <v>133</v>
      </c>
      <c r="AU280" s="17" t="s">
        <v>88</v>
      </c>
    </row>
    <row r="281" s="14" customFormat="1">
      <c r="A281" s="14"/>
      <c r="B281" s="242"/>
      <c r="C281" s="243"/>
      <c r="D281" s="227" t="s">
        <v>135</v>
      </c>
      <c r="E281" s="244" t="s">
        <v>1</v>
      </c>
      <c r="F281" s="245" t="s">
        <v>86</v>
      </c>
      <c r="G281" s="243"/>
      <c r="H281" s="246">
        <v>1</v>
      </c>
      <c r="I281" s="247"/>
      <c r="J281" s="243"/>
      <c r="K281" s="243"/>
      <c r="L281" s="248"/>
      <c r="M281" s="249"/>
      <c r="N281" s="250"/>
      <c r="O281" s="250"/>
      <c r="P281" s="250"/>
      <c r="Q281" s="250"/>
      <c r="R281" s="250"/>
      <c r="S281" s="250"/>
      <c r="T281" s="25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T281" s="252" t="s">
        <v>135</v>
      </c>
      <c r="AU281" s="252" t="s">
        <v>88</v>
      </c>
      <c r="AV281" s="14" t="s">
        <v>88</v>
      </c>
      <c r="AW281" s="14" t="s">
        <v>35</v>
      </c>
      <c r="AX281" s="14" t="s">
        <v>86</v>
      </c>
      <c r="AY281" s="252" t="s">
        <v>124</v>
      </c>
    </row>
    <row r="282" s="2" customFormat="1" ht="16.5" customHeight="1">
      <c r="A282" s="38"/>
      <c r="B282" s="39"/>
      <c r="C282" s="214" t="s">
        <v>336</v>
      </c>
      <c r="D282" s="214" t="s">
        <v>126</v>
      </c>
      <c r="E282" s="215" t="s">
        <v>337</v>
      </c>
      <c r="F282" s="216" t="s">
        <v>338</v>
      </c>
      <c r="G282" s="217" t="s">
        <v>333</v>
      </c>
      <c r="H282" s="218">
        <v>1</v>
      </c>
      <c r="I282" s="219"/>
      <c r="J282" s="220">
        <f>ROUND(I282*H282,2)</f>
        <v>0</v>
      </c>
      <c r="K282" s="216" t="s">
        <v>130</v>
      </c>
      <c r="L282" s="44"/>
      <c r="M282" s="221" t="s">
        <v>1</v>
      </c>
      <c r="N282" s="222" t="s">
        <v>43</v>
      </c>
      <c r="O282" s="91"/>
      <c r="P282" s="223">
        <f>O282*H282</f>
        <v>0</v>
      </c>
      <c r="Q282" s="223">
        <v>0</v>
      </c>
      <c r="R282" s="223">
        <f>Q282*H282</f>
        <v>0</v>
      </c>
      <c r="S282" s="223">
        <v>0</v>
      </c>
      <c r="T282" s="224">
        <f>S282*H282</f>
        <v>0</v>
      </c>
      <c r="U282" s="38"/>
      <c r="V282" s="38"/>
      <c r="W282" s="38"/>
      <c r="X282" s="38"/>
      <c r="Y282" s="38"/>
      <c r="Z282" s="38"/>
      <c r="AA282" s="38"/>
      <c r="AB282" s="38"/>
      <c r="AC282" s="38"/>
      <c r="AD282" s="38"/>
      <c r="AE282" s="38"/>
      <c r="AR282" s="225" t="s">
        <v>334</v>
      </c>
      <c r="AT282" s="225" t="s">
        <v>126</v>
      </c>
      <c r="AU282" s="225" t="s">
        <v>88</v>
      </c>
      <c r="AY282" s="17" t="s">
        <v>124</v>
      </c>
      <c r="BE282" s="226">
        <f>IF(N282="základní",J282,0)</f>
        <v>0</v>
      </c>
      <c r="BF282" s="226">
        <f>IF(N282="snížená",J282,0)</f>
        <v>0</v>
      </c>
      <c r="BG282" s="226">
        <f>IF(N282="zákl. přenesená",J282,0)</f>
        <v>0</v>
      </c>
      <c r="BH282" s="226">
        <f>IF(N282="sníž. přenesená",J282,0)</f>
        <v>0</v>
      </c>
      <c r="BI282" s="226">
        <f>IF(N282="nulová",J282,0)</f>
        <v>0</v>
      </c>
      <c r="BJ282" s="17" t="s">
        <v>86</v>
      </c>
      <c r="BK282" s="226">
        <f>ROUND(I282*H282,2)</f>
        <v>0</v>
      </c>
      <c r="BL282" s="17" t="s">
        <v>334</v>
      </c>
      <c r="BM282" s="225" t="s">
        <v>339</v>
      </c>
    </row>
    <row r="283" s="2" customFormat="1">
      <c r="A283" s="38"/>
      <c r="B283" s="39"/>
      <c r="C283" s="40"/>
      <c r="D283" s="227" t="s">
        <v>133</v>
      </c>
      <c r="E283" s="40"/>
      <c r="F283" s="228" t="s">
        <v>338</v>
      </c>
      <c r="G283" s="40"/>
      <c r="H283" s="40"/>
      <c r="I283" s="229"/>
      <c r="J283" s="40"/>
      <c r="K283" s="40"/>
      <c r="L283" s="44"/>
      <c r="M283" s="230"/>
      <c r="N283" s="231"/>
      <c r="O283" s="91"/>
      <c r="P283" s="91"/>
      <c r="Q283" s="91"/>
      <c r="R283" s="91"/>
      <c r="S283" s="91"/>
      <c r="T283" s="92"/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T283" s="17" t="s">
        <v>133</v>
      </c>
      <c r="AU283" s="17" t="s">
        <v>88</v>
      </c>
    </row>
    <row r="284" s="13" customFormat="1">
      <c r="A284" s="13"/>
      <c r="B284" s="232"/>
      <c r="C284" s="233"/>
      <c r="D284" s="227" t="s">
        <v>135</v>
      </c>
      <c r="E284" s="234" t="s">
        <v>1</v>
      </c>
      <c r="F284" s="235" t="s">
        <v>340</v>
      </c>
      <c r="G284" s="233"/>
      <c r="H284" s="234" t="s">
        <v>1</v>
      </c>
      <c r="I284" s="236"/>
      <c r="J284" s="233"/>
      <c r="K284" s="233"/>
      <c r="L284" s="237"/>
      <c r="M284" s="238"/>
      <c r="N284" s="239"/>
      <c r="O284" s="239"/>
      <c r="P284" s="239"/>
      <c r="Q284" s="239"/>
      <c r="R284" s="239"/>
      <c r="S284" s="239"/>
      <c r="T284" s="240"/>
      <c r="U284" s="13"/>
      <c r="V284" s="13"/>
      <c r="W284" s="13"/>
      <c r="X284" s="13"/>
      <c r="Y284" s="13"/>
      <c r="Z284" s="13"/>
      <c r="AA284" s="13"/>
      <c r="AB284" s="13"/>
      <c r="AC284" s="13"/>
      <c r="AD284" s="13"/>
      <c r="AE284" s="13"/>
      <c r="AT284" s="241" t="s">
        <v>135</v>
      </c>
      <c r="AU284" s="241" t="s">
        <v>88</v>
      </c>
      <c r="AV284" s="13" t="s">
        <v>86</v>
      </c>
      <c r="AW284" s="13" t="s">
        <v>35</v>
      </c>
      <c r="AX284" s="13" t="s">
        <v>78</v>
      </c>
      <c r="AY284" s="241" t="s">
        <v>124</v>
      </c>
    </row>
    <row r="285" s="14" customFormat="1">
      <c r="A285" s="14"/>
      <c r="B285" s="242"/>
      <c r="C285" s="243"/>
      <c r="D285" s="227" t="s">
        <v>135</v>
      </c>
      <c r="E285" s="244" t="s">
        <v>1</v>
      </c>
      <c r="F285" s="245" t="s">
        <v>86</v>
      </c>
      <c r="G285" s="243"/>
      <c r="H285" s="246">
        <v>1</v>
      </c>
      <c r="I285" s="247"/>
      <c r="J285" s="243"/>
      <c r="K285" s="243"/>
      <c r="L285" s="248"/>
      <c r="M285" s="249"/>
      <c r="N285" s="250"/>
      <c r="O285" s="250"/>
      <c r="P285" s="250"/>
      <c r="Q285" s="250"/>
      <c r="R285" s="250"/>
      <c r="S285" s="250"/>
      <c r="T285" s="25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T285" s="252" t="s">
        <v>135</v>
      </c>
      <c r="AU285" s="252" t="s">
        <v>88</v>
      </c>
      <c r="AV285" s="14" t="s">
        <v>88</v>
      </c>
      <c r="AW285" s="14" t="s">
        <v>35</v>
      </c>
      <c r="AX285" s="14" t="s">
        <v>86</v>
      </c>
      <c r="AY285" s="252" t="s">
        <v>124</v>
      </c>
    </row>
    <row r="286" s="12" customFormat="1" ht="22.8" customHeight="1">
      <c r="A286" s="12"/>
      <c r="B286" s="198"/>
      <c r="C286" s="199"/>
      <c r="D286" s="200" t="s">
        <v>77</v>
      </c>
      <c r="E286" s="212" t="s">
        <v>341</v>
      </c>
      <c r="F286" s="212" t="s">
        <v>342</v>
      </c>
      <c r="G286" s="199"/>
      <c r="H286" s="199"/>
      <c r="I286" s="202"/>
      <c r="J286" s="213">
        <f>BK286</f>
        <v>0</v>
      </c>
      <c r="K286" s="199"/>
      <c r="L286" s="204"/>
      <c r="M286" s="205"/>
      <c r="N286" s="206"/>
      <c r="O286" s="206"/>
      <c r="P286" s="207">
        <f>SUM(P287:P292)</f>
        <v>0</v>
      </c>
      <c r="Q286" s="206"/>
      <c r="R286" s="207">
        <f>SUM(R287:R292)</f>
        <v>0</v>
      </c>
      <c r="S286" s="206"/>
      <c r="T286" s="208">
        <f>SUM(T287:T292)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9" t="s">
        <v>160</v>
      </c>
      <c r="AT286" s="210" t="s">
        <v>77</v>
      </c>
      <c r="AU286" s="210" t="s">
        <v>86</v>
      </c>
      <c r="AY286" s="209" t="s">
        <v>124</v>
      </c>
      <c r="BK286" s="211">
        <f>SUM(BK287:BK292)</f>
        <v>0</v>
      </c>
    </row>
    <row r="287" s="2" customFormat="1" ht="16.5" customHeight="1">
      <c r="A287" s="38"/>
      <c r="B287" s="39"/>
      <c r="C287" s="214" t="s">
        <v>343</v>
      </c>
      <c r="D287" s="214" t="s">
        <v>126</v>
      </c>
      <c r="E287" s="215" t="s">
        <v>344</v>
      </c>
      <c r="F287" s="216" t="s">
        <v>342</v>
      </c>
      <c r="G287" s="217" t="s">
        <v>333</v>
      </c>
      <c r="H287" s="218">
        <v>1</v>
      </c>
      <c r="I287" s="219"/>
      <c r="J287" s="220">
        <f>ROUND(I287*H287,2)</f>
        <v>0</v>
      </c>
      <c r="K287" s="216" t="s">
        <v>130</v>
      </c>
      <c r="L287" s="44"/>
      <c r="M287" s="221" t="s">
        <v>1</v>
      </c>
      <c r="N287" s="222" t="s">
        <v>43</v>
      </c>
      <c r="O287" s="91"/>
      <c r="P287" s="223">
        <f>O287*H287</f>
        <v>0</v>
      </c>
      <c r="Q287" s="223">
        <v>0</v>
      </c>
      <c r="R287" s="223">
        <f>Q287*H287</f>
        <v>0</v>
      </c>
      <c r="S287" s="223">
        <v>0</v>
      </c>
      <c r="T287" s="224">
        <f>S287*H287</f>
        <v>0</v>
      </c>
      <c r="U287" s="38"/>
      <c r="V287" s="38"/>
      <c r="W287" s="38"/>
      <c r="X287" s="38"/>
      <c r="Y287" s="38"/>
      <c r="Z287" s="38"/>
      <c r="AA287" s="38"/>
      <c r="AB287" s="38"/>
      <c r="AC287" s="38"/>
      <c r="AD287" s="38"/>
      <c r="AE287" s="38"/>
      <c r="AR287" s="225" t="s">
        <v>334</v>
      </c>
      <c r="AT287" s="225" t="s">
        <v>126</v>
      </c>
      <c r="AU287" s="225" t="s">
        <v>88</v>
      </c>
      <c r="AY287" s="17" t="s">
        <v>124</v>
      </c>
      <c r="BE287" s="226">
        <f>IF(N287="základní",J287,0)</f>
        <v>0</v>
      </c>
      <c r="BF287" s="226">
        <f>IF(N287="snížená",J287,0)</f>
        <v>0</v>
      </c>
      <c r="BG287" s="226">
        <f>IF(N287="zákl. přenesená",J287,0)</f>
        <v>0</v>
      </c>
      <c r="BH287" s="226">
        <f>IF(N287="sníž. přenesená",J287,0)</f>
        <v>0</v>
      </c>
      <c r="BI287" s="226">
        <f>IF(N287="nulová",J287,0)</f>
        <v>0</v>
      </c>
      <c r="BJ287" s="17" t="s">
        <v>86</v>
      </c>
      <c r="BK287" s="226">
        <f>ROUND(I287*H287,2)</f>
        <v>0</v>
      </c>
      <c r="BL287" s="17" t="s">
        <v>334</v>
      </c>
      <c r="BM287" s="225" t="s">
        <v>345</v>
      </c>
    </row>
    <row r="288" s="2" customFormat="1">
      <c r="A288" s="38"/>
      <c r="B288" s="39"/>
      <c r="C288" s="40"/>
      <c r="D288" s="227" t="s">
        <v>133</v>
      </c>
      <c r="E288" s="40"/>
      <c r="F288" s="228" t="s">
        <v>342</v>
      </c>
      <c r="G288" s="40"/>
      <c r="H288" s="40"/>
      <c r="I288" s="229"/>
      <c r="J288" s="40"/>
      <c r="K288" s="40"/>
      <c r="L288" s="44"/>
      <c r="M288" s="230"/>
      <c r="N288" s="231"/>
      <c r="O288" s="91"/>
      <c r="P288" s="91"/>
      <c r="Q288" s="91"/>
      <c r="R288" s="91"/>
      <c r="S288" s="91"/>
      <c r="T288" s="92"/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T288" s="17" t="s">
        <v>133</v>
      </c>
      <c r="AU288" s="17" t="s">
        <v>88</v>
      </c>
    </row>
    <row r="289" s="14" customFormat="1">
      <c r="A289" s="14"/>
      <c r="B289" s="242"/>
      <c r="C289" s="243"/>
      <c r="D289" s="227" t="s">
        <v>135</v>
      </c>
      <c r="E289" s="244" t="s">
        <v>1</v>
      </c>
      <c r="F289" s="245" t="s">
        <v>86</v>
      </c>
      <c r="G289" s="243"/>
      <c r="H289" s="246">
        <v>1</v>
      </c>
      <c r="I289" s="247"/>
      <c r="J289" s="243"/>
      <c r="K289" s="243"/>
      <c r="L289" s="248"/>
      <c r="M289" s="249"/>
      <c r="N289" s="250"/>
      <c r="O289" s="250"/>
      <c r="P289" s="250"/>
      <c r="Q289" s="250"/>
      <c r="R289" s="250"/>
      <c r="S289" s="250"/>
      <c r="T289" s="25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52" t="s">
        <v>135</v>
      </c>
      <c r="AU289" s="252" t="s">
        <v>88</v>
      </c>
      <c r="AV289" s="14" t="s">
        <v>88</v>
      </c>
      <c r="AW289" s="14" t="s">
        <v>35</v>
      </c>
      <c r="AX289" s="14" t="s">
        <v>86</v>
      </c>
      <c r="AY289" s="252" t="s">
        <v>124</v>
      </c>
    </row>
    <row r="290" s="2" customFormat="1" ht="16.5" customHeight="1">
      <c r="A290" s="38"/>
      <c r="B290" s="39"/>
      <c r="C290" s="214" t="s">
        <v>346</v>
      </c>
      <c r="D290" s="214" t="s">
        <v>126</v>
      </c>
      <c r="E290" s="215" t="s">
        <v>347</v>
      </c>
      <c r="F290" s="216" t="s">
        <v>348</v>
      </c>
      <c r="G290" s="217" t="s">
        <v>333</v>
      </c>
      <c r="H290" s="218">
        <v>1</v>
      </c>
      <c r="I290" s="219"/>
      <c r="J290" s="220">
        <f>ROUND(I290*H290,2)</f>
        <v>0</v>
      </c>
      <c r="K290" s="216" t="s">
        <v>130</v>
      </c>
      <c r="L290" s="44"/>
      <c r="M290" s="221" t="s">
        <v>1</v>
      </c>
      <c r="N290" s="222" t="s">
        <v>43</v>
      </c>
      <c r="O290" s="91"/>
      <c r="P290" s="223">
        <f>O290*H290</f>
        <v>0</v>
      </c>
      <c r="Q290" s="223">
        <v>0</v>
      </c>
      <c r="R290" s="223">
        <f>Q290*H290</f>
        <v>0</v>
      </c>
      <c r="S290" s="223">
        <v>0</v>
      </c>
      <c r="T290" s="224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5" t="s">
        <v>334</v>
      </c>
      <c r="AT290" s="225" t="s">
        <v>126</v>
      </c>
      <c r="AU290" s="225" t="s">
        <v>88</v>
      </c>
      <c r="AY290" s="17" t="s">
        <v>124</v>
      </c>
      <c r="BE290" s="226">
        <f>IF(N290="základní",J290,0)</f>
        <v>0</v>
      </c>
      <c r="BF290" s="226">
        <f>IF(N290="snížená",J290,0)</f>
        <v>0</v>
      </c>
      <c r="BG290" s="226">
        <f>IF(N290="zákl. přenesená",J290,0)</f>
        <v>0</v>
      </c>
      <c r="BH290" s="226">
        <f>IF(N290="sníž. přenesená",J290,0)</f>
        <v>0</v>
      </c>
      <c r="BI290" s="226">
        <f>IF(N290="nulová",J290,0)</f>
        <v>0</v>
      </c>
      <c r="BJ290" s="17" t="s">
        <v>86</v>
      </c>
      <c r="BK290" s="226">
        <f>ROUND(I290*H290,2)</f>
        <v>0</v>
      </c>
      <c r="BL290" s="17" t="s">
        <v>334</v>
      </c>
      <c r="BM290" s="225" t="s">
        <v>349</v>
      </c>
    </row>
    <row r="291" s="2" customFormat="1">
      <c r="A291" s="38"/>
      <c r="B291" s="39"/>
      <c r="C291" s="40"/>
      <c r="D291" s="227" t="s">
        <v>133</v>
      </c>
      <c r="E291" s="40"/>
      <c r="F291" s="228" t="s">
        <v>348</v>
      </c>
      <c r="G291" s="40"/>
      <c r="H291" s="40"/>
      <c r="I291" s="229"/>
      <c r="J291" s="40"/>
      <c r="K291" s="40"/>
      <c r="L291" s="44"/>
      <c r="M291" s="230"/>
      <c r="N291" s="231"/>
      <c r="O291" s="91"/>
      <c r="P291" s="91"/>
      <c r="Q291" s="91"/>
      <c r="R291" s="91"/>
      <c r="S291" s="91"/>
      <c r="T291" s="92"/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T291" s="17" t="s">
        <v>133</v>
      </c>
      <c r="AU291" s="17" t="s">
        <v>88</v>
      </c>
    </row>
    <row r="292" s="14" customFormat="1">
      <c r="A292" s="14"/>
      <c r="B292" s="242"/>
      <c r="C292" s="243"/>
      <c r="D292" s="227" t="s">
        <v>135</v>
      </c>
      <c r="E292" s="244" t="s">
        <v>1</v>
      </c>
      <c r="F292" s="245" t="s">
        <v>86</v>
      </c>
      <c r="G292" s="243"/>
      <c r="H292" s="246">
        <v>1</v>
      </c>
      <c r="I292" s="247"/>
      <c r="J292" s="243"/>
      <c r="K292" s="243"/>
      <c r="L292" s="248"/>
      <c r="M292" s="249"/>
      <c r="N292" s="250"/>
      <c r="O292" s="250"/>
      <c r="P292" s="250"/>
      <c r="Q292" s="250"/>
      <c r="R292" s="250"/>
      <c r="S292" s="250"/>
      <c r="T292" s="25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52" t="s">
        <v>135</v>
      </c>
      <c r="AU292" s="252" t="s">
        <v>88</v>
      </c>
      <c r="AV292" s="14" t="s">
        <v>88</v>
      </c>
      <c r="AW292" s="14" t="s">
        <v>35</v>
      </c>
      <c r="AX292" s="14" t="s">
        <v>86</v>
      </c>
      <c r="AY292" s="252" t="s">
        <v>124</v>
      </c>
    </row>
    <row r="293" s="12" customFormat="1" ht="22.8" customHeight="1">
      <c r="A293" s="12"/>
      <c r="B293" s="198"/>
      <c r="C293" s="199"/>
      <c r="D293" s="200" t="s">
        <v>77</v>
      </c>
      <c r="E293" s="212" t="s">
        <v>350</v>
      </c>
      <c r="F293" s="212" t="s">
        <v>351</v>
      </c>
      <c r="G293" s="199"/>
      <c r="H293" s="199"/>
      <c r="I293" s="202"/>
      <c r="J293" s="213">
        <f>BK293</f>
        <v>0</v>
      </c>
      <c r="K293" s="199"/>
      <c r="L293" s="204"/>
      <c r="M293" s="205"/>
      <c r="N293" s="206"/>
      <c r="O293" s="206"/>
      <c r="P293" s="207">
        <f>SUM(P294:P297)</f>
        <v>0</v>
      </c>
      <c r="Q293" s="206"/>
      <c r="R293" s="207">
        <f>SUM(R294:R297)</f>
        <v>0</v>
      </c>
      <c r="S293" s="206"/>
      <c r="T293" s="208">
        <f>SUM(T294:T297)</f>
        <v>0</v>
      </c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R293" s="209" t="s">
        <v>160</v>
      </c>
      <c r="AT293" s="210" t="s">
        <v>77</v>
      </c>
      <c r="AU293" s="210" t="s">
        <v>86</v>
      </c>
      <c r="AY293" s="209" t="s">
        <v>124</v>
      </c>
      <c r="BK293" s="211">
        <f>SUM(BK294:BK297)</f>
        <v>0</v>
      </c>
    </row>
    <row r="294" s="2" customFormat="1" ht="16.5" customHeight="1">
      <c r="A294" s="38"/>
      <c r="B294" s="39"/>
      <c r="C294" s="214" t="s">
        <v>352</v>
      </c>
      <c r="D294" s="214" t="s">
        <v>126</v>
      </c>
      <c r="E294" s="215" t="s">
        <v>353</v>
      </c>
      <c r="F294" s="216" t="s">
        <v>354</v>
      </c>
      <c r="G294" s="217" t="s">
        <v>333</v>
      </c>
      <c r="H294" s="218">
        <v>1</v>
      </c>
      <c r="I294" s="219"/>
      <c r="J294" s="220">
        <f>ROUND(I294*H294,2)</f>
        <v>0</v>
      </c>
      <c r="K294" s="216" t="s">
        <v>130</v>
      </c>
      <c r="L294" s="44"/>
      <c r="M294" s="221" t="s">
        <v>1</v>
      </c>
      <c r="N294" s="222" t="s">
        <v>43</v>
      </c>
      <c r="O294" s="91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U294" s="38"/>
      <c r="V294" s="38"/>
      <c r="W294" s="38"/>
      <c r="X294" s="38"/>
      <c r="Y294" s="38"/>
      <c r="Z294" s="38"/>
      <c r="AA294" s="38"/>
      <c r="AB294" s="38"/>
      <c r="AC294" s="38"/>
      <c r="AD294" s="38"/>
      <c r="AE294" s="38"/>
      <c r="AR294" s="225" t="s">
        <v>334</v>
      </c>
      <c r="AT294" s="225" t="s">
        <v>126</v>
      </c>
      <c r="AU294" s="225" t="s">
        <v>88</v>
      </c>
      <c r="AY294" s="17" t="s">
        <v>124</v>
      </c>
      <c r="BE294" s="226">
        <f>IF(N294="základní",J294,0)</f>
        <v>0</v>
      </c>
      <c r="BF294" s="226">
        <f>IF(N294="snížená",J294,0)</f>
        <v>0</v>
      </c>
      <c r="BG294" s="226">
        <f>IF(N294="zákl. přenesená",J294,0)</f>
        <v>0</v>
      </c>
      <c r="BH294" s="226">
        <f>IF(N294="sníž. přenesená",J294,0)</f>
        <v>0</v>
      </c>
      <c r="BI294" s="226">
        <f>IF(N294="nulová",J294,0)</f>
        <v>0</v>
      </c>
      <c r="BJ294" s="17" t="s">
        <v>86</v>
      </c>
      <c r="BK294" s="226">
        <f>ROUND(I294*H294,2)</f>
        <v>0</v>
      </c>
      <c r="BL294" s="17" t="s">
        <v>334</v>
      </c>
      <c r="BM294" s="225" t="s">
        <v>355</v>
      </c>
    </row>
    <row r="295" s="2" customFormat="1">
      <c r="A295" s="38"/>
      <c r="B295" s="39"/>
      <c r="C295" s="40"/>
      <c r="D295" s="227" t="s">
        <v>133</v>
      </c>
      <c r="E295" s="40"/>
      <c r="F295" s="228" t="s">
        <v>354</v>
      </c>
      <c r="G295" s="40"/>
      <c r="H295" s="40"/>
      <c r="I295" s="229"/>
      <c r="J295" s="40"/>
      <c r="K295" s="40"/>
      <c r="L295" s="44"/>
      <c r="M295" s="230"/>
      <c r="N295" s="231"/>
      <c r="O295" s="91"/>
      <c r="P295" s="91"/>
      <c r="Q295" s="91"/>
      <c r="R295" s="91"/>
      <c r="S295" s="91"/>
      <c r="T295" s="92"/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T295" s="17" t="s">
        <v>133</v>
      </c>
      <c r="AU295" s="17" t="s">
        <v>88</v>
      </c>
    </row>
    <row r="296" s="13" customFormat="1">
      <c r="A296" s="13"/>
      <c r="B296" s="232"/>
      <c r="C296" s="233"/>
      <c r="D296" s="227" t="s">
        <v>135</v>
      </c>
      <c r="E296" s="234" t="s">
        <v>1</v>
      </c>
      <c r="F296" s="235" t="s">
        <v>356</v>
      </c>
      <c r="G296" s="233"/>
      <c r="H296" s="234" t="s">
        <v>1</v>
      </c>
      <c r="I296" s="236"/>
      <c r="J296" s="233"/>
      <c r="K296" s="233"/>
      <c r="L296" s="237"/>
      <c r="M296" s="238"/>
      <c r="N296" s="239"/>
      <c r="O296" s="239"/>
      <c r="P296" s="239"/>
      <c r="Q296" s="239"/>
      <c r="R296" s="239"/>
      <c r="S296" s="239"/>
      <c r="T296" s="240"/>
      <c r="U296" s="13"/>
      <c r="V296" s="13"/>
      <c r="W296" s="13"/>
      <c r="X296" s="13"/>
      <c r="Y296" s="13"/>
      <c r="Z296" s="13"/>
      <c r="AA296" s="13"/>
      <c r="AB296" s="13"/>
      <c r="AC296" s="13"/>
      <c r="AD296" s="13"/>
      <c r="AE296" s="13"/>
      <c r="AT296" s="241" t="s">
        <v>135</v>
      </c>
      <c r="AU296" s="241" t="s">
        <v>88</v>
      </c>
      <c r="AV296" s="13" t="s">
        <v>86</v>
      </c>
      <c r="AW296" s="13" t="s">
        <v>35</v>
      </c>
      <c r="AX296" s="13" t="s">
        <v>78</v>
      </c>
      <c r="AY296" s="241" t="s">
        <v>124</v>
      </c>
    </row>
    <row r="297" s="14" customFormat="1">
      <c r="A297" s="14"/>
      <c r="B297" s="242"/>
      <c r="C297" s="243"/>
      <c r="D297" s="227" t="s">
        <v>135</v>
      </c>
      <c r="E297" s="244" t="s">
        <v>1</v>
      </c>
      <c r="F297" s="245" t="s">
        <v>86</v>
      </c>
      <c r="G297" s="243"/>
      <c r="H297" s="246">
        <v>1</v>
      </c>
      <c r="I297" s="247"/>
      <c r="J297" s="243"/>
      <c r="K297" s="243"/>
      <c r="L297" s="248"/>
      <c r="M297" s="274"/>
      <c r="N297" s="275"/>
      <c r="O297" s="275"/>
      <c r="P297" s="275"/>
      <c r="Q297" s="275"/>
      <c r="R297" s="275"/>
      <c r="S297" s="275"/>
      <c r="T297" s="276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  <c r="AE297" s="14"/>
      <c r="AT297" s="252" t="s">
        <v>135</v>
      </c>
      <c r="AU297" s="252" t="s">
        <v>88</v>
      </c>
      <c r="AV297" s="14" t="s">
        <v>88</v>
      </c>
      <c r="AW297" s="14" t="s">
        <v>35</v>
      </c>
      <c r="AX297" s="14" t="s">
        <v>86</v>
      </c>
      <c r="AY297" s="252" t="s">
        <v>124</v>
      </c>
    </row>
    <row r="298" s="2" customFormat="1" ht="6.96" customHeight="1">
      <c r="A298" s="38"/>
      <c r="B298" s="66"/>
      <c r="C298" s="67"/>
      <c r="D298" s="67"/>
      <c r="E298" s="67"/>
      <c r="F298" s="67"/>
      <c r="G298" s="67"/>
      <c r="H298" s="67"/>
      <c r="I298" s="67"/>
      <c r="J298" s="67"/>
      <c r="K298" s="67"/>
      <c r="L298" s="44"/>
      <c r="M298" s="38"/>
      <c r="O298" s="38"/>
      <c r="P298" s="38"/>
      <c r="Q298" s="38"/>
      <c r="R298" s="38"/>
      <c r="S298" s="38"/>
      <c r="T298" s="38"/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</row>
  </sheetData>
  <sheetProtection sheet="1" autoFilter="0" formatColumns="0" formatRows="0" objects="1" scenarios="1" spinCount="100000" saltValue="Uw7sxTg9Sou+/H7sIEfXYorA1NsRTP+9JOSYRUcQV7VjQMdRW+hetEfjNufozx73T3GvIStB0lPT+nifahaYpw==" hashValue="+Z8MvblGs1RE9RArwV9Ip72Xl8jwUmOmEYLdBnn/QwAleNDMGA4AZyQJ7MtpGy8kxKCfrMSRXVm5kbwnZHGS1g==" algorithmName="SHA-512" password="CC35"/>
  <autoFilter ref="C127:K297"/>
  <mergeCells count="9">
    <mergeCell ref="E7:H7"/>
    <mergeCell ref="E9:H9"/>
    <mergeCell ref="E18:H18"/>
    <mergeCell ref="E27:H27"/>
    <mergeCell ref="E85:H85"/>
    <mergeCell ref="E87:H87"/>
    <mergeCell ref="E118:H118"/>
    <mergeCell ref="E120:H120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DESKTOP-JJA4DNO\MESSOR COMPANY</dc:creator>
  <cp:lastModifiedBy>DESKTOP-JJA4DNO\MESSOR COMPANY</cp:lastModifiedBy>
  <dcterms:created xsi:type="dcterms:W3CDTF">2024-06-12T11:32:32Z</dcterms:created>
  <dcterms:modified xsi:type="dcterms:W3CDTF">2024-06-12T11:32:36Z</dcterms:modified>
</cp:coreProperties>
</file>