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Ženy" sheetId="2" r:id="rId2"/>
  </sheets>
  <definedNames>
    <definedName name="_xlnm.Print_Area" localSheetId="0">'Rekapitulace stavby'!$D$4:$AO$76,'Rekapitulace stavby'!$C$82:$AQ$96</definedName>
    <definedName name="_xlnm._FilterDatabase" localSheetId="1" hidden="1">'01 - Ženy'!$C$133:$K$214</definedName>
    <definedName name="_xlnm.Print_Area" localSheetId="1">'01 - Ženy'!$C$4:$J$76,'01 - Ženy'!$C$82:$J$115,'01 - Ženy'!$C$121:$J$214</definedName>
    <definedName name="_xlnm.Print_Titles" localSheetId="0">'Rekapitulace stavby'!$92:$92</definedName>
    <definedName name="_xlnm.Print_Titles" localSheetId="1">'01 - Ženy'!$133:$133</definedName>
  </definedNames>
  <calcPr fullCalcOnLoad="1"/>
</workbook>
</file>

<file path=xl/sharedStrings.xml><?xml version="1.0" encoding="utf-8"?>
<sst xmlns="http://schemas.openxmlformats.org/spreadsheetml/2006/main" count="1249" uniqueCount="410">
  <si>
    <t>Export Komplet</t>
  </si>
  <si>
    <t/>
  </si>
  <si>
    <t>2.0</t>
  </si>
  <si>
    <t>ZAMOK</t>
  </si>
  <si>
    <t>False</t>
  </si>
  <si>
    <t>{e30d17b4-9a8f-49bb-8f06-b6ce70d344fa}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</si>
  <si>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</si>
  <si>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</si>
  <si>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</si>
  <si>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</si>
  <si>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</si>
  <si>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</si>
  <si>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</si>
  <si>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</si>
  <si>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</si>
  <si>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</si>
  <si>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</si>
  <si>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Litvínov Citadela oprava socialek šatny herců ženy</t>
  </si>
  <si>
    <t>KSO:</t>
  </si>
  <si>
    <t>CC-CZ:</t>
  </si>
  <si>
    <t>Místo:</t>
  </si>
  <si>
    <t xml:space="preserve"> </t>
  </si>
  <si>
    <t>Datum:</t>
  </si>
  <si>
    <t>11. 4. 2024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</si>
  <si>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</si>
  <si>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</si>
  <si>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</si>
  <si>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</si>
  <si>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</si>
  <si>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</si>
  <si>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</si>
  <si>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</si>
  <si>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</si>
  <si>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</si>
  <si>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</si>
  <si>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</si>
  <si>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</si>
  <si>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</si>
  <si>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</si>
  <si>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</si>
  <si>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</si>
  <si>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</si>
  <si>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</si>
  <si>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</si>
  <si>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</si>
  <si>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</si>
  <si>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</si>
  <si>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</si>
  <si>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</si>
  <si>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</si>
  <si>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</si>
  <si>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</si>
  <si>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</si>
  <si>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</si>
  <si>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</si>
  <si>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</si>
  <si>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</si>
  <si>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</si>
  <si>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</si>
  <si>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</si>
  <si>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</si>
  <si>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</si>
  <si>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</si>
  <si>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</si>
  <si>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</si>
  <si>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</si>
  <si>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</si>
  <si>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</si>
  <si>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</si>
  <si>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</si>
  <si>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</si>
  <si>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</si>
  <si>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</si>
  <si>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</si>
  <si>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</si>
  <si>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</si>
  <si>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</si>
  <si>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</si>
  <si>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</si>
  <si>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Ženy</t>
  </si>
  <si>
    <t>STA</t>
  </si>
  <si>
    <t>1</t>
  </si>
  <si>
    <t>{eb5e29d1-79ad-4711-a049-e12da4e12d71}</t>
  </si>
  <si>
    <t>2</t>
  </si>
  <si>
    <t>KRYCÍ LIST SOUPISU PRACÍ</t>
  </si>
  <si>
    <t>Objekt:</t>
  </si>
  <si>
    <t>01 - Ženy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</si>
  <si>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</si>
  <si>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</si>
  <si>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</si>
  <si>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</si>
  <si>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</si>
  <si>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</si>
  <si>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</si>
  <si>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</si>
  <si>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</si>
  <si>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</si>
  <si>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</si>
  <si>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</si>
  <si>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</si>
  <si>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</si>
  <si>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</si>
  <si>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</si>
  <si>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</si>
  <si>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</si>
  <si>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</si>
  <si>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</si>
  <si>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</si>
  <si>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</si>
  <si>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</si>
  <si>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</si>
  <si>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</si>
  <si>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</si>
  <si>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</si>
  <si>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</si>
  <si>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</si>
  <si>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</si>
  <si>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</si>
  <si>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</si>
  <si>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</si>
  <si>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</si>
  <si>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</si>
  <si>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</si>
  <si>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</si>
  <si>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</si>
  <si>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</si>
  <si>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</si>
  <si>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</si>
  <si>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64</t>
  </si>
  <si>
    <t>K</t>
  </si>
  <si>
    <t>612315101</t>
  </si>
  <si>
    <t>Vápenná hrubá omítka rýh ve stěnách š do 150 mm</t>
  </si>
  <si>
    <t>kpl</t>
  </si>
  <si>
    <t>4</t>
  </si>
  <si>
    <t>-1315967230</t>
  </si>
  <si>
    <t>9</t>
  </si>
  <si>
    <t>Ostatní konstrukce a práce, bourání</t>
  </si>
  <si>
    <t>44</t>
  </si>
  <si>
    <t>949101111</t>
  </si>
  <si>
    <t>Lešení pomocné pro objekty pozemních staveb s lešeňovou podlahou v do 1,9 m zatížení do 150 kg/m2</t>
  </si>
  <si>
    <t>m2</t>
  </si>
  <si>
    <t>-2129786121</t>
  </si>
  <si>
    <t>62</t>
  </si>
  <si>
    <t>952902021</t>
  </si>
  <si>
    <t>Čištění budov zametení hladkých podlah</t>
  </si>
  <si>
    <t>-1176387627</t>
  </si>
  <si>
    <t>962031132</t>
  </si>
  <si>
    <t>Bourání příček nebo přizdívek a kaslíků</t>
  </si>
  <si>
    <t>452107052</t>
  </si>
  <si>
    <t>997</t>
  </si>
  <si>
    <t>Přesun sutě</t>
  </si>
  <si>
    <t>55</t>
  </si>
  <si>
    <t>997013212</t>
  </si>
  <si>
    <t>Vnitrostaveništní doprava suti a vybouraných hmot pro budovy v přes 6 do 9 m ručně</t>
  </si>
  <si>
    <t>t</t>
  </si>
  <si>
    <t>1409316994</t>
  </si>
  <si>
    <t>56</t>
  </si>
  <si>
    <t>997013501</t>
  </si>
  <si>
    <t>Odvoz suti a vybouraných hmot na skládku nebo meziskládku do 1 km se složením</t>
  </si>
  <si>
    <t>1301103788</t>
  </si>
  <si>
    <t>57</t>
  </si>
  <si>
    <t>997013509</t>
  </si>
  <si>
    <t>Příplatek k odvozu suti a vybouraných hmot na skládku ZKD 1 km přes 1 km</t>
  </si>
  <si>
    <t>611732116</t>
  </si>
  <si>
    <t>58</t>
  </si>
  <si>
    <t>997013635</t>
  </si>
  <si>
    <t>Poplatek za uložení na skládce (skládkovné) komunálního odpadu kód odpadu 20 03 01</t>
  </si>
  <si>
    <t>1709272214</t>
  </si>
  <si>
    <t>998</t>
  </si>
  <si>
    <t>Přesun hmot</t>
  </si>
  <si>
    <t>53</t>
  </si>
  <si>
    <t>998011002</t>
  </si>
  <si>
    <t>Přesun hmot pro budovy zděné v přes 6 do 12 m</t>
  </si>
  <si>
    <t>-1711101416</t>
  </si>
  <si>
    <t>54</t>
  </si>
  <si>
    <t>998011017</t>
  </si>
  <si>
    <t>Příplatek k přesunu hmot pro budovy zděné za zvětšený přesun do 3000 m</t>
  </si>
  <si>
    <t>621675424</t>
  </si>
  <si>
    <t>PSV</t>
  </si>
  <si>
    <t>Práce a dodávky PSV</t>
  </si>
  <si>
    <t>721</t>
  </si>
  <si>
    <t>Zdravotechnika - vnitřní kanalizace</t>
  </si>
  <si>
    <t>25</t>
  </si>
  <si>
    <t>721171803</t>
  </si>
  <si>
    <t>Demontáž potrubí z PVC D do 75</t>
  </si>
  <si>
    <t>m</t>
  </si>
  <si>
    <t>16</t>
  </si>
  <si>
    <t>1111444077</t>
  </si>
  <si>
    <t>26</t>
  </si>
  <si>
    <t>721174043</t>
  </si>
  <si>
    <t>Potrubí kanalizační z PP připojovací DN 50</t>
  </si>
  <si>
    <t>-1274788116</t>
  </si>
  <si>
    <t>24</t>
  </si>
  <si>
    <t>721210817</t>
  </si>
  <si>
    <t>Demontáž vpustí  sprchových</t>
  </si>
  <si>
    <t>kus</t>
  </si>
  <si>
    <t>1157619464</t>
  </si>
  <si>
    <t>27</t>
  </si>
  <si>
    <t>721212125</t>
  </si>
  <si>
    <t>Odtokový sprchový žlab délky 900 mm s krycím roštem a zápachovou uzávěrkou</t>
  </si>
  <si>
    <t>1383332788</t>
  </si>
  <si>
    <t>722</t>
  </si>
  <si>
    <t>Zdravotechnika - vnitřní vodovod</t>
  </si>
  <si>
    <t>722170801</t>
  </si>
  <si>
    <t>Demontáž rozvodů vody z plastů D do 25</t>
  </si>
  <si>
    <t>1172032140</t>
  </si>
  <si>
    <t>28</t>
  </si>
  <si>
    <t>722173313</t>
  </si>
  <si>
    <t>Příplatek k potrubí vodovodnímu plastovému s násuvnou objímkou plastovou za členitý rozvod D 20x2,8 mm</t>
  </si>
  <si>
    <t>-1836332519</t>
  </si>
  <si>
    <t>29</t>
  </si>
  <si>
    <t>722240101</t>
  </si>
  <si>
    <t>Ventily plastové PPR přímé DN 20</t>
  </si>
  <si>
    <t>1710407561</t>
  </si>
  <si>
    <t>725</t>
  </si>
  <si>
    <t>Zdravotechnika - zařizovací předměty</t>
  </si>
  <si>
    <t>13</t>
  </si>
  <si>
    <t>725110811</t>
  </si>
  <si>
    <t>Demontáž klozetů splachovací s nádrží</t>
  </si>
  <si>
    <t>soubor</t>
  </si>
  <si>
    <t>-185433912</t>
  </si>
  <si>
    <t>30</t>
  </si>
  <si>
    <t>725112002</t>
  </si>
  <si>
    <t>Klozet keramický standardní samostatně stojící s hlubokým splachováním odpad svislý</t>
  </si>
  <si>
    <t>-1029850525</t>
  </si>
  <si>
    <t>14</t>
  </si>
  <si>
    <t>725210821</t>
  </si>
  <si>
    <t>Demontáž umyvadel bez výtokových armatur</t>
  </si>
  <si>
    <t>-1044035049</t>
  </si>
  <si>
    <t>31</t>
  </si>
  <si>
    <t>725211616</t>
  </si>
  <si>
    <t>Umyvadlo keramické bílé šířky 550 mm s krytem na sifon připevněné na stěnu šrouby</t>
  </si>
  <si>
    <t>925619787</t>
  </si>
  <si>
    <t>32</t>
  </si>
  <si>
    <t>725244315</t>
  </si>
  <si>
    <t>Zástěna sprchová rámová se skleněnou výplní tl. 4 a 5 mm dveře posuvné jednodílné do niky na vaničku šířky 1600 mm</t>
  </si>
  <si>
    <t>660469662</t>
  </si>
  <si>
    <t>47</t>
  </si>
  <si>
    <t>725291653</t>
  </si>
  <si>
    <t>Montáž zásobníku toaletních papírů</t>
  </si>
  <si>
    <t>-2003401560</t>
  </si>
  <si>
    <t>48</t>
  </si>
  <si>
    <t>725291654</t>
  </si>
  <si>
    <t>Montáž zásobníku papírových ručníků</t>
  </si>
  <si>
    <t>1857672501</t>
  </si>
  <si>
    <t>15</t>
  </si>
  <si>
    <t>725810811</t>
  </si>
  <si>
    <t>Demontáž ventilů výtokových nástěnných</t>
  </si>
  <si>
    <t>1626746700</t>
  </si>
  <si>
    <t>17</t>
  </si>
  <si>
    <t>725820801</t>
  </si>
  <si>
    <t>Demontáž baterie nástěnné do G 3 / 4</t>
  </si>
  <si>
    <t>492680208</t>
  </si>
  <si>
    <t>33</t>
  </si>
  <si>
    <t>725822613</t>
  </si>
  <si>
    <t>Baterie umyvadlová stojánková páková s výpustí</t>
  </si>
  <si>
    <t>-792306848</t>
  </si>
  <si>
    <t>725840850</t>
  </si>
  <si>
    <t>Demontáž baterie sprch diferenciální do G 3/4x1</t>
  </si>
  <si>
    <t>635898825</t>
  </si>
  <si>
    <t>34</t>
  </si>
  <si>
    <t>725849411</t>
  </si>
  <si>
    <t>Montáž baterie sprchové nástěnná s nastavitelnou výškou sprchy</t>
  </si>
  <si>
    <t>-714814785</t>
  </si>
  <si>
    <t>35</t>
  </si>
  <si>
    <t>M</t>
  </si>
  <si>
    <t>55145590</t>
  </si>
  <si>
    <t>baterie sprchová páková včetně sprchové soupravy 150mm chrom</t>
  </si>
  <si>
    <t>937255</t>
  </si>
  <si>
    <t>733</t>
  </si>
  <si>
    <t>Ústřední vytápění - rozvodné potrubí</t>
  </si>
  <si>
    <t>66</t>
  </si>
  <si>
    <t>7332211R</t>
  </si>
  <si>
    <t>Demontáž stávajícího potrubí nový cu rozvod vypuštění systému</t>
  </si>
  <si>
    <t>141786937</t>
  </si>
  <si>
    <t>735</t>
  </si>
  <si>
    <t>Ústřední vytápění - otopná tělesa</t>
  </si>
  <si>
    <t>65</t>
  </si>
  <si>
    <t>735160133.KRD</t>
  </si>
  <si>
    <t>Otopné těleso trubkové teplovodní výška/délka 1 500/600 mm</t>
  </si>
  <si>
    <t>-1419874376</t>
  </si>
  <si>
    <t>741</t>
  </si>
  <si>
    <t>Elektroinstalace - silnoproud</t>
  </si>
  <si>
    <t>60</t>
  </si>
  <si>
    <t>7411100R</t>
  </si>
  <si>
    <t>Montáž nového osvětlení a vypínačů /demontáž/</t>
  </si>
  <si>
    <t>722271295</t>
  </si>
  <si>
    <t>61</t>
  </si>
  <si>
    <t>345710</t>
  </si>
  <si>
    <t>3x vypínač,5xbodové světlo čidlo,kabely, podružný materiál</t>
  </si>
  <si>
    <t>-1209870234</t>
  </si>
  <si>
    <t>59</t>
  </si>
  <si>
    <t>741810001</t>
  </si>
  <si>
    <t>Celková prohlídka elektrického rozvodu a zařízení do 100 000,- Kč</t>
  </si>
  <si>
    <t>1092848840</t>
  </si>
  <si>
    <t>763</t>
  </si>
  <si>
    <t>Konstrukce suché výstavby</t>
  </si>
  <si>
    <t>43</t>
  </si>
  <si>
    <t>763122421</t>
  </si>
  <si>
    <t>SDK stěna šachtová tl 75 mm profil CW+UW 50 desky 2xDFH2 12,5 bez izolace EI 30-kaslík kanalizace</t>
  </si>
  <si>
    <t>915829337</t>
  </si>
  <si>
    <t>42</t>
  </si>
  <si>
    <t>763131451.KNF</t>
  </si>
  <si>
    <t>SDK podhled D 112 deska 1x GREEN (H2) 12,5 bez izolace dvouvrstvá spodní kce profil CD+UD</t>
  </si>
  <si>
    <t>1863242181</t>
  </si>
  <si>
    <t>766</t>
  </si>
  <si>
    <t>Konstrukce truhlářské</t>
  </si>
  <si>
    <t>36</t>
  </si>
  <si>
    <t>766491851</t>
  </si>
  <si>
    <t>Demontáž prahů dveří jednokřídlových</t>
  </si>
  <si>
    <t>-1132407569</t>
  </si>
  <si>
    <t>37</t>
  </si>
  <si>
    <t>766695212</t>
  </si>
  <si>
    <t>Montáž truhlářských prahů dveří jednokřídlových š do 10 cm</t>
  </si>
  <si>
    <t>-1022074962</t>
  </si>
  <si>
    <t>38</t>
  </si>
  <si>
    <t>61187136</t>
  </si>
  <si>
    <t>práh dveřní dřevěný dubový tl 20mm dl 720mm š 100mm</t>
  </si>
  <si>
    <t>-1087959567</t>
  </si>
  <si>
    <t>771</t>
  </si>
  <si>
    <t>Podlahy z dlaždic</t>
  </si>
  <si>
    <t>19</t>
  </si>
  <si>
    <t>771121011</t>
  </si>
  <si>
    <t>Nátěr penetrační na podlahu</t>
  </si>
  <si>
    <t>-1444335541</t>
  </si>
  <si>
    <t>20</t>
  </si>
  <si>
    <t>771151013</t>
  </si>
  <si>
    <t>Samonivelační stěrka podlah pevnosti 20 MPa tl přes 5 do 8 mm</t>
  </si>
  <si>
    <t>-2132815322</t>
  </si>
  <si>
    <t>18</t>
  </si>
  <si>
    <t>771571810</t>
  </si>
  <si>
    <t>Demontáž podlah z dlaždic keramických kladených do malty</t>
  </si>
  <si>
    <t>1198925543</t>
  </si>
  <si>
    <t>22</t>
  </si>
  <si>
    <t>771574415</t>
  </si>
  <si>
    <t>Montáž podlah keramických hladkých lepených cementovým flexibilním lepidlem přes 6 do 9 ks/m2</t>
  </si>
  <si>
    <t>1689795690</t>
  </si>
  <si>
    <t>23</t>
  </si>
  <si>
    <t>59761137</t>
  </si>
  <si>
    <t>dlažba keramická slinutá mrazuvzdorná povrch hladký/matný tl do 10mm přes 6 do 9ks/m2</t>
  </si>
  <si>
    <t>-1205560186</t>
  </si>
  <si>
    <t>771591112</t>
  </si>
  <si>
    <t>Izolace pod dlažbu nátěrem nebo stěrkou ve dvou vrstvách</t>
  </si>
  <si>
    <t>-454679715</t>
  </si>
  <si>
    <t>781</t>
  </si>
  <si>
    <t>Dokončovací práce - obklady</t>
  </si>
  <si>
    <t>781473810</t>
  </si>
  <si>
    <t>Demontáž obkladů z obkladaček keramických lepených</t>
  </si>
  <si>
    <t>-1655125011</t>
  </si>
  <si>
    <t>3</t>
  </si>
  <si>
    <t>781121015</t>
  </si>
  <si>
    <t>Nátěr kontaktní pro nesavé podklady na stěnu</t>
  </si>
  <si>
    <t>2096232845</t>
  </si>
  <si>
    <t>7</t>
  </si>
  <si>
    <t>781131112</t>
  </si>
  <si>
    <t>Izolace pod obklad nátěrem nebo stěrkou ve dvou vrstvách</t>
  </si>
  <si>
    <t>1132954246</t>
  </si>
  <si>
    <t>8</t>
  </si>
  <si>
    <t>781131232</t>
  </si>
  <si>
    <t>Izolace pod obklad těsnícími pásy pro styčné nebo dilatační spáry</t>
  </si>
  <si>
    <t>776223730</t>
  </si>
  <si>
    <t>781131264</t>
  </si>
  <si>
    <t>Izolace pod obklad těsnícími pásy mezi podlahou a stěnou</t>
  </si>
  <si>
    <t>-771159084</t>
  </si>
  <si>
    <t>781151031</t>
  </si>
  <si>
    <t>Celoplošné vyrovnání podkladu stěrkou tl 3 mm</t>
  </si>
  <si>
    <t>2565034</t>
  </si>
  <si>
    <t>5</t>
  </si>
  <si>
    <t>781161021</t>
  </si>
  <si>
    <t>Montáž profilu ukončujícího rohového nebo vanového</t>
  </si>
  <si>
    <t>-1277312084</t>
  </si>
  <si>
    <t>28342001</t>
  </si>
  <si>
    <t>lišta ukončovací z PVC 8mm</t>
  </si>
  <si>
    <t>735254973</t>
  </si>
  <si>
    <t>10</t>
  </si>
  <si>
    <t>781472215</t>
  </si>
  <si>
    <t>Montáž obkladů keramických hladkých lepených cementovým flexibilním lepidlem přes 6 do 9 ks/m2</t>
  </si>
  <si>
    <t>1391833617</t>
  </si>
  <si>
    <t>11</t>
  </si>
  <si>
    <t>59761708</t>
  </si>
  <si>
    <t>obklad keramický nemrazuvzdorný povrch hladký/lesklý tl do 10mm přes 6 do 9ks/m2</t>
  </si>
  <si>
    <t>176321582</t>
  </si>
  <si>
    <t>39</t>
  </si>
  <si>
    <t>781491011</t>
  </si>
  <si>
    <t>Montáž zrcadel plochy do 1 m2 lepených silikonovým tmelem na podkladní omítku</t>
  </si>
  <si>
    <t>955023696</t>
  </si>
  <si>
    <t>40</t>
  </si>
  <si>
    <t>63465122</t>
  </si>
  <si>
    <t>zrcadlo nemontované čiré tl 3mm max rozměr 3210x2250mm</t>
  </si>
  <si>
    <t>-1018376384</t>
  </si>
  <si>
    <t>783</t>
  </si>
  <si>
    <t>Dokončovací práce - nátěry</t>
  </si>
  <si>
    <t>45</t>
  </si>
  <si>
    <t>7833371R</t>
  </si>
  <si>
    <t>Krycí jednonásobný epoxidový nátěr zámečnických konstrukcí Zárubně</t>
  </si>
  <si>
    <t>1496447331</t>
  </si>
  <si>
    <t>784</t>
  </si>
  <si>
    <t>Dokončovací práce - malby a tapety</t>
  </si>
  <si>
    <t>50</t>
  </si>
  <si>
    <t>784121001</t>
  </si>
  <si>
    <t>Oškrabání malby v místnostech v do 3,80 m</t>
  </si>
  <si>
    <t>1767194567</t>
  </si>
  <si>
    <t>51</t>
  </si>
  <si>
    <t>784121011</t>
  </si>
  <si>
    <t>Rozmývání podkladu po oškrabání malby v místnostech v do 3,80 m</t>
  </si>
  <si>
    <t>-1342575856</t>
  </si>
  <si>
    <t>49</t>
  </si>
  <si>
    <t>784211101</t>
  </si>
  <si>
    <t>Dvojnásobné bílé malby ze směsí za mokra výborně oděruvzdorných v místnostech v do 3,80 m</t>
  </si>
  <si>
    <t>837582606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</si>
</sst>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036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Litvínov Citadela oprava socialek šatny herců ženy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11. 4. 2024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Ženy'!J30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'01 - Ženy'!P134</f>
        <v>0</v>
      </c>
      <c r="AV95" s="125">
        <f>'01 - Ženy'!J33</f>
        <v>0</v>
      </c>
      <c r="AW95" s="125">
        <f>'01 - Ženy'!J34</f>
        <v>0</v>
      </c>
      <c r="AX95" s="125">
        <f>'01 - Ženy'!J35</f>
        <v>0</v>
      </c>
      <c r="AY95" s="125">
        <f>'01 - Ženy'!J36</f>
        <v>0</v>
      </c>
      <c r="AZ95" s="125">
        <f>'01 - Ženy'!F33</f>
        <v>0</v>
      </c>
      <c r="BA95" s="125">
        <f>'01 - Ženy'!F34</f>
        <v>0</v>
      </c>
      <c r="BB95" s="125">
        <f>'01 - Ženy'!F35</f>
        <v>0</v>
      </c>
      <c r="BC95" s="125">
        <f>'01 - Ženy'!F36</f>
        <v>0</v>
      </c>
      <c r="BD95" s="127">
        <f>'01 - Ženy'!F37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Žen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83</v>
      </c>
    </row>
    <row r="4" spans="2:46" s="1" customFormat="1" ht="24.95" customHeight="1">
      <c r="B4" s="17"/>
      <c r="D4" s="131" t="s">
        <v>84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Litvínov Citadela oprava socialek šatny herců ženy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11. 4. 2024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26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27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29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26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31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26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33</v>
      </c>
      <c r="E30" s="35"/>
      <c r="F30" s="35"/>
      <c r="G30" s="35"/>
      <c r="H30" s="35"/>
      <c r="I30" s="35"/>
      <c r="J30" s="144">
        <f>ROUND(J134,2)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35</v>
      </c>
      <c r="G32" s="35"/>
      <c r="H32" s="35"/>
      <c r="I32" s="145" t="s">
        <v>34</v>
      </c>
      <c r="J32" s="14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37</v>
      </c>
      <c r="E33" s="133" t="s">
        <v>38</v>
      </c>
      <c r="F33" s="147">
        <f>ROUND((SUM(BE134:BE214)),2)</f>
        <v>0</v>
      </c>
      <c r="G33" s="35"/>
      <c r="H33" s="35"/>
      <c r="I33" s="148">
        <v>0.21</v>
      </c>
      <c r="J33" s="147">
        <f>ROUND(((SUM(BE134:BE214))*I33),2)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39</v>
      </c>
      <c r="F34" s="147">
        <f>ROUND((SUM(BF134:BF214)),2)</f>
        <v>0</v>
      </c>
      <c r="G34" s="35"/>
      <c r="H34" s="35"/>
      <c r="I34" s="148">
        <v>0.12</v>
      </c>
      <c r="J34" s="147">
        <f>ROUND(((SUM(BF134:BF214))*I34),2)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40</v>
      </c>
      <c r="F35" s="147">
        <f>ROUND((SUM(BG134:BG214)),2)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41</v>
      </c>
      <c r="F36" s="147">
        <f>ROUND((SUM(BH134:BH214)),2)</f>
        <v>0</v>
      </c>
      <c r="G36" s="35"/>
      <c r="H36" s="35"/>
      <c r="I36" s="148">
        <v>0.12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42</v>
      </c>
      <c r="F37" s="147">
        <f>ROUND((SUM(BI134:BI214)),2)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Litvínov Citadela oprava socialek šatny herců ženy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Ženy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11. 4. 2024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88</v>
      </c>
      <c r="D94" s="169"/>
      <c r="E94" s="169"/>
      <c r="F94" s="169"/>
      <c r="G94" s="169"/>
      <c r="H94" s="169"/>
      <c r="I94" s="169"/>
      <c r="J94" s="170" t="s">
        <v>89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90</v>
      </c>
      <c r="D96" s="37"/>
      <c r="E96" s="37"/>
      <c r="F96" s="37"/>
      <c r="G96" s="37"/>
      <c r="H96" s="37"/>
      <c r="I96" s="37"/>
      <c r="J96" s="107">
        <f>J134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91</v>
      </c>
    </row>
    <row r="97" spans="1:31" s="9" customFormat="1" ht="24.95" customHeight="1">
      <c r="A97" s="9"/>
      <c r="B97" s="172"/>
      <c r="C97" s="173"/>
      <c r="D97" s="174" t="s">
        <v>92</v>
      </c>
      <c r="E97" s="175"/>
      <c r="F97" s="175"/>
      <c r="G97" s="175"/>
      <c r="H97" s="175"/>
      <c r="I97" s="175"/>
      <c r="J97" s="176">
        <f>J135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J136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J138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95</v>
      </c>
      <c r="E100" s="181"/>
      <c r="F100" s="181"/>
      <c r="G100" s="181"/>
      <c r="H100" s="181"/>
      <c r="I100" s="181"/>
      <c r="J100" s="182">
        <f>J142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96</v>
      </c>
      <c r="E101" s="181"/>
      <c r="F101" s="181"/>
      <c r="G101" s="181"/>
      <c r="H101" s="181"/>
      <c r="I101" s="181"/>
      <c r="J101" s="182">
        <f>J147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97</v>
      </c>
      <c r="E102" s="175"/>
      <c r="F102" s="175"/>
      <c r="G102" s="175"/>
      <c r="H102" s="175"/>
      <c r="I102" s="175"/>
      <c r="J102" s="176">
        <f>J150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J151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J156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100</v>
      </c>
      <c r="E105" s="181"/>
      <c r="F105" s="181"/>
      <c r="G105" s="181"/>
      <c r="H105" s="181"/>
      <c r="I105" s="181"/>
      <c r="J105" s="182">
        <f>J160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101</v>
      </c>
      <c r="E106" s="181"/>
      <c r="F106" s="181"/>
      <c r="G106" s="181"/>
      <c r="H106" s="181"/>
      <c r="I106" s="181"/>
      <c r="J106" s="182">
        <f>J174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102</v>
      </c>
      <c r="E107" s="181"/>
      <c r="F107" s="181"/>
      <c r="G107" s="181"/>
      <c r="H107" s="181"/>
      <c r="I107" s="181"/>
      <c r="J107" s="182">
        <f>J176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103</v>
      </c>
      <c r="E108" s="181"/>
      <c r="F108" s="181"/>
      <c r="G108" s="181"/>
      <c r="H108" s="181"/>
      <c r="I108" s="181"/>
      <c r="J108" s="182">
        <f>J178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104</v>
      </c>
      <c r="E109" s="181"/>
      <c r="F109" s="181"/>
      <c r="G109" s="181"/>
      <c r="H109" s="181"/>
      <c r="I109" s="181"/>
      <c r="J109" s="182">
        <f>J182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105</v>
      </c>
      <c r="E110" s="181"/>
      <c r="F110" s="181"/>
      <c r="G110" s="181"/>
      <c r="H110" s="181"/>
      <c r="I110" s="181"/>
      <c r="J110" s="182">
        <f>J185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106</v>
      </c>
      <c r="E111" s="181"/>
      <c r="F111" s="181"/>
      <c r="G111" s="181"/>
      <c r="H111" s="181"/>
      <c r="I111" s="181"/>
      <c r="J111" s="182">
        <f>J189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107</v>
      </c>
      <c r="E112" s="181"/>
      <c r="F112" s="181"/>
      <c r="G112" s="181"/>
      <c r="H112" s="181"/>
      <c r="I112" s="181"/>
      <c r="J112" s="182">
        <f>J196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108</v>
      </c>
      <c r="E113" s="181"/>
      <c r="F113" s="181"/>
      <c r="G113" s="181"/>
      <c r="H113" s="181"/>
      <c r="I113" s="181"/>
      <c r="J113" s="182">
        <f>J209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109</v>
      </c>
      <c r="E114" s="181"/>
      <c r="F114" s="181"/>
      <c r="G114" s="181"/>
      <c r="H114" s="181"/>
      <c r="I114" s="181"/>
      <c r="J114" s="182">
        <f>J211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pans="1:31" s="2" customFormat="1" ht="6.95" customHeight="1">
      <c r="A120" s="35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95" customHeight="1">
      <c r="A121" s="35"/>
      <c r="B121" s="36"/>
      <c r="C121" s="20" t="s">
        <v>110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16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167" t="str">
        <f>E7</f>
        <v>Litvínov Citadela oprava socialek šatny herců ženy</v>
      </c>
      <c r="F124" s="29"/>
      <c r="G124" s="29"/>
      <c r="H124" s="29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85</v>
      </c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73" t="str">
        <f>E9</f>
        <v>01 - Ženy</v>
      </c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29" t="s">
        <v>20</v>
      </c>
      <c r="D128" s="37"/>
      <c r="E128" s="37"/>
      <c r="F128" s="24" t="str">
        <f>F12</f>
        <v xml:space="preserve"> </v>
      </c>
      <c r="G128" s="37"/>
      <c r="H128" s="37"/>
      <c r="I128" s="29" t="s">
        <v>22</v>
      </c>
      <c r="J128" s="76" t="str">
        <f>IF(J12="","",J12)</f>
        <v>11. 4. 2024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24</v>
      </c>
      <c r="D130" s="37"/>
      <c r="E130" s="37"/>
      <c r="F130" s="24" t="str">
        <f>E15</f>
        <v xml:space="preserve"> </v>
      </c>
      <c r="G130" s="37"/>
      <c r="H130" s="37"/>
      <c r="I130" s="29" t="s">
        <v>29</v>
      </c>
      <c r="J130" s="33" t="str">
        <f>E21</f>
        <v xml:space="preserve"> 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15" customHeight="1">
      <c r="A131" s="35"/>
      <c r="B131" s="36"/>
      <c r="C131" s="29" t="s">
        <v>27</v>
      </c>
      <c r="D131" s="37"/>
      <c r="E131" s="37"/>
      <c r="F131" s="24" t="str">
        <f>IF(E18="","",E18)</f>
        <v>Vyplň údaj</v>
      </c>
      <c r="G131" s="37"/>
      <c r="H131" s="37"/>
      <c r="I131" s="29" t="s">
        <v>31</v>
      </c>
      <c r="J131" s="33" t="str">
        <f>E24</f>
        <v xml:space="preserve"> </v>
      </c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0.3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11" customFormat="1" ht="29.25" customHeight="1">
      <c r="A133" s="184"/>
      <c r="B133" s="185"/>
      <c r="C133" s="186" t="s">
        <v>111</v>
      </c>
      <c r="D133" s="187" t="s">
        <v>58</v>
      </c>
      <c r="E133" s="187" t="s">
        <v>54</v>
      </c>
      <c r="F133" s="187" t="s">
        <v>55</v>
      </c>
      <c r="G133" s="187" t="s">
        <v>112</v>
      </c>
      <c r="H133" s="187" t="s">
        <v>113</v>
      </c>
      <c r="I133" s="187" t="s">
        <v>114</v>
      </c>
      <c r="J133" s="188" t="s">
        <v>89</v>
      </c>
      <c r="K133" s="189" t="s">
        <v>115</v>
      </c>
      <c r="L133" s="190"/>
      <c r="M133" s="97" t="s">
        <v>1</v>
      </c>
      <c r="N133" s="98" t="s">
        <v>37</v>
      </c>
      <c r="O133" s="98" t="s">
        <v>116</v>
      </c>
      <c r="P133" s="98" t="s">
        <v>117</v>
      </c>
      <c r="Q133" s="98" t="s">
        <v>118</v>
      </c>
      <c r="R133" s="98" t="s">
        <v>119</v>
      </c>
      <c r="S133" s="98" t="s">
        <v>120</v>
      </c>
      <c r="T133" s="99" t="s">
        <v>121</v>
      </c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</row>
    <row r="134" spans="1:63" s="2" customFormat="1" ht="22.8" customHeight="1">
      <c r="A134" s="35"/>
      <c r="B134" s="36"/>
      <c r="C134" s="104" t="s">
        <v>122</v>
      </c>
      <c r="D134" s="37"/>
      <c r="E134" s="37"/>
      <c r="F134" s="37"/>
      <c r="G134" s="37"/>
      <c r="H134" s="37"/>
      <c r="I134" s="37"/>
      <c r="J134" s="191">
        <f>BK134</f>
        <v>0</v>
      </c>
      <c r="K134" s="37"/>
      <c r="L134" s="41"/>
      <c r="M134" s="100"/>
      <c r="N134" s="192"/>
      <c r="O134" s="101"/>
      <c r="P134" s="193">
        <f>P135+P150</f>
        <v>0</v>
      </c>
      <c r="Q134" s="101"/>
      <c r="R134" s="193">
        <f>R135+R150</f>
        <v>2.4129757499999998</v>
      </c>
      <c r="S134" s="101"/>
      <c r="T134" s="194">
        <f>T135+T150</f>
        <v>3.064178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72</v>
      </c>
      <c r="AU134" s="14" t="s">
        <v>91</v>
      </c>
      <c r="BK134" s="195">
        <f>BK135+BK150</f>
        <v>0</v>
      </c>
    </row>
    <row r="135" spans="1:63" s="12" customFormat="1" ht="25.9" customHeight="1">
      <c r="A135" s="12"/>
      <c r="B135" s="196"/>
      <c r="C135" s="197"/>
      <c r="D135" s="198" t="s">
        <v>72</v>
      </c>
      <c r="E135" s="199" t="s">
        <v>123</v>
      </c>
      <c r="F135" s="199" t="s">
        <v>124</v>
      </c>
      <c r="G135" s="197"/>
      <c r="H135" s="197"/>
      <c r="I135" s="200"/>
      <c r="J135" s="201">
        <f>BK135</f>
        <v>0</v>
      </c>
      <c r="K135" s="197"/>
      <c r="L135" s="202"/>
      <c r="M135" s="203"/>
      <c r="N135" s="204"/>
      <c r="O135" s="204"/>
      <c r="P135" s="205">
        <f>P136+P138+P142+P147</f>
        <v>0</v>
      </c>
      <c r="Q135" s="204"/>
      <c r="R135" s="205">
        <f>R136+R138+R142+R147</f>
        <v>0.039339</v>
      </c>
      <c r="S135" s="204"/>
      <c r="T135" s="206">
        <f>T136+T138+T142+T147</f>
        <v>1.0859999999999999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81</v>
      </c>
      <c r="AT135" s="208" t="s">
        <v>72</v>
      </c>
      <c r="AU135" s="208" t="s">
        <v>73</v>
      </c>
      <c r="AY135" s="207" t="s">
        <v>125</v>
      </c>
      <c r="BK135" s="209">
        <f>BK136+BK138+BK142+BK147</f>
        <v>0</v>
      </c>
    </row>
    <row r="136" spans="1:63" s="12" customFormat="1" ht="22.8" customHeight="1">
      <c r="A136" s="12"/>
      <c r="B136" s="196"/>
      <c r="C136" s="197"/>
      <c r="D136" s="198" t="s">
        <v>72</v>
      </c>
      <c r="E136" s="210" t="s">
        <v>126</v>
      </c>
      <c r="F136" s="210" t="s">
        <v>127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P137</f>
        <v>0</v>
      </c>
      <c r="Q136" s="204"/>
      <c r="R136" s="205">
        <f>R137</f>
        <v>0.038</v>
      </c>
      <c r="S136" s="204"/>
      <c r="T136" s="20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81</v>
      </c>
      <c r="AT136" s="208" t="s">
        <v>72</v>
      </c>
      <c r="AU136" s="208" t="s">
        <v>81</v>
      </c>
      <c r="AY136" s="207" t="s">
        <v>125</v>
      </c>
      <c r="BK136" s="209">
        <f>BK137</f>
        <v>0</v>
      </c>
    </row>
    <row r="137" spans="1:65" s="2" customFormat="1" ht="21.75" customHeight="1">
      <c r="A137" s="35"/>
      <c r="B137" s="36"/>
      <c r="C137" s="212" t="s">
        <v>128</v>
      </c>
      <c r="D137" s="212" t="s">
        <v>129</v>
      </c>
      <c r="E137" s="213" t="s">
        <v>130</v>
      </c>
      <c r="F137" s="214" t="s">
        <v>131</v>
      </c>
      <c r="G137" s="215" t="s">
        <v>132</v>
      </c>
      <c r="H137" s="216">
        <v>1</v>
      </c>
      <c r="I137" s="217"/>
      <c r="J137" s="218">
        <f>ROUND(I137*H137,2)</f>
        <v>0</v>
      </c>
      <c r="K137" s="219"/>
      <c r="L137" s="41"/>
      <c r="M137" s="220" t="s">
        <v>1</v>
      </c>
      <c r="N137" s="221" t="s">
        <v>38</v>
      </c>
      <c r="O137" s="88"/>
      <c r="P137" s="222">
        <f>O137*H137</f>
        <v>0</v>
      </c>
      <c r="Q137" s="222">
        <v>0.038</v>
      </c>
      <c r="R137" s="222">
        <f>Q137*H137</f>
        <v>0.038</v>
      </c>
      <c r="S137" s="222">
        <v>0</v>
      </c>
      <c r="T137" s="22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133</v>
      </c>
      <c r="AT137" s="224" t="s">
        <v>129</v>
      </c>
      <c r="AU137" s="224" t="s">
        <v>83</v>
      </c>
      <c r="AY137" s="14" t="s">
        <v>125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81</v>
      </c>
      <c r="BK137" s="225">
        <f>ROUND(I137*H137,2)</f>
        <v>0</v>
      </c>
      <c r="BL137" s="14" t="s">
        <v>133</v>
      </c>
      <c r="BM137" s="224" t="s">
        <v>134</v>
      </c>
    </row>
    <row r="138" spans="1:63" s="12" customFormat="1" ht="22.8" customHeight="1">
      <c r="A138" s="12"/>
      <c r="B138" s="196"/>
      <c r="C138" s="197"/>
      <c r="D138" s="198" t="s">
        <v>72</v>
      </c>
      <c r="E138" s="210" t="s">
        <v>135</v>
      </c>
      <c r="F138" s="210" t="s">
        <v>136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SUM(P139:P141)</f>
        <v>0</v>
      </c>
      <c r="Q138" s="204"/>
      <c r="R138" s="205">
        <f>SUM(R139:R141)</f>
        <v>0.001339</v>
      </c>
      <c r="S138" s="204"/>
      <c r="T138" s="206">
        <f>SUM(T139:T141)</f>
        <v>1.0859999999999999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72</v>
      </c>
      <c r="AU138" s="208" t="s">
        <v>81</v>
      </c>
      <c r="AY138" s="207" t="s">
        <v>125</v>
      </c>
      <c r="BK138" s="209">
        <f>SUM(BK139:BK141)</f>
        <v>0</v>
      </c>
    </row>
    <row r="139" spans="1:65" s="2" customFormat="1" ht="33" customHeight="1">
      <c r="A139" s="35"/>
      <c r="B139" s="36"/>
      <c r="C139" s="212" t="s">
        <v>137</v>
      </c>
      <c r="D139" s="212" t="s">
        <v>129</v>
      </c>
      <c r="E139" s="213" t="s">
        <v>138</v>
      </c>
      <c r="F139" s="214" t="s">
        <v>139</v>
      </c>
      <c r="G139" s="215" t="s">
        <v>140</v>
      </c>
      <c r="H139" s="216">
        <v>10.3</v>
      </c>
      <c r="I139" s="217"/>
      <c r="J139" s="218">
        <f>ROUND(I139*H139,2)</f>
        <v>0</v>
      </c>
      <c r="K139" s="219"/>
      <c r="L139" s="41"/>
      <c r="M139" s="220" t="s">
        <v>1</v>
      </c>
      <c r="N139" s="221" t="s">
        <v>38</v>
      </c>
      <c r="O139" s="88"/>
      <c r="P139" s="222">
        <f>O139*H139</f>
        <v>0</v>
      </c>
      <c r="Q139" s="222">
        <v>0.00013</v>
      </c>
      <c r="R139" s="222">
        <f>Q139*H139</f>
        <v>0.001339</v>
      </c>
      <c r="S139" s="222">
        <v>0</v>
      </c>
      <c r="T139" s="22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4" t="s">
        <v>133</v>
      </c>
      <c r="AT139" s="224" t="s">
        <v>129</v>
      </c>
      <c r="AU139" s="224" t="s">
        <v>83</v>
      </c>
      <c r="AY139" s="14" t="s">
        <v>125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4" t="s">
        <v>81</v>
      </c>
      <c r="BK139" s="225">
        <f>ROUND(I139*H139,2)</f>
        <v>0</v>
      </c>
      <c r="BL139" s="14" t="s">
        <v>133</v>
      </c>
      <c r="BM139" s="224" t="s">
        <v>141</v>
      </c>
    </row>
    <row r="140" spans="1:65" s="2" customFormat="1" ht="16.5" customHeight="1">
      <c r="A140" s="35"/>
      <c r="B140" s="36"/>
      <c r="C140" s="212" t="s">
        <v>142</v>
      </c>
      <c r="D140" s="212" t="s">
        <v>129</v>
      </c>
      <c r="E140" s="213" t="s">
        <v>143</v>
      </c>
      <c r="F140" s="214" t="s">
        <v>144</v>
      </c>
      <c r="G140" s="215" t="s">
        <v>140</v>
      </c>
      <c r="H140" s="216">
        <v>80</v>
      </c>
      <c r="I140" s="217"/>
      <c r="J140" s="218">
        <f>ROUND(I140*H140,2)</f>
        <v>0</v>
      </c>
      <c r="K140" s="219"/>
      <c r="L140" s="41"/>
      <c r="M140" s="220" t="s">
        <v>1</v>
      </c>
      <c r="N140" s="221" t="s">
        <v>38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133</v>
      </c>
      <c r="AT140" s="224" t="s">
        <v>129</v>
      </c>
      <c r="AU140" s="224" t="s">
        <v>83</v>
      </c>
      <c r="AY140" s="14" t="s">
        <v>125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81</v>
      </c>
      <c r="BK140" s="225">
        <f>ROUND(I140*H140,2)</f>
        <v>0</v>
      </c>
      <c r="BL140" s="14" t="s">
        <v>133</v>
      </c>
      <c r="BM140" s="224" t="s">
        <v>145</v>
      </c>
    </row>
    <row r="141" spans="1:65" s="2" customFormat="1" ht="16.5" customHeight="1">
      <c r="A141" s="35"/>
      <c r="B141" s="36"/>
      <c r="C141" s="212" t="s">
        <v>81</v>
      </c>
      <c r="D141" s="212" t="s">
        <v>129</v>
      </c>
      <c r="E141" s="213" t="s">
        <v>146</v>
      </c>
      <c r="F141" s="214" t="s">
        <v>147</v>
      </c>
      <c r="G141" s="215" t="s">
        <v>140</v>
      </c>
      <c r="H141" s="216">
        <v>6</v>
      </c>
      <c r="I141" s="217"/>
      <c r="J141" s="218">
        <f>ROUND(I141*H141,2)</f>
        <v>0</v>
      </c>
      <c r="K141" s="219"/>
      <c r="L141" s="41"/>
      <c r="M141" s="220" t="s">
        <v>1</v>
      </c>
      <c r="N141" s="221" t="s">
        <v>38</v>
      </c>
      <c r="O141" s="88"/>
      <c r="P141" s="222">
        <f>O141*H141</f>
        <v>0</v>
      </c>
      <c r="Q141" s="222">
        <v>0</v>
      </c>
      <c r="R141" s="222">
        <f>Q141*H141</f>
        <v>0</v>
      </c>
      <c r="S141" s="222">
        <v>0.181</v>
      </c>
      <c r="T141" s="223">
        <f>S141*H141</f>
        <v>1.0859999999999999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133</v>
      </c>
      <c r="AT141" s="224" t="s">
        <v>129</v>
      </c>
      <c r="AU141" s="224" t="s">
        <v>83</v>
      </c>
      <c r="AY141" s="14" t="s">
        <v>125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81</v>
      </c>
      <c r="BK141" s="225">
        <f>ROUND(I141*H141,2)</f>
        <v>0</v>
      </c>
      <c r="BL141" s="14" t="s">
        <v>133</v>
      </c>
      <c r="BM141" s="224" t="s">
        <v>148</v>
      </c>
    </row>
    <row r="142" spans="1:63" s="12" customFormat="1" ht="22.8" customHeight="1">
      <c r="A142" s="12"/>
      <c r="B142" s="196"/>
      <c r="C142" s="197"/>
      <c r="D142" s="198" t="s">
        <v>72</v>
      </c>
      <c r="E142" s="210" t="s">
        <v>149</v>
      </c>
      <c r="F142" s="210" t="s">
        <v>150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SUM(P143:P146)</f>
        <v>0</v>
      </c>
      <c r="Q142" s="204"/>
      <c r="R142" s="205">
        <f>SUM(R143:R146)</f>
        <v>0</v>
      </c>
      <c r="S142" s="204"/>
      <c r="T142" s="206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81</v>
      </c>
      <c r="AT142" s="208" t="s">
        <v>72</v>
      </c>
      <c r="AU142" s="208" t="s">
        <v>81</v>
      </c>
      <c r="AY142" s="207" t="s">
        <v>125</v>
      </c>
      <c r="BK142" s="209">
        <f>SUM(BK143:BK146)</f>
        <v>0</v>
      </c>
    </row>
    <row r="143" spans="1:65" s="2" customFormat="1" ht="24.15" customHeight="1">
      <c r="A143" s="35"/>
      <c r="B143" s="36"/>
      <c r="C143" s="212" t="s">
        <v>151</v>
      </c>
      <c r="D143" s="212" t="s">
        <v>129</v>
      </c>
      <c r="E143" s="213" t="s">
        <v>152</v>
      </c>
      <c r="F143" s="214" t="s">
        <v>153</v>
      </c>
      <c r="G143" s="215" t="s">
        <v>154</v>
      </c>
      <c r="H143" s="216">
        <v>3.064</v>
      </c>
      <c r="I143" s="217"/>
      <c r="J143" s="218">
        <f>ROUND(I143*H143,2)</f>
        <v>0</v>
      </c>
      <c r="K143" s="219"/>
      <c r="L143" s="41"/>
      <c r="M143" s="220" t="s">
        <v>1</v>
      </c>
      <c r="N143" s="221" t="s">
        <v>38</v>
      </c>
      <c r="O143" s="88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133</v>
      </c>
      <c r="AT143" s="224" t="s">
        <v>129</v>
      </c>
      <c r="AU143" s="224" t="s">
        <v>83</v>
      </c>
      <c r="AY143" s="14" t="s">
        <v>125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81</v>
      </c>
      <c r="BK143" s="225">
        <f>ROUND(I143*H143,2)</f>
        <v>0</v>
      </c>
      <c r="BL143" s="14" t="s">
        <v>133</v>
      </c>
      <c r="BM143" s="224" t="s">
        <v>155</v>
      </c>
    </row>
    <row r="144" spans="1:65" s="2" customFormat="1" ht="24.15" customHeight="1">
      <c r="A144" s="35"/>
      <c r="B144" s="36"/>
      <c r="C144" s="212" t="s">
        <v>156</v>
      </c>
      <c r="D144" s="212" t="s">
        <v>129</v>
      </c>
      <c r="E144" s="213" t="s">
        <v>157</v>
      </c>
      <c r="F144" s="214" t="s">
        <v>158</v>
      </c>
      <c r="G144" s="215" t="s">
        <v>154</v>
      </c>
      <c r="H144" s="216">
        <v>3.064</v>
      </c>
      <c r="I144" s="217"/>
      <c r="J144" s="218">
        <f>ROUND(I144*H144,2)</f>
        <v>0</v>
      </c>
      <c r="K144" s="219"/>
      <c r="L144" s="41"/>
      <c r="M144" s="220" t="s">
        <v>1</v>
      </c>
      <c r="N144" s="221" t="s">
        <v>38</v>
      </c>
      <c r="O144" s="88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4" t="s">
        <v>133</v>
      </c>
      <c r="AT144" s="224" t="s">
        <v>129</v>
      </c>
      <c r="AU144" s="224" t="s">
        <v>83</v>
      </c>
      <c r="AY144" s="14" t="s">
        <v>125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4" t="s">
        <v>81</v>
      </c>
      <c r="BK144" s="225">
        <f>ROUND(I144*H144,2)</f>
        <v>0</v>
      </c>
      <c r="BL144" s="14" t="s">
        <v>133</v>
      </c>
      <c r="BM144" s="224" t="s">
        <v>159</v>
      </c>
    </row>
    <row r="145" spans="1:65" s="2" customFormat="1" ht="24.15" customHeight="1">
      <c r="A145" s="35"/>
      <c r="B145" s="36"/>
      <c r="C145" s="212" t="s">
        <v>160</v>
      </c>
      <c r="D145" s="212" t="s">
        <v>129</v>
      </c>
      <c r="E145" s="213" t="s">
        <v>161</v>
      </c>
      <c r="F145" s="214" t="s">
        <v>162</v>
      </c>
      <c r="G145" s="215" t="s">
        <v>154</v>
      </c>
      <c r="H145" s="216">
        <v>61.28</v>
      </c>
      <c r="I145" s="217"/>
      <c r="J145" s="218">
        <f>ROUND(I145*H145,2)</f>
        <v>0</v>
      </c>
      <c r="K145" s="219"/>
      <c r="L145" s="41"/>
      <c r="M145" s="220" t="s">
        <v>1</v>
      </c>
      <c r="N145" s="221" t="s">
        <v>38</v>
      </c>
      <c r="O145" s="88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133</v>
      </c>
      <c r="AT145" s="224" t="s">
        <v>129</v>
      </c>
      <c r="AU145" s="224" t="s">
        <v>83</v>
      </c>
      <c r="AY145" s="14" t="s">
        <v>125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81</v>
      </c>
      <c r="BK145" s="225">
        <f>ROUND(I145*H145,2)</f>
        <v>0</v>
      </c>
      <c r="BL145" s="14" t="s">
        <v>133</v>
      </c>
      <c r="BM145" s="224" t="s">
        <v>163</v>
      </c>
    </row>
    <row r="146" spans="1:65" s="2" customFormat="1" ht="24.15" customHeight="1">
      <c r="A146" s="35"/>
      <c r="B146" s="36"/>
      <c r="C146" s="212" t="s">
        <v>164</v>
      </c>
      <c r="D146" s="212" t="s">
        <v>129</v>
      </c>
      <c r="E146" s="213" t="s">
        <v>165</v>
      </c>
      <c r="F146" s="214" t="s">
        <v>166</v>
      </c>
      <c r="G146" s="215" t="s">
        <v>154</v>
      </c>
      <c r="H146" s="216">
        <v>3.064</v>
      </c>
      <c r="I146" s="217"/>
      <c r="J146" s="218">
        <f>ROUND(I146*H146,2)</f>
        <v>0</v>
      </c>
      <c r="K146" s="219"/>
      <c r="L146" s="41"/>
      <c r="M146" s="220" t="s">
        <v>1</v>
      </c>
      <c r="N146" s="221" t="s">
        <v>38</v>
      </c>
      <c r="O146" s="88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4" t="s">
        <v>133</v>
      </c>
      <c r="AT146" s="224" t="s">
        <v>129</v>
      </c>
      <c r="AU146" s="224" t="s">
        <v>83</v>
      </c>
      <c r="AY146" s="14" t="s">
        <v>125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4" t="s">
        <v>81</v>
      </c>
      <c r="BK146" s="225">
        <f>ROUND(I146*H146,2)</f>
        <v>0</v>
      </c>
      <c r="BL146" s="14" t="s">
        <v>133</v>
      </c>
      <c r="BM146" s="224" t="s">
        <v>167</v>
      </c>
    </row>
    <row r="147" spans="1:63" s="12" customFormat="1" ht="22.8" customHeight="1">
      <c r="A147" s="12"/>
      <c r="B147" s="196"/>
      <c r="C147" s="197"/>
      <c r="D147" s="198" t="s">
        <v>72</v>
      </c>
      <c r="E147" s="210" t="s">
        <v>168</v>
      </c>
      <c r="F147" s="210" t="s">
        <v>169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SUM(P148:P149)</f>
        <v>0</v>
      </c>
      <c r="Q147" s="204"/>
      <c r="R147" s="205">
        <f>SUM(R148:R149)</f>
        <v>0</v>
      </c>
      <c r="S147" s="204"/>
      <c r="T147" s="206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72</v>
      </c>
      <c r="AU147" s="208" t="s">
        <v>81</v>
      </c>
      <c r="AY147" s="207" t="s">
        <v>125</v>
      </c>
      <c r="BK147" s="209">
        <f>SUM(BK148:BK149)</f>
        <v>0</v>
      </c>
    </row>
    <row r="148" spans="1:65" s="2" customFormat="1" ht="21.75" customHeight="1">
      <c r="A148" s="35"/>
      <c r="B148" s="36"/>
      <c r="C148" s="212" t="s">
        <v>170</v>
      </c>
      <c r="D148" s="212" t="s">
        <v>129</v>
      </c>
      <c r="E148" s="213" t="s">
        <v>171</v>
      </c>
      <c r="F148" s="214" t="s">
        <v>172</v>
      </c>
      <c r="G148" s="215" t="s">
        <v>154</v>
      </c>
      <c r="H148" s="216">
        <v>2.6</v>
      </c>
      <c r="I148" s="217"/>
      <c r="J148" s="218">
        <f>ROUND(I148*H148,2)</f>
        <v>0</v>
      </c>
      <c r="K148" s="219"/>
      <c r="L148" s="41"/>
      <c r="M148" s="220" t="s">
        <v>1</v>
      </c>
      <c r="N148" s="221" t="s">
        <v>38</v>
      </c>
      <c r="O148" s="88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4" t="s">
        <v>133</v>
      </c>
      <c r="AT148" s="224" t="s">
        <v>129</v>
      </c>
      <c r="AU148" s="224" t="s">
        <v>83</v>
      </c>
      <c r="AY148" s="14" t="s">
        <v>125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4" t="s">
        <v>81</v>
      </c>
      <c r="BK148" s="225">
        <f>ROUND(I148*H148,2)</f>
        <v>0</v>
      </c>
      <c r="BL148" s="14" t="s">
        <v>133</v>
      </c>
      <c r="BM148" s="224" t="s">
        <v>173</v>
      </c>
    </row>
    <row r="149" spans="1:65" s="2" customFormat="1" ht="24.15" customHeight="1">
      <c r="A149" s="35"/>
      <c r="B149" s="36"/>
      <c r="C149" s="212" t="s">
        <v>174</v>
      </c>
      <c r="D149" s="212" t="s">
        <v>129</v>
      </c>
      <c r="E149" s="213" t="s">
        <v>175</v>
      </c>
      <c r="F149" s="214" t="s">
        <v>176</v>
      </c>
      <c r="G149" s="215" t="s">
        <v>154</v>
      </c>
      <c r="H149" s="216">
        <v>2.6</v>
      </c>
      <c r="I149" s="217"/>
      <c r="J149" s="218">
        <f>ROUND(I149*H149,2)</f>
        <v>0</v>
      </c>
      <c r="K149" s="219"/>
      <c r="L149" s="41"/>
      <c r="M149" s="220" t="s">
        <v>1</v>
      </c>
      <c r="N149" s="221" t="s">
        <v>38</v>
      </c>
      <c r="O149" s="88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133</v>
      </c>
      <c r="AT149" s="224" t="s">
        <v>129</v>
      </c>
      <c r="AU149" s="224" t="s">
        <v>83</v>
      </c>
      <c r="AY149" s="14" t="s">
        <v>125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81</v>
      </c>
      <c r="BK149" s="225">
        <f>ROUND(I149*H149,2)</f>
        <v>0</v>
      </c>
      <c r="BL149" s="14" t="s">
        <v>133</v>
      </c>
      <c r="BM149" s="224" t="s">
        <v>177</v>
      </c>
    </row>
    <row r="150" spans="1:63" s="12" customFormat="1" ht="25.9" customHeight="1">
      <c r="A150" s="12"/>
      <c r="B150" s="196"/>
      <c r="C150" s="197"/>
      <c r="D150" s="198" t="s">
        <v>72</v>
      </c>
      <c r="E150" s="199" t="s">
        <v>178</v>
      </c>
      <c r="F150" s="199" t="s">
        <v>179</v>
      </c>
      <c r="G150" s="197"/>
      <c r="H150" s="197"/>
      <c r="I150" s="200"/>
      <c r="J150" s="201">
        <f>BK150</f>
        <v>0</v>
      </c>
      <c r="K150" s="197"/>
      <c r="L150" s="202"/>
      <c r="M150" s="203"/>
      <c r="N150" s="204"/>
      <c r="O150" s="204"/>
      <c r="P150" s="205">
        <f>P151+P156+P160+P174+P176+P178+P182+P185+P189+P196+P209+P211</f>
        <v>0</v>
      </c>
      <c r="Q150" s="204"/>
      <c r="R150" s="205">
        <f>R151+R156+R160+R174+R176+R178+R182+R185+R189+R196+R209+R211</f>
        <v>2.3736367499999997</v>
      </c>
      <c r="S150" s="204"/>
      <c r="T150" s="206">
        <f>T151+T156+T160+T174+T176+T178+T182+T185+T189+T196+T209+T211</f>
        <v>1.978178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83</v>
      </c>
      <c r="AT150" s="208" t="s">
        <v>72</v>
      </c>
      <c r="AU150" s="208" t="s">
        <v>73</v>
      </c>
      <c r="AY150" s="207" t="s">
        <v>125</v>
      </c>
      <c r="BK150" s="209">
        <f>BK151+BK156+BK160+BK174+BK176+BK178+BK182+BK185+BK189+BK196+BK209+BK211</f>
        <v>0</v>
      </c>
    </row>
    <row r="151" spans="1:63" s="12" customFormat="1" ht="22.8" customHeight="1">
      <c r="A151" s="12"/>
      <c r="B151" s="196"/>
      <c r="C151" s="197"/>
      <c r="D151" s="198" t="s">
        <v>72</v>
      </c>
      <c r="E151" s="210" t="s">
        <v>180</v>
      </c>
      <c r="F151" s="210" t="s">
        <v>181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SUM(P152:P155)</f>
        <v>0</v>
      </c>
      <c r="Q151" s="204"/>
      <c r="R151" s="205">
        <f>SUM(R152:R155)</f>
        <v>0.00787</v>
      </c>
      <c r="S151" s="204"/>
      <c r="T151" s="206">
        <f>SUM(T152:T155)</f>
        <v>0.02058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83</v>
      </c>
      <c r="AT151" s="208" t="s">
        <v>72</v>
      </c>
      <c r="AU151" s="208" t="s">
        <v>81</v>
      </c>
      <c r="AY151" s="207" t="s">
        <v>125</v>
      </c>
      <c r="BK151" s="209">
        <f>SUM(BK152:BK155)</f>
        <v>0</v>
      </c>
    </row>
    <row r="152" spans="1:65" s="2" customFormat="1" ht="16.5" customHeight="1">
      <c r="A152" s="35"/>
      <c r="B152" s="36"/>
      <c r="C152" s="212" t="s">
        <v>182</v>
      </c>
      <c r="D152" s="212" t="s">
        <v>129</v>
      </c>
      <c r="E152" s="213" t="s">
        <v>183</v>
      </c>
      <c r="F152" s="214" t="s">
        <v>184</v>
      </c>
      <c r="G152" s="215" t="s">
        <v>185</v>
      </c>
      <c r="H152" s="216">
        <v>4</v>
      </c>
      <c r="I152" s="217"/>
      <c r="J152" s="218">
        <f>ROUND(I152*H152,2)</f>
        <v>0</v>
      </c>
      <c r="K152" s="219"/>
      <c r="L152" s="41"/>
      <c r="M152" s="220" t="s">
        <v>1</v>
      </c>
      <c r="N152" s="221" t="s">
        <v>38</v>
      </c>
      <c r="O152" s="88"/>
      <c r="P152" s="222">
        <f>O152*H152</f>
        <v>0</v>
      </c>
      <c r="Q152" s="222">
        <v>0</v>
      </c>
      <c r="R152" s="222">
        <f>Q152*H152</f>
        <v>0</v>
      </c>
      <c r="S152" s="222">
        <v>0.0021</v>
      </c>
      <c r="T152" s="223">
        <f>S152*H152</f>
        <v>0.0084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186</v>
      </c>
      <c r="AT152" s="224" t="s">
        <v>129</v>
      </c>
      <c r="AU152" s="224" t="s">
        <v>83</v>
      </c>
      <c r="AY152" s="14" t="s">
        <v>125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81</v>
      </c>
      <c r="BK152" s="225">
        <f>ROUND(I152*H152,2)</f>
        <v>0</v>
      </c>
      <c r="BL152" s="14" t="s">
        <v>186</v>
      </c>
      <c r="BM152" s="224" t="s">
        <v>187</v>
      </c>
    </row>
    <row r="153" spans="1:65" s="2" customFormat="1" ht="16.5" customHeight="1">
      <c r="A153" s="35"/>
      <c r="B153" s="36"/>
      <c r="C153" s="212" t="s">
        <v>188</v>
      </c>
      <c r="D153" s="212" t="s">
        <v>129</v>
      </c>
      <c r="E153" s="213" t="s">
        <v>189</v>
      </c>
      <c r="F153" s="214" t="s">
        <v>190</v>
      </c>
      <c r="G153" s="215" t="s">
        <v>185</v>
      </c>
      <c r="H153" s="216">
        <v>4</v>
      </c>
      <c r="I153" s="217"/>
      <c r="J153" s="218">
        <f>ROUND(I153*H153,2)</f>
        <v>0</v>
      </c>
      <c r="K153" s="219"/>
      <c r="L153" s="41"/>
      <c r="M153" s="220" t="s">
        <v>1</v>
      </c>
      <c r="N153" s="221" t="s">
        <v>38</v>
      </c>
      <c r="O153" s="88"/>
      <c r="P153" s="222">
        <f>O153*H153</f>
        <v>0</v>
      </c>
      <c r="Q153" s="222">
        <v>0.00048</v>
      </c>
      <c r="R153" s="222">
        <f>Q153*H153</f>
        <v>0.00192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186</v>
      </c>
      <c r="AT153" s="224" t="s">
        <v>129</v>
      </c>
      <c r="AU153" s="224" t="s">
        <v>83</v>
      </c>
      <c r="AY153" s="14" t="s">
        <v>125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81</v>
      </c>
      <c r="BK153" s="225">
        <f>ROUND(I153*H153,2)</f>
        <v>0</v>
      </c>
      <c r="BL153" s="14" t="s">
        <v>186</v>
      </c>
      <c r="BM153" s="224" t="s">
        <v>191</v>
      </c>
    </row>
    <row r="154" spans="1:65" s="2" customFormat="1" ht="16.5" customHeight="1">
      <c r="A154" s="35"/>
      <c r="B154" s="36"/>
      <c r="C154" s="212" t="s">
        <v>192</v>
      </c>
      <c r="D154" s="212" t="s">
        <v>129</v>
      </c>
      <c r="E154" s="213" t="s">
        <v>193</v>
      </c>
      <c r="F154" s="214" t="s">
        <v>194</v>
      </c>
      <c r="G154" s="215" t="s">
        <v>195</v>
      </c>
      <c r="H154" s="216">
        <v>1</v>
      </c>
      <c r="I154" s="217"/>
      <c r="J154" s="218">
        <f>ROUND(I154*H154,2)</f>
        <v>0</v>
      </c>
      <c r="K154" s="219"/>
      <c r="L154" s="41"/>
      <c r="M154" s="220" t="s">
        <v>1</v>
      </c>
      <c r="N154" s="221" t="s">
        <v>38</v>
      </c>
      <c r="O154" s="88"/>
      <c r="P154" s="222">
        <f>O154*H154</f>
        <v>0</v>
      </c>
      <c r="Q154" s="222">
        <v>0</v>
      </c>
      <c r="R154" s="222">
        <f>Q154*H154</f>
        <v>0</v>
      </c>
      <c r="S154" s="222">
        <v>0.01218</v>
      </c>
      <c r="T154" s="223">
        <f>S154*H154</f>
        <v>0.01218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186</v>
      </c>
      <c r="AT154" s="224" t="s">
        <v>129</v>
      </c>
      <c r="AU154" s="224" t="s">
        <v>83</v>
      </c>
      <c r="AY154" s="14" t="s">
        <v>125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81</v>
      </c>
      <c r="BK154" s="225">
        <f>ROUND(I154*H154,2)</f>
        <v>0</v>
      </c>
      <c r="BL154" s="14" t="s">
        <v>186</v>
      </c>
      <c r="BM154" s="224" t="s">
        <v>196</v>
      </c>
    </row>
    <row r="155" spans="1:65" s="2" customFormat="1" ht="24.15" customHeight="1">
      <c r="A155" s="35"/>
      <c r="B155" s="36"/>
      <c r="C155" s="212" t="s">
        <v>197</v>
      </c>
      <c r="D155" s="212" t="s">
        <v>129</v>
      </c>
      <c r="E155" s="213" t="s">
        <v>198</v>
      </c>
      <c r="F155" s="214" t="s">
        <v>199</v>
      </c>
      <c r="G155" s="215" t="s">
        <v>195</v>
      </c>
      <c r="H155" s="216">
        <v>1</v>
      </c>
      <c r="I155" s="217"/>
      <c r="J155" s="218">
        <f>ROUND(I155*H155,2)</f>
        <v>0</v>
      </c>
      <c r="K155" s="219"/>
      <c r="L155" s="41"/>
      <c r="M155" s="220" t="s">
        <v>1</v>
      </c>
      <c r="N155" s="221" t="s">
        <v>38</v>
      </c>
      <c r="O155" s="88"/>
      <c r="P155" s="222">
        <f>O155*H155</f>
        <v>0</v>
      </c>
      <c r="Q155" s="222">
        <v>0.00595</v>
      </c>
      <c r="R155" s="222">
        <f>Q155*H155</f>
        <v>0.00595</v>
      </c>
      <c r="S155" s="222">
        <v>0</v>
      </c>
      <c r="T155" s="22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4" t="s">
        <v>186</v>
      </c>
      <c r="AT155" s="224" t="s">
        <v>129</v>
      </c>
      <c r="AU155" s="224" t="s">
        <v>83</v>
      </c>
      <c r="AY155" s="14" t="s">
        <v>125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4" t="s">
        <v>81</v>
      </c>
      <c r="BK155" s="225">
        <f>ROUND(I155*H155,2)</f>
        <v>0</v>
      </c>
      <c r="BL155" s="14" t="s">
        <v>186</v>
      </c>
      <c r="BM155" s="224" t="s">
        <v>200</v>
      </c>
    </row>
    <row r="156" spans="1:63" s="12" customFormat="1" ht="22.8" customHeight="1">
      <c r="A156" s="12"/>
      <c r="B156" s="196"/>
      <c r="C156" s="197"/>
      <c r="D156" s="198" t="s">
        <v>72</v>
      </c>
      <c r="E156" s="210" t="s">
        <v>201</v>
      </c>
      <c r="F156" s="210" t="s">
        <v>202</v>
      </c>
      <c r="G156" s="197"/>
      <c r="H156" s="197"/>
      <c r="I156" s="200"/>
      <c r="J156" s="211">
        <f>BK156</f>
        <v>0</v>
      </c>
      <c r="K156" s="197"/>
      <c r="L156" s="202"/>
      <c r="M156" s="203"/>
      <c r="N156" s="204"/>
      <c r="O156" s="204"/>
      <c r="P156" s="205">
        <f>SUM(P157:P159)</f>
        <v>0</v>
      </c>
      <c r="Q156" s="204"/>
      <c r="R156" s="205">
        <f>SUM(R157:R159)</f>
        <v>0.00552</v>
      </c>
      <c r="S156" s="204"/>
      <c r="T156" s="206">
        <f>SUM(T157:T159)</f>
        <v>0.00112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7" t="s">
        <v>83</v>
      </c>
      <c r="AT156" s="208" t="s">
        <v>72</v>
      </c>
      <c r="AU156" s="208" t="s">
        <v>81</v>
      </c>
      <c r="AY156" s="207" t="s">
        <v>125</v>
      </c>
      <c r="BK156" s="209">
        <f>SUM(BK157:BK159)</f>
        <v>0</v>
      </c>
    </row>
    <row r="157" spans="1:65" s="2" customFormat="1" ht="16.5" customHeight="1">
      <c r="A157" s="35"/>
      <c r="B157" s="36"/>
      <c r="C157" s="212" t="s">
        <v>8</v>
      </c>
      <c r="D157" s="212" t="s">
        <v>129</v>
      </c>
      <c r="E157" s="213" t="s">
        <v>203</v>
      </c>
      <c r="F157" s="214" t="s">
        <v>204</v>
      </c>
      <c r="G157" s="215" t="s">
        <v>185</v>
      </c>
      <c r="H157" s="216">
        <v>4</v>
      </c>
      <c r="I157" s="217"/>
      <c r="J157" s="218">
        <f>ROUND(I157*H157,2)</f>
        <v>0</v>
      </c>
      <c r="K157" s="219"/>
      <c r="L157" s="41"/>
      <c r="M157" s="220" t="s">
        <v>1</v>
      </c>
      <c r="N157" s="221" t="s">
        <v>38</v>
      </c>
      <c r="O157" s="88"/>
      <c r="P157" s="222">
        <f>O157*H157</f>
        <v>0</v>
      </c>
      <c r="Q157" s="222">
        <v>0</v>
      </c>
      <c r="R157" s="222">
        <f>Q157*H157</f>
        <v>0</v>
      </c>
      <c r="S157" s="222">
        <v>0.00028</v>
      </c>
      <c r="T157" s="223">
        <f>S157*H157</f>
        <v>0.00112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186</v>
      </c>
      <c r="AT157" s="224" t="s">
        <v>129</v>
      </c>
      <c r="AU157" s="224" t="s">
        <v>83</v>
      </c>
      <c r="AY157" s="14" t="s">
        <v>125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81</v>
      </c>
      <c r="BK157" s="225">
        <f>ROUND(I157*H157,2)</f>
        <v>0</v>
      </c>
      <c r="BL157" s="14" t="s">
        <v>186</v>
      </c>
      <c r="BM157" s="224" t="s">
        <v>205</v>
      </c>
    </row>
    <row r="158" spans="1:65" s="2" customFormat="1" ht="37.8" customHeight="1">
      <c r="A158" s="35"/>
      <c r="B158" s="36"/>
      <c r="C158" s="212" t="s">
        <v>206</v>
      </c>
      <c r="D158" s="212" t="s">
        <v>129</v>
      </c>
      <c r="E158" s="213" t="s">
        <v>207</v>
      </c>
      <c r="F158" s="214" t="s">
        <v>208</v>
      </c>
      <c r="G158" s="215" t="s">
        <v>185</v>
      </c>
      <c r="H158" s="216">
        <v>4</v>
      </c>
      <c r="I158" s="217"/>
      <c r="J158" s="218">
        <f>ROUND(I158*H158,2)</f>
        <v>0</v>
      </c>
      <c r="K158" s="219"/>
      <c r="L158" s="41"/>
      <c r="M158" s="220" t="s">
        <v>1</v>
      </c>
      <c r="N158" s="221" t="s">
        <v>38</v>
      </c>
      <c r="O158" s="88"/>
      <c r="P158" s="222">
        <f>O158*H158</f>
        <v>0</v>
      </c>
      <c r="Q158" s="222">
        <v>5E-05</v>
      </c>
      <c r="R158" s="222">
        <f>Q158*H158</f>
        <v>0.0002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186</v>
      </c>
      <c r="AT158" s="224" t="s">
        <v>129</v>
      </c>
      <c r="AU158" s="224" t="s">
        <v>83</v>
      </c>
      <c r="AY158" s="14" t="s">
        <v>125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81</v>
      </c>
      <c r="BK158" s="225">
        <f>ROUND(I158*H158,2)</f>
        <v>0</v>
      </c>
      <c r="BL158" s="14" t="s">
        <v>186</v>
      </c>
      <c r="BM158" s="224" t="s">
        <v>209</v>
      </c>
    </row>
    <row r="159" spans="1:65" s="2" customFormat="1" ht="16.5" customHeight="1">
      <c r="A159" s="35"/>
      <c r="B159" s="36"/>
      <c r="C159" s="212" t="s">
        <v>210</v>
      </c>
      <c r="D159" s="212" t="s">
        <v>129</v>
      </c>
      <c r="E159" s="213" t="s">
        <v>211</v>
      </c>
      <c r="F159" s="214" t="s">
        <v>212</v>
      </c>
      <c r="G159" s="215" t="s">
        <v>195</v>
      </c>
      <c r="H159" s="216">
        <v>7</v>
      </c>
      <c r="I159" s="217"/>
      <c r="J159" s="218">
        <f>ROUND(I159*H159,2)</f>
        <v>0</v>
      </c>
      <c r="K159" s="219"/>
      <c r="L159" s="41"/>
      <c r="M159" s="220" t="s">
        <v>1</v>
      </c>
      <c r="N159" s="221" t="s">
        <v>38</v>
      </c>
      <c r="O159" s="88"/>
      <c r="P159" s="222">
        <f>O159*H159</f>
        <v>0</v>
      </c>
      <c r="Q159" s="222">
        <v>0.00076</v>
      </c>
      <c r="R159" s="222">
        <f>Q159*H159</f>
        <v>0.00532</v>
      </c>
      <c r="S159" s="222">
        <v>0</v>
      </c>
      <c r="T159" s="22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4" t="s">
        <v>186</v>
      </c>
      <c r="AT159" s="224" t="s">
        <v>129</v>
      </c>
      <c r="AU159" s="224" t="s">
        <v>83</v>
      </c>
      <c r="AY159" s="14" t="s">
        <v>125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4" t="s">
        <v>81</v>
      </c>
      <c r="BK159" s="225">
        <f>ROUND(I159*H159,2)</f>
        <v>0</v>
      </c>
      <c r="BL159" s="14" t="s">
        <v>186</v>
      </c>
      <c r="BM159" s="224" t="s">
        <v>213</v>
      </c>
    </row>
    <row r="160" spans="1:63" s="12" customFormat="1" ht="22.8" customHeight="1">
      <c r="A160" s="12"/>
      <c r="B160" s="196"/>
      <c r="C160" s="197"/>
      <c r="D160" s="198" t="s">
        <v>72</v>
      </c>
      <c r="E160" s="210" t="s">
        <v>214</v>
      </c>
      <c r="F160" s="210" t="s">
        <v>215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SUM(P161:P173)</f>
        <v>0</v>
      </c>
      <c r="Q160" s="204"/>
      <c r="R160" s="205">
        <f>SUM(R161:R173)</f>
        <v>0.10437</v>
      </c>
      <c r="S160" s="204"/>
      <c r="T160" s="206">
        <f>SUM(T161:T173)</f>
        <v>0.06979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83</v>
      </c>
      <c r="AT160" s="208" t="s">
        <v>72</v>
      </c>
      <c r="AU160" s="208" t="s">
        <v>81</v>
      </c>
      <c r="AY160" s="207" t="s">
        <v>125</v>
      </c>
      <c r="BK160" s="209">
        <f>SUM(BK161:BK173)</f>
        <v>0</v>
      </c>
    </row>
    <row r="161" spans="1:65" s="2" customFormat="1" ht="16.5" customHeight="1">
      <c r="A161" s="35"/>
      <c r="B161" s="36"/>
      <c r="C161" s="212" t="s">
        <v>216</v>
      </c>
      <c r="D161" s="212" t="s">
        <v>129</v>
      </c>
      <c r="E161" s="213" t="s">
        <v>217</v>
      </c>
      <c r="F161" s="214" t="s">
        <v>218</v>
      </c>
      <c r="G161" s="215" t="s">
        <v>219</v>
      </c>
      <c r="H161" s="216">
        <v>1</v>
      </c>
      <c r="I161" s="217"/>
      <c r="J161" s="218">
        <f>ROUND(I161*H161,2)</f>
        <v>0</v>
      </c>
      <c r="K161" s="219"/>
      <c r="L161" s="41"/>
      <c r="M161" s="220" t="s">
        <v>1</v>
      </c>
      <c r="N161" s="221" t="s">
        <v>38</v>
      </c>
      <c r="O161" s="88"/>
      <c r="P161" s="222">
        <f>O161*H161</f>
        <v>0</v>
      </c>
      <c r="Q161" s="222">
        <v>0</v>
      </c>
      <c r="R161" s="222">
        <f>Q161*H161</f>
        <v>0</v>
      </c>
      <c r="S161" s="222">
        <v>0.01933</v>
      </c>
      <c r="T161" s="223">
        <f>S161*H161</f>
        <v>0.01933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186</v>
      </c>
      <c r="AT161" s="224" t="s">
        <v>129</v>
      </c>
      <c r="AU161" s="224" t="s">
        <v>83</v>
      </c>
      <c r="AY161" s="14" t="s">
        <v>125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81</v>
      </c>
      <c r="BK161" s="225">
        <f>ROUND(I161*H161,2)</f>
        <v>0</v>
      </c>
      <c r="BL161" s="14" t="s">
        <v>186</v>
      </c>
      <c r="BM161" s="224" t="s">
        <v>220</v>
      </c>
    </row>
    <row r="162" spans="1:65" s="2" customFormat="1" ht="24.15" customHeight="1">
      <c r="A162" s="35"/>
      <c r="B162" s="36"/>
      <c r="C162" s="212" t="s">
        <v>221</v>
      </c>
      <c r="D162" s="212" t="s">
        <v>129</v>
      </c>
      <c r="E162" s="213" t="s">
        <v>222</v>
      </c>
      <c r="F162" s="214" t="s">
        <v>223</v>
      </c>
      <c r="G162" s="215" t="s">
        <v>219</v>
      </c>
      <c r="H162" s="216">
        <v>1</v>
      </c>
      <c r="I162" s="217"/>
      <c r="J162" s="218">
        <f>ROUND(I162*H162,2)</f>
        <v>0</v>
      </c>
      <c r="K162" s="219"/>
      <c r="L162" s="41"/>
      <c r="M162" s="220" t="s">
        <v>1</v>
      </c>
      <c r="N162" s="221" t="s">
        <v>38</v>
      </c>
      <c r="O162" s="88"/>
      <c r="P162" s="222">
        <f>O162*H162</f>
        <v>0</v>
      </c>
      <c r="Q162" s="222">
        <v>0.01476</v>
      </c>
      <c r="R162" s="222">
        <f>Q162*H162</f>
        <v>0.01476</v>
      </c>
      <c r="S162" s="222">
        <v>0</v>
      </c>
      <c r="T162" s="22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4" t="s">
        <v>186</v>
      </c>
      <c r="AT162" s="224" t="s">
        <v>129</v>
      </c>
      <c r="AU162" s="224" t="s">
        <v>83</v>
      </c>
      <c r="AY162" s="14" t="s">
        <v>125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4" t="s">
        <v>81</v>
      </c>
      <c r="BK162" s="225">
        <f>ROUND(I162*H162,2)</f>
        <v>0</v>
      </c>
      <c r="BL162" s="14" t="s">
        <v>186</v>
      </c>
      <c r="BM162" s="224" t="s">
        <v>224</v>
      </c>
    </row>
    <row r="163" spans="1:65" s="2" customFormat="1" ht="16.5" customHeight="1">
      <c r="A163" s="35"/>
      <c r="B163" s="36"/>
      <c r="C163" s="212" t="s">
        <v>225</v>
      </c>
      <c r="D163" s="212" t="s">
        <v>129</v>
      </c>
      <c r="E163" s="213" t="s">
        <v>226</v>
      </c>
      <c r="F163" s="214" t="s">
        <v>227</v>
      </c>
      <c r="G163" s="215" t="s">
        <v>219</v>
      </c>
      <c r="H163" s="216">
        <v>2</v>
      </c>
      <c r="I163" s="217"/>
      <c r="J163" s="218">
        <f>ROUND(I163*H163,2)</f>
        <v>0</v>
      </c>
      <c r="K163" s="219"/>
      <c r="L163" s="41"/>
      <c r="M163" s="220" t="s">
        <v>1</v>
      </c>
      <c r="N163" s="221" t="s">
        <v>38</v>
      </c>
      <c r="O163" s="88"/>
      <c r="P163" s="222">
        <f>O163*H163</f>
        <v>0</v>
      </c>
      <c r="Q163" s="222">
        <v>0</v>
      </c>
      <c r="R163" s="222">
        <f>Q163*H163</f>
        <v>0</v>
      </c>
      <c r="S163" s="222">
        <v>0.01946</v>
      </c>
      <c r="T163" s="223">
        <f>S163*H163</f>
        <v>0.03892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186</v>
      </c>
      <c r="AT163" s="224" t="s">
        <v>129</v>
      </c>
      <c r="AU163" s="224" t="s">
        <v>83</v>
      </c>
      <c r="AY163" s="14" t="s">
        <v>125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81</v>
      </c>
      <c r="BK163" s="225">
        <f>ROUND(I163*H163,2)</f>
        <v>0</v>
      </c>
      <c r="BL163" s="14" t="s">
        <v>186</v>
      </c>
      <c r="BM163" s="224" t="s">
        <v>228</v>
      </c>
    </row>
    <row r="164" spans="1:65" s="2" customFormat="1" ht="24.15" customHeight="1">
      <c r="A164" s="35"/>
      <c r="B164" s="36"/>
      <c r="C164" s="212" t="s">
        <v>229</v>
      </c>
      <c r="D164" s="212" t="s">
        <v>129</v>
      </c>
      <c r="E164" s="213" t="s">
        <v>230</v>
      </c>
      <c r="F164" s="214" t="s">
        <v>231</v>
      </c>
      <c r="G164" s="215" t="s">
        <v>219</v>
      </c>
      <c r="H164" s="216">
        <v>2</v>
      </c>
      <c r="I164" s="217"/>
      <c r="J164" s="218">
        <f>ROUND(I164*H164,2)</f>
        <v>0</v>
      </c>
      <c r="K164" s="219"/>
      <c r="L164" s="41"/>
      <c r="M164" s="220" t="s">
        <v>1</v>
      </c>
      <c r="N164" s="221" t="s">
        <v>38</v>
      </c>
      <c r="O164" s="88"/>
      <c r="P164" s="222">
        <f>O164*H164</f>
        <v>0</v>
      </c>
      <c r="Q164" s="222">
        <v>0.02073</v>
      </c>
      <c r="R164" s="222">
        <f>Q164*H164</f>
        <v>0.04146</v>
      </c>
      <c r="S164" s="222">
        <v>0</v>
      </c>
      <c r="T164" s="22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4" t="s">
        <v>186</v>
      </c>
      <c r="AT164" s="224" t="s">
        <v>129</v>
      </c>
      <c r="AU164" s="224" t="s">
        <v>83</v>
      </c>
      <c r="AY164" s="14" t="s">
        <v>125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4" t="s">
        <v>81</v>
      </c>
      <c r="BK164" s="225">
        <f>ROUND(I164*H164,2)</f>
        <v>0</v>
      </c>
      <c r="BL164" s="14" t="s">
        <v>186</v>
      </c>
      <c r="BM164" s="224" t="s">
        <v>232</v>
      </c>
    </row>
    <row r="165" spans="1:65" s="2" customFormat="1" ht="37.8" customHeight="1">
      <c r="A165" s="35"/>
      <c r="B165" s="36"/>
      <c r="C165" s="212" t="s">
        <v>233</v>
      </c>
      <c r="D165" s="212" t="s">
        <v>129</v>
      </c>
      <c r="E165" s="213" t="s">
        <v>234</v>
      </c>
      <c r="F165" s="214" t="s">
        <v>235</v>
      </c>
      <c r="G165" s="215" t="s">
        <v>219</v>
      </c>
      <c r="H165" s="216">
        <v>1</v>
      </c>
      <c r="I165" s="217"/>
      <c r="J165" s="218">
        <f>ROUND(I165*H165,2)</f>
        <v>0</v>
      </c>
      <c r="K165" s="219"/>
      <c r="L165" s="41"/>
      <c r="M165" s="220" t="s">
        <v>1</v>
      </c>
      <c r="N165" s="221" t="s">
        <v>38</v>
      </c>
      <c r="O165" s="88"/>
      <c r="P165" s="222">
        <f>O165*H165</f>
        <v>0</v>
      </c>
      <c r="Q165" s="222">
        <v>0.03347</v>
      </c>
      <c r="R165" s="222">
        <f>Q165*H165</f>
        <v>0.03347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186</v>
      </c>
      <c r="AT165" s="224" t="s">
        <v>129</v>
      </c>
      <c r="AU165" s="224" t="s">
        <v>83</v>
      </c>
      <c r="AY165" s="14" t="s">
        <v>125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81</v>
      </c>
      <c r="BK165" s="225">
        <f>ROUND(I165*H165,2)</f>
        <v>0</v>
      </c>
      <c r="BL165" s="14" t="s">
        <v>186</v>
      </c>
      <c r="BM165" s="224" t="s">
        <v>236</v>
      </c>
    </row>
    <row r="166" spans="1:65" s="2" customFormat="1" ht="16.5" customHeight="1">
      <c r="A166" s="35"/>
      <c r="B166" s="36"/>
      <c r="C166" s="212" t="s">
        <v>237</v>
      </c>
      <c r="D166" s="212" t="s">
        <v>129</v>
      </c>
      <c r="E166" s="213" t="s">
        <v>238</v>
      </c>
      <c r="F166" s="214" t="s">
        <v>239</v>
      </c>
      <c r="G166" s="215" t="s">
        <v>195</v>
      </c>
      <c r="H166" s="216">
        <v>1</v>
      </c>
      <c r="I166" s="217"/>
      <c r="J166" s="218">
        <f>ROUND(I166*H166,2)</f>
        <v>0</v>
      </c>
      <c r="K166" s="219"/>
      <c r="L166" s="41"/>
      <c r="M166" s="220" t="s">
        <v>1</v>
      </c>
      <c r="N166" s="221" t="s">
        <v>38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186</v>
      </c>
      <c r="AT166" s="224" t="s">
        <v>129</v>
      </c>
      <c r="AU166" s="224" t="s">
        <v>83</v>
      </c>
      <c r="AY166" s="14" t="s">
        <v>125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81</v>
      </c>
      <c r="BK166" s="225">
        <f>ROUND(I166*H166,2)</f>
        <v>0</v>
      </c>
      <c r="BL166" s="14" t="s">
        <v>186</v>
      </c>
      <c r="BM166" s="224" t="s">
        <v>240</v>
      </c>
    </row>
    <row r="167" spans="1:65" s="2" customFormat="1" ht="16.5" customHeight="1">
      <c r="A167" s="35"/>
      <c r="B167" s="36"/>
      <c r="C167" s="212" t="s">
        <v>241</v>
      </c>
      <c r="D167" s="212" t="s">
        <v>129</v>
      </c>
      <c r="E167" s="213" t="s">
        <v>242</v>
      </c>
      <c r="F167" s="214" t="s">
        <v>243</v>
      </c>
      <c r="G167" s="215" t="s">
        <v>195</v>
      </c>
      <c r="H167" s="216">
        <v>1</v>
      </c>
      <c r="I167" s="217"/>
      <c r="J167" s="218">
        <f>ROUND(I167*H167,2)</f>
        <v>0</v>
      </c>
      <c r="K167" s="219"/>
      <c r="L167" s="41"/>
      <c r="M167" s="220" t="s">
        <v>1</v>
      </c>
      <c r="N167" s="221" t="s">
        <v>38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186</v>
      </c>
      <c r="AT167" s="224" t="s">
        <v>129</v>
      </c>
      <c r="AU167" s="224" t="s">
        <v>83</v>
      </c>
      <c r="AY167" s="14" t="s">
        <v>125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81</v>
      </c>
      <c r="BK167" s="225">
        <f>ROUND(I167*H167,2)</f>
        <v>0</v>
      </c>
      <c r="BL167" s="14" t="s">
        <v>186</v>
      </c>
      <c r="BM167" s="224" t="s">
        <v>244</v>
      </c>
    </row>
    <row r="168" spans="1:65" s="2" customFormat="1" ht="16.5" customHeight="1">
      <c r="A168" s="35"/>
      <c r="B168" s="36"/>
      <c r="C168" s="212" t="s">
        <v>245</v>
      </c>
      <c r="D168" s="212" t="s">
        <v>129</v>
      </c>
      <c r="E168" s="213" t="s">
        <v>246</v>
      </c>
      <c r="F168" s="214" t="s">
        <v>247</v>
      </c>
      <c r="G168" s="215" t="s">
        <v>195</v>
      </c>
      <c r="H168" s="216">
        <v>8</v>
      </c>
      <c r="I168" s="217"/>
      <c r="J168" s="218">
        <f>ROUND(I168*H168,2)</f>
        <v>0</v>
      </c>
      <c r="K168" s="219"/>
      <c r="L168" s="41"/>
      <c r="M168" s="220" t="s">
        <v>1</v>
      </c>
      <c r="N168" s="221" t="s">
        <v>38</v>
      </c>
      <c r="O168" s="88"/>
      <c r="P168" s="222">
        <f>O168*H168</f>
        <v>0</v>
      </c>
      <c r="Q168" s="222">
        <v>0</v>
      </c>
      <c r="R168" s="222">
        <f>Q168*H168</f>
        <v>0</v>
      </c>
      <c r="S168" s="222">
        <v>0.00049</v>
      </c>
      <c r="T168" s="223">
        <f>S168*H168</f>
        <v>0.00392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186</v>
      </c>
      <c r="AT168" s="224" t="s">
        <v>129</v>
      </c>
      <c r="AU168" s="224" t="s">
        <v>83</v>
      </c>
      <c r="AY168" s="14" t="s">
        <v>125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81</v>
      </c>
      <c r="BK168" s="225">
        <f>ROUND(I168*H168,2)</f>
        <v>0</v>
      </c>
      <c r="BL168" s="14" t="s">
        <v>186</v>
      </c>
      <c r="BM168" s="224" t="s">
        <v>248</v>
      </c>
    </row>
    <row r="169" spans="1:65" s="2" customFormat="1" ht="16.5" customHeight="1">
      <c r="A169" s="35"/>
      <c r="B169" s="36"/>
      <c r="C169" s="212" t="s">
        <v>249</v>
      </c>
      <c r="D169" s="212" t="s">
        <v>129</v>
      </c>
      <c r="E169" s="213" t="s">
        <v>250</v>
      </c>
      <c r="F169" s="214" t="s">
        <v>251</v>
      </c>
      <c r="G169" s="215" t="s">
        <v>219</v>
      </c>
      <c r="H169" s="216">
        <v>2</v>
      </c>
      <c r="I169" s="217"/>
      <c r="J169" s="218">
        <f>ROUND(I169*H169,2)</f>
        <v>0</v>
      </c>
      <c r="K169" s="219"/>
      <c r="L169" s="41"/>
      <c r="M169" s="220" t="s">
        <v>1</v>
      </c>
      <c r="N169" s="221" t="s">
        <v>38</v>
      </c>
      <c r="O169" s="88"/>
      <c r="P169" s="222">
        <f>O169*H169</f>
        <v>0</v>
      </c>
      <c r="Q169" s="222">
        <v>0</v>
      </c>
      <c r="R169" s="222">
        <f>Q169*H169</f>
        <v>0</v>
      </c>
      <c r="S169" s="222">
        <v>0.00156</v>
      </c>
      <c r="T169" s="223">
        <f>S169*H169</f>
        <v>0.00312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186</v>
      </c>
      <c r="AT169" s="224" t="s">
        <v>129</v>
      </c>
      <c r="AU169" s="224" t="s">
        <v>83</v>
      </c>
      <c r="AY169" s="14" t="s">
        <v>125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81</v>
      </c>
      <c r="BK169" s="225">
        <f>ROUND(I169*H169,2)</f>
        <v>0</v>
      </c>
      <c r="BL169" s="14" t="s">
        <v>186</v>
      </c>
      <c r="BM169" s="224" t="s">
        <v>252</v>
      </c>
    </row>
    <row r="170" spans="1:65" s="2" customFormat="1" ht="16.5" customHeight="1">
      <c r="A170" s="35"/>
      <c r="B170" s="36"/>
      <c r="C170" s="212" t="s">
        <v>253</v>
      </c>
      <c r="D170" s="212" t="s">
        <v>129</v>
      </c>
      <c r="E170" s="213" t="s">
        <v>254</v>
      </c>
      <c r="F170" s="214" t="s">
        <v>255</v>
      </c>
      <c r="G170" s="215" t="s">
        <v>219</v>
      </c>
      <c r="H170" s="216">
        <v>2</v>
      </c>
      <c r="I170" s="217"/>
      <c r="J170" s="218">
        <f>ROUND(I170*H170,2)</f>
        <v>0</v>
      </c>
      <c r="K170" s="219"/>
      <c r="L170" s="41"/>
      <c r="M170" s="220" t="s">
        <v>1</v>
      </c>
      <c r="N170" s="221" t="s">
        <v>38</v>
      </c>
      <c r="O170" s="88"/>
      <c r="P170" s="222">
        <f>O170*H170</f>
        <v>0</v>
      </c>
      <c r="Q170" s="222">
        <v>0.00184</v>
      </c>
      <c r="R170" s="222">
        <f>Q170*H170</f>
        <v>0.00368</v>
      </c>
      <c r="S170" s="222">
        <v>0</v>
      </c>
      <c r="T170" s="22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186</v>
      </c>
      <c r="AT170" s="224" t="s">
        <v>129</v>
      </c>
      <c r="AU170" s="224" t="s">
        <v>83</v>
      </c>
      <c r="AY170" s="14" t="s">
        <v>125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81</v>
      </c>
      <c r="BK170" s="225">
        <f>ROUND(I170*H170,2)</f>
        <v>0</v>
      </c>
      <c r="BL170" s="14" t="s">
        <v>186</v>
      </c>
      <c r="BM170" s="224" t="s">
        <v>256</v>
      </c>
    </row>
    <row r="171" spans="1:65" s="2" customFormat="1" ht="16.5" customHeight="1">
      <c r="A171" s="35"/>
      <c r="B171" s="36"/>
      <c r="C171" s="212" t="s">
        <v>186</v>
      </c>
      <c r="D171" s="212" t="s">
        <v>129</v>
      </c>
      <c r="E171" s="213" t="s">
        <v>257</v>
      </c>
      <c r="F171" s="214" t="s">
        <v>258</v>
      </c>
      <c r="G171" s="215" t="s">
        <v>195</v>
      </c>
      <c r="H171" s="216">
        <v>2</v>
      </c>
      <c r="I171" s="217"/>
      <c r="J171" s="218">
        <f>ROUND(I171*H171,2)</f>
        <v>0</v>
      </c>
      <c r="K171" s="219"/>
      <c r="L171" s="41"/>
      <c r="M171" s="220" t="s">
        <v>1</v>
      </c>
      <c r="N171" s="221" t="s">
        <v>38</v>
      </c>
      <c r="O171" s="88"/>
      <c r="P171" s="222">
        <f>O171*H171</f>
        <v>0</v>
      </c>
      <c r="Q171" s="222">
        <v>0</v>
      </c>
      <c r="R171" s="222">
        <f>Q171*H171</f>
        <v>0</v>
      </c>
      <c r="S171" s="222">
        <v>0.00225</v>
      </c>
      <c r="T171" s="223">
        <f>S171*H171</f>
        <v>0.0045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186</v>
      </c>
      <c r="AT171" s="224" t="s">
        <v>129</v>
      </c>
      <c r="AU171" s="224" t="s">
        <v>83</v>
      </c>
      <c r="AY171" s="14" t="s">
        <v>125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81</v>
      </c>
      <c r="BK171" s="225">
        <f>ROUND(I171*H171,2)</f>
        <v>0</v>
      </c>
      <c r="BL171" s="14" t="s">
        <v>186</v>
      </c>
      <c r="BM171" s="224" t="s">
        <v>259</v>
      </c>
    </row>
    <row r="172" spans="1:65" s="2" customFormat="1" ht="24.15" customHeight="1">
      <c r="A172" s="35"/>
      <c r="B172" s="36"/>
      <c r="C172" s="212" t="s">
        <v>260</v>
      </c>
      <c r="D172" s="212" t="s">
        <v>129</v>
      </c>
      <c r="E172" s="213" t="s">
        <v>261</v>
      </c>
      <c r="F172" s="214" t="s">
        <v>262</v>
      </c>
      <c r="G172" s="215" t="s">
        <v>195</v>
      </c>
      <c r="H172" s="216">
        <v>2</v>
      </c>
      <c r="I172" s="217"/>
      <c r="J172" s="218">
        <f>ROUND(I172*H172,2)</f>
        <v>0</v>
      </c>
      <c r="K172" s="219"/>
      <c r="L172" s="41"/>
      <c r="M172" s="220" t="s">
        <v>1</v>
      </c>
      <c r="N172" s="221" t="s">
        <v>38</v>
      </c>
      <c r="O172" s="88"/>
      <c r="P172" s="222">
        <f>O172*H172</f>
        <v>0</v>
      </c>
      <c r="Q172" s="222">
        <v>0.00012</v>
      </c>
      <c r="R172" s="222">
        <f>Q172*H172</f>
        <v>0.00024</v>
      </c>
      <c r="S172" s="222">
        <v>0</v>
      </c>
      <c r="T172" s="22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4" t="s">
        <v>186</v>
      </c>
      <c r="AT172" s="224" t="s">
        <v>129</v>
      </c>
      <c r="AU172" s="224" t="s">
        <v>83</v>
      </c>
      <c r="AY172" s="14" t="s">
        <v>125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4" t="s">
        <v>81</v>
      </c>
      <c r="BK172" s="225">
        <f>ROUND(I172*H172,2)</f>
        <v>0</v>
      </c>
      <c r="BL172" s="14" t="s">
        <v>186</v>
      </c>
      <c r="BM172" s="224" t="s">
        <v>263</v>
      </c>
    </row>
    <row r="173" spans="1:65" s="2" customFormat="1" ht="24.15" customHeight="1">
      <c r="A173" s="35"/>
      <c r="B173" s="36"/>
      <c r="C173" s="226" t="s">
        <v>264</v>
      </c>
      <c r="D173" s="226" t="s">
        <v>265</v>
      </c>
      <c r="E173" s="227" t="s">
        <v>266</v>
      </c>
      <c r="F173" s="228" t="s">
        <v>267</v>
      </c>
      <c r="G173" s="229" t="s">
        <v>195</v>
      </c>
      <c r="H173" s="230">
        <v>2</v>
      </c>
      <c r="I173" s="231"/>
      <c r="J173" s="232">
        <f>ROUND(I173*H173,2)</f>
        <v>0</v>
      </c>
      <c r="K173" s="233"/>
      <c r="L173" s="234"/>
      <c r="M173" s="235" t="s">
        <v>1</v>
      </c>
      <c r="N173" s="236" t="s">
        <v>38</v>
      </c>
      <c r="O173" s="88"/>
      <c r="P173" s="222">
        <f>O173*H173</f>
        <v>0</v>
      </c>
      <c r="Q173" s="222">
        <v>0.00538</v>
      </c>
      <c r="R173" s="222">
        <f>Q173*H173</f>
        <v>0.01076</v>
      </c>
      <c r="S173" s="222">
        <v>0</v>
      </c>
      <c r="T173" s="22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4" t="s">
        <v>233</v>
      </c>
      <c r="AT173" s="224" t="s">
        <v>265</v>
      </c>
      <c r="AU173" s="224" t="s">
        <v>83</v>
      </c>
      <c r="AY173" s="14" t="s">
        <v>125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4" t="s">
        <v>81</v>
      </c>
      <c r="BK173" s="225">
        <f>ROUND(I173*H173,2)</f>
        <v>0</v>
      </c>
      <c r="BL173" s="14" t="s">
        <v>186</v>
      </c>
      <c r="BM173" s="224" t="s">
        <v>268</v>
      </c>
    </row>
    <row r="174" spans="1:63" s="12" customFormat="1" ht="22.8" customHeight="1">
      <c r="A174" s="12"/>
      <c r="B174" s="196"/>
      <c r="C174" s="197"/>
      <c r="D174" s="198" t="s">
        <v>72</v>
      </c>
      <c r="E174" s="210" t="s">
        <v>269</v>
      </c>
      <c r="F174" s="210" t="s">
        <v>270</v>
      </c>
      <c r="G174" s="197"/>
      <c r="H174" s="197"/>
      <c r="I174" s="200"/>
      <c r="J174" s="211">
        <f>BK174</f>
        <v>0</v>
      </c>
      <c r="K174" s="197"/>
      <c r="L174" s="202"/>
      <c r="M174" s="203"/>
      <c r="N174" s="204"/>
      <c r="O174" s="204"/>
      <c r="P174" s="205">
        <f>P175</f>
        <v>0</v>
      </c>
      <c r="Q174" s="204"/>
      <c r="R174" s="205">
        <f>R175</f>
        <v>0.0007</v>
      </c>
      <c r="S174" s="204"/>
      <c r="T174" s="206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7" t="s">
        <v>83</v>
      </c>
      <c r="AT174" s="208" t="s">
        <v>72</v>
      </c>
      <c r="AU174" s="208" t="s">
        <v>81</v>
      </c>
      <c r="AY174" s="207" t="s">
        <v>125</v>
      </c>
      <c r="BK174" s="209">
        <f>BK175</f>
        <v>0</v>
      </c>
    </row>
    <row r="175" spans="1:65" s="2" customFormat="1" ht="24.15" customHeight="1">
      <c r="A175" s="35"/>
      <c r="B175" s="36"/>
      <c r="C175" s="212" t="s">
        <v>271</v>
      </c>
      <c r="D175" s="212" t="s">
        <v>129</v>
      </c>
      <c r="E175" s="213" t="s">
        <v>272</v>
      </c>
      <c r="F175" s="214" t="s">
        <v>273</v>
      </c>
      <c r="G175" s="215" t="s">
        <v>132</v>
      </c>
      <c r="H175" s="216">
        <v>1</v>
      </c>
      <c r="I175" s="217"/>
      <c r="J175" s="218">
        <f>ROUND(I175*H175,2)</f>
        <v>0</v>
      </c>
      <c r="K175" s="219"/>
      <c r="L175" s="41"/>
      <c r="M175" s="220" t="s">
        <v>1</v>
      </c>
      <c r="N175" s="221" t="s">
        <v>38</v>
      </c>
      <c r="O175" s="88"/>
      <c r="P175" s="222">
        <f>O175*H175</f>
        <v>0</v>
      </c>
      <c r="Q175" s="222">
        <v>0.0007</v>
      </c>
      <c r="R175" s="222">
        <f>Q175*H175</f>
        <v>0.0007</v>
      </c>
      <c r="S175" s="222">
        <v>0</v>
      </c>
      <c r="T175" s="22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4" t="s">
        <v>186</v>
      </c>
      <c r="AT175" s="224" t="s">
        <v>129</v>
      </c>
      <c r="AU175" s="224" t="s">
        <v>83</v>
      </c>
      <c r="AY175" s="14" t="s">
        <v>125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4" t="s">
        <v>81</v>
      </c>
      <c r="BK175" s="225">
        <f>ROUND(I175*H175,2)</f>
        <v>0</v>
      </c>
      <c r="BL175" s="14" t="s">
        <v>186</v>
      </c>
      <c r="BM175" s="224" t="s">
        <v>274</v>
      </c>
    </row>
    <row r="176" spans="1:63" s="12" customFormat="1" ht="22.8" customHeight="1">
      <c r="A176" s="12"/>
      <c r="B176" s="196"/>
      <c r="C176" s="197"/>
      <c r="D176" s="198" t="s">
        <v>72</v>
      </c>
      <c r="E176" s="210" t="s">
        <v>275</v>
      </c>
      <c r="F176" s="210" t="s">
        <v>276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P177</f>
        <v>0</v>
      </c>
      <c r="Q176" s="204"/>
      <c r="R176" s="205">
        <f>R177</f>
        <v>0.0125</v>
      </c>
      <c r="S176" s="204"/>
      <c r="T176" s="206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83</v>
      </c>
      <c r="AT176" s="208" t="s">
        <v>72</v>
      </c>
      <c r="AU176" s="208" t="s">
        <v>81</v>
      </c>
      <c r="AY176" s="207" t="s">
        <v>125</v>
      </c>
      <c r="BK176" s="209">
        <f>BK177</f>
        <v>0</v>
      </c>
    </row>
    <row r="177" spans="1:65" s="2" customFormat="1" ht="24.15" customHeight="1">
      <c r="A177" s="35"/>
      <c r="B177" s="36"/>
      <c r="C177" s="212" t="s">
        <v>277</v>
      </c>
      <c r="D177" s="212" t="s">
        <v>129</v>
      </c>
      <c r="E177" s="213" t="s">
        <v>278</v>
      </c>
      <c r="F177" s="214" t="s">
        <v>279</v>
      </c>
      <c r="G177" s="215" t="s">
        <v>195</v>
      </c>
      <c r="H177" s="216">
        <v>1</v>
      </c>
      <c r="I177" s="217"/>
      <c r="J177" s="218">
        <f>ROUND(I177*H177,2)</f>
        <v>0</v>
      </c>
      <c r="K177" s="219"/>
      <c r="L177" s="41"/>
      <c r="M177" s="220" t="s">
        <v>1</v>
      </c>
      <c r="N177" s="221" t="s">
        <v>38</v>
      </c>
      <c r="O177" s="88"/>
      <c r="P177" s="222">
        <f>O177*H177</f>
        <v>0</v>
      </c>
      <c r="Q177" s="222">
        <v>0.0125</v>
      </c>
      <c r="R177" s="222">
        <f>Q177*H177</f>
        <v>0.0125</v>
      </c>
      <c r="S177" s="222">
        <v>0</v>
      </c>
      <c r="T177" s="22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4" t="s">
        <v>186</v>
      </c>
      <c r="AT177" s="224" t="s">
        <v>129</v>
      </c>
      <c r="AU177" s="224" t="s">
        <v>83</v>
      </c>
      <c r="AY177" s="14" t="s">
        <v>125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4" t="s">
        <v>81</v>
      </c>
      <c r="BK177" s="225">
        <f>ROUND(I177*H177,2)</f>
        <v>0</v>
      </c>
      <c r="BL177" s="14" t="s">
        <v>186</v>
      </c>
      <c r="BM177" s="224" t="s">
        <v>280</v>
      </c>
    </row>
    <row r="178" spans="1:63" s="12" customFormat="1" ht="22.8" customHeight="1">
      <c r="A178" s="12"/>
      <c r="B178" s="196"/>
      <c r="C178" s="197"/>
      <c r="D178" s="198" t="s">
        <v>72</v>
      </c>
      <c r="E178" s="210" t="s">
        <v>281</v>
      </c>
      <c r="F178" s="210" t="s">
        <v>282</v>
      </c>
      <c r="G178" s="197"/>
      <c r="H178" s="197"/>
      <c r="I178" s="200"/>
      <c r="J178" s="211">
        <f>BK178</f>
        <v>0</v>
      </c>
      <c r="K178" s="197"/>
      <c r="L178" s="202"/>
      <c r="M178" s="203"/>
      <c r="N178" s="204"/>
      <c r="O178" s="204"/>
      <c r="P178" s="205">
        <f>SUM(P179:P181)</f>
        <v>0</v>
      </c>
      <c r="Q178" s="204"/>
      <c r="R178" s="205">
        <f>SUM(R179:R181)</f>
        <v>0.00019</v>
      </c>
      <c r="S178" s="204"/>
      <c r="T178" s="206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7" t="s">
        <v>83</v>
      </c>
      <c r="AT178" s="208" t="s">
        <v>72</v>
      </c>
      <c r="AU178" s="208" t="s">
        <v>81</v>
      </c>
      <c r="AY178" s="207" t="s">
        <v>125</v>
      </c>
      <c r="BK178" s="209">
        <f>SUM(BK179:BK181)</f>
        <v>0</v>
      </c>
    </row>
    <row r="179" spans="1:65" s="2" customFormat="1" ht="16.5" customHeight="1">
      <c r="A179" s="35"/>
      <c r="B179" s="36"/>
      <c r="C179" s="212" t="s">
        <v>283</v>
      </c>
      <c r="D179" s="212" t="s">
        <v>129</v>
      </c>
      <c r="E179" s="213" t="s">
        <v>284</v>
      </c>
      <c r="F179" s="214" t="s">
        <v>285</v>
      </c>
      <c r="G179" s="215" t="s">
        <v>132</v>
      </c>
      <c r="H179" s="216">
        <v>1</v>
      </c>
      <c r="I179" s="217"/>
      <c r="J179" s="218">
        <f>ROUND(I179*H179,2)</f>
        <v>0</v>
      </c>
      <c r="K179" s="219"/>
      <c r="L179" s="41"/>
      <c r="M179" s="220" t="s">
        <v>1</v>
      </c>
      <c r="N179" s="221" t="s">
        <v>38</v>
      </c>
      <c r="O179" s="88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4" t="s">
        <v>186</v>
      </c>
      <c r="AT179" s="224" t="s">
        <v>129</v>
      </c>
      <c r="AU179" s="224" t="s">
        <v>83</v>
      </c>
      <c r="AY179" s="14" t="s">
        <v>125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4" t="s">
        <v>81</v>
      </c>
      <c r="BK179" s="225">
        <f>ROUND(I179*H179,2)</f>
        <v>0</v>
      </c>
      <c r="BL179" s="14" t="s">
        <v>186</v>
      </c>
      <c r="BM179" s="224" t="s">
        <v>286</v>
      </c>
    </row>
    <row r="180" spans="1:65" s="2" customFormat="1" ht="24.15" customHeight="1">
      <c r="A180" s="35"/>
      <c r="B180" s="36"/>
      <c r="C180" s="226" t="s">
        <v>287</v>
      </c>
      <c r="D180" s="226" t="s">
        <v>265</v>
      </c>
      <c r="E180" s="227" t="s">
        <v>288</v>
      </c>
      <c r="F180" s="228" t="s">
        <v>289</v>
      </c>
      <c r="G180" s="229" t="s">
        <v>132</v>
      </c>
      <c r="H180" s="230">
        <v>1</v>
      </c>
      <c r="I180" s="231"/>
      <c r="J180" s="232">
        <f>ROUND(I180*H180,2)</f>
        <v>0</v>
      </c>
      <c r="K180" s="233"/>
      <c r="L180" s="234"/>
      <c r="M180" s="235" t="s">
        <v>1</v>
      </c>
      <c r="N180" s="236" t="s">
        <v>38</v>
      </c>
      <c r="O180" s="88"/>
      <c r="P180" s="222">
        <f>O180*H180</f>
        <v>0</v>
      </c>
      <c r="Q180" s="222">
        <v>0.00019</v>
      </c>
      <c r="R180" s="222">
        <f>Q180*H180</f>
        <v>0.00019</v>
      </c>
      <c r="S180" s="222">
        <v>0</v>
      </c>
      <c r="T180" s="22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233</v>
      </c>
      <c r="AT180" s="224" t="s">
        <v>265</v>
      </c>
      <c r="AU180" s="224" t="s">
        <v>83</v>
      </c>
      <c r="AY180" s="14" t="s">
        <v>125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81</v>
      </c>
      <c r="BK180" s="225">
        <f>ROUND(I180*H180,2)</f>
        <v>0</v>
      </c>
      <c r="BL180" s="14" t="s">
        <v>186</v>
      </c>
      <c r="BM180" s="224" t="s">
        <v>290</v>
      </c>
    </row>
    <row r="181" spans="1:65" s="2" customFormat="1" ht="24.15" customHeight="1">
      <c r="A181" s="35"/>
      <c r="B181" s="36"/>
      <c r="C181" s="212" t="s">
        <v>291</v>
      </c>
      <c r="D181" s="212" t="s">
        <v>129</v>
      </c>
      <c r="E181" s="213" t="s">
        <v>292</v>
      </c>
      <c r="F181" s="214" t="s">
        <v>293</v>
      </c>
      <c r="G181" s="215" t="s">
        <v>195</v>
      </c>
      <c r="H181" s="216">
        <v>1</v>
      </c>
      <c r="I181" s="217"/>
      <c r="J181" s="218">
        <f>ROUND(I181*H181,2)</f>
        <v>0</v>
      </c>
      <c r="K181" s="219"/>
      <c r="L181" s="41"/>
      <c r="M181" s="220" t="s">
        <v>1</v>
      </c>
      <c r="N181" s="221" t="s">
        <v>38</v>
      </c>
      <c r="O181" s="88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186</v>
      </c>
      <c r="AT181" s="224" t="s">
        <v>129</v>
      </c>
      <c r="AU181" s="224" t="s">
        <v>83</v>
      </c>
      <c r="AY181" s="14" t="s">
        <v>125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81</v>
      </c>
      <c r="BK181" s="225">
        <f>ROUND(I181*H181,2)</f>
        <v>0</v>
      </c>
      <c r="BL181" s="14" t="s">
        <v>186</v>
      </c>
      <c r="BM181" s="224" t="s">
        <v>294</v>
      </c>
    </row>
    <row r="182" spans="1:63" s="12" customFormat="1" ht="22.8" customHeight="1">
      <c r="A182" s="12"/>
      <c r="B182" s="196"/>
      <c r="C182" s="197"/>
      <c r="D182" s="198" t="s">
        <v>72</v>
      </c>
      <c r="E182" s="210" t="s">
        <v>295</v>
      </c>
      <c r="F182" s="210" t="s">
        <v>296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SUM(P183:P184)</f>
        <v>0</v>
      </c>
      <c r="Q182" s="204"/>
      <c r="R182" s="205">
        <f>SUM(R183:R184)</f>
        <v>0.27677</v>
      </c>
      <c r="S182" s="204"/>
      <c r="T182" s="206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83</v>
      </c>
      <c r="AT182" s="208" t="s">
        <v>72</v>
      </c>
      <c r="AU182" s="208" t="s">
        <v>81</v>
      </c>
      <c r="AY182" s="207" t="s">
        <v>125</v>
      </c>
      <c r="BK182" s="209">
        <f>SUM(BK183:BK184)</f>
        <v>0</v>
      </c>
    </row>
    <row r="183" spans="1:65" s="2" customFormat="1" ht="33" customHeight="1">
      <c r="A183" s="35"/>
      <c r="B183" s="36"/>
      <c r="C183" s="212" t="s">
        <v>297</v>
      </c>
      <c r="D183" s="212" t="s">
        <v>129</v>
      </c>
      <c r="E183" s="213" t="s">
        <v>298</v>
      </c>
      <c r="F183" s="214" t="s">
        <v>299</v>
      </c>
      <c r="G183" s="215" t="s">
        <v>140</v>
      </c>
      <c r="H183" s="216">
        <v>6</v>
      </c>
      <c r="I183" s="217"/>
      <c r="J183" s="218">
        <f>ROUND(I183*H183,2)</f>
        <v>0</v>
      </c>
      <c r="K183" s="219"/>
      <c r="L183" s="41"/>
      <c r="M183" s="220" t="s">
        <v>1</v>
      </c>
      <c r="N183" s="221" t="s">
        <v>38</v>
      </c>
      <c r="O183" s="88"/>
      <c r="P183" s="222">
        <f>O183*H183</f>
        <v>0</v>
      </c>
      <c r="Q183" s="222">
        <v>0.02467</v>
      </c>
      <c r="R183" s="222">
        <f>Q183*H183</f>
        <v>0.14802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186</v>
      </c>
      <c r="AT183" s="224" t="s">
        <v>129</v>
      </c>
      <c r="AU183" s="224" t="s">
        <v>83</v>
      </c>
      <c r="AY183" s="14" t="s">
        <v>125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81</v>
      </c>
      <c r="BK183" s="225">
        <f>ROUND(I183*H183,2)</f>
        <v>0</v>
      </c>
      <c r="BL183" s="14" t="s">
        <v>186</v>
      </c>
      <c r="BM183" s="224" t="s">
        <v>300</v>
      </c>
    </row>
    <row r="184" spans="1:65" s="2" customFormat="1" ht="33" customHeight="1">
      <c r="A184" s="35"/>
      <c r="B184" s="36"/>
      <c r="C184" s="212" t="s">
        <v>301</v>
      </c>
      <c r="D184" s="212" t="s">
        <v>129</v>
      </c>
      <c r="E184" s="213" t="s">
        <v>302</v>
      </c>
      <c r="F184" s="214" t="s">
        <v>303</v>
      </c>
      <c r="G184" s="215" t="s">
        <v>140</v>
      </c>
      <c r="H184" s="216">
        <v>10.3</v>
      </c>
      <c r="I184" s="217"/>
      <c r="J184" s="218">
        <f>ROUND(I184*H184,2)</f>
        <v>0</v>
      </c>
      <c r="K184" s="219"/>
      <c r="L184" s="41"/>
      <c r="M184" s="220" t="s">
        <v>1</v>
      </c>
      <c r="N184" s="221" t="s">
        <v>38</v>
      </c>
      <c r="O184" s="88"/>
      <c r="P184" s="222">
        <f>O184*H184</f>
        <v>0</v>
      </c>
      <c r="Q184" s="222">
        <v>0.0125</v>
      </c>
      <c r="R184" s="222">
        <f>Q184*H184</f>
        <v>0.12875</v>
      </c>
      <c r="S184" s="222">
        <v>0</v>
      </c>
      <c r="T184" s="22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4" t="s">
        <v>186</v>
      </c>
      <c r="AT184" s="224" t="s">
        <v>129</v>
      </c>
      <c r="AU184" s="224" t="s">
        <v>83</v>
      </c>
      <c r="AY184" s="14" t="s">
        <v>125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4" t="s">
        <v>81</v>
      </c>
      <c r="BK184" s="225">
        <f>ROUND(I184*H184,2)</f>
        <v>0</v>
      </c>
      <c r="BL184" s="14" t="s">
        <v>186</v>
      </c>
      <c r="BM184" s="224" t="s">
        <v>304</v>
      </c>
    </row>
    <row r="185" spans="1:63" s="12" customFormat="1" ht="22.8" customHeight="1">
      <c r="A185" s="12"/>
      <c r="B185" s="196"/>
      <c r="C185" s="197"/>
      <c r="D185" s="198" t="s">
        <v>72</v>
      </c>
      <c r="E185" s="210" t="s">
        <v>305</v>
      </c>
      <c r="F185" s="210" t="s">
        <v>306</v>
      </c>
      <c r="G185" s="197"/>
      <c r="H185" s="197"/>
      <c r="I185" s="200"/>
      <c r="J185" s="211">
        <f>BK185</f>
        <v>0</v>
      </c>
      <c r="K185" s="197"/>
      <c r="L185" s="202"/>
      <c r="M185" s="203"/>
      <c r="N185" s="204"/>
      <c r="O185" s="204"/>
      <c r="P185" s="205">
        <f>SUM(P186:P188)</f>
        <v>0</v>
      </c>
      <c r="Q185" s="204"/>
      <c r="R185" s="205">
        <f>SUM(R186:R188)</f>
        <v>0.00324</v>
      </c>
      <c r="S185" s="204"/>
      <c r="T185" s="206">
        <f>SUM(T186:T188)</f>
        <v>0.003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7" t="s">
        <v>83</v>
      </c>
      <c r="AT185" s="208" t="s">
        <v>72</v>
      </c>
      <c r="AU185" s="208" t="s">
        <v>81</v>
      </c>
      <c r="AY185" s="207" t="s">
        <v>125</v>
      </c>
      <c r="BK185" s="209">
        <f>SUM(BK186:BK188)</f>
        <v>0</v>
      </c>
    </row>
    <row r="186" spans="1:65" s="2" customFormat="1" ht="16.5" customHeight="1">
      <c r="A186" s="35"/>
      <c r="B186" s="36"/>
      <c r="C186" s="212" t="s">
        <v>307</v>
      </c>
      <c r="D186" s="212" t="s">
        <v>129</v>
      </c>
      <c r="E186" s="213" t="s">
        <v>308</v>
      </c>
      <c r="F186" s="214" t="s">
        <v>309</v>
      </c>
      <c r="G186" s="215" t="s">
        <v>195</v>
      </c>
      <c r="H186" s="216">
        <v>3</v>
      </c>
      <c r="I186" s="217"/>
      <c r="J186" s="218">
        <f>ROUND(I186*H186,2)</f>
        <v>0</v>
      </c>
      <c r="K186" s="219"/>
      <c r="L186" s="41"/>
      <c r="M186" s="220" t="s">
        <v>1</v>
      </c>
      <c r="N186" s="221" t="s">
        <v>38</v>
      </c>
      <c r="O186" s="88"/>
      <c r="P186" s="222">
        <f>O186*H186</f>
        <v>0</v>
      </c>
      <c r="Q186" s="222">
        <v>0</v>
      </c>
      <c r="R186" s="222">
        <f>Q186*H186</f>
        <v>0</v>
      </c>
      <c r="S186" s="222">
        <v>0.001</v>
      </c>
      <c r="T186" s="223">
        <f>S186*H186</f>
        <v>0.003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186</v>
      </c>
      <c r="AT186" s="224" t="s">
        <v>129</v>
      </c>
      <c r="AU186" s="224" t="s">
        <v>83</v>
      </c>
      <c r="AY186" s="14" t="s">
        <v>125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81</v>
      </c>
      <c r="BK186" s="225">
        <f>ROUND(I186*H186,2)</f>
        <v>0</v>
      </c>
      <c r="BL186" s="14" t="s">
        <v>186</v>
      </c>
      <c r="BM186" s="224" t="s">
        <v>310</v>
      </c>
    </row>
    <row r="187" spans="1:65" s="2" customFormat="1" ht="24.15" customHeight="1">
      <c r="A187" s="35"/>
      <c r="B187" s="36"/>
      <c r="C187" s="212" t="s">
        <v>311</v>
      </c>
      <c r="D187" s="212" t="s">
        <v>129</v>
      </c>
      <c r="E187" s="213" t="s">
        <v>312</v>
      </c>
      <c r="F187" s="214" t="s">
        <v>313</v>
      </c>
      <c r="G187" s="215" t="s">
        <v>195</v>
      </c>
      <c r="H187" s="216">
        <v>3</v>
      </c>
      <c r="I187" s="217"/>
      <c r="J187" s="218">
        <f>ROUND(I187*H187,2)</f>
        <v>0</v>
      </c>
      <c r="K187" s="219"/>
      <c r="L187" s="41"/>
      <c r="M187" s="220" t="s">
        <v>1</v>
      </c>
      <c r="N187" s="221" t="s">
        <v>38</v>
      </c>
      <c r="O187" s="88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186</v>
      </c>
      <c r="AT187" s="224" t="s">
        <v>129</v>
      </c>
      <c r="AU187" s="224" t="s">
        <v>83</v>
      </c>
      <c r="AY187" s="14" t="s">
        <v>125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81</v>
      </c>
      <c r="BK187" s="225">
        <f>ROUND(I187*H187,2)</f>
        <v>0</v>
      </c>
      <c r="BL187" s="14" t="s">
        <v>186</v>
      </c>
      <c r="BM187" s="224" t="s">
        <v>314</v>
      </c>
    </row>
    <row r="188" spans="1:65" s="2" customFormat="1" ht="24.15" customHeight="1">
      <c r="A188" s="35"/>
      <c r="B188" s="36"/>
      <c r="C188" s="226" t="s">
        <v>315</v>
      </c>
      <c r="D188" s="226" t="s">
        <v>265</v>
      </c>
      <c r="E188" s="227" t="s">
        <v>316</v>
      </c>
      <c r="F188" s="228" t="s">
        <v>317</v>
      </c>
      <c r="G188" s="229" t="s">
        <v>195</v>
      </c>
      <c r="H188" s="230">
        <v>3</v>
      </c>
      <c r="I188" s="231"/>
      <c r="J188" s="232">
        <f>ROUND(I188*H188,2)</f>
        <v>0</v>
      </c>
      <c r="K188" s="233"/>
      <c r="L188" s="234"/>
      <c r="M188" s="235" t="s">
        <v>1</v>
      </c>
      <c r="N188" s="236" t="s">
        <v>38</v>
      </c>
      <c r="O188" s="88"/>
      <c r="P188" s="222">
        <f>O188*H188</f>
        <v>0</v>
      </c>
      <c r="Q188" s="222">
        <v>0.00108</v>
      </c>
      <c r="R188" s="222">
        <f>Q188*H188</f>
        <v>0.00324</v>
      </c>
      <c r="S188" s="222">
        <v>0</v>
      </c>
      <c r="T188" s="22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4" t="s">
        <v>233</v>
      </c>
      <c r="AT188" s="224" t="s">
        <v>265</v>
      </c>
      <c r="AU188" s="224" t="s">
        <v>83</v>
      </c>
      <c r="AY188" s="14" t="s">
        <v>125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4" t="s">
        <v>81</v>
      </c>
      <c r="BK188" s="225">
        <f>ROUND(I188*H188,2)</f>
        <v>0</v>
      </c>
      <c r="BL188" s="14" t="s">
        <v>186</v>
      </c>
      <c r="BM188" s="224" t="s">
        <v>318</v>
      </c>
    </row>
    <row r="189" spans="1:63" s="12" customFormat="1" ht="22.8" customHeight="1">
      <c r="A189" s="12"/>
      <c r="B189" s="196"/>
      <c r="C189" s="197"/>
      <c r="D189" s="198" t="s">
        <v>72</v>
      </c>
      <c r="E189" s="210" t="s">
        <v>319</v>
      </c>
      <c r="F189" s="210" t="s">
        <v>320</v>
      </c>
      <c r="G189" s="197"/>
      <c r="H189" s="197"/>
      <c r="I189" s="200"/>
      <c r="J189" s="211">
        <f>BK189</f>
        <v>0</v>
      </c>
      <c r="K189" s="197"/>
      <c r="L189" s="202"/>
      <c r="M189" s="203"/>
      <c r="N189" s="204"/>
      <c r="O189" s="204"/>
      <c r="P189" s="205">
        <f>SUM(P190:P195)</f>
        <v>0</v>
      </c>
      <c r="Q189" s="204"/>
      <c r="R189" s="205">
        <f>SUM(R190:R195)</f>
        <v>0.45971500000000004</v>
      </c>
      <c r="S189" s="204"/>
      <c r="T189" s="206">
        <f>SUM(T190:T195)</f>
        <v>0.856651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7" t="s">
        <v>83</v>
      </c>
      <c r="AT189" s="208" t="s">
        <v>72</v>
      </c>
      <c r="AU189" s="208" t="s">
        <v>81</v>
      </c>
      <c r="AY189" s="207" t="s">
        <v>125</v>
      </c>
      <c r="BK189" s="209">
        <f>SUM(BK190:BK195)</f>
        <v>0</v>
      </c>
    </row>
    <row r="190" spans="1:65" s="2" customFormat="1" ht="16.5" customHeight="1">
      <c r="A190" s="35"/>
      <c r="B190" s="36"/>
      <c r="C190" s="212" t="s">
        <v>321</v>
      </c>
      <c r="D190" s="212" t="s">
        <v>129</v>
      </c>
      <c r="E190" s="213" t="s">
        <v>322</v>
      </c>
      <c r="F190" s="214" t="s">
        <v>323</v>
      </c>
      <c r="G190" s="215" t="s">
        <v>140</v>
      </c>
      <c r="H190" s="216">
        <v>10.3</v>
      </c>
      <c r="I190" s="217"/>
      <c r="J190" s="218">
        <f>ROUND(I190*H190,2)</f>
        <v>0</v>
      </c>
      <c r="K190" s="219"/>
      <c r="L190" s="41"/>
      <c r="M190" s="220" t="s">
        <v>1</v>
      </c>
      <c r="N190" s="221" t="s">
        <v>38</v>
      </c>
      <c r="O190" s="88"/>
      <c r="P190" s="222">
        <f>O190*H190</f>
        <v>0</v>
      </c>
      <c r="Q190" s="222">
        <v>0.0003</v>
      </c>
      <c r="R190" s="222">
        <f>Q190*H190</f>
        <v>0.00309</v>
      </c>
      <c r="S190" s="222">
        <v>0</v>
      </c>
      <c r="T190" s="22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4" t="s">
        <v>186</v>
      </c>
      <c r="AT190" s="224" t="s">
        <v>129</v>
      </c>
      <c r="AU190" s="224" t="s">
        <v>83</v>
      </c>
      <c r="AY190" s="14" t="s">
        <v>125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4" t="s">
        <v>81</v>
      </c>
      <c r="BK190" s="225">
        <f>ROUND(I190*H190,2)</f>
        <v>0</v>
      </c>
      <c r="BL190" s="14" t="s">
        <v>186</v>
      </c>
      <c r="BM190" s="224" t="s">
        <v>324</v>
      </c>
    </row>
    <row r="191" spans="1:65" s="2" customFormat="1" ht="24.15" customHeight="1">
      <c r="A191" s="35"/>
      <c r="B191" s="36"/>
      <c r="C191" s="212" t="s">
        <v>325</v>
      </c>
      <c r="D191" s="212" t="s">
        <v>129</v>
      </c>
      <c r="E191" s="213" t="s">
        <v>326</v>
      </c>
      <c r="F191" s="214" t="s">
        <v>327</v>
      </c>
      <c r="G191" s="215" t="s">
        <v>140</v>
      </c>
      <c r="H191" s="216">
        <v>10.3</v>
      </c>
      <c r="I191" s="217"/>
      <c r="J191" s="218">
        <f>ROUND(I191*H191,2)</f>
        <v>0</v>
      </c>
      <c r="K191" s="219"/>
      <c r="L191" s="41"/>
      <c r="M191" s="220" t="s">
        <v>1</v>
      </c>
      <c r="N191" s="221" t="s">
        <v>38</v>
      </c>
      <c r="O191" s="88"/>
      <c r="P191" s="222">
        <f>O191*H191</f>
        <v>0</v>
      </c>
      <c r="Q191" s="222">
        <v>0.012</v>
      </c>
      <c r="R191" s="222">
        <f>Q191*H191</f>
        <v>0.12360000000000002</v>
      </c>
      <c r="S191" s="222">
        <v>0</v>
      </c>
      <c r="T191" s="22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4" t="s">
        <v>186</v>
      </c>
      <c r="AT191" s="224" t="s">
        <v>129</v>
      </c>
      <c r="AU191" s="224" t="s">
        <v>83</v>
      </c>
      <c r="AY191" s="14" t="s">
        <v>125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4" t="s">
        <v>81</v>
      </c>
      <c r="BK191" s="225">
        <f>ROUND(I191*H191,2)</f>
        <v>0</v>
      </c>
      <c r="BL191" s="14" t="s">
        <v>186</v>
      </c>
      <c r="BM191" s="224" t="s">
        <v>328</v>
      </c>
    </row>
    <row r="192" spans="1:65" s="2" customFormat="1" ht="24.15" customHeight="1">
      <c r="A192" s="35"/>
      <c r="B192" s="36"/>
      <c r="C192" s="212" t="s">
        <v>329</v>
      </c>
      <c r="D192" s="212" t="s">
        <v>129</v>
      </c>
      <c r="E192" s="213" t="s">
        <v>330</v>
      </c>
      <c r="F192" s="214" t="s">
        <v>331</v>
      </c>
      <c r="G192" s="215" t="s">
        <v>140</v>
      </c>
      <c r="H192" s="216">
        <v>10.3</v>
      </c>
      <c r="I192" s="217"/>
      <c r="J192" s="218">
        <f>ROUND(I192*H192,2)</f>
        <v>0</v>
      </c>
      <c r="K192" s="219"/>
      <c r="L192" s="41"/>
      <c r="M192" s="220" t="s">
        <v>1</v>
      </c>
      <c r="N192" s="221" t="s">
        <v>38</v>
      </c>
      <c r="O192" s="88"/>
      <c r="P192" s="222">
        <f>O192*H192</f>
        <v>0</v>
      </c>
      <c r="Q192" s="222">
        <v>0</v>
      </c>
      <c r="R192" s="222">
        <f>Q192*H192</f>
        <v>0</v>
      </c>
      <c r="S192" s="222">
        <v>0.08317</v>
      </c>
      <c r="T192" s="223">
        <f>S192*H192</f>
        <v>0.856651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4" t="s">
        <v>186</v>
      </c>
      <c r="AT192" s="224" t="s">
        <v>129</v>
      </c>
      <c r="AU192" s="224" t="s">
        <v>83</v>
      </c>
      <c r="AY192" s="14" t="s">
        <v>125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4" t="s">
        <v>81</v>
      </c>
      <c r="BK192" s="225">
        <f>ROUND(I192*H192,2)</f>
        <v>0</v>
      </c>
      <c r="BL192" s="14" t="s">
        <v>186</v>
      </c>
      <c r="BM192" s="224" t="s">
        <v>332</v>
      </c>
    </row>
    <row r="193" spans="1:65" s="2" customFormat="1" ht="33" customHeight="1">
      <c r="A193" s="35"/>
      <c r="B193" s="36"/>
      <c r="C193" s="212" t="s">
        <v>333</v>
      </c>
      <c r="D193" s="212" t="s">
        <v>129</v>
      </c>
      <c r="E193" s="213" t="s">
        <v>334</v>
      </c>
      <c r="F193" s="214" t="s">
        <v>335</v>
      </c>
      <c r="G193" s="215" t="s">
        <v>140</v>
      </c>
      <c r="H193" s="216">
        <v>10.3</v>
      </c>
      <c r="I193" s="217"/>
      <c r="J193" s="218">
        <f>ROUND(I193*H193,2)</f>
        <v>0</v>
      </c>
      <c r="K193" s="219"/>
      <c r="L193" s="41"/>
      <c r="M193" s="220" t="s">
        <v>1</v>
      </c>
      <c r="N193" s="221" t="s">
        <v>38</v>
      </c>
      <c r="O193" s="88"/>
      <c r="P193" s="222">
        <f>O193*H193</f>
        <v>0</v>
      </c>
      <c r="Q193" s="222">
        <v>0.00755</v>
      </c>
      <c r="R193" s="222">
        <f>Q193*H193</f>
        <v>0.07776500000000001</v>
      </c>
      <c r="S193" s="222">
        <v>0</v>
      </c>
      <c r="T193" s="22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4" t="s">
        <v>186</v>
      </c>
      <c r="AT193" s="224" t="s">
        <v>129</v>
      </c>
      <c r="AU193" s="224" t="s">
        <v>83</v>
      </c>
      <c r="AY193" s="14" t="s">
        <v>125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4" t="s">
        <v>81</v>
      </c>
      <c r="BK193" s="225">
        <f>ROUND(I193*H193,2)</f>
        <v>0</v>
      </c>
      <c r="BL193" s="14" t="s">
        <v>186</v>
      </c>
      <c r="BM193" s="224" t="s">
        <v>336</v>
      </c>
    </row>
    <row r="194" spans="1:65" s="2" customFormat="1" ht="24.15" customHeight="1">
      <c r="A194" s="35"/>
      <c r="B194" s="36"/>
      <c r="C194" s="226" t="s">
        <v>337</v>
      </c>
      <c r="D194" s="226" t="s">
        <v>265</v>
      </c>
      <c r="E194" s="227" t="s">
        <v>338</v>
      </c>
      <c r="F194" s="228" t="s">
        <v>339</v>
      </c>
      <c r="G194" s="229" t="s">
        <v>140</v>
      </c>
      <c r="H194" s="230">
        <v>11.33</v>
      </c>
      <c r="I194" s="231"/>
      <c r="J194" s="232">
        <f>ROUND(I194*H194,2)</f>
        <v>0</v>
      </c>
      <c r="K194" s="233"/>
      <c r="L194" s="234"/>
      <c r="M194" s="235" t="s">
        <v>1</v>
      </c>
      <c r="N194" s="236" t="s">
        <v>38</v>
      </c>
      <c r="O194" s="88"/>
      <c r="P194" s="222">
        <f>O194*H194</f>
        <v>0</v>
      </c>
      <c r="Q194" s="222">
        <v>0.022</v>
      </c>
      <c r="R194" s="222">
        <f>Q194*H194</f>
        <v>0.24925999999999998</v>
      </c>
      <c r="S194" s="222">
        <v>0</v>
      </c>
      <c r="T194" s="22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4" t="s">
        <v>233</v>
      </c>
      <c r="AT194" s="224" t="s">
        <v>265</v>
      </c>
      <c r="AU194" s="224" t="s">
        <v>83</v>
      </c>
      <c r="AY194" s="14" t="s">
        <v>125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4" t="s">
        <v>81</v>
      </c>
      <c r="BK194" s="225">
        <f>ROUND(I194*H194,2)</f>
        <v>0</v>
      </c>
      <c r="BL194" s="14" t="s">
        <v>186</v>
      </c>
      <c r="BM194" s="224" t="s">
        <v>340</v>
      </c>
    </row>
    <row r="195" spans="1:65" s="2" customFormat="1" ht="24.15" customHeight="1">
      <c r="A195" s="35"/>
      <c r="B195" s="36"/>
      <c r="C195" s="212" t="s">
        <v>7</v>
      </c>
      <c r="D195" s="212" t="s">
        <v>129</v>
      </c>
      <c r="E195" s="213" t="s">
        <v>341</v>
      </c>
      <c r="F195" s="214" t="s">
        <v>342</v>
      </c>
      <c r="G195" s="215" t="s">
        <v>140</v>
      </c>
      <c r="H195" s="216">
        <v>4</v>
      </c>
      <c r="I195" s="217"/>
      <c r="J195" s="218">
        <f>ROUND(I195*H195,2)</f>
        <v>0</v>
      </c>
      <c r="K195" s="219"/>
      <c r="L195" s="41"/>
      <c r="M195" s="220" t="s">
        <v>1</v>
      </c>
      <c r="N195" s="221" t="s">
        <v>38</v>
      </c>
      <c r="O195" s="88"/>
      <c r="P195" s="222">
        <f>O195*H195</f>
        <v>0</v>
      </c>
      <c r="Q195" s="222">
        <v>0.0015</v>
      </c>
      <c r="R195" s="222">
        <f>Q195*H195</f>
        <v>0.006</v>
      </c>
      <c r="S195" s="222">
        <v>0</v>
      </c>
      <c r="T195" s="22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4" t="s">
        <v>186</v>
      </c>
      <c r="AT195" s="224" t="s">
        <v>129</v>
      </c>
      <c r="AU195" s="224" t="s">
        <v>83</v>
      </c>
      <c r="AY195" s="14" t="s">
        <v>125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4" t="s">
        <v>81</v>
      </c>
      <c r="BK195" s="225">
        <f>ROUND(I195*H195,2)</f>
        <v>0</v>
      </c>
      <c r="BL195" s="14" t="s">
        <v>186</v>
      </c>
      <c r="BM195" s="224" t="s">
        <v>343</v>
      </c>
    </row>
    <row r="196" spans="1:63" s="12" customFormat="1" ht="22.8" customHeight="1">
      <c r="A196" s="12"/>
      <c r="B196" s="196"/>
      <c r="C196" s="197"/>
      <c r="D196" s="198" t="s">
        <v>72</v>
      </c>
      <c r="E196" s="210" t="s">
        <v>344</v>
      </c>
      <c r="F196" s="210" t="s">
        <v>345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SUM(P197:P208)</f>
        <v>0</v>
      </c>
      <c r="Q196" s="204"/>
      <c r="R196" s="205">
        <f>SUM(R197:R208)</f>
        <v>1.4707137499999998</v>
      </c>
      <c r="S196" s="204"/>
      <c r="T196" s="206">
        <f>SUM(T197:T208)</f>
        <v>1.02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83</v>
      </c>
      <c r="AT196" s="208" t="s">
        <v>72</v>
      </c>
      <c r="AU196" s="208" t="s">
        <v>81</v>
      </c>
      <c r="AY196" s="207" t="s">
        <v>125</v>
      </c>
      <c r="BK196" s="209">
        <f>SUM(BK197:BK208)</f>
        <v>0</v>
      </c>
    </row>
    <row r="197" spans="1:65" s="2" customFormat="1" ht="24.15" customHeight="1">
      <c r="A197" s="35"/>
      <c r="B197" s="36"/>
      <c r="C197" s="212" t="s">
        <v>83</v>
      </c>
      <c r="D197" s="212" t="s">
        <v>129</v>
      </c>
      <c r="E197" s="213" t="s">
        <v>346</v>
      </c>
      <c r="F197" s="214" t="s">
        <v>347</v>
      </c>
      <c r="G197" s="215" t="s">
        <v>140</v>
      </c>
      <c r="H197" s="216">
        <v>37.5</v>
      </c>
      <c r="I197" s="217"/>
      <c r="J197" s="218">
        <f>ROUND(I197*H197,2)</f>
        <v>0</v>
      </c>
      <c r="K197" s="219"/>
      <c r="L197" s="41"/>
      <c r="M197" s="220" t="s">
        <v>1</v>
      </c>
      <c r="N197" s="221" t="s">
        <v>38</v>
      </c>
      <c r="O197" s="88"/>
      <c r="P197" s="222">
        <f>O197*H197</f>
        <v>0</v>
      </c>
      <c r="Q197" s="222">
        <v>0</v>
      </c>
      <c r="R197" s="222">
        <f>Q197*H197</f>
        <v>0</v>
      </c>
      <c r="S197" s="222">
        <v>0.0272</v>
      </c>
      <c r="T197" s="223">
        <f>S197*H197</f>
        <v>1.02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4" t="s">
        <v>186</v>
      </c>
      <c r="AT197" s="224" t="s">
        <v>129</v>
      </c>
      <c r="AU197" s="224" t="s">
        <v>83</v>
      </c>
      <c r="AY197" s="14" t="s">
        <v>125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4" t="s">
        <v>81</v>
      </c>
      <c r="BK197" s="225">
        <f>ROUND(I197*H197,2)</f>
        <v>0</v>
      </c>
      <c r="BL197" s="14" t="s">
        <v>186</v>
      </c>
      <c r="BM197" s="224" t="s">
        <v>348</v>
      </c>
    </row>
    <row r="198" spans="1:65" s="2" customFormat="1" ht="16.5" customHeight="1">
      <c r="A198" s="35"/>
      <c r="B198" s="36"/>
      <c r="C198" s="212" t="s">
        <v>349</v>
      </c>
      <c r="D198" s="212" t="s">
        <v>129</v>
      </c>
      <c r="E198" s="213" t="s">
        <v>350</v>
      </c>
      <c r="F198" s="214" t="s">
        <v>351</v>
      </c>
      <c r="G198" s="215" t="s">
        <v>140</v>
      </c>
      <c r="H198" s="216">
        <v>42.5</v>
      </c>
      <c r="I198" s="217"/>
      <c r="J198" s="218">
        <f>ROUND(I198*H198,2)</f>
        <v>0</v>
      </c>
      <c r="K198" s="219"/>
      <c r="L198" s="41"/>
      <c r="M198" s="220" t="s">
        <v>1</v>
      </c>
      <c r="N198" s="221" t="s">
        <v>38</v>
      </c>
      <c r="O198" s="88"/>
      <c r="P198" s="222">
        <f>O198*H198</f>
        <v>0</v>
      </c>
      <c r="Q198" s="222">
        <v>0.0005</v>
      </c>
      <c r="R198" s="222">
        <f>Q198*H198</f>
        <v>0.02125</v>
      </c>
      <c r="S198" s="222">
        <v>0</v>
      </c>
      <c r="T198" s="22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4" t="s">
        <v>186</v>
      </c>
      <c r="AT198" s="224" t="s">
        <v>129</v>
      </c>
      <c r="AU198" s="224" t="s">
        <v>83</v>
      </c>
      <c r="AY198" s="14" t="s">
        <v>125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4" t="s">
        <v>81</v>
      </c>
      <c r="BK198" s="225">
        <f>ROUND(I198*H198,2)</f>
        <v>0</v>
      </c>
      <c r="BL198" s="14" t="s">
        <v>186</v>
      </c>
      <c r="BM198" s="224" t="s">
        <v>352</v>
      </c>
    </row>
    <row r="199" spans="1:65" s="2" customFormat="1" ht="24.15" customHeight="1">
      <c r="A199" s="35"/>
      <c r="B199" s="36"/>
      <c r="C199" s="212" t="s">
        <v>353</v>
      </c>
      <c r="D199" s="212" t="s">
        <v>129</v>
      </c>
      <c r="E199" s="213" t="s">
        <v>354</v>
      </c>
      <c r="F199" s="214" t="s">
        <v>355</v>
      </c>
      <c r="G199" s="215" t="s">
        <v>140</v>
      </c>
      <c r="H199" s="216">
        <v>6</v>
      </c>
      <c r="I199" s="217"/>
      <c r="J199" s="218">
        <f>ROUND(I199*H199,2)</f>
        <v>0</v>
      </c>
      <c r="K199" s="219"/>
      <c r="L199" s="41"/>
      <c r="M199" s="220" t="s">
        <v>1</v>
      </c>
      <c r="N199" s="221" t="s">
        <v>38</v>
      </c>
      <c r="O199" s="88"/>
      <c r="P199" s="222">
        <f>O199*H199</f>
        <v>0</v>
      </c>
      <c r="Q199" s="222">
        <v>0.0015</v>
      </c>
      <c r="R199" s="222">
        <f>Q199*H199</f>
        <v>0.009000000000000001</v>
      </c>
      <c r="S199" s="222">
        <v>0</v>
      </c>
      <c r="T199" s="22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4" t="s">
        <v>186</v>
      </c>
      <c r="AT199" s="224" t="s">
        <v>129</v>
      </c>
      <c r="AU199" s="224" t="s">
        <v>83</v>
      </c>
      <c r="AY199" s="14" t="s">
        <v>125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4" t="s">
        <v>81</v>
      </c>
      <c r="BK199" s="225">
        <f>ROUND(I199*H199,2)</f>
        <v>0</v>
      </c>
      <c r="BL199" s="14" t="s">
        <v>186</v>
      </c>
      <c r="BM199" s="224" t="s">
        <v>356</v>
      </c>
    </row>
    <row r="200" spans="1:65" s="2" customFormat="1" ht="24.15" customHeight="1">
      <c r="A200" s="35"/>
      <c r="B200" s="36"/>
      <c r="C200" s="212" t="s">
        <v>357</v>
      </c>
      <c r="D200" s="212" t="s">
        <v>129</v>
      </c>
      <c r="E200" s="213" t="s">
        <v>358</v>
      </c>
      <c r="F200" s="214" t="s">
        <v>359</v>
      </c>
      <c r="G200" s="215" t="s">
        <v>185</v>
      </c>
      <c r="H200" s="216">
        <v>3</v>
      </c>
      <c r="I200" s="217"/>
      <c r="J200" s="218">
        <f>ROUND(I200*H200,2)</f>
        <v>0</v>
      </c>
      <c r="K200" s="219"/>
      <c r="L200" s="41"/>
      <c r="M200" s="220" t="s">
        <v>1</v>
      </c>
      <c r="N200" s="221" t="s">
        <v>38</v>
      </c>
      <c r="O200" s="88"/>
      <c r="P200" s="222">
        <f>O200*H200</f>
        <v>0</v>
      </c>
      <c r="Q200" s="222">
        <v>0.00028</v>
      </c>
      <c r="R200" s="222">
        <f>Q200*H200</f>
        <v>0.0008399999999999999</v>
      </c>
      <c r="S200" s="222">
        <v>0</v>
      </c>
      <c r="T200" s="22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4" t="s">
        <v>186</v>
      </c>
      <c r="AT200" s="224" t="s">
        <v>129</v>
      </c>
      <c r="AU200" s="224" t="s">
        <v>83</v>
      </c>
      <c r="AY200" s="14" t="s">
        <v>125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4" t="s">
        <v>81</v>
      </c>
      <c r="BK200" s="225">
        <f>ROUND(I200*H200,2)</f>
        <v>0</v>
      </c>
      <c r="BL200" s="14" t="s">
        <v>186</v>
      </c>
      <c r="BM200" s="224" t="s">
        <v>360</v>
      </c>
    </row>
    <row r="201" spans="1:65" s="2" customFormat="1" ht="24.15" customHeight="1">
      <c r="A201" s="35"/>
      <c r="B201" s="36"/>
      <c r="C201" s="212" t="s">
        <v>135</v>
      </c>
      <c r="D201" s="212" t="s">
        <v>129</v>
      </c>
      <c r="E201" s="213" t="s">
        <v>361</v>
      </c>
      <c r="F201" s="214" t="s">
        <v>362</v>
      </c>
      <c r="G201" s="215" t="s">
        <v>185</v>
      </c>
      <c r="H201" s="216">
        <v>6</v>
      </c>
      <c r="I201" s="217"/>
      <c r="J201" s="218">
        <f>ROUND(I201*H201,2)</f>
        <v>0</v>
      </c>
      <c r="K201" s="219"/>
      <c r="L201" s="41"/>
      <c r="M201" s="220" t="s">
        <v>1</v>
      </c>
      <c r="N201" s="221" t="s">
        <v>38</v>
      </c>
      <c r="O201" s="88"/>
      <c r="P201" s="222">
        <f>O201*H201</f>
        <v>0</v>
      </c>
      <c r="Q201" s="222">
        <v>0.00032</v>
      </c>
      <c r="R201" s="222">
        <f>Q201*H201</f>
        <v>0.0019200000000000003</v>
      </c>
      <c r="S201" s="222">
        <v>0</v>
      </c>
      <c r="T201" s="22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4" t="s">
        <v>186</v>
      </c>
      <c r="AT201" s="224" t="s">
        <v>129</v>
      </c>
      <c r="AU201" s="224" t="s">
        <v>83</v>
      </c>
      <c r="AY201" s="14" t="s">
        <v>125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4" t="s">
        <v>81</v>
      </c>
      <c r="BK201" s="225">
        <f>ROUND(I201*H201,2)</f>
        <v>0</v>
      </c>
      <c r="BL201" s="14" t="s">
        <v>186</v>
      </c>
      <c r="BM201" s="224" t="s">
        <v>363</v>
      </c>
    </row>
    <row r="202" spans="1:65" s="2" customFormat="1" ht="16.5" customHeight="1">
      <c r="A202" s="35"/>
      <c r="B202" s="36"/>
      <c r="C202" s="212" t="s">
        <v>133</v>
      </c>
      <c r="D202" s="212" t="s">
        <v>129</v>
      </c>
      <c r="E202" s="213" t="s">
        <v>364</v>
      </c>
      <c r="F202" s="214" t="s">
        <v>365</v>
      </c>
      <c r="G202" s="215" t="s">
        <v>140</v>
      </c>
      <c r="H202" s="216">
        <v>42.5</v>
      </c>
      <c r="I202" s="217"/>
      <c r="J202" s="218">
        <f>ROUND(I202*H202,2)</f>
        <v>0</v>
      </c>
      <c r="K202" s="219"/>
      <c r="L202" s="41"/>
      <c r="M202" s="220" t="s">
        <v>1</v>
      </c>
      <c r="N202" s="221" t="s">
        <v>38</v>
      </c>
      <c r="O202" s="88"/>
      <c r="P202" s="222">
        <f>O202*H202</f>
        <v>0</v>
      </c>
      <c r="Q202" s="222">
        <v>0.0045</v>
      </c>
      <c r="R202" s="222">
        <f>Q202*H202</f>
        <v>0.19124999999999998</v>
      </c>
      <c r="S202" s="222">
        <v>0</v>
      </c>
      <c r="T202" s="22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4" t="s">
        <v>186</v>
      </c>
      <c r="AT202" s="224" t="s">
        <v>129</v>
      </c>
      <c r="AU202" s="224" t="s">
        <v>83</v>
      </c>
      <c r="AY202" s="14" t="s">
        <v>125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4" t="s">
        <v>81</v>
      </c>
      <c r="BK202" s="225">
        <f>ROUND(I202*H202,2)</f>
        <v>0</v>
      </c>
      <c r="BL202" s="14" t="s">
        <v>186</v>
      </c>
      <c r="BM202" s="224" t="s">
        <v>366</v>
      </c>
    </row>
    <row r="203" spans="1:65" s="2" customFormat="1" ht="21.75" customHeight="1">
      <c r="A203" s="35"/>
      <c r="B203" s="36"/>
      <c r="C203" s="212" t="s">
        <v>367</v>
      </c>
      <c r="D203" s="212" t="s">
        <v>129</v>
      </c>
      <c r="E203" s="213" t="s">
        <v>368</v>
      </c>
      <c r="F203" s="214" t="s">
        <v>369</v>
      </c>
      <c r="G203" s="215" t="s">
        <v>185</v>
      </c>
      <c r="H203" s="216">
        <v>32</v>
      </c>
      <c r="I203" s="217"/>
      <c r="J203" s="218">
        <f>ROUND(I203*H203,2)</f>
        <v>0</v>
      </c>
      <c r="K203" s="219"/>
      <c r="L203" s="41"/>
      <c r="M203" s="220" t="s">
        <v>1</v>
      </c>
      <c r="N203" s="221" t="s">
        <v>38</v>
      </c>
      <c r="O203" s="88"/>
      <c r="P203" s="222">
        <f>O203*H203</f>
        <v>0</v>
      </c>
      <c r="Q203" s="222">
        <v>0.0002</v>
      </c>
      <c r="R203" s="222">
        <f>Q203*H203</f>
        <v>0.0064</v>
      </c>
      <c r="S203" s="222">
        <v>0</v>
      </c>
      <c r="T203" s="22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4" t="s">
        <v>186</v>
      </c>
      <c r="AT203" s="224" t="s">
        <v>129</v>
      </c>
      <c r="AU203" s="224" t="s">
        <v>83</v>
      </c>
      <c r="AY203" s="14" t="s">
        <v>125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4" t="s">
        <v>81</v>
      </c>
      <c r="BK203" s="225">
        <f>ROUND(I203*H203,2)</f>
        <v>0</v>
      </c>
      <c r="BL203" s="14" t="s">
        <v>186</v>
      </c>
      <c r="BM203" s="224" t="s">
        <v>370</v>
      </c>
    </row>
    <row r="204" spans="1:65" s="2" customFormat="1" ht="16.5" customHeight="1">
      <c r="A204" s="35"/>
      <c r="B204" s="36"/>
      <c r="C204" s="226" t="s">
        <v>126</v>
      </c>
      <c r="D204" s="226" t="s">
        <v>265</v>
      </c>
      <c r="E204" s="227" t="s">
        <v>371</v>
      </c>
      <c r="F204" s="228" t="s">
        <v>372</v>
      </c>
      <c r="G204" s="229" t="s">
        <v>185</v>
      </c>
      <c r="H204" s="230">
        <v>35.2</v>
      </c>
      <c r="I204" s="231"/>
      <c r="J204" s="232">
        <f>ROUND(I204*H204,2)</f>
        <v>0</v>
      </c>
      <c r="K204" s="233"/>
      <c r="L204" s="234"/>
      <c r="M204" s="235" t="s">
        <v>1</v>
      </c>
      <c r="N204" s="236" t="s">
        <v>38</v>
      </c>
      <c r="O204" s="88"/>
      <c r="P204" s="222">
        <f>O204*H204</f>
        <v>0</v>
      </c>
      <c r="Q204" s="222">
        <v>0.0003</v>
      </c>
      <c r="R204" s="222">
        <f>Q204*H204</f>
        <v>0.01056</v>
      </c>
      <c r="S204" s="222">
        <v>0</v>
      </c>
      <c r="T204" s="22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4" t="s">
        <v>233</v>
      </c>
      <c r="AT204" s="224" t="s">
        <v>265</v>
      </c>
      <c r="AU204" s="224" t="s">
        <v>83</v>
      </c>
      <c r="AY204" s="14" t="s">
        <v>125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4" t="s">
        <v>81</v>
      </c>
      <c r="BK204" s="225">
        <f>ROUND(I204*H204,2)</f>
        <v>0</v>
      </c>
      <c r="BL204" s="14" t="s">
        <v>186</v>
      </c>
      <c r="BM204" s="224" t="s">
        <v>373</v>
      </c>
    </row>
    <row r="205" spans="1:65" s="2" customFormat="1" ht="33" customHeight="1">
      <c r="A205" s="35"/>
      <c r="B205" s="36"/>
      <c r="C205" s="212" t="s">
        <v>374</v>
      </c>
      <c r="D205" s="212" t="s">
        <v>129</v>
      </c>
      <c r="E205" s="213" t="s">
        <v>375</v>
      </c>
      <c r="F205" s="214" t="s">
        <v>376</v>
      </c>
      <c r="G205" s="215" t="s">
        <v>140</v>
      </c>
      <c r="H205" s="216">
        <v>42.5</v>
      </c>
      <c r="I205" s="217"/>
      <c r="J205" s="218">
        <f>ROUND(I205*H205,2)</f>
        <v>0</v>
      </c>
      <c r="K205" s="219"/>
      <c r="L205" s="41"/>
      <c r="M205" s="220" t="s">
        <v>1</v>
      </c>
      <c r="N205" s="221" t="s">
        <v>38</v>
      </c>
      <c r="O205" s="88"/>
      <c r="P205" s="222">
        <f>O205*H205</f>
        <v>0</v>
      </c>
      <c r="Q205" s="222">
        <v>0.00755</v>
      </c>
      <c r="R205" s="222">
        <f>Q205*H205</f>
        <v>0.320875</v>
      </c>
      <c r="S205" s="222">
        <v>0</v>
      </c>
      <c r="T205" s="22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4" t="s">
        <v>186</v>
      </c>
      <c r="AT205" s="224" t="s">
        <v>129</v>
      </c>
      <c r="AU205" s="224" t="s">
        <v>83</v>
      </c>
      <c r="AY205" s="14" t="s">
        <v>125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4" t="s">
        <v>81</v>
      </c>
      <c r="BK205" s="225">
        <f>ROUND(I205*H205,2)</f>
        <v>0</v>
      </c>
      <c r="BL205" s="14" t="s">
        <v>186</v>
      </c>
      <c r="BM205" s="224" t="s">
        <v>377</v>
      </c>
    </row>
    <row r="206" spans="1:65" s="2" customFormat="1" ht="24.15" customHeight="1">
      <c r="A206" s="35"/>
      <c r="B206" s="36"/>
      <c r="C206" s="226" t="s">
        <v>378</v>
      </c>
      <c r="D206" s="226" t="s">
        <v>265</v>
      </c>
      <c r="E206" s="227" t="s">
        <v>379</v>
      </c>
      <c r="F206" s="228" t="s">
        <v>380</v>
      </c>
      <c r="G206" s="229" t="s">
        <v>140</v>
      </c>
      <c r="H206" s="230">
        <v>48.875</v>
      </c>
      <c r="I206" s="231"/>
      <c r="J206" s="232">
        <f>ROUND(I206*H206,2)</f>
        <v>0</v>
      </c>
      <c r="K206" s="233"/>
      <c r="L206" s="234"/>
      <c r="M206" s="235" t="s">
        <v>1</v>
      </c>
      <c r="N206" s="236" t="s">
        <v>38</v>
      </c>
      <c r="O206" s="88"/>
      <c r="P206" s="222">
        <f>O206*H206</f>
        <v>0</v>
      </c>
      <c r="Q206" s="222">
        <v>0.01841</v>
      </c>
      <c r="R206" s="222">
        <f>Q206*H206</f>
        <v>0.8997887499999999</v>
      </c>
      <c r="S206" s="222">
        <v>0</v>
      </c>
      <c r="T206" s="22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4" t="s">
        <v>233</v>
      </c>
      <c r="AT206" s="224" t="s">
        <v>265</v>
      </c>
      <c r="AU206" s="224" t="s">
        <v>83</v>
      </c>
      <c r="AY206" s="14" t="s">
        <v>125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4" t="s">
        <v>81</v>
      </c>
      <c r="BK206" s="225">
        <f>ROUND(I206*H206,2)</f>
        <v>0</v>
      </c>
      <c r="BL206" s="14" t="s">
        <v>186</v>
      </c>
      <c r="BM206" s="224" t="s">
        <v>381</v>
      </c>
    </row>
    <row r="207" spans="1:65" s="2" customFormat="1" ht="24.15" customHeight="1">
      <c r="A207" s="35"/>
      <c r="B207" s="36"/>
      <c r="C207" s="212" t="s">
        <v>382</v>
      </c>
      <c r="D207" s="212" t="s">
        <v>129</v>
      </c>
      <c r="E207" s="213" t="s">
        <v>383</v>
      </c>
      <c r="F207" s="214" t="s">
        <v>384</v>
      </c>
      <c r="G207" s="215" t="s">
        <v>140</v>
      </c>
      <c r="H207" s="216">
        <v>1</v>
      </c>
      <c r="I207" s="217"/>
      <c r="J207" s="218">
        <f>ROUND(I207*H207,2)</f>
        <v>0</v>
      </c>
      <c r="K207" s="219"/>
      <c r="L207" s="41"/>
      <c r="M207" s="220" t="s">
        <v>1</v>
      </c>
      <c r="N207" s="221" t="s">
        <v>38</v>
      </c>
      <c r="O207" s="88"/>
      <c r="P207" s="222">
        <f>O207*H207</f>
        <v>0</v>
      </c>
      <c r="Q207" s="222">
        <v>0.00058</v>
      </c>
      <c r="R207" s="222">
        <f>Q207*H207</f>
        <v>0.00058</v>
      </c>
      <c r="S207" s="222">
        <v>0</v>
      </c>
      <c r="T207" s="22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4" t="s">
        <v>186</v>
      </c>
      <c r="AT207" s="224" t="s">
        <v>129</v>
      </c>
      <c r="AU207" s="224" t="s">
        <v>83</v>
      </c>
      <c r="AY207" s="14" t="s">
        <v>125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4" t="s">
        <v>81</v>
      </c>
      <c r="BK207" s="225">
        <f>ROUND(I207*H207,2)</f>
        <v>0</v>
      </c>
      <c r="BL207" s="14" t="s">
        <v>186</v>
      </c>
      <c r="BM207" s="224" t="s">
        <v>385</v>
      </c>
    </row>
    <row r="208" spans="1:65" s="2" customFormat="1" ht="24.15" customHeight="1">
      <c r="A208" s="35"/>
      <c r="B208" s="36"/>
      <c r="C208" s="226" t="s">
        <v>386</v>
      </c>
      <c r="D208" s="226" t="s">
        <v>265</v>
      </c>
      <c r="E208" s="227" t="s">
        <v>387</v>
      </c>
      <c r="F208" s="228" t="s">
        <v>388</v>
      </c>
      <c r="G208" s="229" t="s">
        <v>140</v>
      </c>
      <c r="H208" s="230">
        <v>1.1</v>
      </c>
      <c r="I208" s="231"/>
      <c r="J208" s="232">
        <f>ROUND(I208*H208,2)</f>
        <v>0</v>
      </c>
      <c r="K208" s="233"/>
      <c r="L208" s="234"/>
      <c r="M208" s="235" t="s">
        <v>1</v>
      </c>
      <c r="N208" s="236" t="s">
        <v>38</v>
      </c>
      <c r="O208" s="88"/>
      <c r="P208" s="222">
        <f>O208*H208</f>
        <v>0</v>
      </c>
      <c r="Q208" s="222">
        <v>0.0075</v>
      </c>
      <c r="R208" s="222">
        <f>Q208*H208</f>
        <v>0.00825</v>
      </c>
      <c r="S208" s="222">
        <v>0</v>
      </c>
      <c r="T208" s="22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4" t="s">
        <v>233</v>
      </c>
      <c r="AT208" s="224" t="s">
        <v>265</v>
      </c>
      <c r="AU208" s="224" t="s">
        <v>83</v>
      </c>
      <c r="AY208" s="14" t="s">
        <v>125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4" t="s">
        <v>81</v>
      </c>
      <c r="BK208" s="225">
        <f>ROUND(I208*H208,2)</f>
        <v>0</v>
      </c>
      <c r="BL208" s="14" t="s">
        <v>186</v>
      </c>
      <c r="BM208" s="224" t="s">
        <v>389</v>
      </c>
    </row>
    <row r="209" spans="1:63" s="12" customFormat="1" ht="22.8" customHeight="1">
      <c r="A209" s="12"/>
      <c r="B209" s="196"/>
      <c r="C209" s="197"/>
      <c r="D209" s="198" t="s">
        <v>72</v>
      </c>
      <c r="E209" s="210" t="s">
        <v>390</v>
      </c>
      <c r="F209" s="210" t="s">
        <v>391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P210</f>
        <v>0</v>
      </c>
      <c r="Q209" s="204"/>
      <c r="R209" s="205">
        <f>R210</f>
        <v>0.0006900000000000001</v>
      </c>
      <c r="S209" s="204"/>
      <c r="T209" s="206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83</v>
      </c>
      <c r="AT209" s="208" t="s">
        <v>72</v>
      </c>
      <c r="AU209" s="208" t="s">
        <v>81</v>
      </c>
      <c r="AY209" s="207" t="s">
        <v>125</v>
      </c>
      <c r="BK209" s="209">
        <f>BK210</f>
        <v>0</v>
      </c>
    </row>
    <row r="210" spans="1:65" s="2" customFormat="1" ht="24.15" customHeight="1">
      <c r="A210" s="35"/>
      <c r="B210" s="36"/>
      <c r="C210" s="212" t="s">
        <v>392</v>
      </c>
      <c r="D210" s="212" t="s">
        <v>129</v>
      </c>
      <c r="E210" s="213" t="s">
        <v>393</v>
      </c>
      <c r="F210" s="214" t="s">
        <v>394</v>
      </c>
      <c r="G210" s="215" t="s">
        <v>195</v>
      </c>
      <c r="H210" s="216">
        <v>3</v>
      </c>
      <c r="I210" s="217"/>
      <c r="J210" s="218">
        <f>ROUND(I210*H210,2)</f>
        <v>0</v>
      </c>
      <c r="K210" s="219"/>
      <c r="L210" s="41"/>
      <c r="M210" s="220" t="s">
        <v>1</v>
      </c>
      <c r="N210" s="221" t="s">
        <v>38</v>
      </c>
      <c r="O210" s="88"/>
      <c r="P210" s="222">
        <f>O210*H210</f>
        <v>0</v>
      </c>
      <c r="Q210" s="222">
        <v>0.00023</v>
      </c>
      <c r="R210" s="222">
        <f>Q210*H210</f>
        <v>0.0006900000000000001</v>
      </c>
      <c r="S210" s="222">
        <v>0</v>
      </c>
      <c r="T210" s="22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4" t="s">
        <v>186</v>
      </c>
      <c r="AT210" s="224" t="s">
        <v>129</v>
      </c>
      <c r="AU210" s="224" t="s">
        <v>83</v>
      </c>
      <c r="AY210" s="14" t="s">
        <v>125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4" t="s">
        <v>81</v>
      </c>
      <c r="BK210" s="225">
        <f>ROUND(I210*H210,2)</f>
        <v>0</v>
      </c>
      <c r="BL210" s="14" t="s">
        <v>186</v>
      </c>
      <c r="BM210" s="224" t="s">
        <v>395</v>
      </c>
    </row>
    <row r="211" spans="1:63" s="12" customFormat="1" ht="22.8" customHeight="1">
      <c r="A211" s="12"/>
      <c r="B211" s="196"/>
      <c r="C211" s="197"/>
      <c r="D211" s="198" t="s">
        <v>72</v>
      </c>
      <c r="E211" s="210" t="s">
        <v>396</v>
      </c>
      <c r="F211" s="210" t="s">
        <v>397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SUM(P212:P214)</f>
        <v>0</v>
      </c>
      <c r="Q211" s="204"/>
      <c r="R211" s="205">
        <f>SUM(R212:R214)</f>
        <v>0.031358</v>
      </c>
      <c r="S211" s="204"/>
      <c r="T211" s="206">
        <f>SUM(T212:T214)</f>
        <v>0.007037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83</v>
      </c>
      <c r="AT211" s="208" t="s">
        <v>72</v>
      </c>
      <c r="AU211" s="208" t="s">
        <v>81</v>
      </c>
      <c r="AY211" s="207" t="s">
        <v>125</v>
      </c>
      <c r="BK211" s="209">
        <f>SUM(BK212:BK214)</f>
        <v>0</v>
      </c>
    </row>
    <row r="212" spans="1:65" s="2" customFormat="1" ht="16.5" customHeight="1">
      <c r="A212" s="35"/>
      <c r="B212" s="36"/>
      <c r="C212" s="212" t="s">
        <v>398</v>
      </c>
      <c r="D212" s="212" t="s">
        <v>129</v>
      </c>
      <c r="E212" s="213" t="s">
        <v>399</v>
      </c>
      <c r="F212" s="214" t="s">
        <v>400</v>
      </c>
      <c r="G212" s="215" t="s">
        <v>140</v>
      </c>
      <c r="H212" s="216">
        <v>22.7</v>
      </c>
      <c r="I212" s="217"/>
      <c r="J212" s="218">
        <f>ROUND(I212*H212,2)</f>
        <v>0</v>
      </c>
      <c r="K212" s="219"/>
      <c r="L212" s="41"/>
      <c r="M212" s="220" t="s">
        <v>1</v>
      </c>
      <c r="N212" s="221" t="s">
        <v>38</v>
      </c>
      <c r="O212" s="88"/>
      <c r="P212" s="222">
        <f>O212*H212</f>
        <v>0</v>
      </c>
      <c r="Q212" s="222">
        <v>0.001</v>
      </c>
      <c r="R212" s="222">
        <f>Q212*H212</f>
        <v>0.0227</v>
      </c>
      <c r="S212" s="222">
        <v>0.00031</v>
      </c>
      <c r="T212" s="223">
        <f>S212*H212</f>
        <v>0.007037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4" t="s">
        <v>186</v>
      </c>
      <c r="AT212" s="224" t="s">
        <v>129</v>
      </c>
      <c r="AU212" s="224" t="s">
        <v>83</v>
      </c>
      <c r="AY212" s="14" t="s">
        <v>125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4" t="s">
        <v>81</v>
      </c>
      <c r="BK212" s="225">
        <f>ROUND(I212*H212,2)</f>
        <v>0</v>
      </c>
      <c r="BL212" s="14" t="s">
        <v>186</v>
      </c>
      <c r="BM212" s="224" t="s">
        <v>401</v>
      </c>
    </row>
    <row r="213" spans="1:65" s="2" customFormat="1" ht="24.15" customHeight="1">
      <c r="A213" s="35"/>
      <c r="B213" s="36"/>
      <c r="C213" s="212" t="s">
        <v>402</v>
      </c>
      <c r="D213" s="212" t="s">
        <v>129</v>
      </c>
      <c r="E213" s="213" t="s">
        <v>403</v>
      </c>
      <c r="F213" s="214" t="s">
        <v>404</v>
      </c>
      <c r="G213" s="215" t="s">
        <v>140</v>
      </c>
      <c r="H213" s="216">
        <v>22.7</v>
      </c>
      <c r="I213" s="217"/>
      <c r="J213" s="218">
        <f>ROUND(I213*H213,2)</f>
        <v>0</v>
      </c>
      <c r="K213" s="219"/>
      <c r="L213" s="41"/>
      <c r="M213" s="220" t="s">
        <v>1</v>
      </c>
      <c r="N213" s="221" t="s">
        <v>38</v>
      </c>
      <c r="O213" s="88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4" t="s">
        <v>186</v>
      </c>
      <c r="AT213" s="224" t="s">
        <v>129</v>
      </c>
      <c r="AU213" s="224" t="s">
        <v>83</v>
      </c>
      <c r="AY213" s="14" t="s">
        <v>125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4" t="s">
        <v>81</v>
      </c>
      <c r="BK213" s="225">
        <f>ROUND(I213*H213,2)</f>
        <v>0</v>
      </c>
      <c r="BL213" s="14" t="s">
        <v>186</v>
      </c>
      <c r="BM213" s="224" t="s">
        <v>405</v>
      </c>
    </row>
    <row r="214" spans="1:65" s="2" customFormat="1" ht="33" customHeight="1">
      <c r="A214" s="35"/>
      <c r="B214" s="36"/>
      <c r="C214" s="212" t="s">
        <v>406</v>
      </c>
      <c r="D214" s="212" t="s">
        <v>129</v>
      </c>
      <c r="E214" s="213" t="s">
        <v>407</v>
      </c>
      <c r="F214" s="214" t="s">
        <v>408</v>
      </c>
      <c r="G214" s="215" t="s">
        <v>140</v>
      </c>
      <c r="H214" s="216">
        <v>33.3</v>
      </c>
      <c r="I214" s="217"/>
      <c r="J214" s="218">
        <f>ROUND(I214*H214,2)</f>
        <v>0</v>
      </c>
      <c r="K214" s="219"/>
      <c r="L214" s="41"/>
      <c r="M214" s="237" t="s">
        <v>1</v>
      </c>
      <c r="N214" s="238" t="s">
        <v>38</v>
      </c>
      <c r="O214" s="239"/>
      <c r="P214" s="240">
        <f>O214*H214</f>
        <v>0</v>
      </c>
      <c r="Q214" s="240">
        <v>0.00026</v>
      </c>
      <c r="R214" s="240">
        <f>Q214*H214</f>
        <v>0.008657999999999999</v>
      </c>
      <c r="S214" s="240">
        <v>0</v>
      </c>
      <c r="T214" s="24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4" t="s">
        <v>186</v>
      </c>
      <c r="AT214" s="224" t="s">
        <v>129</v>
      </c>
      <c r="AU214" s="224" t="s">
        <v>83</v>
      </c>
      <c r="AY214" s="14" t="s">
        <v>125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4" t="s">
        <v>81</v>
      </c>
      <c r="BK214" s="225">
        <f>ROUND(I214*H214,2)</f>
        <v>0</v>
      </c>
      <c r="BL214" s="14" t="s">
        <v>186</v>
      </c>
      <c r="BM214" s="224" t="s">
        <v>409</v>
      </c>
    </row>
    <row r="215" spans="1:31" s="2" customFormat="1" ht="6.95" customHeight="1">
      <c r="A215" s="35"/>
      <c r="B215" s="63"/>
      <c r="C215" s="64"/>
      <c r="D215" s="64"/>
      <c r="E215" s="64"/>
      <c r="F215" s="64"/>
      <c r="G215" s="64"/>
      <c r="H215" s="64"/>
      <c r="I215" s="64"/>
      <c r="J215" s="64"/>
      <c r="K215" s="64"/>
      <c r="L215" s="41"/>
      <c r="M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</row>
  </sheetData>
  <sheetProtection password="CC35" sheet="1" objects="1" scenarios="1" formatColumns="0" formatRows="0" autoFilter="0"/>
  <autoFilter ref="C133:K214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RUZA-PC\Růža</dc:creator>
  <cp:keywords/>
  <dc:description/>
  <cp:lastModifiedBy>RUZA-PC\Růža</cp:lastModifiedBy>
  <dcterms:created xsi:type="dcterms:W3CDTF">2024-05-22T13:58:33Z</dcterms:created>
  <dcterms:modified xsi:type="dcterms:W3CDTF">2024-05-22T13:58:35Z</dcterms:modified>
  <cp:category/>
  <cp:version/>
  <cp:contentType/>
  <cp:contentStatus/>
</cp:coreProperties>
</file>