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Komunikace SO 01" sheetId="2" r:id="rId2"/>
    <sheet name="SO 02 - Komunikace SO 02" sheetId="3" r:id="rId3"/>
    <sheet name="SO 03 - Komunikace SO 03" sheetId="4" r:id="rId4"/>
    <sheet name="SO 04 - Komunikace SO 04" sheetId="5" r:id="rId5"/>
    <sheet name="SO 401 - Veřejné osvětlen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01 - Komunikace SO 01'!$C$91:$K$390</definedName>
    <definedName name="_xlnm.Print_Area" localSheetId="1">'SO 01 - Komunikace SO 01'!$C$4:$J$39,'SO 01 - Komunikace SO 01'!$C$45:$J$73,'SO 01 - Komunikace SO 01'!$C$79:$K$390</definedName>
    <definedName name="_xlnm._FilterDatabase" localSheetId="2" hidden="1">'SO 02 - Komunikace SO 02'!$C$90:$K$311</definedName>
    <definedName name="_xlnm.Print_Area" localSheetId="2">'SO 02 - Komunikace SO 02'!$C$4:$J$39,'SO 02 - Komunikace SO 02'!$C$45:$J$72,'SO 02 - Komunikace SO 02'!$C$78:$K$311</definedName>
    <definedName name="_xlnm._FilterDatabase" localSheetId="3" hidden="1">'SO 03 - Komunikace SO 03'!$C$89:$K$233</definedName>
    <definedName name="_xlnm.Print_Area" localSheetId="3">'SO 03 - Komunikace SO 03'!$C$4:$J$39,'SO 03 - Komunikace SO 03'!$C$45:$J$71,'SO 03 - Komunikace SO 03'!$C$77:$K$233</definedName>
    <definedName name="_xlnm._FilterDatabase" localSheetId="4" hidden="1">'SO 04 - Komunikace SO 04'!$C$88:$K$258</definedName>
    <definedName name="_xlnm.Print_Area" localSheetId="4">'SO 04 - Komunikace SO 04'!$C$4:$J$39,'SO 04 - Komunikace SO 04'!$C$45:$J$70,'SO 04 - Komunikace SO 04'!$C$76:$K$258</definedName>
    <definedName name="_xlnm._FilterDatabase" localSheetId="5" hidden="1">'SO 401 - Veřejné osvětlen...'!$C$92:$K$211</definedName>
    <definedName name="_xlnm.Print_Area" localSheetId="5">'SO 401 - Veřejné osvětlen...'!$C$4:$J$39,'SO 401 - Veřejné osvětlen...'!$C$45:$J$74,'SO 401 - Veřejné osvětlen...'!$C$80:$K$211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01 - Komunikace SO 01'!$91:$91</definedName>
    <definedName name="_xlnm.Print_Titles" localSheetId="2">'SO 02 - Komunikace SO 02'!$90:$90</definedName>
    <definedName name="_xlnm.Print_Titles" localSheetId="3">'SO 03 - Komunikace SO 03'!$89:$89</definedName>
    <definedName name="_xlnm.Print_Titles" localSheetId="4">'SO 04 - Komunikace SO 04'!$88:$88</definedName>
    <definedName name="_xlnm.Print_Titles" localSheetId="5">'SO 401 - Veřejné osvětlen...'!$92:$92</definedName>
  </definedNames>
  <calcPr fullCalcOnLoad="1"/>
</workbook>
</file>

<file path=xl/sharedStrings.xml><?xml version="1.0" encoding="utf-8"?>
<sst xmlns="http://schemas.openxmlformats.org/spreadsheetml/2006/main" count="10713" uniqueCount="1411">
  <si>
    <t>Export Komplet</t>
  </si>
  <si>
    <t>VZ</t>
  </si>
  <si>
    <t>2.0</t>
  </si>
  <si>
    <t>ZAMOK</t>
  </si>
  <si>
    <t>False</t>
  </si>
  <si>
    <t>{ebf01823-ebec-4b57-9bd9-af1d3fe4f0b8}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</si>
  <si>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</si>
  <si>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</si>
  <si>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</si>
  <si>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</si>
  <si>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</si>
  <si>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</si>
  <si>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</si>
  <si>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</si>
  <si>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NE2D59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</si>
  <si>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</si>
  <si>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</si>
  <si>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K1904 Parkování v lokalitě Osada - Jih v Litvínově</t>
  </si>
  <si>
    <t>KSO:</t>
  </si>
  <si>
    <t/>
  </si>
  <si>
    <t>CC-CZ:</t>
  </si>
  <si>
    <t>Místo:</t>
  </si>
  <si>
    <t>Litvínov</t>
  </si>
  <si>
    <t>Datum:</t>
  </si>
  <si>
    <t>28. 6. 2023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</si>
  <si>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</si>
  <si>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</si>
  <si>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</si>
  <si>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</si>
  <si>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</si>
  <si>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</si>
  <si>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</si>
  <si>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NE2D Projekt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</si>
  <si>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</si>
  <si>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</si>
  <si>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</si>
  <si>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</si>
  <si>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</si>
  <si>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</si>
  <si>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</si>
  <si>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</si>
  <si>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</si>
  <si>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</si>
  <si>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</si>
  <si>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</si>
  <si>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</si>
  <si>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</si>
  <si>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</si>
  <si>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</si>
  <si>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</si>
  <si>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</si>
  <si>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</si>
  <si>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</si>
  <si>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</si>
  <si>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</si>
  <si>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</si>
  <si>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</si>
  <si>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</si>
  <si>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</si>
  <si>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</si>
  <si>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</si>
  <si>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</si>
  <si>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</si>
  <si>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</si>
  <si>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</si>
  <si>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</si>
  <si>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</si>
  <si>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</si>
  <si>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</si>
  <si>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</si>
  <si>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</si>
  <si>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</si>
  <si>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</si>
  <si>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</si>
  <si>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</si>
  <si>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</si>
  <si>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</si>
  <si>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</si>
  <si>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 SO 01</t>
  </si>
  <si>
    <t>STA</t>
  </si>
  <si>
    <t>1</t>
  </si>
  <si>
    <t>{03e5c2b4-de89-4017-bb43-eb1b6e2659d3}</t>
  </si>
  <si>
    <t>2</t>
  </si>
  <si>
    <t>SO 02</t>
  </si>
  <si>
    <t>Komunikace SO 02</t>
  </si>
  <si>
    <t>{cef64005-10b1-4b16-b2d6-d474101c63ff}</t>
  </si>
  <si>
    <t>SO 03</t>
  </si>
  <si>
    <t>Komunikace SO 03</t>
  </si>
  <si>
    <t>{5d16d5ba-7142-418d-acbb-148f49023747}</t>
  </si>
  <si>
    <t>SO 04</t>
  </si>
  <si>
    <t>Komunikace SO 04</t>
  </si>
  <si>
    <t>{c0dc6dd3-c8de-4fab-96c9-0000b71747d9}</t>
  </si>
  <si>
    <t>SO 401</t>
  </si>
  <si>
    <t>Veřejné osvětlení SO 04</t>
  </si>
  <si>
    <t>{a0e1703c-b9b7-44c6-96f6-e889cd4c58a8}</t>
  </si>
  <si>
    <t>KRYCÍ LIST SOUPISU PRACÍ</t>
  </si>
  <si>
    <t>Objekt:</t>
  </si>
  <si>
    <t>SO 01 - Komunikace SO 01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</si>
  <si>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</si>
  <si>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</si>
  <si>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</si>
  <si>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</si>
  <si>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</si>
  <si>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</si>
  <si>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</si>
  <si>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</si>
  <si>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</si>
  <si>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</si>
  <si>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</si>
  <si>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</si>
  <si>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</si>
  <si>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</si>
  <si>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</si>
  <si>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</si>
  <si>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</si>
  <si>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</si>
  <si>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</si>
  <si>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</si>
  <si>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</si>
  <si>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</si>
  <si>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</si>
  <si>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</si>
  <si>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</si>
  <si>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</si>
  <si>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</si>
  <si>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</si>
  <si>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</si>
  <si>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</si>
  <si>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</si>
  <si>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</si>
  <si>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</si>
  <si>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</si>
  <si>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</si>
  <si>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</si>
  <si>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</si>
  <si>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</si>
  <si>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2023 01</t>
  </si>
  <si>
    <t>4</t>
  </si>
  <si>
    <t>1455255951</t>
  </si>
  <si>
    <t>Online PSC</t>
  </si>
  <si>
    <t>https://podminky.urs.cz/item/CS_URS_2023_01/113106123</t>
  </si>
  <si>
    <t>VV</t>
  </si>
  <si>
    <t>Bourádní dlážděného chodníku</t>
  </si>
  <si>
    <t>76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</si>
  <si>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</si>
  <si>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</si>
  <si>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-1182258102</t>
  </si>
  <si>
    <t>https://podminky.urs.cz/item/CS_URS_2023_01/113106171</t>
  </si>
  <si>
    <t>Bourání dlážděné komunikace</t>
  </si>
  <si>
    <t>66</t>
  </si>
  <si>
    <t>3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</si>
  <si>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</si>
  <si>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</si>
  <si>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-1725305569</t>
  </si>
  <si>
    <t>https://podminky.urs.cz/item/CS_URS_2023_01/113107162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</si>
  <si>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</si>
  <si>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</si>
  <si>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1220641091</t>
  </si>
  <si>
    <t>https://podminky.urs.cz/item/CS_URS_2023_01/113107163</t>
  </si>
  <si>
    <t>5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</si>
  <si>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</si>
  <si>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</si>
  <si>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412113143</t>
  </si>
  <si>
    <t>https://podminky.urs.cz/item/CS_URS_2023_01/113107232</t>
  </si>
  <si>
    <t>bourání betonu</t>
  </si>
  <si>
    <t>678</t>
  </si>
  <si>
    <t>6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</si>
  <si>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</si>
  <si>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</si>
  <si>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-1102124500</t>
  </si>
  <si>
    <t>https://podminky.urs.cz/item/CS_URS_2023_01/113107323</t>
  </si>
  <si>
    <t>Bourání asfaltové komunikace</t>
  </si>
  <si>
    <t>26</t>
  </si>
  <si>
    <t>7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</si>
  <si>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</si>
  <si>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</si>
  <si>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-444158025</t>
  </si>
  <si>
    <t>https://podminky.urs.cz/item/CS_URS_2023_01/113107343</t>
  </si>
  <si>
    <t>8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</si>
  <si>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</si>
  <si>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</si>
  <si>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</si>
  <si>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1732119125</t>
  </si>
  <si>
    <t>https://podminky.urs.cz/item/CS_URS_2023_01/113201112</t>
  </si>
  <si>
    <t>vybourání stávajících betonových obrub</t>
  </si>
  <si>
    <t>BO 15/25</t>
  </si>
  <si>
    <t>321</t>
  </si>
  <si>
    <t>BO KO</t>
  </si>
  <si>
    <t>13</t>
  </si>
  <si>
    <t>Součet</t>
  </si>
  <si>
    <t>9</t>
  </si>
  <si>
    <t>121151123</t>
  </si>
  <si>
    <t>Sejmutí ornice strojně při souvislé ploše přes 500 m2, tl. vrstvy do 200 mm</t>
  </si>
  <si>
    <t>-396663374</t>
  </si>
  <si>
    <t>https://podminky.urs.cz/item/CS_URS_2023_01/121151123</t>
  </si>
  <si>
    <t>10</t>
  </si>
  <si>
    <t>122211101</t>
  </si>
  <si>
    <t>Odkopávky a prokopávky ručně zapažené i nezapažené v hornině třídy těžitelnosti I skupiny 3</t>
  </si>
  <si>
    <t>m3</t>
  </si>
  <si>
    <t>-1114985553</t>
  </si>
  <si>
    <t>https://podminky.urs.cz/item/CS_URS_2023_01/122211101</t>
  </si>
  <si>
    <t>11</t>
  </si>
  <si>
    <t>122251103</t>
  </si>
  <si>
    <t>Odkopávky a prokopávky nezapažené strojně v hornině třídy těžitelnosti I skupiny 3 přes 50 do 100 m3</t>
  </si>
  <si>
    <t>2078022446</t>
  </si>
  <si>
    <t>https://podminky.urs.cz/item/CS_URS_2023_01/122251103</t>
  </si>
  <si>
    <t>12</t>
  </si>
  <si>
    <t>122311101</t>
  </si>
  <si>
    <t>Odkopávky a prokopávky ručně zapažené i nezapažené v hornině třídy těžitelnosti II skupiny 4</t>
  </si>
  <si>
    <t>-1379153753</t>
  </si>
  <si>
    <t>https://podminky.urs.cz/item/CS_URS_2023_01/122311101</t>
  </si>
  <si>
    <t>122351103</t>
  </si>
  <si>
    <t>Odkopávky a prokopávky nezapažené strojně v hornině třídy těžitelnosti II skupiny 4 přes 50 do 100 m3</t>
  </si>
  <si>
    <t>-1665233879</t>
  </si>
  <si>
    <t>https://podminky.urs.cz/item/CS_URS_2023_01/122351103</t>
  </si>
  <si>
    <t>14</t>
  </si>
  <si>
    <t>131151102</t>
  </si>
  <si>
    <t>Hloubení nezapažených jam a zářezů strojně s urovnáním dna do předepsaného profilu a spádu v hornině třídy těžitelnosti I skupiny 1 a 2 přes 20 do 50 m3</t>
  </si>
  <si>
    <t>666406736</t>
  </si>
  <si>
    <t>https://podminky.urs.cz/item/CS_URS_2023_01/131151102</t>
  </si>
  <si>
    <t>vsakovací jámy</t>
  </si>
  <si>
    <t>1,8*9,6*1,2</t>
  </si>
  <si>
    <t>1,8*13,2*1,2</t>
  </si>
  <si>
    <t>131213701</t>
  </si>
  <si>
    <t>Hloubení nezapažených jam ručně s urovnáním dna do předepsaného profilu a spádu v hornině třídy těžitelnosti I skupiny 3 soudržných</t>
  </si>
  <si>
    <t>-1910525923</t>
  </si>
  <si>
    <t>https://podminky.urs.cz/item/CS_URS_2023_01/131213701</t>
  </si>
  <si>
    <t xml:space="preserve">dopravní značení </t>
  </si>
  <si>
    <t>0,7*0,5*0,5*2</t>
  </si>
  <si>
    <t>16</t>
  </si>
  <si>
    <t>132251254</t>
  </si>
  <si>
    <t>Hloubení nezapažených rýh šířky přes 800 do 2 000 mm strojně s urovnáním dna do předepsaného profilu a spádu v hornině třídy těžitelnosti I skupiny 3 přes 100 do 500 m3</t>
  </si>
  <si>
    <t>857403938</t>
  </si>
  <si>
    <t>https://podminky.urs.cz/item/CS_URS_2023_01/132251254</t>
  </si>
  <si>
    <t>připojka</t>
  </si>
  <si>
    <t>75*1,8*1</t>
  </si>
  <si>
    <t>17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</si>
  <si>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</si>
  <si>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</si>
  <si>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8671398</t>
  </si>
  <si>
    <t>https://podminky.urs.cz/item/CS_URS_2023_01/162751137</t>
  </si>
  <si>
    <t>708*0,2</t>
  </si>
  <si>
    <t>57,5*4</t>
  </si>
  <si>
    <t>0,35</t>
  </si>
  <si>
    <t>135</t>
  </si>
  <si>
    <t>-97,5</t>
  </si>
  <si>
    <t>49,248</t>
  </si>
  <si>
    <t>18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</si>
  <si>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</si>
  <si>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</si>
  <si>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16902111</t>
  </si>
  <si>
    <t>https://podminky.urs.cz/item/CS_URS_2023_01/162751139</t>
  </si>
  <si>
    <t>458,698*5</t>
  </si>
  <si>
    <t>19</t>
  </si>
  <si>
    <t>167151112</t>
  </si>
  <si>
    <t>Nakládání, skládání a překládání neulehlého výkopku nebo sypaniny strojně nakládání, množství přes 100 m3, z hornin třídy těžitelnosti II, skupiny 4 a 5</t>
  </si>
  <si>
    <t>1945797405</t>
  </si>
  <si>
    <t>https://podminky.urs.cz/item/CS_URS_2023_01/167151112</t>
  </si>
  <si>
    <t>20</t>
  </si>
  <si>
    <t>171201231</t>
  </si>
  <si>
    <t>Poplatek za uložení stavebního odpadu na recyklační skládce (skládkovné) zeminy a kamení zatříděného do Katalogu odpadů pod kódem 17 05 04</t>
  </si>
  <si>
    <t>t</t>
  </si>
  <si>
    <t>-1793281668</t>
  </si>
  <si>
    <t>https://podminky.urs.cz/item/CS_URS_2023_01/171201231</t>
  </si>
  <si>
    <t>458,698*1,8</t>
  </si>
  <si>
    <t>171251201</t>
  </si>
  <si>
    <t>Uložení sypaniny na skládky nebo meziskládky bez hutnění s upravením uložené sypaniny do předepsaného tvaru</t>
  </si>
  <si>
    <t>-599672840</t>
  </si>
  <si>
    <t>https://podminky.urs.cz/item/CS_URS_2023_01/171251201</t>
  </si>
  <si>
    <t>458,698</t>
  </si>
  <si>
    <t>22</t>
  </si>
  <si>
    <t>174111101</t>
  </si>
  <si>
    <t>Zásyp sypaninou z jakékoliv horniny ručně s uložením výkopku ve vrstvách se zhutněním jam, šachet, rýh nebo kolem objektů v těchto vykopávkách</t>
  </si>
  <si>
    <t>-1021863223</t>
  </si>
  <si>
    <t>https://podminky.urs.cz/item/CS_URS_2023_01/174111101</t>
  </si>
  <si>
    <t>zemina použita z výkopku</t>
  </si>
  <si>
    <t>135-30-7,5</t>
  </si>
  <si>
    <t>23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</si>
  <si>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</si>
  <si>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</si>
  <si>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-1191558668</t>
  </si>
  <si>
    <t>https://podminky.urs.cz/item/CS_URS_2023_01/175111101</t>
  </si>
  <si>
    <t>75*1*0,4</t>
  </si>
  <si>
    <t>24</t>
  </si>
  <si>
    <t>M</t>
  </si>
  <si>
    <t>58337308</t>
  </si>
  <si>
    <t>štěrkopísek frakce 0/2</t>
  </si>
  <si>
    <t>-1357695642</t>
  </si>
  <si>
    <t>30*2 'Přepočtené koeficientem množství</t>
  </si>
  <si>
    <t>25</t>
  </si>
  <si>
    <t>181411131</t>
  </si>
  <si>
    <t>Založení trávníku na půdě předem připravené plochy do 1000 m2 výsevem včetně utažení parkového v rovině nebo na svahu do 1:5</t>
  </si>
  <si>
    <t>-351232042</t>
  </si>
  <si>
    <t>https://podminky.urs.cz/item/CS_URS_2023_01/181411131</t>
  </si>
  <si>
    <t>253</t>
  </si>
  <si>
    <t>00572410</t>
  </si>
  <si>
    <t>osivo směs travní parková</t>
  </si>
  <si>
    <t>kg</t>
  </si>
  <si>
    <t>-321344800</t>
  </si>
  <si>
    <t>253*0,02 'Přepočtené koeficientem množství</t>
  </si>
  <si>
    <t>27</t>
  </si>
  <si>
    <t>182303111</t>
  </si>
  <si>
    <t>Doplnění zeminy nebo substrátu na travnatých plochách tloušťky do 50 mm v rovině nebo na svahu do 1:5</t>
  </si>
  <si>
    <t>-1372172194</t>
  </si>
  <si>
    <t>https://podminky.urs.cz/item/CS_URS_2023_01/182303111</t>
  </si>
  <si>
    <t>tl.200mm (50mm x 4)</t>
  </si>
  <si>
    <t>253*4</t>
  </si>
  <si>
    <t>28</t>
  </si>
  <si>
    <t>10364101</t>
  </si>
  <si>
    <t>zemina pro terénní úpravy - ornice</t>
  </si>
  <si>
    <t>23811594</t>
  </si>
  <si>
    <t>253*0,2*1,6</t>
  </si>
  <si>
    <t>Svislé a kompletní konstrukce</t>
  </si>
  <si>
    <t>29</t>
  </si>
  <si>
    <t>386120102</t>
  </si>
  <si>
    <t>Montáž odlučovačů ropných látek železobetonových, průtoku 6 l/s</t>
  </si>
  <si>
    <t>kus</t>
  </si>
  <si>
    <t>1300252685</t>
  </si>
  <si>
    <t>https://podminky.urs.cz/item/CS_URS_2023_01/386120102</t>
  </si>
  <si>
    <t>30</t>
  </si>
  <si>
    <t>59432174</t>
  </si>
  <si>
    <t>odlučovač ropných látek ŽB, průtok 6L/s,obj.kalové jímky 600L, DN 160, bez desky</t>
  </si>
  <si>
    <t>955654790</t>
  </si>
  <si>
    <t>31</t>
  </si>
  <si>
    <t>M32194</t>
  </si>
  <si>
    <t>zákrytová deska, odlučovače ropných látek</t>
  </si>
  <si>
    <t>-2063664771</t>
  </si>
  <si>
    <t>Vodorovné konstrukce</t>
  </si>
  <si>
    <t>32</t>
  </si>
  <si>
    <t>451572111</t>
  </si>
  <si>
    <t>Lože pod potrubí, stoky a drobné objekty v otevřeném výkopu z kameniva drobného těženého 0 až 4 mm</t>
  </si>
  <si>
    <t>44398799</t>
  </si>
  <si>
    <t>https://podminky.urs.cz/item/CS_URS_2023_01/451572111</t>
  </si>
  <si>
    <t>75*1*0,1</t>
  </si>
  <si>
    <t>Komunikace pozemní</t>
  </si>
  <si>
    <t>33</t>
  </si>
  <si>
    <t>564831011</t>
  </si>
  <si>
    <t>Podklad ze štěrkodrti ŠD s rozprostřením a zhutněním plochy jednotlivě do 100 m2, po zhutnění tl. 100 mm</t>
  </si>
  <si>
    <t>-609114812</t>
  </si>
  <si>
    <t>https://podminky.urs.cz/item/CS_URS_2023_01/564831011</t>
  </si>
  <si>
    <t>Doplnění ACO tl. 230mm</t>
  </si>
  <si>
    <t>34</t>
  </si>
  <si>
    <t>564851011</t>
  </si>
  <si>
    <t>Podklad ze štěrkodrti ŠD s rozprostřením a zhutněním plochy jednotlivě do 100 m2, po zhutnění tl. 150 mm</t>
  </si>
  <si>
    <t>-1656680194</t>
  </si>
  <si>
    <t>https://podminky.urs.cz/item/CS_URS_2023_01/564851011</t>
  </si>
  <si>
    <t>Dlážděný chodník tl. 240mm</t>
  </si>
  <si>
    <t>53</t>
  </si>
  <si>
    <t>35</t>
  </si>
  <si>
    <t>564861111</t>
  </si>
  <si>
    <t>Podklad ze štěrkodrti ŠD s rozprostřením a zhutněním plochy přes 100 m2, po zhutnění tl. 200 mm</t>
  </si>
  <si>
    <t>254791300</t>
  </si>
  <si>
    <t>https://podminky.urs.cz/item/CS_URS_2023_01/564861111</t>
  </si>
  <si>
    <t>Dlážděné vjezdy tl. 320mm</t>
  </si>
  <si>
    <t>1192</t>
  </si>
  <si>
    <t>36</t>
  </si>
  <si>
    <t>565165101</t>
  </si>
  <si>
    <t>Asfaltový beton vrstva podkladní ACP 16 (obalované kamenivo střednězrnné - OKS) s rozprostřením a zhutněním v pruhu šířky do 1,5 m, po zhutnění tl. 80 mm</t>
  </si>
  <si>
    <t>-610324806</t>
  </si>
  <si>
    <t>https://podminky.urs.cz/item/CS_URS_2023_01/565165101</t>
  </si>
  <si>
    <t>37</t>
  </si>
  <si>
    <t>573211108</t>
  </si>
  <si>
    <t>Postřik spojovací PS bez posypu kamenivem z asfaltu silničního, v množství 0,40 kg/m2</t>
  </si>
  <si>
    <t>-2118822992</t>
  </si>
  <si>
    <t>https://podminky.urs.cz/item/CS_URS_2023_01/573211108</t>
  </si>
  <si>
    <t>Doplnění konstrukce ACo11</t>
  </si>
  <si>
    <t>38</t>
  </si>
  <si>
    <t>577144031</t>
  </si>
  <si>
    <t>Asfaltový beton vrstva obrusná ACO 11 (ABS) s rozprostřením a se zhutněním z modifikovaného asfaltu v pruhu šířky do 1,5 m, po zhutnění tl. 50 mm</t>
  </si>
  <si>
    <t>-260780621</t>
  </si>
  <si>
    <t>https://podminky.urs.cz/item/CS_URS_2023_01/577144031</t>
  </si>
  <si>
    <t>39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</si>
  <si>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</si>
  <si>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</si>
  <si>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839649706</t>
  </si>
  <si>
    <t>https://podminky.urs.cz/item/CS_URS_2023_01/596211111</t>
  </si>
  <si>
    <t>40</t>
  </si>
  <si>
    <t>59245018</t>
  </si>
  <si>
    <t>dlažba tvar obdélník betonová 200x100x60mm přírodní</t>
  </si>
  <si>
    <t>368080930</t>
  </si>
  <si>
    <t>48*1,03 'Přepočtené koeficientem množství</t>
  </si>
  <si>
    <t>41</t>
  </si>
  <si>
    <t>59245006</t>
  </si>
  <si>
    <t>dlažba tvar obdélník betonová pro nevidomé 200x100x60mm barevná</t>
  </si>
  <si>
    <t>739811302</t>
  </si>
  <si>
    <t>5*1,03 'Přepočtené koeficientem množství</t>
  </si>
  <si>
    <t>42</t>
  </si>
  <si>
    <t>596212213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</si>
  <si>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</si>
  <si>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-1100607056</t>
  </si>
  <si>
    <t>https://podminky.urs.cz/item/CS_URS_2023_01/596212213</t>
  </si>
  <si>
    <t>43</t>
  </si>
  <si>
    <t>59245020</t>
  </si>
  <si>
    <t>dlažba tvar obdélník betonová 200x100x80mm přírodní</t>
  </si>
  <si>
    <t>-58386404</t>
  </si>
  <si>
    <t>1192*1,01 'Přepočtené koeficientem množství</t>
  </si>
  <si>
    <t>Trubní vedení</t>
  </si>
  <si>
    <t>44</t>
  </si>
  <si>
    <t>R1344555</t>
  </si>
  <si>
    <t>Montáž vsakovací galerie 1800x9600x910 mm</t>
  </si>
  <si>
    <t>kpl</t>
  </si>
  <si>
    <t>997096127</t>
  </si>
  <si>
    <t>45</t>
  </si>
  <si>
    <t>314090</t>
  </si>
  <si>
    <t>Základní blok, 1200x600x457mm, PP</t>
  </si>
  <si>
    <t>415860566</t>
  </si>
  <si>
    <t>46</t>
  </si>
  <si>
    <t>314091</t>
  </si>
  <si>
    <t>Boční stěna, 600x914mm, PP</t>
  </si>
  <si>
    <t>-85012357</t>
  </si>
  <si>
    <t>47</t>
  </si>
  <si>
    <t>314092</t>
  </si>
  <si>
    <t>Horní kryt, 550x550mm, PP</t>
  </si>
  <si>
    <t>1743045412</t>
  </si>
  <si>
    <t>48</t>
  </si>
  <si>
    <t>314032</t>
  </si>
  <si>
    <t>Geotextílie 200g/m2(rozměr: 2 x 50m=100m2)</t>
  </si>
  <si>
    <t>1840555265</t>
  </si>
  <si>
    <t>49</t>
  </si>
  <si>
    <t>314075</t>
  </si>
  <si>
    <t>Vstupní šacht. portál 650x650x120, PP</t>
  </si>
  <si>
    <t>639598772</t>
  </si>
  <si>
    <t>50</t>
  </si>
  <si>
    <t>89013</t>
  </si>
  <si>
    <t>Střední/vrchní díl 5b/6a, H=35cm</t>
  </si>
  <si>
    <t>-865003832</t>
  </si>
  <si>
    <t>51</t>
  </si>
  <si>
    <t>89014</t>
  </si>
  <si>
    <t>Střední díl 3, odtok DN150, H=35cm</t>
  </si>
  <si>
    <t>-1741941430</t>
  </si>
  <si>
    <t>52</t>
  </si>
  <si>
    <t>314053</t>
  </si>
  <si>
    <t>Litinový poklop LW400, D400kN, s větr. otvory</t>
  </si>
  <si>
    <t>-1362521183</t>
  </si>
  <si>
    <t>R1344554</t>
  </si>
  <si>
    <t>Montáž vsakovací galerie 1800x13200x910 mm</t>
  </si>
  <si>
    <t>981229794</t>
  </si>
  <si>
    <t>54</t>
  </si>
  <si>
    <t>1444379918</t>
  </si>
  <si>
    <t>55</t>
  </si>
  <si>
    <t>1509889507</t>
  </si>
  <si>
    <t>56</t>
  </si>
  <si>
    <t>-822333376</t>
  </si>
  <si>
    <t>57</t>
  </si>
  <si>
    <t>-1239427271</t>
  </si>
  <si>
    <t>58</t>
  </si>
  <si>
    <t>-1081558673</t>
  </si>
  <si>
    <t>59</t>
  </si>
  <si>
    <t>-1073431332</t>
  </si>
  <si>
    <t>60</t>
  </si>
  <si>
    <t>-416062041</t>
  </si>
  <si>
    <t>61</t>
  </si>
  <si>
    <t>1719515115</t>
  </si>
  <si>
    <t>62</t>
  </si>
  <si>
    <t>871315221</t>
  </si>
  <si>
    <t>Kanalizační potrubí z tvrdého PVC v otevřeném výkopu ve sklonu do 20 %, hladkého plnostěnného jednovrstvého, tuhost třídy SN 8 DN 160</t>
  </si>
  <si>
    <t>1539181626</t>
  </si>
  <si>
    <t>https://podminky.urs.cz/item/CS_URS_2023_01/871315221</t>
  </si>
  <si>
    <t>75</t>
  </si>
  <si>
    <t>63</t>
  </si>
  <si>
    <t>R94411111</t>
  </si>
  <si>
    <t>Zřízení a dodávka šachet kanalizačních z betonových dílců výšky vstupu do 1,50 m s obložením dna betonem tř. C 25/30, na potrubí DN do 200</t>
  </si>
  <si>
    <t>-391709828</t>
  </si>
  <si>
    <t>64</t>
  </si>
  <si>
    <t>895941111</t>
  </si>
  <si>
    <t>Zřízení vpusti kanalizační uliční z betonových dílců typ UV-50 normální</t>
  </si>
  <si>
    <t>162109376</t>
  </si>
  <si>
    <t>65</t>
  </si>
  <si>
    <t>59223852</t>
  </si>
  <si>
    <t>dno pro uliční vpusť s kalovou prohlubní betonové 450x300x50mm</t>
  </si>
  <si>
    <t>-672253879</t>
  </si>
  <si>
    <t>59223854</t>
  </si>
  <si>
    <t>skruž pro uliční vpusť s výtokovým otvorem PVC betonová 450x350x50mm</t>
  </si>
  <si>
    <t>1325730473</t>
  </si>
  <si>
    <t>67</t>
  </si>
  <si>
    <t>59223856</t>
  </si>
  <si>
    <t>skruž pro uliční vpusť horní betonová 450x195x50mm</t>
  </si>
  <si>
    <t>-956739709</t>
  </si>
  <si>
    <t>68</t>
  </si>
  <si>
    <t>59223860</t>
  </si>
  <si>
    <t>skruž pro uliční vpusť středová betonová 450x195x50mm</t>
  </si>
  <si>
    <t>1941232308</t>
  </si>
  <si>
    <t>69</t>
  </si>
  <si>
    <t>59223874</t>
  </si>
  <si>
    <t>koš vysoký pro uliční vpusti žárově Pz plech pro rám 500/300mm</t>
  </si>
  <si>
    <t>-66490043</t>
  </si>
  <si>
    <t>70</t>
  </si>
  <si>
    <t>55242320</t>
  </si>
  <si>
    <t>mříž vtoková litinová plochá 500x500mm</t>
  </si>
  <si>
    <t>814509403</t>
  </si>
  <si>
    <t>71</t>
  </si>
  <si>
    <t>899722112</t>
  </si>
  <si>
    <t>Krytí potrubí z plastů výstražnou fólií z PVC šířky 25 cm</t>
  </si>
  <si>
    <t>1337251679</t>
  </si>
  <si>
    <t>72</t>
  </si>
  <si>
    <t>R3448</t>
  </si>
  <si>
    <t>Napojení kanalizace do stávajícího potrubí</t>
  </si>
  <si>
    <t>-1537042937</t>
  </si>
  <si>
    <t>Ostatní konstrukce a práce, bourání</t>
  </si>
  <si>
    <t>73</t>
  </si>
  <si>
    <t>914111111</t>
  </si>
  <si>
    <t>Montáž svislé dopravní značky základní velikosti do 1 m2 objímkami na sloupky nebo konzoly</t>
  </si>
  <si>
    <t>-636790467</t>
  </si>
  <si>
    <t>https://podminky.urs.cz/item/CS_URS_2023_01/914111111</t>
  </si>
  <si>
    <t>74</t>
  </si>
  <si>
    <t>M45620</t>
  </si>
  <si>
    <t>dopravní značky 700mm</t>
  </si>
  <si>
    <t>1736708109</t>
  </si>
  <si>
    <t>914511111</t>
  </si>
  <si>
    <t>Montáž sloupku dopravních značek délky do 3,5 m do betonového základu</t>
  </si>
  <si>
    <t>-1282425973</t>
  </si>
  <si>
    <t>https://podminky.urs.cz/item/CS_URS_2023_01/914511111</t>
  </si>
  <si>
    <t>40445225</t>
  </si>
  <si>
    <t>sloupek pro dopravní značku Zn D 60mm v 3,5m</t>
  </si>
  <si>
    <t>331732032</t>
  </si>
  <si>
    <t>77</t>
  </si>
  <si>
    <t>915111116</t>
  </si>
  <si>
    <t>Vodorovné dopravní značení stříkané barvou dělící čára šířky 125 mm souvislá žlutá retroreflexní</t>
  </si>
  <si>
    <t>-1130340236</t>
  </si>
  <si>
    <t>https://podminky.urs.cz/item/CS_URS_2023_01/915111116</t>
  </si>
  <si>
    <t>0,25 m (2*0,125)</t>
  </si>
  <si>
    <t>55*2</t>
  </si>
  <si>
    <t>78</t>
  </si>
  <si>
    <t>915121112</t>
  </si>
  <si>
    <t>Vodorovné dopravní značení stříkané barvou vodící čára bílá šířky 250 mm souvislá retroreflexní</t>
  </si>
  <si>
    <t>-808545534</t>
  </si>
  <si>
    <t>https://podminky.urs.cz/item/CS_URS_2023_01/915121112</t>
  </si>
  <si>
    <t>79</t>
  </si>
  <si>
    <t>915121122</t>
  </si>
  <si>
    <t>Vodorovné dopravní značení stříkané barvou vodící čára bílá šířky 250 mm přerušovaná retroreflexní</t>
  </si>
  <si>
    <t>-608523060</t>
  </si>
  <si>
    <t>https://podminky.urs.cz/item/CS_URS_2023_01/915121122</t>
  </si>
  <si>
    <t>80</t>
  </si>
  <si>
    <t>915131112</t>
  </si>
  <si>
    <t>Vodorovné dopravní značení stříkané barvou přechody pro chodce, šipky, symboly bílé retroreflexní</t>
  </si>
  <si>
    <t>2004751294</t>
  </si>
  <si>
    <t>https://podminky.urs.cz/item/CS_URS_2023_01/915131112</t>
  </si>
  <si>
    <t>81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</si>
  <si>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</si>
  <si>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</si>
  <si>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-1893873418</t>
  </si>
  <si>
    <t>https://podminky.urs.cz/item/CS_URS_2023_01/966006132</t>
  </si>
  <si>
    <t>82</t>
  </si>
  <si>
    <t>R1348</t>
  </si>
  <si>
    <t>Přesun stávajících laviček na nové místo, včetně výkopových prací a betonáže</t>
  </si>
  <si>
    <t>-1683675617</t>
  </si>
  <si>
    <t>83</t>
  </si>
  <si>
    <t>R1349</t>
  </si>
  <si>
    <t>Přesun stávajících sušáků na prádlo na nové místo, včetně výkopových prací a betonáže</t>
  </si>
  <si>
    <t>384070158</t>
  </si>
  <si>
    <t>84</t>
  </si>
  <si>
    <t>R1350</t>
  </si>
  <si>
    <t>Přesun stávajících prvků dětského hříště (přístřešek a houpačka) na nové místo, včetně výkopových prací a betonáže</t>
  </si>
  <si>
    <t>1052098772</t>
  </si>
  <si>
    <t>85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</si>
  <si>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</si>
  <si>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</si>
  <si>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541454710</t>
  </si>
  <si>
    <t>https://podminky.urs.cz/item/CS_URS_2023_01/916131213</t>
  </si>
  <si>
    <t>364</t>
  </si>
  <si>
    <t>BO 15/15</t>
  </si>
  <si>
    <t>BO 15-25/15</t>
  </si>
  <si>
    <t>86</t>
  </si>
  <si>
    <t>59217031</t>
  </si>
  <si>
    <t>obrubník betonový silniční 1000x150x250mm</t>
  </si>
  <si>
    <t>-646824189</t>
  </si>
  <si>
    <t>364*1,02 'Přepočtené koeficientem množství</t>
  </si>
  <si>
    <t>87</t>
  </si>
  <si>
    <t>59217029</t>
  </si>
  <si>
    <t>obrubník betonový silniční nájezdový 1000x150x150mm</t>
  </si>
  <si>
    <t>238794096</t>
  </si>
  <si>
    <t>13*1,02 'Přepočtené koeficientem množství</t>
  </si>
  <si>
    <t>88</t>
  </si>
  <si>
    <t>59217030</t>
  </si>
  <si>
    <t>obrubník betonový silniční přechodový 1000x150x150-250mm</t>
  </si>
  <si>
    <t>1409549608</t>
  </si>
  <si>
    <t>8*1,02 'Přepočtené koeficientem množství</t>
  </si>
  <si>
    <t>89</t>
  </si>
  <si>
    <t>59217057</t>
  </si>
  <si>
    <t>obrubník betonový pro kruhový objezd přímý 200x600x300mm</t>
  </si>
  <si>
    <t>-283936330</t>
  </si>
  <si>
    <t>9*1,02 'Přepočtené koeficientem množství</t>
  </si>
  <si>
    <t>90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</si>
  <si>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</si>
  <si>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</si>
  <si>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-412147753</t>
  </si>
  <si>
    <t>https://podminky.urs.cz/item/CS_URS_2023_01/916231213</t>
  </si>
  <si>
    <t>BO 8/25</t>
  </si>
  <si>
    <t>91</t>
  </si>
  <si>
    <t>59217016</t>
  </si>
  <si>
    <t>obrubník betonový chodníkový 1000x80x250mm</t>
  </si>
  <si>
    <t>-1687756797</t>
  </si>
  <si>
    <t>57*1,02 'Přepočtené koeficientem množství</t>
  </si>
  <si>
    <t>92</t>
  </si>
  <si>
    <t>919122122</t>
  </si>
  <si>
    <t>Utěsnění dilatačních spár zálivkou za tepla v cementobetonovém nebo živičném krytu včetně adhezního nátěru s těsnicím profilem pod zálivkou, pro komůrky šířky 15 mm, hloubky 30 mm</t>
  </si>
  <si>
    <t>1728976357</t>
  </si>
  <si>
    <t>https://podminky.urs.cz/item/CS_URS_2023_01/919122122</t>
  </si>
  <si>
    <t>93</t>
  </si>
  <si>
    <t>919735113</t>
  </si>
  <si>
    <t>Řezání stávajícího živičného krytu nebo podkladu hloubky přes 100 do 150 mm</t>
  </si>
  <si>
    <t>-223080866</t>
  </si>
  <si>
    <t>https://podminky.urs.cz/item/CS_URS_2023_01/919735113</t>
  </si>
  <si>
    <t>94</t>
  </si>
  <si>
    <t>966051111</t>
  </si>
  <si>
    <t>Bourání palisád betonových osazených v řadě</t>
  </si>
  <si>
    <t>431731906</t>
  </si>
  <si>
    <t>https://podminky.urs.cz/item/CS_URS_2023_01/966051111</t>
  </si>
  <si>
    <t>13*1,25*0,25</t>
  </si>
  <si>
    <t>95</t>
  </si>
  <si>
    <t>R138484</t>
  </si>
  <si>
    <t>M+D Chránička půlená 110</t>
  </si>
  <si>
    <t>2050795793</t>
  </si>
  <si>
    <t>997</t>
  </si>
  <si>
    <t>Přesun sutě</t>
  </si>
  <si>
    <t>96</t>
  </si>
  <si>
    <t>997221571</t>
  </si>
  <si>
    <t>Vodorovná doprava vybouraných hmot bez naložení, ale se složením a s hrubým urovnáním na vzdálenost do 1 km</t>
  </si>
  <si>
    <t>562839906</t>
  </si>
  <si>
    <t>https://podminky.urs.cz/item/CS_URS_2023_01/997221571</t>
  </si>
  <si>
    <t>97</t>
  </si>
  <si>
    <t>997221579</t>
  </si>
  <si>
    <t>Vodorovná doprava vybouraných hmot bez naložení, ale se složením a s hrubým urovnáním na vzdálenost Příplatek k ceně za každý další i započatý 1 km přes 1 km</t>
  </si>
  <si>
    <t>326751514</t>
  </si>
  <si>
    <t>https://podminky.urs.cz/item/CS_URS_2023_01/997221579</t>
  </si>
  <si>
    <t xml:space="preserve">561,062*24 </t>
  </si>
  <si>
    <t>98</t>
  </si>
  <si>
    <t>997221612</t>
  </si>
  <si>
    <t>Nakládání na dopravní prostředky pro vodorovnou dopravu vybouraných hmot</t>
  </si>
  <si>
    <t>-342032864</t>
  </si>
  <si>
    <t>https://podminky.urs.cz/item/CS_URS_2023_01/997221612</t>
  </si>
  <si>
    <t>561,062</t>
  </si>
  <si>
    <t>99</t>
  </si>
  <si>
    <t>997221861</t>
  </si>
  <si>
    <t>Poplatek za uložení stavebního odpadu na recyklační skládce (skládkovné) z prostého betonu zatříděného do Katalogu odpadů pod kódem 17 01 01</t>
  </si>
  <si>
    <t>705426321</t>
  </si>
  <si>
    <t>https://podminky.urs.cz/item/CS_URS_2023_01/997221861</t>
  </si>
  <si>
    <t>19,76</t>
  </si>
  <si>
    <t>19,47</t>
  </si>
  <si>
    <t>423,75</t>
  </si>
  <si>
    <t>16,7</t>
  </si>
  <si>
    <t>10,564</t>
  </si>
  <si>
    <t>0,082</t>
  </si>
  <si>
    <t>100</t>
  </si>
  <si>
    <t>997221873</t>
  </si>
  <si>
    <t>-613111132</t>
  </si>
  <si>
    <t>https://podminky.urs.cz/item/CS_URS_2023_01/997221873</t>
  </si>
  <si>
    <t>22,04</t>
  </si>
  <si>
    <t>29,04</t>
  </si>
  <si>
    <t>11,44</t>
  </si>
  <si>
    <t>101</t>
  </si>
  <si>
    <t>997221875</t>
  </si>
  <si>
    <t>Poplatek za uložení stavebního odpadu na recyklační skládce (skládkovné) asfaltového bez obsahu dehtu zatříděného do Katalogu odpadů pod kódem 17 03 02</t>
  </si>
  <si>
    <t>566136009</t>
  </si>
  <si>
    <t>https://podminky.urs.cz/item/CS_URS_2023_01/997221875</t>
  </si>
  <si>
    <t>8,216</t>
  </si>
  <si>
    <t>998</t>
  </si>
  <si>
    <t>Přesun hmot</t>
  </si>
  <si>
    <t>102</t>
  </si>
  <si>
    <t>998223011</t>
  </si>
  <si>
    <t>Přesun hmot pro pozemní komunikace s krytem dlážděným dopravní vzdálenost do 200 m jakékoliv délky objektu</t>
  </si>
  <si>
    <t>2077929734</t>
  </si>
  <si>
    <t>https://podminky.urs.cz/item/CS_URS_2023_01/998223011</t>
  </si>
  <si>
    <t>VRN</t>
  </si>
  <si>
    <t>Vedlejší rozpočtové náklady</t>
  </si>
  <si>
    <t>VRN1</t>
  </si>
  <si>
    <t>Průzkumné, geodetické a projektové práce</t>
  </si>
  <si>
    <t>103</t>
  </si>
  <si>
    <t>012103000</t>
  </si>
  <si>
    <t>Geodetické práce před výstavbou</t>
  </si>
  <si>
    <t>nh</t>
  </si>
  <si>
    <t>1024</t>
  </si>
  <si>
    <t>1147720314</t>
  </si>
  <si>
    <t>HZS Geodet</t>
  </si>
  <si>
    <t>104</t>
  </si>
  <si>
    <t>012203000</t>
  </si>
  <si>
    <t>Geodetické práce při provádění stavby</t>
  </si>
  <si>
    <t>-1557812905</t>
  </si>
  <si>
    <t>https://podminky.urs.cz/item/CS_URS_2023_01/012203000</t>
  </si>
  <si>
    <t>P</t>
  </si>
  <si>
    <t>Poznámka k položce:
geodetické zaměření skutečného provedení stavby</t>
  </si>
  <si>
    <t>105</t>
  </si>
  <si>
    <t>013254000</t>
  </si>
  <si>
    <t>Dokumentace skutečného provedení stavby - 3x paré</t>
  </si>
  <si>
    <t>524080399</t>
  </si>
  <si>
    <t>HZS technik odborný</t>
  </si>
  <si>
    <t>106</t>
  </si>
  <si>
    <t>R12303000</t>
  </si>
  <si>
    <t>Polohové vytyčení všech inženýrských sítí + oběření sítí u jednotlivých správců sítě</t>
  </si>
  <si>
    <t>168616920</t>
  </si>
  <si>
    <t>VRN3</t>
  </si>
  <si>
    <t>Zařízení staveniště</t>
  </si>
  <si>
    <t>107</t>
  </si>
  <si>
    <t>032903000</t>
  </si>
  <si>
    <t>Náklady na provoz a údržbu vybavení staveniště</t>
  </si>
  <si>
    <t>710021299</t>
  </si>
  <si>
    <t>Poznámka k položce:
Např. náklady na stavební buňku, čištění komunikace, úklid staveniště, uvedení ploch do původního stavu</t>
  </si>
  <si>
    <t>108</t>
  </si>
  <si>
    <t>034103000</t>
  </si>
  <si>
    <t>Oplocení staveniště</t>
  </si>
  <si>
    <t>souhrn</t>
  </si>
  <si>
    <t>-1605890509</t>
  </si>
  <si>
    <t>109</t>
  </si>
  <si>
    <t>034303000</t>
  </si>
  <si>
    <t>Dopravní značení na staveništi</t>
  </si>
  <si>
    <t>1894123679</t>
  </si>
  <si>
    <t>ocenit DIO, včetně nákladů na následné rozmístění značek</t>
  </si>
  <si>
    <t>110</t>
  </si>
  <si>
    <t>034503000</t>
  </si>
  <si>
    <t>Informační tabule na staveništi</t>
  </si>
  <si>
    <t>73164688</t>
  </si>
  <si>
    <t>VRN4</t>
  </si>
  <si>
    <t>Inženýrská činnost</t>
  </si>
  <si>
    <t>111</t>
  </si>
  <si>
    <t>043134000</t>
  </si>
  <si>
    <t>Zkoušky zatěžovací</t>
  </si>
  <si>
    <t>998600771</t>
  </si>
  <si>
    <t>SO 02 - Komunikace SO 02</t>
  </si>
  <si>
    <t>-5415164</t>
  </si>
  <si>
    <t>-1314281029</t>
  </si>
  <si>
    <t>121151113</t>
  </si>
  <si>
    <t>Sejmutí ornice strojně při souvislé ploše přes 100 do 500 m2, tl. vrstvy do 200 mm</t>
  </si>
  <si>
    <t>1196051242</t>
  </si>
  <si>
    <t>https://podminky.urs.cz/item/CS_URS_2023_01/121151113</t>
  </si>
  <si>
    <t>114613721</t>
  </si>
  <si>
    <t>122251102</t>
  </si>
  <si>
    <t>Odkopávky a prokopávky nezapažené strojně v hornině třídy těžitelnosti I skupiny 3 přes 20 do 50 m3</t>
  </si>
  <si>
    <t>-1846938416</t>
  </si>
  <si>
    <t>https://podminky.urs.cz/item/CS_URS_2023_01/122251102</t>
  </si>
  <si>
    <t>1631157530</t>
  </si>
  <si>
    <t>122351102</t>
  </si>
  <si>
    <t>Odkopávky a prokopávky nezapažené strojně v hornině třídy těžitelnosti II skupiny 4 přes 20 do 50 m3</t>
  </si>
  <si>
    <t>1410869311</t>
  </si>
  <si>
    <t>https://podminky.urs.cz/item/CS_URS_2023_01/122351102</t>
  </si>
  <si>
    <t>-1461661147</t>
  </si>
  <si>
    <t>131251100</t>
  </si>
  <si>
    <t>Hloubení nezapažených jam a zářezů strojně s urovnáním dna do předepsaného profilu a spádu v hornině třídy těžitelnosti I skupiny 3 do 20 m3</t>
  </si>
  <si>
    <t>-546182511</t>
  </si>
  <si>
    <t>https://podminky.urs.cz/item/CS_URS_2023_01/131251100</t>
  </si>
  <si>
    <t xml:space="preserve">vsakovací jáma </t>
  </si>
  <si>
    <t>3*6*0,7</t>
  </si>
  <si>
    <t>132251251</t>
  </si>
  <si>
    <t>Hloubení nezapažených rýh šířky přes 800 do 2 000 mm strojně s urovnáním dna do předepsaného profilu a spádu v hornině třídy těžitelnosti I skupiny 3 do 20 m3</t>
  </si>
  <si>
    <t>1545795315</t>
  </si>
  <si>
    <t>https://podminky.urs.cz/item/CS_URS_2023_01/132251251</t>
  </si>
  <si>
    <t>4*1,8*1</t>
  </si>
  <si>
    <t>-1129797754</t>
  </si>
  <si>
    <t>349*0,2</t>
  </si>
  <si>
    <t>27,5*4</t>
  </si>
  <si>
    <t>12,6</t>
  </si>
  <si>
    <t>7,2</t>
  </si>
  <si>
    <t>-5,2</t>
  </si>
  <si>
    <t>2136964674</t>
  </si>
  <si>
    <t>194,75*5</t>
  </si>
  <si>
    <t>559467</t>
  </si>
  <si>
    <t>-2107303027</t>
  </si>
  <si>
    <t>194,75*1,8</t>
  </si>
  <si>
    <t>-1522121262</t>
  </si>
  <si>
    <t>194,75</t>
  </si>
  <si>
    <t>-100720861</t>
  </si>
  <si>
    <t>7,2-1,6-0,4</t>
  </si>
  <si>
    <t>951698484</t>
  </si>
  <si>
    <t>4*1*0,4</t>
  </si>
  <si>
    <t>1427984678</t>
  </si>
  <si>
    <t>1,6*2 'Přepočtené koeficientem množství</t>
  </si>
  <si>
    <t>-2004214505</t>
  </si>
  <si>
    <t>-994796706</t>
  </si>
  <si>
    <t>41*0,02 'Přepočtené koeficientem množství</t>
  </si>
  <si>
    <t>618645515</t>
  </si>
  <si>
    <t>41*4</t>
  </si>
  <si>
    <t>547450887</t>
  </si>
  <si>
    <t>41*0,2*1,6</t>
  </si>
  <si>
    <t>1177375924</t>
  </si>
  <si>
    <t>4*1*0,1</t>
  </si>
  <si>
    <t>-1860454604</t>
  </si>
  <si>
    <t>-1895206243</t>
  </si>
  <si>
    <t>277</t>
  </si>
  <si>
    <t>-1504491935</t>
  </si>
  <si>
    <t>1438126380</t>
  </si>
  <si>
    <t>-1890346669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</si>
  <si>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</si>
  <si>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</si>
  <si>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1388488064</t>
  </si>
  <si>
    <t>https://podminky.urs.cz/item/CS_URS_2023_01/596212212</t>
  </si>
  <si>
    <t>-1145744754</t>
  </si>
  <si>
    <t>277*1,02 'Přepočtené koeficientem množství</t>
  </si>
  <si>
    <t>144421611</t>
  </si>
  <si>
    <t>40143125</t>
  </si>
  <si>
    <t>-626800977</t>
  </si>
  <si>
    <t>-613905058</t>
  </si>
  <si>
    <t>1137704025</t>
  </si>
  <si>
    <t>1153490354</t>
  </si>
  <si>
    <t>-1972645548</t>
  </si>
  <si>
    <t>-1289760983</t>
  </si>
  <si>
    <t>-1415710806</t>
  </si>
  <si>
    <t>R1344556</t>
  </si>
  <si>
    <t>Montáž vsakovací galerie 6000x3000x480</t>
  </si>
  <si>
    <t>-930868272</t>
  </si>
  <si>
    <t>-979628355</t>
  </si>
  <si>
    <t>314094</t>
  </si>
  <si>
    <t>Krycí panel pro poloblok, 120x60cm,PP</t>
  </si>
  <si>
    <t>1194325745</t>
  </si>
  <si>
    <t>-891559816</t>
  </si>
  <si>
    <t>588222442</t>
  </si>
  <si>
    <t>55376999</t>
  </si>
  <si>
    <t>1756908996</t>
  </si>
  <si>
    <t>-880368104</t>
  </si>
  <si>
    <t>-1281272546</t>
  </si>
  <si>
    <t>3301.37.09</t>
  </si>
  <si>
    <t>P/G - PE nástavec M, DN600 GUGU kryt D400</t>
  </si>
  <si>
    <t>183563569</t>
  </si>
  <si>
    <t>3906.80.00</t>
  </si>
  <si>
    <t>P NS 6, ST 660 l, DN160, jímka, PE</t>
  </si>
  <si>
    <t>-1129356413</t>
  </si>
  <si>
    <t>-654725123</t>
  </si>
  <si>
    <t>-2077412049</t>
  </si>
  <si>
    <t>-2079208296</t>
  </si>
  <si>
    <t>94410039</t>
  </si>
  <si>
    <t>417698321</t>
  </si>
  <si>
    <t>-924056436</t>
  </si>
  <si>
    <t>1776814675</t>
  </si>
  <si>
    <t>166033804</t>
  </si>
  <si>
    <t>86*1,02 'Přepočtené koeficientem množství</t>
  </si>
  <si>
    <t>1396987220</t>
  </si>
  <si>
    <t>3*1,02 'Přepočtené koeficientem množství</t>
  </si>
  <si>
    <t>978917273</t>
  </si>
  <si>
    <t>2*1,02 'Přepočtené koeficientem množství</t>
  </si>
  <si>
    <t>-1703063706</t>
  </si>
  <si>
    <t>-1594570086</t>
  </si>
  <si>
    <t>59*1,02 'Přepočtené koeficientem množství</t>
  </si>
  <si>
    <t>721206357</t>
  </si>
  <si>
    <t>919726123</t>
  </si>
  <si>
    <t>Geotextilie netkaná pro ochranu, separaci nebo filtraci měrná hmotnost přes 300 do 500 g/m2</t>
  </si>
  <si>
    <t>-774346650</t>
  </si>
  <si>
    <t>https://podminky.urs.cz/item/CS_URS_2023_01/919726123</t>
  </si>
  <si>
    <t>425795244</t>
  </si>
  <si>
    <t>-706825849</t>
  </si>
  <si>
    <t>R313443</t>
  </si>
  <si>
    <t xml:space="preserve">Demontáž stávajícího dřevěného stožáru včetně patky a likvidace odpadu </t>
  </si>
  <si>
    <t>-29614603</t>
  </si>
  <si>
    <t>R313449</t>
  </si>
  <si>
    <t>Demontáž stávajícího sušáku na prádlo, včetně patky a likvidace odpadu</t>
  </si>
  <si>
    <t>512412488</t>
  </si>
  <si>
    <t>R313478</t>
  </si>
  <si>
    <t>Přesunutí stávající tabulky dopravního značení na nové umístění</t>
  </si>
  <si>
    <t>1622507182</t>
  </si>
  <si>
    <t>-166016002</t>
  </si>
  <si>
    <t>-65411633</t>
  </si>
  <si>
    <t>34,858*14</t>
  </si>
  <si>
    <t>-1463446915</t>
  </si>
  <si>
    <t>34,858</t>
  </si>
  <si>
    <t>1144154695</t>
  </si>
  <si>
    <t>12324978</t>
  </si>
  <si>
    <t>20,24</t>
  </si>
  <si>
    <t>1116903602</t>
  </si>
  <si>
    <t>14,536</t>
  </si>
  <si>
    <t>1859881762</t>
  </si>
  <si>
    <t>2104882976</t>
  </si>
  <si>
    <t>1857684509</t>
  </si>
  <si>
    <t>300851427</t>
  </si>
  <si>
    <t>-1926386208</t>
  </si>
  <si>
    <t>-728795679</t>
  </si>
  <si>
    <t>1938137106</t>
  </si>
  <si>
    <t>807341950</t>
  </si>
  <si>
    <t>302109582</t>
  </si>
  <si>
    <t>-567143117</t>
  </si>
  <si>
    <t>SO 03 - Komunikace SO 03</t>
  </si>
  <si>
    <t>-1146236629</t>
  </si>
  <si>
    <t>2066537088</t>
  </si>
  <si>
    <t>121151103</t>
  </si>
  <si>
    <t>Sejmutí ornice strojně při souvislé ploše do 100 m2, tl. vrstvy do 200 mm</t>
  </si>
  <si>
    <t>-1801847835</t>
  </si>
  <si>
    <t>https://podminky.urs.cz/item/CS_URS_2023_01/121151103</t>
  </si>
  <si>
    <t>-540841663</t>
  </si>
  <si>
    <t>122251101</t>
  </si>
  <si>
    <t>Odkopávky a prokopávky nezapažené strojně v hornině třídy těžitelnosti I skupiny 3 do 20 m3</t>
  </si>
  <si>
    <t>688614558</t>
  </si>
  <si>
    <t>https://podminky.urs.cz/item/CS_URS_2023_01/122251101</t>
  </si>
  <si>
    <t>1674008723</t>
  </si>
  <si>
    <t>122351101</t>
  </si>
  <si>
    <t>Odkopávky a prokopávky nezapažené strojně v hornině třídy těžitelnosti II skupiny 4 do 20 m3</t>
  </si>
  <si>
    <t>-1074202640</t>
  </si>
  <si>
    <t>https://podminky.urs.cz/item/CS_URS_2023_01/122351101</t>
  </si>
  <si>
    <t>1192494498</t>
  </si>
  <si>
    <t>97*0,2</t>
  </si>
  <si>
    <t>7,5*4</t>
  </si>
  <si>
    <t>-1763723671</t>
  </si>
  <si>
    <t>49,4*5</t>
  </si>
  <si>
    <t>167151102</t>
  </si>
  <si>
    <t>Nakládání, skládání a překládání neulehlého výkopku nebo sypaniny strojně nakládání, množství do 100 m3, z horniny třídy těžitelnosti II, skupiny 4 a 5</t>
  </si>
  <si>
    <t>-527424153</t>
  </si>
  <si>
    <t>https://podminky.urs.cz/item/CS_URS_2023_01/167151102</t>
  </si>
  <si>
    <t>1103023701</t>
  </si>
  <si>
    <t>49,4*1,8</t>
  </si>
  <si>
    <t>1378742980</t>
  </si>
  <si>
    <t>49,4</t>
  </si>
  <si>
    <t>-1965210378</t>
  </si>
  <si>
    <t>-1959225598</t>
  </si>
  <si>
    <t>29*0,02 'Přepočtené koeficientem množství</t>
  </si>
  <si>
    <t>-897211736</t>
  </si>
  <si>
    <t>29*4</t>
  </si>
  <si>
    <t>70886141</t>
  </si>
  <si>
    <t>29*0,2*1,6</t>
  </si>
  <si>
    <t>-384410542</t>
  </si>
  <si>
    <t>-1151769568</t>
  </si>
  <si>
    <t>-1314683609</t>
  </si>
  <si>
    <t>859837840</t>
  </si>
  <si>
    <t>564861011</t>
  </si>
  <si>
    <t>Podklad ze štěrkodrti ŠD s rozprostřením a zhutněním plochy jednotlivě do 100 m2, po zhutnění tl. 200 mm</t>
  </si>
  <si>
    <t>-1607624556</t>
  </si>
  <si>
    <t>https://podminky.urs.cz/item/CS_URS_2023_01/564861011</t>
  </si>
  <si>
    <t>1571729411</t>
  </si>
  <si>
    <t>-1286246478</t>
  </si>
  <si>
    <t>2059428413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</si>
  <si>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</si>
  <si>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</si>
  <si>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-285851475</t>
  </si>
  <si>
    <t>https://podminky.urs.cz/item/CS_URS_2023_01/596212210</t>
  </si>
  <si>
    <t>-289230387</t>
  </si>
  <si>
    <t>42*1,03 'Přepočtené koeficientem množství</t>
  </si>
  <si>
    <t>-888565521</t>
  </si>
  <si>
    <t>989945785</t>
  </si>
  <si>
    <t>36*1,02 'Přepočtené koeficientem množství</t>
  </si>
  <si>
    <t>-1139172112</t>
  </si>
  <si>
    <t>4*1,02 'Přepočtené koeficientem množství</t>
  </si>
  <si>
    <t>-735321363</t>
  </si>
  <si>
    <t>-1805240683</t>
  </si>
  <si>
    <t>39*1,02 'Přepočtené koeficientem množství</t>
  </si>
  <si>
    <t>-1488455905</t>
  </si>
  <si>
    <t>-1582881445</t>
  </si>
  <si>
    <t>-1154385531</t>
  </si>
  <si>
    <t>1624126874</t>
  </si>
  <si>
    <t>15,12*14</t>
  </si>
  <si>
    <t>-321054662</t>
  </si>
  <si>
    <t>15,12</t>
  </si>
  <si>
    <t>-664238977</t>
  </si>
  <si>
    <t>8,8</t>
  </si>
  <si>
    <t>101796753</t>
  </si>
  <si>
    <t>6,32</t>
  </si>
  <si>
    <t>1826167550</t>
  </si>
  <si>
    <t>688542848</t>
  </si>
  <si>
    <t>-632129436</t>
  </si>
  <si>
    <t>1762104183</t>
  </si>
  <si>
    <t>-25274306</t>
  </si>
  <si>
    <t>378926076</t>
  </si>
  <si>
    <t>1322468542</t>
  </si>
  <si>
    <t>-266420006</t>
  </si>
  <si>
    <t>-1803168424</t>
  </si>
  <si>
    <t>-618361026</t>
  </si>
  <si>
    <t>SO 04 - Komunikace SO 04</t>
  </si>
  <si>
    <t>-1471370128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</si>
  <si>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</si>
  <si>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</si>
  <si>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-1588049844</t>
  </si>
  <si>
    <t>https://podminky.urs.cz/item/CS_URS_2023_01/113107322</t>
  </si>
  <si>
    <t>241102848</t>
  </si>
  <si>
    <t>-254359199</t>
  </si>
  <si>
    <t>932982092</t>
  </si>
  <si>
    <t>-1756454567</t>
  </si>
  <si>
    <t>-2147242540</t>
  </si>
  <si>
    <t>1773182929</t>
  </si>
  <si>
    <t>-1113156360</t>
  </si>
  <si>
    <t>939344299</t>
  </si>
  <si>
    <t>142*0,2</t>
  </si>
  <si>
    <t>22,5*4</t>
  </si>
  <si>
    <t>-1129083239</t>
  </si>
  <si>
    <t>118,4*5</t>
  </si>
  <si>
    <t>-369909864</t>
  </si>
  <si>
    <t>-8473730</t>
  </si>
  <si>
    <t>-549146455</t>
  </si>
  <si>
    <t>118,4*1,8</t>
  </si>
  <si>
    <t>691330330</t>
  </si>
  <si>
    <t>118,4</t>
  </si>
  <si>
    <t>-994316203</t>
  </si>
  <si>
    <t>-1945277634</t>
  </si>
  <si>
    <t>39*0,02 'Přepočtené koeficientem množství</t>
  </si>
  <si>
    <t>2019799413</t>
  </si>
  <si>
    <t>39*4</t>
  </si>
  <si>
    <t>-274847031</t>
  </si>
  <si>
    <t>39*0,2*1,6</t>
  </si>
  <si>
    <t>-1533731100</t>
  </si>
  <si>
    <t>-47062277</t>
  </si>
  <si>
    <t>117</t>
  </si>
  <si>
    <t>-943017962</t>
  </si>
  <si>
    <t>-908094076</t>
  </si>
  <si>
    <t>347267152</t>
  </si>
  <si>
    <t>-925111318</t>
  </si>
  <si>
    <t>1327323041</t>
  </si>
  <si>
    <t>12*1,02 'Přepočtené koeficientem množství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</si>
  <si>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</si>
  <si>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</si>
  <si>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-593154887</t>
  </si>
  <si>
    <t>https://podminky.urs.cz/item/CS_URS_2023_01/596412212</t>
  </si>
  <si>
    <t>59245035</t>
  </si>
  <si>
    <t>dlažba plošná betonová vegetační 200x200x80mm přírodní</t>
  </si>
  <si>
    <t>-2058042417</t>
  </si>
  <si>
    <t>105*1,02 'Přepočtené koeficientem množství</t>
  </si>
  <si>
    <t>1117897707</t>
  </si>
  <si>
    <t>-485756439</t>
  </si>
  <si>
    <t>80*1,02 'Přepočtené koeficientem množství</t>
  </si>
  <si>
    <t>1638694511</t>
  </si>
  <si>
    <t>952497182</t>
  </si>
  <si>
    <t>5*1,02 'Přepočtené koeficientem množství</t>
  </si>
  <si>
    <t>1000661876</t>
  </si>
  <si>
    <t>1342750183</t>
  </si>
  <si>
    <t>1973174493</t>
  </si>
  <si>
    <t>787012130</t>
  </si>
  <si>
    <t>-736084504</t>
  </si>
  <si>
    <t>M+D Chránička půlená 110, ochrana kabelu NN</t>
  </si>
  <si>
    <t>1081903486</t>
  </si>
  <si>
    <t>R138505</t>
  </si>
  <si>
    <t>Přesunutí kontejneru na odpad na nové místo určení do vzdálnosti 50 m</t>
  </si>
  <si>
    <t>1837070059</t>
  </si>
  <si>
    <t>R9441</t>
  </si>
  <si>
    <t>Ochrana stávající vzrostlé zeleně před poškozením</t>
  </si>
  <si>
    <t>-192002767</t>
  </si>
  <si>
    <t>R9991314</t>
  </si>
  <si>
    <t>M+D ocelové chráničky, k ochraně podzemního vodovodního vedení</t>
  </si>
  <si>
    <t>-650252328</t>
  </si>
  <si>
    <t>639647115</t>
  </si>
  <si>
    <t>-1245633611</t>
  </si>
  <si>
    <t>34,71*14</t>
  </si>
  <si>
    <t>-1731036135</t>
  </si>
  <si>
    <t>34,71</t>
  </si>
  <si>
    <t>-1413424103</t>
  </si>
  <si>
    <t>3,9</t>
  </si>
  <si>
    <t>-1060125380</t>
  </si>
  <si>
    <t>4,35</t>
  </si>
  <si>
    <t>15,4</t>
  </si>
  <si>
    <t>-629019629</t>
  </si>
  <si>
    <t>11,06</t>
  </si>
  <si>
    <t>-1062915491</t>
  </si>
  <si>
    <t>-413814298</t>
  </si>
  <si>
    <t>2100524214</t>
  </si>
  <si>
    <t>106094583</t>
  </si>
  <si>
    <t>442812455</t>
  </si>
  <si>
    <t>-871136532</t>
  </si>
  <si>
    <t>-1074454787</t>
  </si>
  <si>
    <t>1572842102</t>
  </si>
  <si>
    <t>-514983255</t>
  </si>
  <si>
    <t>-467779947</t>
  </si>
  <si>
    <t>SO 401 - Veřejné osvětlení SO 04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</si>
  <si>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</si>
  <si>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</si>
  <si>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</si>
  <si>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</si>
  <si>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</si>
  <si>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</si>
  <si>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 xml:space="preserve">    VRN9 - Ostatní náklady</t>
  </si>
  <si>
    <t>131251103</t>
  </si>
  <si>
    <t>Hloubení nezapažených jam a zářezů strojně s urovnáním dna do předepsaného profilu a spádu v hornině třídy těžitelnosti I skupiny 3 přes 50 do 100 m3</t>
  </si>
  <si>
    <t>CS ÚRS 2023 02</t>
  </si>
  <si>
    <t>-416663478</t>
  </si>
  <si>
    <t>https://podminky.urs.cz/item/CS_URS_2023_02/131251103</t>
  </si>
  <si>
    <t>základ pro stožáry</t>
  </si>
  <si>
    <t>1*1,5*1,5*2</t>
  </si>
  <si>
    <t>132251101</t>
  </si>
  <si>
    <t>Hloubení nezapažených rýh šířky do 800 mm strojně s urovnáním dna do předepsaného profilu a spádu v hornině třídy těžitelnosti I skupiny 3 do 20 m3</t>
  </si>
  <si>
    <t>-1412647767</t>
  </si>
  <si>
    <t>https://podminky.urs.cz/item/CS_URS_2023_02/132251101</t>
  </si>
  <si>
    <t>0,4*0,6*60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</si>
  <si>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</si>
  <si>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</si>
  <si>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-436406513</t>
  </si>
  <si>
    <t>https://podminky.urs.cz/item/CS_URS_2023_02/162211311</t>
  </si>
  <si>
    <t>4,5</t>
  </si>
  <si>
    <t>14,4</t>
  </si>
  <si>
    <t>-9,6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</si>
  <si>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</si>
  <si>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</si>
  <si>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-417156935</t>
  </si>
  <si>
    <t>https://podminky.urs.cz/item/CS_URS_2023_02/162751117</t>
  </si>
  <si>
    <t>9,3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</si>
  <si>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</si>
  <si>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</si>
  <si>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1769398248</t>
  </si>
  <si>
    <t>https://podminky.urs.cz/item/CS_URS_2023_02/162751119</t>
  </si>
  <si>
    <t>9,3*15</t>
  </si>
  <si>
    <t>-1320080365</t>
  </si>
  <si>
    <t>https://podminky.urs.cz/item/CS_URS_2023_02/171201231</t>
  </si>
  <si>
    <t>9,3*1,8</t>
  </si>
  <si>
    <t>1297999128</t>
  </si>
  <si>
    <t>https://podminky.urs.cz/item/CS_URS_2023_02/171251201</t>
  </si>
  <si>
    <t>736147812</t>
  </si>
  <si>
    <t>https://podminky.urs.cz/item/CS_URS_2023_02/174111101</t>
  </si>
  <si>
    <t>14,4-4,8</t>
  </si>
  <si>
    <t>-519777383</t>
  </si>
  <si>
    <t>https://podminky.urs.cz/item/CS_URS_2023_02/175111101</t>
  </si>
  <si>
    <t>60*0,2*0,4</t>
  </si>
  <si>
    <t>58331200</t>
  </si>
  <si>
    <t>štěrkopísek netříděný</t>
  </si>
  <si>
    <t>-1527416257</t>
  </si>
  <si>
    <t>4,8*2 'Přepočtené koeficientem množství</t>
  </si>
  <si>
    <t>496465957</t>
  </si>
  <si>
    <t>https://podminky.urs.cz/item/CS_URS_2023_02/181411131</t>
  </si>
  <si>
    <t>60*0,6</t>
  </si>
  <si>
    <t>925264321</t>
  </si>
  <si>
    <t>36*0,02 'Přepočtené koeficientem množství</t>
  </si>
  <si>
    <t>385605873</t>
  </si>
  <si>
    <t>https://podminky.urs.cz/item/CS_URS_2023_02/182303111</t>
  </si>
  <si>
    <t>tl.100mm (50mm x 2)</t>
  </si>
  <si>
    <t>36*2</t>
  </si>
  <si>
    <t>-1101602755</t>
  </si>
  <si>
    <t>36*0,1*1,6</t>
  </si>
  <si>
    <t>R89541</t>
  </si>
  <si>
    <t>M+D Krytí kabelu deskami AROT</t>
  </si>
  <si>
    <t>-459756400</t>
  </si>
  <si>
    <t>998225111</t>
  </si>
  <si>
    <t>Přesun hmot pro komunikace s krytem z kameniva, monolitickým betonovým nebo živičným dopravní vzdálenost do 200 m jakékoliv délky objektu</t>
  </si>
  <si>
    <t>-1023822768</t>
  </si>
  <si>
    <t>https://podminky.urs.cz/item/CS_URS_2023_02/998225111</t>
  </si>
  <si>
    <t>PSV</t>
  </si>
  <si>
    <t>Práce a dodávky PSV</t>
  </si>
  <si>
    <t>741</t>
  </si>
  <si>
    <t>Elektroinstalace - silnoproud</t>
  </si>
  <si>
    <t>741130021</t>
  </si>
  <si>
    <t>Ukončení vodičů a kabelů izolovaných s označením a zapojením na svorkovnici s otevřením a uzavřením krytu, průřezu žíly do 2,5 mm2</t>
  </si>
  <si>
    <t>-148228037</t>
  </si>
  <si>
    <t>https://podminky.urs.cz/item/CS_URS_2023_02/741130021</t>
  </si>
  <si>
    <t>741130025</t>
  </si>
  <si>
    <t>Ukončení vodičů a kabelů izolovaných s označením a zapojením na svorkovnici s otevřením a uzavřením krytu, průřezu žíly do 16 mm2</t>
  </si>
  <si>
    <t>1529667273</t>
  </si>
  <si>
    <t>https://podminky.urs.cz/item/CS_URS_2023_02/741130025</t>
  </si>
  <si>
    <t>998741101</t>
  </si>
  <si>
    <t>Přesun hmot pro silnoproud stanovený z hmotnosti přesunovaného materiálu vodorovná dopravní vzdálenost do 50 m v objektech výšky do 6 m</t>
  </si>
  <si>
    <t>-1461726105</t>
  </si>
  <si>
    <t>https://podminky.urs.cz/item/CS_URS_2023_02/998741101</t>
  </si>
  <si>
    <t>Práce a dodávky M</t>
  </si>
  <si>
    <t>21-M</t>
  </si>
  <si>
    <t>Elektromontáže</t>
  </si>
  <si>
    <t>210202013</t>
  </si>
  <si>
    <t>Montáž svítidel výbojkových se zapojením vodičů průmyslových nebo venkovních na výložník</t>
  </si>
  <si>
    <t>-926863325</t>
  </si>
  <si>
    <t>https://podminky.urs.cz/item/CS_URS_2023_02/210202013</t>
  </si>
  <si>
    <t>M.01</t>
  </si>
  <si>
    <t>Schréder TECEO  5307/10LED/350mA/WW/727/11W</t>
  </si>
  <si>
    <t>256</t>
  </si>
  <si>
    <t>179843612</t>
  </si>
  <si>
    <t>210204002</t>
  </si>
  <si>
    <t>Montáž stožárů osvětlení parkových ocelových</t>
  </si>
  <si>
    <t>-1231679700</t>
  </si>
  <si>
    <t>https://podminky.urs.cz/item/CS_URS_2023_02/210204002</t>
  </si>
  <si>
    <t>M.02</t>
  </si>
  <si>
    <t>stožár K-5, včetně ochranné manžety</t>
  </si>
  <si>
    <t>-543291116</t>
  </si>
  <si>
    <t>210204204</t>
  </si>
  <si>
    <t>Montáž elektrovýzbroje stožárů osvětlení 4 okruhy</t>
  </si>
  <si>
    <t>1986554245</t>
  </si>
  <si>
    <t>https://podminky.urs.cz/item/CS_URS_2023_02/210204204</t>
  </si>
  <si>
    <t>M.03</t>
  </si>
  <si>
    <t>Svorkovnice SV6.16.4   H116110</t>
  </si>
  <si>
    <t>1489105347</t>
  </si>
  <si>
    <t>210220020</t>
  </si>
  <si>
    <t>Montáž uzemňovacího vedení s upevněním, propojením a připojením pomocí svorek v zemi s izolací spojů vodičů FeZn páskou průřezu do 120 mm2 v městské zástavbě</t>
  </si>
  <si>
    <t>1637249989</t>
  </si>
  <si>
    <t>https://podminky.urs.cz/item/CS_URS_2023_02/210220020</t>
  </si>
  <si>
    <t>35442062</t>
  </si>
  <si>
    <t>pás zemnící 30x4mm FeZn</t>
  </si>
  <si>
    <t>128</t>
  </si>
  <si>
    <t>-1859501895</t>
  </si>
  <si>
    <t>210800411</t>
  </si>
  <si>
    <t>Montáž izolovaných vodičů měděných do 1 kV bez ukončení uložených v trubkách nebo lištách zatažených plných nebo laněných s PVC pláštěm, bezhalogenových, ohniodolných (např. CY, CHAH-V) průřezu žíly 0,5 až 16 mm2</t>
  </si>
  <si>
    <t>-715649680</t>
  </si>
  <si>
    <t>https://podminky.urs.cz/item/CS_URS_2023_02/210800411</t>
  </si>
  <si>
    <t>M.07</t>
  </si>
  <si>
    <t>Silový kabel pevný CYKY-J 4 X 16</t>
  </si>
  <si>
    <t>693798348</t>
  </si>
  <si>
    <t>78*1,1</t>
  </si>
  <si>
    <t>M.06</t>
  </si>
  <si>
    <t>Silový kabel CYKY-J 5 x 1,5</t>
  </si>
  <si>
    <t>87707939</t>
  </si>
  <si>
    <t>15*1,1</t>
  </si>
  <si>
    <t>218202016</t>
  </si>
  <si>
    <t>Demontáž svítidel výbojkových s odpojením vodičů průmyslových nebo venkovních ze sloupku parkového</t>
  </si>
  <si>
    <t>-1840341376</t>
  </si>
  <si>
    <t>https://podminky.urs.cz/item/CS_URS_2023_02/218202016</t>
  </si>
  <si>
    <t>218204002</t>
  </si>
  <si>
    <t>Demontáž stožárů osvětlení parkových ocelových</t>
  </si>
  <si>
    <t>-1879440309</t>
  </si>
  <si>
    <t>https://podminky.urs.cz/item/CS_URS_2023_02/218204002</t>
  </si>
  <si>
    <t>218204122</t>
  </si>
  <si>
    <t>Demontáž patic stožárů osvětlení betonových</t>
  </si>
  <si>
    <t>-1697272238</t>
  </si>
  <si>
    <t>https://podminky.urs.cz/item/CS_URS_2023_02/218204122</t>
  </si>
  <si>
    <t>218204204</t>
  </si>
  <si>
    <t>Demontáž elektrovýzbroje stožárů osvětlení 4 okruhy</t>
  </si>
  <si>
    <t>-1788207026</t>
  </si>
  <si>
    <t>https://podminky.urs.cz/item/CS_URS_2023_02/218204204</t>
  </si>
  <si>
    <t>R4512</t>
  </si>
  <si>
    <t>M+D Ukončovací hlava smršťovací</t>
  </si>
  <si>
    <t>257251001</t>
  </si>
  <si>
    <t>46-M</t>
  </si>
  <si>
    <t>Zemní práce při extr.mont.pracích</t>
  </si>
  <si>
    <t>460080014</t>
  </si>
  <si>
    <t>Základové konstrukce základ bez bednění do rostlé zeminy z monolitického betonu tř. C 16/20</t>
  </si>
  <si>
    <t>-1611534245</t>
  </si>
  <si>
    <t>https://podminky.urs.cz/item/CS_URS_2023_02/460080014</t>
  </si>
  <si>
    <t>Beton - základy pro sloupy</t>
  </si>
  <si>
    <t>0,8*0,6*0,6*2</t>
  </si>
  <si>
    <t>460510054</t>
  </si>
  <si>
    <t>Osazení kabelových prostupů včetně utěsnění a spárování z trub plastových do rýhy, bez výkopových prací bez obsypu, vnitřního průměru do 10 cm</t>
  </si>
  <si>
    <t>-473746028</t>
  </si>
  <si>
    <t>https://podminky.urs.cz/item/CS_URS_2023_02/460510054</t>
  </si>
  <si>
    <t>484513</t>
  </si>
  <si>
    <t>Chránička do země dvouplášťová Kopos KF 090063</t>
  </si>
  <si>
    <t>14112851</t>
  </si>
  <si>
    <t>80*1,05</t>
  </si>
  <si>
    <t>HZS</t>
  </si>
  <si>
    <t>Hodinové zúčtovací sazby</t>
  </si>
  <si>
    <t>HZS1292</t>
  </si>
  <si>
    <t>Hodinové zúčtovací sazby profesí HSV zemní a pomocné práce stavební dělník</t>
  </si>
  <si>
    <t>hod</t>
  </si>
  <si>
    <t>512</t>
  </si>
  <si>
    <t>1200509299</t>
  </si>
  <si>
    <t>https://podminky.urs.cz/item/CS_URS_2023_02/HZS1292</t>
  </si>
  <si>
    <t>558394274</t>
  </si>
  <si>
    <t>-991358794</t>
  </si>
  <si>
    <t>696732482</t>
  </si>
  <si>
    <t>-1577973372</t>
  </si>
  <si>
    <t>VRN9</t>
  </si>
  <si>
    <t>Ostatní náklady</t>
  </si>
  <si>
    <t>090001000.1</t>
  </si>
  <si>
    <t>Posudky, 8x měření intenzity elektrického osvětlení po dokončení VO a předložení protokolu o měření, 1x výchozí řevize pro VO</t>
  </si>
  <si>
    <t>1779971310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</si>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</sst>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6171" TargetMode="External" /><Relationship Id="rId3" Type="http://schemas.openxmlformats.org/officeDocument/2006/relationships/hyperlink" Target="https://podminky.urs.cz/item/CS_URS_2023_01/113107162" TargetMode="External" /><Relationship Id="rId4" Type="http://schemas.openxmlformats.org/officeDocument/2006/relationships/hyperlink" Target="https://podminky.urs.cz/item/CS_URS_2023_01/113107163" TargetMode="External" /><Relationship Id="rId5" Type="http://schemas.openxmlformats.org/officeDocument/2006/relationships/hyperlink" Target="https://podminky.urs.cz/item/CS_URS_2023_01/113107232" TargetMode="External" /><Relationship Id="rId6" Type="http://schemas.openxmlformats.org/officeDocument/2006/relationships/hyperlink" Target="https://podminky.urs.cz/item/CS_URS_2023_01/113107323" TargetMode="External" /><Relationship Id="rId7" Type="http://schemas.openxmlformats.org/officeDocument/2006/relationships/hyperlink" Target="https://podminky.urs.cz/item/CS_URS_2023_01/113107343" TargetMode="External" /><Relationship Id="rId8" Type="http://schemas.openxmlformats.org/officeDocument/2006/relationships/hyperlink" Target="https://podminky.urs.cz/item/CS_URS_2023_01/113201112" TargetMode="External" /><Relationship Id="rId9" Type="http://schemas.openxmlformats.org/officeDocument/2006/relationships/hyperlink" Target="https://podminky.urs.cz/item/CS_URS_2023_01/121151123" TargetMode="External" /><Relationship Id="rId10" Type="http://schemas.openxmlformats.org/officeDocument/2006/relationships/hyperlink" Target="https://podminky.urs.cz/item/CS_URS_2023_01/122211101" TargetMode="External" /><Relationship Id="rId11" Type="http://schemas.openxmlformats.org/officeDocument/2006/relationships/hyperlink" Target="https://podminky.urs.cz/item/CS_URS_2023_01/122251103" TargetMode="External" /><Relationship Id="rId12" Type="http://schemas.openxmlformats.org/officeDocument/2006/relationships/hyperlink" Target="https://podminky.urs.cz/item/CS_URS_2023_01/122311101" TargetMode="External" /><Relationship Id="rId13" Type="http://schemas.openxmlformats.org/officeDocument/2006/relationships/hyperlink" Target="https://podminky.urs.cz/item/CS_URS_2023_01/122351103" TargetMode="External" /><Relationship Id="rId14" Type="http://schemas.openxmlformats.org/officeDocument/2006/relationships/hyperlink" Target="https://podminky.urs.cz/item/CS_URS_2023_01/131151102" TargetMode="External" /><Relationship Id="rId15" Type="http://schemas.openxmlformats.org/officeDocument/2006/relationships/hyperlink" Target="https://podminky.urs.cz/item/CS_URS_2023_01/131213701" TargetMode="External" /><Relationship Id="rId16" Type="http://schemas.openxmlformats.org/officeDocument/2006/relationships/hyperlink" Target="https://podminky.urs.cz/item/CS_URS_2023_01/132251254" TargetMode="External" /><Relationship Id="rId17" Type="http://schemas.openxmlformats.org/officeDocument/2006/relationships/hyperlink" Target="https://podminky.urs.cz/item/CS_URS_2023_01/162751137" TargetMode="External" /><Relationship Id="rId18" Type="http://schemas.openxmlformats.org/officeDocument/2006/relationships/hyperlink" Target="https://podminky.urs.cz/item/CS_URS_2023_01/162751139" TargetMode="External" /><Relationship Id="rId19" Type="http://schemas.openxmlformats.org/officeDocument/2006/relationships/hyperlink" Target="https://podminky.urs.cz/item/CS_URS_2023_01/167151112" TargetMode="External" /><Relationship Id="rId20" Type="http://schemas.openxmlformats.org/officeDocument/2006/relationships/hyperlink" Target="https://podminky.urs.cz/item/CS_URS_2023_01/171201231" TargetMode="External" /><Relationship Id="rId21" Type="http://schemas.openxmlformats.org/officeDocument/2006/relationships/hyperlink" Target="https://podminky.urs.cz/item/CS_URS_2023_01/171251201" TargetMode="External" /><Relationship Id="rId22" Type="http://schemas.openxmlformats.org/officeDocument/2006/relationships/hyperlink" Target="https://podminky.urs.cz/item/CS_URS_2023_01/174111101" TargetMode="External" /><Relationship Id="rId23" Type="http://schemas.openxmlformats.org/officeDocument/2006/relationships/hyperlink" Target="https://podminky.urs.cz/item/CS_URS_2023_01/175111101" TargetMode="External" /><Relationship Id="rId24" Type="http://schemas.openxmlformats.org/officeDocument/2006/relationships/hyperlink" Target="https://podminky.urs.cz/item/CS_URS_2023_01/181411131" TargetMode="External" /><Relationship Id="rId25" Type="http://schemas.openxmlformats.org/officeDocument/2006/relationships/hyperlink" Target="https://podminky.urs.cz/item/CS_URS_2023_01/182303111" TargetMode="External" /><Relationship Id="rId26" Type="http://schemas.openxmlformats.org/officeDocument/2006/relationships/hyperlink" Target="https://podminky.urs.cz/item/CS_URS_2023_01/386120102" TargetMode="External" /><Relationship Id="rId27" Type="http://schemas.openxmlformats.org/officeDocument/2006/relationships/hyperlink" Target="https://podminky.urs.cz/item/CS_URS_2023_01/451572111" TargetMode="External" /><Relationship Id="rId28" Type="http://schemas.openxmlformats.org/officeDocument/2006/relationships/hyperlink" Target="https://podminky.urs.cz/item/CS_URS_2023_01/564831011" TargetMode="External" /><Relationship Id="rId29" Type="http://schemas.openxmlformats.org/officeDocument/2006/relationships/hyperlink" Target="https://podminky.urs.cz/item/CS_URS_2023_01/564851011" TargetMode="External" /><Relationship Id="rId30" Type="http://schemas.openxmlformats.org/officeDocument/2006/relationships/hyperlink" Target="https://podminky.urs.cz/item/CS_URS_2023_01/564861111" TargetMode="External" /><Relationship Id="rId31" Type="http://schemas.openxmlformats.org/officeDocument/2006/relationships/hyperlink" Target="https://podminky.urs.cz/item/CS_URS_2023_01/565165101" TargetMode="External" /><Relationship Id="rId32" Type="http://schemas.openxmlformats.org/officeDocument/2006/relationships/hyperlink" Target="https://podminky.urs.cz/item/CS_URS_2023_01/573211108" TargetMode="External" /><Relationship Id="rId33" Type="http://schemas.openxmlformats.org/officeDocument/2006/relationships/hyperlink" Target="https://podminky.urs.cz/item/CS_URS_2023_01/577144031" TargetMode="External" /><Relationship Id="rId34" Type="http://schemas.openxmlformats.org/officeDocument/2006/relationships/hyperlink" Target="https://podminky.urs.cz/item/CS_URS_2023_01/596211111" TargetMode="External" /><Relationship Id="rId35" Type="http://schemas.openxmlformats.org/officeDocument/2006/relationships/hyperlink" Target="https://podminky.urs.cz/item/CS_URS_2023_01/596212213" TargetMode="External" /><Relationship Id="rId36" Type="http://schemas.openxmlformats.org/officeDocument/2006/relationships/hyperlink" Target="https://podminky.urs.cz/item/CS_URS_2023_01/871315221" TargetMode="External" /><Relationship Id="rId37" Type="http://schemas.openxmlformats.org/officeDocument/2006/relationships/hyperlink" Target="https://podminky.urs.cz/item/CS_URS_2023_01/914111111" TargetMode="External" /><Relationship Id="rId38" Type="http://schemas.openxmlformats.org/officeDocument/2006/relationships/hyperlink" Target="https://podminky.urs.cz/item/CS_URS_2023_01/914511111" TargetMode="External" /><Relationship Id="rId39" Type="http://schemas.openxmlformats.org/officeDocument/2006/relationships/hyperlink" Target="https://podminky.urs.cz/item/CS_URS_2023_01/915111116" TargetMode="External" /><Relationship Id="rId40" Type="http://schemas.openxmlformats.org/officeDocument/2006/relationships/hyperlink" Target="https://podminky.urs.cz/item/CS_URS_2023_01/915121112" TargetMode="External" /><Relationship Id="rId41" Type="http://schemas.openxmlformats.org/officeDocument/2006/relationships/hyperlink" Target="https://podminky.urs.cz/item/CS_URS_2023_01/915121122" TargetMode="External" /><Relationship Id="rId42" Type="http://schemas.openxmlformats.org/officeDocument/2006/relationships/hyperlink" Target="https://podminky.urs.cz/item/CS_URS_2023_01/915131112" TargetMode="External" /><Relationship Id="rId43" Type="http://schemas.openxmlformats.org/officeDocument/2006/relationships/hyperlink" Target="https://podminky.urs.cz/item/CS_URS_2023_01/966006132" TargetMode="External" /><Relationship Id="rId44" Type="http://schemas.openxmlformats.org/officeDocument/2006/relationships/hyperlink" Target="https://podminky.urs.cz/item/CS_URS_2023_01/916131213" TargetMode="External" /><Relationship Id="rId45" Type="http://schemas.openxmlformats.org/officeDocument/2006/relationships/hyperlink" Target="https://podminky.urs.cz/item/CS_URS_2023_01/916231213" TargetMode="External" /><Relationship Id="rId46" Type="http://schemas.openxmlformats.org/officeDocument/2006/relationships/hyperlink" Target="https://podminky.urs.cz/item/CS_URS_2023_01/919122122" TargetMode="External" /><Relationship Id="rId47" Type="http://schemas.openxmlformats.org/officeDocument/2006/relationships/hyperlink" Target="https://podminky.urs.cz/item/CS_URS_2023_01/919735113" TargetMode="External" /><Relationship Id="rId48" Type="http://schemas.openxmlformats.org/officeDocument/2006/relationships/hyperlink" Target="https://podminky.urs.cz/item/CS_URS_2023_01/966051111" TargetMode="External" /><Relationship Id="rId49" Type="http://schemas.openxmlformats.org/officeDocument/2006/relationships/hyperlink" Target="https://podminky.urs.cz/item/CS_URS_2023_01/997221571" TargetMode="External" /><Relationship Id="rId50" Type="http://schemas.openxmlformats.org/officeDocument/2006/relationships/hyperlink" Target="https://podminky.urs.cz/item/CS_URS_2023_01/997221579" TargetMode="External" /><Relationship Id="rId51" Type="http://schemas.openxmlformats.org/officeDocument/2006/relationships/hyperlink" Target="https://podminky.urs.cz/item/CS_URS_2023_01/997221612" TargetMode="External" /><Relationship Id="rId52" Type="http://schemas.openxmlformats.org/officeDocument/2006/relationships/hyperlink" Target="https://podminky.urs.cz/item/CS_URS_2023_01/997221861" TargetMode="External" /><Relationship Id="rId53" Type="http://schemas.openxmlformats.org/officeDocument/2006/relationships/hyperlink" Target="https://podminky.urs.cz/item/CS_URS_2023_01/997221873" TargetMode="External" /><Relationship Id="rId54" Type="http://schemas.openxmlformats.org/officeDocument/2006/relationships/hyperlink" Target="https://podminky.urs.cz/item/CS_URS_2023_01/997221875" TargetMode="External" /><Relationship Id="rId55" Type="http://schemas.openxmlformats.org/officeDocument/2006/relationships/hyperlink" Target="https://podminky.urs.cz/item/CS_URS_2023_01/998223011" TargetMode="External" /><Relationship Id="rId56" Type="http://schemas.openxmlformats.org/officeDocument/2006/relationships/hyperlink" Target="https://podminky.urs.cz/item/CS_URS_2023_01/012203000" TargetMode="External" /><Relationship Id="rId5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3" TargetMode="External" /><Relationship Id="rId2" Type="http://schemas.openxmlformats.org/officeDocument/2006/relationships/hyperlink" Target="https://podminky.urs.cz/item/CS_URS_2023_01/113107343" TargetMode="External" /><Relationship Id="rId3" Type="http://schemas.openxmlformats.org/officeDocument/2006/relationships/hyperlink" Target="https://podminky.urs.cz/item/CS_URS_2023_01/121151113" TargetMode="External" /><Relationship Id="rId4" Type="http://schemas.openxmlformats.org/officeDocument/2006/relationships/hyperlink" Target="https://podminky.urs.cz/item/CS_URS_2023_01/122211101" TargetMode="External" /><Relationship Id="rId5" Type="http://schemas.openxmlformats.org/officeDocument/2006/relationships/hyperlink" Target="https://podminky.urs.cz/item/CS_URS_2023_01/122251102" TargetMode="External" /><Relationship Id="rId6" Type="http://schemas.openxmlformats.org/officeDocument/2006/relationships/hyperlink" Target="https://podminky.urs.cz/item/CS_URS_2023_01/122311101" TargetMode="External" /><Relationship Id="rId7" Type="http://schemas.openxmlformats.org/officeDocument/2006/relationships/hyperlink" Target="https://podminky.urs.cz/item/CS_URS_2023_01/122351102" TargetMode="External" /><Relationship Id="rId8" Type="http://schemas.openxmlformats.org/officeDocument/2006/relationships/hyperlink" Target="https://podminky.urs.cz/item/CS_URS_2023_01/131213701" TargetMode="External" /><Relationship Id="rId9" Type="http://schemas.openxmlformats.org/officeDocument/2006/relationships/hyperlink" Target="https://podminky.urs.cz/item/CS_URS_2023_01/131251100" TargetMode="External" /><Relationship Id="rId10" Type="http://schemas.openxmlformats.org/officeDocument/2006/relationships/hyperlink" Target="https://podminky.urs.cz/item/CS_URS_2023_01/132251251" TargetMode="External" /><Relationship Id="rId11" Type="http://schemas.openxmlformats.org/officeDocument/2006/relationships/hyperlink" Target="https://podminky.urs.cz/item/CS_URS_2023_01/162751137" TargetMode="External" /><Relationship Id="rId12" Type="http://schemas.openxmlformats.org/officeDocument/2006/relationships/hyperlink" Target="https://podminky.urs.cz/item/CS_URS_2023_01/162751139" TargetMode="External" /><Relationship Id="rId13" Type="http://schemas.openxmlformats.org/officeDocument/2006/relationships/hyperlink" Target="https://podminky.urs.cz/item/CS_URS_2023_01/167151112" TargetMode="External" /><Relationship Id="rId14" Type="http://schemas.openxmlformats.org/officeDocument/2006/relationships/hyperlink" Target="https://podminky.urs.cz/item/CS_URS_2023_01/171201231" TargetMode="External" /><Relationship Id="rId15" Type="http://schemas.openxmlformats.org/officeDocument/2006/relationships/hyperlink" Target="https://podminky.urs.cz/item/CS_URS_2023_01/171251201" TargetMode="External" /><Relationship Id="rId16" Type="http://schemas.openxmlformats.org/officeDocument/2006/relationships/hyperlink" Target="https://podminky.urs.cz/item/CS_URS_2023_01/174111101" TargetMode="External" /><Relationship Id="rId17" Type="http://schemas.openxmlformats.org/officeDocument/2006/relationships/hyperlink" Target="https://podminky.urs.cz/item/CS_URS_2023_01/175111101" TargetMode="External" /><Relationship Id="rId18" Type="http://schemas.openxmlformats.org/officeDocument/2006/relationships/hyperlink" Target="https://podminky.urs.cz/item/CS_URS_2023_01/181411131" TargetMode="External" /><Relationship Id="rId19" Type="http://schemas.openxmlformats.org/officeDocument/2006/relationships/hyperlink" Target="https://podminky.urs.cz/item/CS_URS_2023_01/182303111" TargetMode="External" /><Relationship Id="rId20" Type="http://schemas.openxmlformats.org/officeDocument/2006/relationships/hyperlink" Target="https://podminky.urs.cz/item/CS_URS_2023_01/451572111" TargetMode="External" /><Relationship Id="rId21" Type="http://schemas.openxmlformats.org/officeDocument/2006/relationships/hyperlink" Target="https://podminky.urs.cz/item/CS_URS_2023_01/564831011" TargetMode="External" /><Relationship Id="rId22" Type="http://schemas.openxmlformats.org/officeDocument/2006/relationships/hyperlink" Target="https://podminky.urs.cz/item/CS_URS_2023_01/564861111" TargetMode="External" /><Relationship Id="rId23" Type="http://schemas.openxmlformats.org/officeDocument/2006/relationships/hyperlink" Target="https://podminky.urs.cz/item/CS_URS_2023_01/565165101" TargetMode="External" /><Relationship Id="rId24" Type="http://schemas.openxmlformats.org/officeDocument/2006/relationships/hyperlink" Target="https://podminky.urs.cz/item/CS_URS_2023_01/573211108" TargetMode="External" /><Relationship Id="rId25" Type="http://schemas.openxmlformats.org/officeDocument/2006/relationships/hyperlink" Target="https://podminky.urs.cz/item/CS_URS_2023_01/577144031" TargetMode="External" /><Relationship Id="rId26" Type="http://schemas.openxmlformats.org/officeDocument/2006/relationships/hyperlink" Target="https://podminky.urs.cz/item/CS_URS_2023_01/596212212" TargetMode="External" /><Relationship Id="rId27" Type="http://schemas.openxmlformats.org/officeDocument/2006/relationships/hyperlink" Target="https://podminky.urs.cz/item/CS_URS_2023_01/871315221" TargetMode="External" /><Relationship Id="rId28" Type="http://schemas.openxmlformats.org/officeDocument/2006/relationships/hyperlink" Target="https://podminky.urs.cz/item/CS_URS_2023_01/914111111" TargetMode="External" /><Relationship Id="rId29" Type="http://schemas.openxmlformats.org/officeDocument/2006/relationships/hyperlink" Target="https://podminky.urs.cz/item/CS_URS_2023_01/914511111" TargetMode="External" /><Relationship Id="rId30" Type="http://schemas.openxmlformats.org/officeDocument/2006/relationships/hyperlink" Target="https://podminky.urs.cz/item/CS_URS_2023_01/915121112" TargetMode="External" /><Relationship Id="rId31" Type="http://schemas.openxmlformats.org/officeDocument/2006/relationships/hyperlink" Target="https://podminky.urs.cz/item/CS_URS_2023_01/915131112" TargetMode="External" /><Relationship Id="rId32" Type="http://schemas.openxmlformats.org/officeDocument/2006/relationships/hyperlink" Target="https://podminky.urs.cz/item/CS_URS_2023_01/916131213" TargetMode="External" /><Relationship Id="rId33" Type="http://schemas.openxmlformats.org/officeDocument/2006/relationships/hyperlink" Target="https://podminky.urs.cz/item/CS_URS_2023_01/916231213" TargetMode="External" /><Relationship Id="rId34" Type="http://schemas.openxmlformats.org/officeDocument/2006/relationships/hyperlink" Target="https://podminky.urs.cz/item/CS_URS_2023_01/919122122" TargetMode="External" /><Relationship Id="rId35" Type="http://schemas.openxmlformats.org/officeDocument/2006/relationships/hyperlink" Target="https://podminky.urs.cz/item/CS_URS_2023_01/919726123" TargetMode="External" /><Relationship Id="rId36" Type="http://schemas.openxmlformats.org/officeDocument/2006/relationships/hyperlink" Target="https://podminky.urs.cz/item/CS_URS_2023_01/919735113" TargetMode="External" /><Relationship Id="rId37" Type="http://schemas.openxmlformats.org/officeDocument/2006/relationships/hyperlink" Target="https://podminky.urs.cz/item/CS_URS_2023_01/966006132" TargetMode="External" /><Relationship Id="rId38" Type="http://schemas.openxmlformats.org/officeDocument/2006/relationships/hyperlink" Target="https://podminky.urs.cz/item/CS_URS_2023_01/997221571" TargetMode="External" /><Relationship Id="rId39" Type="http://schemas.openxmlformats.org/officeDocument/2006/relationships/hyperlink" Target="https://podminky.urs.cz/item/CS_URS_2023_01/997221579" TargetMode="External" /><Relationship Id="rId40" Type="http://schemas.openxmlformats.org/officeDocument/2006/relationships/hyperlink" Target="https://podminky.urs.cz/item/CS_URS_2023_01/997221612" TargetMode="External" /><Relationship Id="rId41" Type="http://schemas.openxmlformats.org/officeDocument/2006/relationships/hyperlink" Target="https://podminky.urs.cz/item/CS_URS_2023_01/997221861" TargetMode="External" /><Relationship Id="rId42" Type="http://schemas.openxmlformats.org/officeDocument/2006/relationships/hyperlink" Target="https://podminky.urs.cz/item/CS_URS_2023_01/997221873" TargetMode="External" /><Relationship Id="rId43" Type="http://schemas.openxmlformats.org/officeDocument/2006/relationships/hyperlink" Target="https://podminky.urs.cz/item/CS_URS_2023_01/997221875" TargetMode="External" /><Relationship Id="rId44" Type="http://schemas.openxmlformats.org/officeDocument/2006/relationships/hyperlink" Target="https://podminky.urs.cz/item/CS_URS_2023_01/998223011" TargetMode="External" /><Relationship Id="rId45" Type="http://schemas.openxmlformats.org/officeDocument/2006/relationships/hyperlink" Target="https://podminky.urs.cz/item/CS_URS_2023_01/012203000" TargetMode="External" /><Relationship Id="rId4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3" TargetMode="External" /><Relationship Id="rId2" Type="http://schemas.openxmlformats.org/officeDocument/2006/relationships/hyperlink" Target="https://podminky.urs.cz/item/CS_URS_2023_01/113107343" TargetMode="External" /><Relationship Id="rId3" Type="http://schemas.openxmlformats.org/officeDocument/2006/relationships/hyperlink" Target="https://podminky.urs.cz/item/CS_URS_2023_01/121151103" TargetMode="External" /><Relationship Id="rId4" Type="http://schemas.openxmlformats.org/officeDocument/2006/relationships/hyperlink" Target="https://podminky.urs.cz/item/CS_URS_2023_01/122211101" TargetMode="External" /><Relationship Id="rId5" Type="http://schemas.openxmlformats.org/officeDocument/2006/relationships/hyperlink" Target="https://podminky.urs.cz/item/CS_URS_2023_01/122251101" TargetMode="External" /><Relationship Id="rId6" Type="http://schemas.openxmlformats.org/officeDocument/2006/relationships/hyperlink" Target="https://podminky.urs.cz/item/CS_URS_2023_01/122311101" TargetMode="External" /><Relationship Id="rId7" Type="http://schemas.openxmlformats.org/officeDocument/2006/relationships/hyperlink" Target="https://podminky.urs.cz/item/CS_URS_2023_01/122351101" TargetMode="External" /><Relationship Id="rId8" Type="http://schemas.openxmlformats.org/officeDocument/2006/relationships/hyperlink" Target="https://podminky.urs.cz/item/CS_URS_2023_01/162751137" TargetMode="External" /><Relationship Id="rId9" Type="http://schemas.openxmlformats.org/officeDocument/2006/relationships/hyperlink" Target="https://podminky.urs.cz/item/CS_URS_2023_01/162751139" TargetMode="External" /><Relationship Id="rId10" Type="http://schemas.openxmlformats.org/officeDocument/2006/relationships/hyperlink" Target="https://podminky.urs.cz/item/CS_URS_2023_01/167151102" TargetMode="External" /><Relationship Id="rId11" Type="http://schemas.openxmlformats.org/officeDocument/2006/relationships/hyperlink" Target="https://podminky.urs.cz/item/CS_URS_2023_01/171201231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81411131" TargetMode="External" /><Relationship Id="rId14" Type="http://schemas.openxmlformats.org/officeDocument/2006/relationships/hyperlink" Target="https://podminky.urs.cz/item/CS_URS_2023_01/182303111" TargetMode="External" /><Relationship Id="rId15" Type="http://schemas.openxmlformats.org/officeDocument/2006/relationships/hyperlink" Target="https://podminky.urs.cz/item/CS_URS_2023_01/386120102" TargetMode="External" /><Relationship Id="rId16" Type="http://schemas.openxmlformats.org/officeDocument/2006/relationships/hyperlink" Target="https://podminky.urs.cz/item/CS_URS_2023_01/564831011" TargetMode="External" /><Relationship Id="rId17" Type="http://schemas.openxmlformats.org/officeDocument/2006/relationships/hyperlink" Target="https://podminky.urs.cz/item/CS_URS_2023_01/564861011" TargetMode="External" /><Relationship Id="rId18" Type="http://schemas.openxmlformats.org/officeDocument/2006/relationships/hyperlink" Target="https://podminky.urs.cz/item/CS_URS_2023_01/565165101" TargetMode="External" /><Relationship Id="rId19" Type="http://schemas.openxmlformats.org/officeDocument/2006/relationships/hyperlink" Target="https://podminky.urs.cz/item/CS_URS_2023_01/573211108" TargetMode="External" /><Relationship Id="rId20" Type="http://schemas.openxmlformats.org/officeDocument/2006/relationships/hyperlink" Target="https://podminky.urs.cz/item/CS_URS_2023_01/577144031" TargetMode="External" /><Relationship Id="rId21" Type="http://schemas.openxmlformats.org/officeDocument/2006/relationships/hyperlink" Target="https://podminky.urs.cz/item/CS_URS_2023_01/596212210" TargetMode="External" /><Relationship Id="rId22" Type="http://schemas.openxmlformats.org/officeDocument/2006/relationships/hyperlink" Target="https://podminky.urs.cz/item/CS_URS_2023_01/916131213" TargetMode="External" /><Relationship Id="rId23" Type="http://schemas.openxmlformats.org/officeDocument/2006/relationships/hyperlink" Target="https://podminky.urs.cz/item/CS_URS_2023_01/916231213" TargetMode="External" /><Relationship Id="rId24" Type="http://schemas.openxmlformats.org/officeDocument/2006/relationships/hyperlink" Target="https://podminky.urs.cz/item/CS_URS_2023_01/919122122" TargetMode="External" /><Relationship Id="rId25" Type="http://schemas.openxmlformats.org/officeDocument/2006/relationships/hyperlink" Target="https://podminky.urs.cz/item/CS_URS_2023_01/919735113" TargetMode="External" /><Relationship Id="rId26" Type="http://schemas.openxmlformats.org/officeDocument/2006/relationships/hyperlink" Target="https://podminky.urs.cz/item/CS_URS_2023_01/997221571" TargetMode="External" /><Relationship Id="rId27" Type="http://schemas.openxmlformats.org/officeDocument/2006/relationships/hyperlink" Target="https://podminky.urs.cz/item/CS_URS_2023_01/997221579" TargetMode="External" /><Relationship Id="rId28" Type="http://schemas.openxmlformats.org/officeDocument/2006/relationships/hyperlink" Target="https://podminky.urs.cz/item/CS_URS_2023_01/997221612" TargetMode="External" /><Relationship Id="rId29" Type="http://schemas.openxmlformats.org/officeDocument/2006/relationships/hyperlink" Target="https://podminky.urs.cz/item/CS_URS_2023_01/997221873" TargetMode="External" /><Relationship Id="rId30" Type="http://schemas.openxmlformats.org/officeDocument/2006/relationships/hyperlink" Target="https://podminky.urs.cz/item/CS_URS_2023_01/997221875" TargetMode="External" /><Relationship Id="rId31" Type="http://schemas.openxmlformats.org/officeDocument/2006/relationships/hyperlink" Target="https://podminky.urs.cz/item/CS_URS_2023_01/998223011" TargetMode="External" /><Relationship Id="rId32" Type="http://schemas.openxmlformats.org/officeDocument/2006/relationships/hyperlink" Target="https://podminky.urs.cz/item/CS_URS_2023_01/012203000" TargetMode="External" /><Relationship Id="rId3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322" TargetMode="External" /><Relationship Id="rId3" Type="http://schemas.openxmlformats.org/officeDocument/2006/relationships/hyperlink" Target="https://podminky.urs.cz/item/CS_URS_2023_01/113107323" TargetMode="External" /><Relationship Id="rId4" Type="http://schemas.openxmlformats.org/officeDocument/2006/relationships/hyperlink" Target="https://podminky.urs.cz/item/CS_URS_2023_01/113107343" TargetMode="External" /><Relationship Id="rId5" Type="http://schemas.openxmlformats.org/officeDocument/2006/relationships/hyperlink" Target="https://podminky.urs.cz/item/CS_URS_2023_01/121151113" TargetMode="External" /><Relationship Id="rId6" Type="http://schemas.openxmlformats.org/officeDocument/2006/relationships/hyperlink" Target="https://podminky.urs.cz/item/CS_URS_2023_01/122211101" TargetMode="External" /><Relationship Id="rId7" Type="http://schemas.openxmlformats.org/officeDocument/2006/relationships/hyperlink" Target="https://podminky.urs.cz/item/CS_URS_2023_01/122251102" TargetMode="External" /><Relationship Id="rId8" Type="http://schemas.openxmlformats.org/officeDocument/2006/relationships/hyperlink" Target="https://podminky.urs.cz/item/CS_URS_2023_01/122311101" TargetMode="External" /><Relationship Id="rId9" Type="http://schemas.openxmlformats.org/officeDocument/2006/relationships/hyperlink" Target="https://podminky.urs.cz/item/CS_URS_2023_01/122351102" TargetMode="External" /><Relationship Id="rId10" Type="http://schemas.openxmlformats.org/officeDocument/2006/relationships/hyperlink" Target="https://podminky.urs.cz/item/CS_URS_2023_01/162751137" TargetMode="External" /><Relationship Id="rId11" Type="http://schemas.openxmlformats.org/officeDocument/2006/relationships/hyperlink" Target="https://podminky.urs.cz/item/CS_URS_2023_01/162751139" TargetMode="External" /><Relationship Id="rId12" Type="http://schemas.openxmlformats.org/officeDocument/2006/relationships/hyperlink" Target="https://podminky.urs.cz/item/CS_URS_2023_01/167151102" TargetMode="External" /><Relationship Id="rId13" Type="http://schemas.openxmlformats.org/officeDocument/2006/relationships/hyperlink" Target="https://podminky.urs.cz/item/CS_URS_2023_01/167151112" TargetMode="External" /><Relationship Id="rId14" Type="http://schemas.openxmlformats.org/officeDocument/2006/relationships/hyperlink" Target="https://podminky.urs.cz/item/CS_URS_2023_01/171201231" TargetMode="External" /><Relationship Id="rId15" Type="http://schemas.openxmlformats.org/officeDocument/2006/relationships/hyperlink" Target="https://podminky.urs.cz/item/CS_URS_2023_01/171251201" TargetMode="External" /><Relationship Id="rId16" Type="http://schemas.openxmlformats.org/officeDocument/2006/relationships/hyperlink" Target="https://podminky.urs.cz/item/CS_URS_2023_01/181411131" TargetMode="External" /><Relationship Id="rId17" Type="http://schemas.openxmlformats.org/officeDocument/2006/relationships/hyperlink" Target="https://podminky.urs.cz/item/CS_URS_2023_01/182303111" TargetMode="External" /><Relationship Id="rId18" Type="http://schemas.openxmlformats.org/officeDocument/2006/relationships/hyperlink" Target="https://podminky.urs.cz/item/CS_URS_2023_01/564831011" TargetMode="External" /><Relationship Id="rId19" Type="http://schemas.openxmlformats.org/officeDocument/2006/relationships/hyperlink" Target="https://podminky.urs.cz/item/CS_URS_2023_01/564861111" TargetMode="External" /><Relationship Id="rId20" Type="http://schemas.openxmlformats.org/officeDocument/2006/relationships/hyperlink" Target="https://podminky.urs.cz/item/CS_URS_2023_01/565165101" TargetMode="External" /><Relationship Id="rId21" Type="http://schemas.openxmlformats.org/officeDocument/2006/relationships/hyperlink" Target="https://podminky.urs.cz/item/CS_URS_2023_01/573211108" TargetMode="External" /><Relationship Id="rId22" Type="http://schemas.openxmlformats.org/officeDocument/2006/relationships/hyperlink" Target="https://podminky.urs.cz/item/CS_URS_2023_01/577144031" TargetMode="External" /><Relationship Id="rId23" Type="http://schemas.openxmlformats.org/officeDocument/2006/relationships/hyperlink" Target="https://podminky.urs.cz/item/CS_URS_2023_01/596212210" TargetMode="External" /><Relationship Id="rId24" Type="http://schemas.openxmlformats.org/officeDocument/2006/relationships/hyperlink" Target="https://podminky.urs.cz/item/CS_URS_2023_01/596412212" TargetMode="External" /><Relationship Id="rId25" Type="http://schemas.openxmlformats.org/officeDocument/2006/relationships/hyperlink" Target="https://podminky.urs.cz/item/CS_URS_2023_01/916131213" TargetMode="External" /><Relationship Id="rId26" Type="http://schemas.openxmlformats.org/officeDocument/2006/relationships/hyperlink" Target="https://podminky.urs.cz/item/CS_URS_2023_01/916231213" TargetMode="External" /><Relationship Id="rId27" Type="http://schemas.openxmlformats.org/officeDocument/2006/relationships/hyperlink" Target="https://podminky.urs.cz/item/CS_URS_2023_01/919122122" TargetMode="External" /><Relationship Id="rId28" Type="http://schemas.openxmlformats.org/officeDocument/2006/relationships/hyperlink" Target="https://podminky.urs.cz/item/CS_URS_2023_01/919726123" TargetMode="External" /><Relationship Id="rId29" Type="http://schemas.openxmlformats.org/officeDocument/2006/relationships/hyperlink" Target="https://podminky.urs.cz/item/CS_URS_2023_01/919735113" TargetMode="External" /><Relationship Id="rId30" Type="http://schemas.openxmlformats.org/officeDocument/2006/relationships/hyperlink" Target="https://podminky.urs.cz/item/CS_URS_2023_01/997221571" TargetMode="External" /><Relationship Id="rId31" Type="http://schemas.openxmlformats.org/officeDocument/2006/relationships/hyperlink" Target="https://podminky.urs.cz/item/CS_URS_2023_01/997221579" TargetMode="External" /><Relationship Id="rId32" Type="http://schemas.openxmlformats.org/officeDocument/2006/relationships/hyperlink" Target="https://podminky.urs.cz/item/CS_URS_2023_01/997221612" TargetMode="External" /><Relationship Id="rId33" Type="http://schemas.openxmlformats.org/officeDocument/2006/relationships/hyperlink" Target="https://podminky.urs.cz/item/CS_URS_2023_01/997221861" TargetMode="External" /><Relationship Id="rId34" Type="http://schemas.openxmlformats.org/officeDocument/2006/relationships/hyperlink" Target="https://podminky.urs.cz/item/CS_URS_2023_01/997221873" TargetMode="External" /><Relationship Id="rId35" Type="http://schemas.openxmlformats.org/officeDocument/2006/relationships/hyperlink" Target="https://podminky.urs.cz/item/CS_URS_2023_01/997221875" TargetMode="External" /><Relationship Id="rId36" Type="http://schemas.openxmlformats.org/officeDocument/2006/relationships/hyperlink" Target="https://podminky.urs.cz/item/CS_URS_2023_01/998223011" TargetMode="External" /><Relationship Id="rId37" Type="http://schemas.openxmlformats.org/officeDocument/2006/relationships/hyperlink" Target="https://podminky.urs.cz/item/CS_URS_2023_01/012203000" TargetMode="External" /><Relationship Id="rId3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1251103" TargetMode="External" /><Relationship Id="rId2" Type="http://schemas.openxmlformats.org/officeDocument/2006/relationships/hyperlink" Target="https://podminky.urs.cz/item/CS_URS_2023_02/132251101" TargetMode="External" /><Relationship Id="rId3" Type="http://schemas.openxmlformats.org/officeDocument/2006/relationships/hyperlink" Target="https://podminky.urs.cz/item/CS_URS_2023_02/162211311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2751119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1251201" TargetMode="External" /><Relationship Id="rId8" Type="http://schemas.openxmlformats.org/officeDocument/2006/relationships/hyperlink" Target="https://podminky.urs.cz/item/CS_URS_2023_02/174111101" TargetMode="External" /><Relationship Id="rId9" Type="http://schemas.openxmlformats.org/officeDocument/2006/relationships/hyperlink" Target="https://podminky.urs.cz/item/CS_URS_2023_02/175111101" TargetMode="External" /><Relationship Id="rId10" Type="http://schemas.openxmlformats.org/officeDocument/2006/relationships/hyperlink" Target="https://podminky.urs.cz/item/CS_URS_2023_02/181411131" TargetMode="External" /><Relationship Id="rId11" Type="http://schemas.openxmlformats.org/officeDocument/2006/relationships/hyperlink" Target="https://podminky.urs.cz/item/CS_URS_2023_02/182303111" TargetMode="External" /><Relationship Id="rId12" Type="http://schemas.openxmlformats.org/officeDocument/2006/relationships/hyperlink" Target="https://podminky.urs.cz/item/CS_URS_2023_02/998225111" TargetMode="External" /><Relationship Id="rId13" Type="http://schemas.openxmlformats.org/officeDocument/2006/relationships/hyperlink" Target="https://podminky.urs.cz/item/CS_URS_2023_02/741130021" TargetMode="External" /><Relationship Id="rId14" Type="http://schemas.openxmlformats.org/officeDocument/2006/relationships/hyperlink" Target="https://podminky.urs.cz/item/CS_URS_2023_02/741130025" TargetMode="External" /><Relationship Id="rId15" Type="http://schemas.openxmlformats.org/officeDocument/2006/relationships/hyperlink" Target="https://podminky.urs.cz/item/CS_URS_2023_02/998741101" TargetMode="External" /><Relationship Id="rId16" Type="http://schemas.openxmlformats.org/officeDocument/2006/relationships/hyperlink" Target="https://podminky.urs.cz/item/CS_URS_2023_02/210202013" TargetMode="External" /><Relationship Id="rId17" Type="http://schemas.openxmlformats.org/officeDocument/2006/relationships/hyperlink" Target="https://podminky.urs.cz/item/CS_URS_2023_02/210204002" TargetMode="External" /><Relationship Id="rId18" Type="http://schemas.openxmlformats.org/officeDocument/2006/relationships/hyperlink" Target="https://podminky.urs.cz/item/CS_URS_2023_02/210204204" TargetMode="External" /><Relationship Id="rId19" Type="http://schemas.openxmlformats.org/officeDocument/2006/relationships/hyperlink" Target="https://podminky.urs.cz/item/CS_URS_2023_02/210220020" TargetMode="External" /><Relationship Id="rId20" Type="http://schemas.openxmlformats.org/officeDocument/2006/relationships/hyperlink" Target="https://podminky.urs.cz/item/CS_URS_2023_02/210800411" TargetMode="External" /><Relationship Id="rId21" Type="http://schemas.openxmlformats.org/officeDocument/2006/relationships/hyperlink" Target="https://podminky.urs.cz/item/CS_URS_2023_02/218202016" TargetMode="External" /><Relationship Id="rId22" Type="http://schemas.openxmlformats.org/officeDocument/2006/relationships/hyperlink" Target="https://podminky.urs.cz/item/CS_URS_2023_02/218204002" TargetMode="External" /><Relationship Id="rId23" Type="http://schemas.openxmlformats.org/officeDocument/2006/relationships/hyperlink" Target="https://podminky.urs.cz/item/CS_URS_2023_02/218204122" TargetMode="External" /><Relationship Id="rId24" Type="http://schemas.openxmlformats.org/officeDocument/2006/relationships/hyperlink" Target="https://podminky.urs.cz/item/CS_URS_2023_02/218204204" TargetMode="External" /><Relationship Id="rId25" Type="http://schemas.openxmlformats.org/officeDocument/2006/relationships/hyperlink" Target="https://podminky.urs.cz/item/CS_URS_2023_02/460080014" TargetMode="External" /><Relationship Id="rId26" Type="http://schemas.openxmlformats.org/officeDocument/2006/relationships/hyperlink" Target="https://podminky.urs.cz/item/CS_URS_2023_02/460510054" TargetMode="External" /><Relationship Id="rId27" Type="http://schemas.openxmlformats.org/officeDocument/2006/relationships/hyperlink" Target="https://podminky.urs.cz/item/CS_URS_2023_02/HZS1292" TargetMode="External" /><Relationship Id="rId2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NE2D59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K1904 Parkování v lokalitě Osada - Jih v Litvínově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Litvínov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28. 6. 2023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Litvínov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NE2D Projekt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Jaroslav Kudláček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Komunikace SO 01'!J30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01 - Komunikace SO 01'!P92</f>
        <v>0</v>
      </c>
      <c r="AV55" s="122">
        <f>'SO 01 - Komunikace SO 01'!J33</f>
        <v>0</v>
      </c>
      <c r="AW55" s="122">
        <f>'SO 01 - Komunikace SO 01'!J34</f>
        <v>0</v>
      </c>
      <c r="AX55" s="122">
        <f>'SO 01 - Komunikace SO 01'!J35</f>
        <v>0</v>
      </c>
      <c r="AY55" s="122">
        <f>'SO 01 - Komunikace SO 01'!J36</f>
        <v>0</v>
      </c>
      <c r="AZ55" s="122">
        <f>'SO 01 - Komunikace SO 01'!F33</f>
        <v>0</v>
      </c>
      <c r="BA55" s="122">
        <f>'SO 01 - Komunikace SO 01'!F34</f>
        <v>0</v>
      </c>
      <c r="BB55" s="122">
        <f>'SO 01 - Komunikace SO 01'!F35</f>
        <v>0</v>
      </c>
      <c r="BC55" s="122">
        <f>'SO 01 - Komunikace SO 01'!F36</f>
        <v>0</v>
      </c>
      <c r="BD55" s="124">
        <f>'SO 01 - Komunikace SO 01'!F37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Komunikace SO 02'!J30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'SO 02 - Komunikace SO 02'!P91</f>
        <v>0</v>
      </c>
      <c r="AV56" s="122">
        <f>'SO 02 - Komunikace SO 02'!J33</f>
        <v>0</v>
      </c>
      <c r="AW56" s="122">
        <f>'SO 02 - Komunikace SO 02'!J34</f>
        <v>0</v>
      </c>
      <c r="AX56" s="122">
        <f>'SO 02 - Komunikace SO 02'!J35</f>
        <v>0</v>
      </c>
      <c r="AY56" s="122">
        <f>'SO 02 - Komunikace SO 02'!J36</f>
        <v>0</v>
      </c>
      <c r="AZ56" s="122">
        <f>'SO 02 - Komunikace SO 02'!F33</f>
        <v>0</v>
      </c>
      <c r="BA56" s="122">
        <f>'SO 02 - Komunikace SO 02'!F34</f>
        <v>0</v>
      </c>
      <c r="BB56" s="122">
        <f>'SO 02 - Komunikace SO 02'!F35</f>
        <v>0</v>
      </c>
      <c r="BC56" s="122">
        <f>'SO 02 - Komunikace SO 02'!F36</f>
        <v>0</v>
      </c>
      <c r="BD56" s="124">
        <f>'SO 02 - Komunikace SO 02'!F37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03 - Komunikace SO 03'!J30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'SO 03 - Komunikace SO 03'!P90</f>
        <v>0</v>
      </c>
      <c r="AV57" s="122">
        <f>'SO 03 - Komunikace SO 03'!J33</f>
        <v>0</v>
      </c>
      <c r="AW57" s="122">
        <f>'SO 03 - Komunikace SO 03'!J34</f>
        <v>0</v>
      </c>
      <c r="AX57" s="122">
        <f>'SO 03 - Komunikace SO 03'!J35</f>
        <v>0</v>
      </c>
      <c r="AY57" s="122">
        <f>'SO 03 - Komunikace SO 03'!J36</f>
        <v>0</v>
      </c>
      <c r="AZ57" s="122">
        <f>'SO 03 - Komunikace SO 03'!F33</f>
        <v>0</v>
      </c>
      <c r="BA57" s="122">
        <f>'SO 03 - Komunikace SO 03'!F34</f>
        <v>0</v>
      </c>
      <c r="BB57" s="122">
        <f>'SO 03 - Komunikace SO 03'!F35</f>
        <v>0</v>
      </c>
      <c r="BC57" s="122">
        <f>'SO 03 - Komunikace SO 03'!F36</f>
        <v>0</v>
      </c>
      <c r="BD57" s="124">
        <f>'SO 03 - Komunikace SO 03'!F37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04 - Komunikace SO 04'!J30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'SO 04 - Komunikace SO 04'!P89</f>
        <v>0</v>
      </c>
      <c r="AV58" s="122">
        <f>'SO 04 - Komunikace SO 04'!J33</f>
        <v>0</v>
      </c>
      <c r="AW58" s="122">
        <f>'SO 04 - Komunikace SO 04'!J34</f>
        <v>0</v>
      </c>
      <c r="AX58" s="122">
        <f>'SO 04 - Komunikace SO 04'!J35</f>
        <v>0</v>
      </c>
      <c r="AY58" s="122">
        <f>'SO 04 - Komunikace SO 04'!J36</f>
        <v>0</v>
      </c>
      <c r="AZ58" s="122">
        <f>'SO 04 - Komunikace SO 04'!F33</f>
        <v>0</v>
      </c>
      <c r="BA58" s="122">
        <f>'SO 04 - Komunikace SO 04'!F34</f>
        <v>0</v>
      </c>
      <c r="BB58" s="122">
        <f>'SO 04 - Komunikace SO 04'!F35</f>
        <v>0</v>
      </c>
      <c r="BC58" s="122">
        <f>'SO 04 - Komunikace SO 04'!F36</f>
        <v>0</v>
      </c>
      <c r="BD58" s="124">
        <f>'SO 04 - Komunikace SO 04'!F37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401 - Veřejné osvětlen...'!J30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6">
        <v>0</v>
      </c>
      <c r="AT59" s="127">
        <f>ROUND(SUM(AV59:AW59),2)</f>
        <v>0</v>
      </c>
      <c r="AU59" s="128">
        <f>'SO 401 - Veřejné osvětlen...'!P93</f>
        <v>0</v>
      </c>
      <c r="AV59" s="127">
        <f>'SO 401 - Veřejné osvětlen...'!J33</f>
        <v>0</v>
      </c>
      <c r="AW59" s="127">
        <f>'SO 401 - Veřejné osvětlen...'!J34</f>
        <v>0</v>
      </c>
      <c r="AX59" s="127">
        <f>'SO 401 - Veřejné osvětlen...'!J35</f>
        <v>0</v>
      </c>
      <c r="AY59" s="127">
        <f>'SO 401 - Veřejné osvětlen...'!J36</f>
        <v>0</v>
      </c>
      <c r="AZ59" s="127">
        <f>'SO 401 - Veřejné osvětlen...'!F33</f>
        <v>0</v>
      </c>
      <c r="BA59" s="127">
        <f>'SO 401 - Veřejné osvětlen...'!F34</f>
        <v>0</v>
      </c>
      <c r="BB59" s="127">
        <f>'SO 401 - Veřejné osvětlen...'!F35</f>
        <v>0</v>
      </c>
      <c r="BC59" s="127">
        <f>'SO 401 - Veřejné osvětlen...'!F36</f>
        <v>0</v>
      </c>
      <c r="BD59" s="129">
        <f>'SO 401 - Veřejné osvětlen...'!F37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Komunikace SO 01'!C2" display="/"/>
    <hyperlink ref="A56" location="'SO 02 - Komunikace SO 02'!C2" display="/"/>
    <hyperlink ref="A57" location="'SO 03 - Komunikace SO 03'!C2" display="/"/>
    <hyperlink ref="A58" location="'SO 04 - Komunikace SO 04'!C2" display="/"/>
    <hyperlink ref="A59" location="'SO 401 - Veřejné osvětle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K1904 Parkování v lokalitě Osada - Jih v Litvínově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ROUND((SUM(BE92:BE390)),2)</f>
        <v>0</v>
      </c>
      <c r="G33" s="40"/>
      <c r="H33" s="40"/>
      <c r="I33" s="150">
        <v>0.21</v>
      </c>
      <c r="J33" s="149">
        <f>ROUND(((SUM(BE92:BE390))*I33),2)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ROUND((SUM(BF92:BF390)),2)</f>
        <v>0</v>
      </c>
      <c r="G34" s="40"/>
      <c r="H34" s="40"/>
      <c r="I34" s="150">
        <v>0.15</v>
      </c>
      <c r="J34" s="149">
        <f>ROUND(((SUM(BF92:BF390))*I34),2)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ROUND((SUM(BG92:BG390)),2)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ROUND((SUM(BH92:BH390)),2)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ROUND((SUM(BI92:BI390)),2)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K1904 Parkování v lokalitě Osada - Jih v Litvínově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Komunikace SO 01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Litvínov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Litvínov</v>
      </c>
      <c r="G54" s="42"/>
      <c r="H54" s="42"/>
      <c r="I54" s="34" t="s">
        <v>31</v>
      </c>
      <c r="J54" s="38" t="str">
        <f>E21</f>
        <v>NE2D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J197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J202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</v>
      </c>
      <c r="E64" s="176"/>
      <c r="F64" s="176"/>
      <c r="G64" s="176"/>
      <c r="H64" s="176"/>
      <c r="I64" s="176"/>
      <c r="J64" s="177">
        <f>J207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J246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108</v>
      </c>
      <c r="E66" s="176"/>
      <c r="F66" s="176"/>
      <c r="G66" s="176"/>
      <c r="H66" s="176"/>
      <c r="I66" s="176"/>
      <c r="J66" s="177">
        <f>J281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109</v>
      </c>
      <c r="E67" s="176"/>
      <c r="F67" s="176"/>
      <c r="G67" s="176"/>
      <c r="H67" s="176"/>
      <c r="I67" s="176"/>
      <c r="J67" s="177">
        <f>J338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110</v>
      </c>
      <c r="E68" s="176"/>
      <c r="F68" s="176"/>
      <c r="G68" s="176"/>
      <c r="H68" s="176"/>
      <c r="I68" s="176"/>
      <c r="J68" s="177">
        <f>J365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111</v>
      </c>
      <c r="E69" s="170"/>
      <c r="F69" s="170"/>
      <c r="G69" s="170"/>
      <c r="H69" s="170"/>
      <c r="I69" s="170"/>
      <c r="J69" s="171">
        <f>J368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J369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113</v>
      </c>
      <c r="E71" s="176"/>
      <c r="F71" s="176"/>
      <c r="G71" s="176"/>
      <c r="H71" s="176"/>
      <c r="I71" s="176"/>
      <c r="J71" s="177">
        <f>J380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114</v>
      </c>
      <c r="E72" s="176"/>
      <c r="F72" s="176"/>
      <c r="G72" s="176"/>
      <c r="H72" s="176"/>
      <c r="I72" s="176"/>
      <c r="J72" s="177">
        <f>J389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115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2" t="str">
        <f>E7</f>
        <v>K1904 Parkování v lokalitě Osada - Jih v Litvínově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96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SO 01 - Komunikace SO 01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Litvínov</v>
      </c>
      <c r="G86" s="42"/>
      <c r="H86" s="42"/>
      <c r="I86" s="34" t="s">
        <v>23</v>
      </c>
      <c r="J86" s="74" t="str">
        <f>IF(J12="","",J12)</f>
        <v>28. 6. 2023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E15</f>
        <v>Město Litvínov</v>
      </c>
      <c r="G88" s="42"/>
      <c r="H88" s="42"/>
      <c r="I88" s="34" t="s">
        <v>31</v>
      </c>
      <c r="J88" s="38" t="str">
        <f>E21</f>
        <v>NE2D Projekt s.r.o.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34</v>
      </c>
      <c r="J89" s="38" t="str">
        <f>E24</f>
        <v>Jaroslav Kudláček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116</v>
      </c>
      <c r="D91" s="182" t="s">
        <v>57</v>
      </c>
      <c r="E91" s="182" t="s">
        <v>53</v>
      </c>
      <c r="F91" s="182" t="s">
        <v>54</v>
      </c>
      <c r="G91" s="182" t="s">
        <v>117</v>
      </c>
      <c r="H91" s="182" t="s">
        <v>118</v>
      </c>
      <c r="I91" s="182" t="s">
        <v>119</v>
      </c>
      <c r="J91" s="182" t="s">
        <v>100</v>
      </c>
      <c r="K91" s="183" t="s">
        <v>120</v>
      </c>
      <c r="L91" s="184"/>
      <c r="M91" s="94" t="s">
        <v>19</v>
      </c>
      <c r="N91" s="95" t="s">
        <v>42</v>
      </c>
      <c r="O91" s="95" t="s">
        <v>121</v>
      </c>
      <c r="P91" s="95" t="s">
        <v>122</v>
      </c>
      <c r="Q91" s="95" t="s">
        <v>123</v>
      </c>
      <c r="R91" s="95" t="s">
        <v>124</v>
      </c>
      <c r="S91" s="95" t="s">
        <v>125</v>
      </c>
      <c r="T91" s="96" t="s">
        <v>126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127</v>
      </c>
      <c r="D92" s="42"/>
      <c r="E92" s="42"/>
      <c r="F92" s="42"/>
      <c r="G92" s="42"/>
      <c r="H92" s="42"/>
      <c r="I92" s="42"/>
      <c r="J92" s="185">
        <f>BK92</f>
        <v>0</v>
      </c>
      <c r="K92" s="42"/>
      <c r="L92" s="46"/>
      <c r="M92" s="97"/>
      <c r="N92" s="186"/>
      <c r="O92" s="98"/>
      <c r="P92" s="187">
        <f>P93+P368</f>
        <v>0</v>
      </c>
      <c r="Q92" s="98"/>
      <c r="R92" s="187">
        <f>R93+R368</f>
        <v>632.8038308</v>
      </c>
      <c r="S92" s="98"/>
      <c r="T92" s="188">
        <f>T93+T368</f>
        <v>561.0618000000001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101</v>
      </c>
      <c r="BK92" s="189">
        <f>BK93+BK368</f>
        <v>0</v>
      </c>
    </row>
    <row r="93" spans="1:63" s="12" customFormat="1" ht="25.9" customHeight="1">
      <c r="A93" s="12"/>
      <c r="B93" s="190"/>
      <c r="C93" s="191"/>
      <c r="D93" s="192" t="s">
        <v>71</v>
      </c>
      <c r="E93" s="193" t="s">
        <v>128</v>
      </c>
      <c r="F93" s="193" t="s">
        <v>129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P94+P197+P202+P207+P246+P281+P338+P365</f>
        <v>0</v>
      </c>
      <c r="Q93" s="198"/>
      <c r="R93" s="199">
        <f>R94+R197+R202+R207+R246+R281+R338+R365</f>
        <v>632.8038308</v>
      </c>
      <c r="S93" s="198"/>
      <c r="T93" s="200">
        <f>T94+T197+T202+T207+T246+T281+T338+T365</f>
        <v>561.0618000000001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72</v>
      </c>
      <c r="AY93" s="201" t="s">
        <v>130</v>
      </c>
      <c r="BK93" s="203">
        <f>BK94+BK197+BK202+BK207+BK246+BK281+BK338+BK365</f>
        <v>0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80</v>
      </c>
      <c r="F94" s="204" t="s">
        <v>131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SUM(P95:P196)</f>
        <v>0</v>
      </c>
      <c r="Q94" s="198"/>
      <c r="R94" s="199">
        <f>SUM(R95:R196)</f>
        <v>140.96506</v>
      </c>
      <c r="S94" s="198"/>
      <c r="T94" s="200">
        <f>SUM(T95:T196)</f>
        <v>550.416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80</v>
      </c>
      <c r="AY94" s="201" t="s">
        <v>130</v>
      </c>
      <c r="BK94" s="203">
        <f>SUM(BK95:BK196)</f>
        <v>0</v>
      </c>
    </row>
    <row r="95" spans="1:65" s="2" customFormat="1" ht="37.8" customHeight="1">
      <c r="A95" s="40"/>
      <c r="B95" s="41"/>
      <c r="C95" s="206" t="s">
        <v>80</v>
      </c>
      <c r="D95" s="206" t="s">
        <v>132</v>
      </c>
      <c r="E95" s="207" t="s">
        <v>133</v>
      </c>
      <c r="F95" s="208" t="s">
        <v>134</v>
      </c>
      <c r="G95" s="209" t="s">
        <v>135</v>
      </c>
      <c r="H95" s="210">
        <v>76</v>
      </c>
      <c r="I95" s="211"/>
      <c r="J95" s="212">
        <f>ROUND(I95*H95,2)</f>
        <v>0</v>
      </c>
      <c r="K95" s="208" t="s">
        <v>136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0.26</v>
      </c>
      <c r="T95" s="216">
        <f>S95*H95</f>
        <v>19.76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137</v>
      </c>
      <c r="AT95" s="217" t="s">
        <v>132</v>
      </c>
      <c r="AU95" s="217" t="s">
        <v>82</v>
      </c>
      <c r="AY95" s="19" t="s">
        <v>130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137</v>
      </c>
      <c r="BM95" s="217" t="s">
        <v>138</v>
      </c>
    </row>
    <row r="96" spans="1:47" s="2" customFormat="1" ht="12">
      <c r="A96" s="40"/>
      <c r="B96" s="41"/>
      <c r="C96" s="42"/>
      <c r="D96" s="219" t="s">
        <v>139</v>
      </c>
      <c r="E96" s="42"/>
      <c r="F96" s="220" t="s">
        <v>140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139</v>
      </c>
      <c r="AU96" s="19" t="s">
        <v>82</v>
      </c>
    </row>
    <row r="97" spans="1:51" s="13" customFormat="1" ht="12">
      <c r="A97" s="13"/>
      <c r="B97" s="224"/>
      <c r="C97" s="225"/>
      <c r="D97" s="226" t="s">
        <v>141</v>
      </c>
      <c r="E97" s="227" t="s">
        <v>19</v>
      </c>
      <c r="F97" s="228" t="s">
        <v>142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141</v>
      </c>
      <c r="AU97" s="234" t="s">
        <v>82</v>
      </c>
      <c r="AV97" s="13" t="s">
        <v>80</v>
      </c>
      <c r="AW97" s="13" t="s">
        <v>33</v>
      </c>
      <c r="AX97" s="13" t="s">
        <v>72</v>
      </c>
      <c r="AY97" s="234" t="s">
        <v>130</v>
      </c>
    </row>
    <row r="98" spans="1:51" s="14" customFormat="1" ht="12">
      <c r="A98" s="14"/>
      <c r="B98" s="235"/>
      <c r="C98" s="236"/>
      <c r="D98" s="226" t="s">
        <v>141</v>
      </c>
      <c r="E98" s="237" t="s">
        <v>19</v>
      </c>
      <c r="F98" s="238" t="s">
        <v>143</v>
      </c>
      <c r="G98" s="236"/>
      <c r="H98" s="239">
        <v>76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141</v>
      </c>
      <c r="AU98" s="245" t="s">
        <v>82</v>
      </c>
      <c r="AV98" s="14" t="s">
        <v>82</v>
      </c>
      <c r="AW98" s="14" t="s">
        <v>33</v>
      </c>
      <c r="AX98" s="14" t="s">
        <v>80</v>
      </c>
      <c r="AY98" s="245" t="s">
        <v>130</v>
      </c>
    </row>
    <row r="99" spans="1:65" s="2" customFormat="1" ht="33" customHeight="1">
      <c r="A99" s="40"/>
      <c r="B99" s="41"/>
      <c r="C99" s="206" t="s">
        <v>82</v>
      </c>
      <c r="D99" s="206" t="s">
        <v>132</v>
      </c>
      <c r="E99" s="207" t="s">
        <v>144</v>
      </c>
      <c r="F99" s="208" t="s">
        <v>145</v>
      </c>
      <c r="G99" s="209" t="s">
        <v>135</v>
      </c>
      <c r="H99" s="210">
        <v>66</v>
      </c>
      <c r="I99" s="211"/>
      <c r="J99" s="212">
        <f>ROUND(I99*H99,2)</f>
        <v>0</v>
      </c>
      <c r="K99" s="208" t="s">
        <v>136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0.295</v>
      </c>
      <c r="T99" s="216">
        <f>S99*H99</f>
        <v>19.47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137</v>
      </c>
      <c r="AT99" s="217" t="s">
        <v>132</v>
      </c>
      <c r="AU99" s="217" t="s">
        <v>82</v>
      </c>
      <c r="AY99" s="19" t="s">
        <v>130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137</v>
      </c>
      <c r="BM99" s="217" t="s">
        <v>146</v>
      </c>
    </row>
    <row r="100" spans="1:47" s="2" customFormat="1" ht="12">
      <c r="A100" s="40"/>
      <c r="B100" s="41"/>
      <c r="C100" s="42"/>
      <c r="D100" s="219" t="s">
        <v>139</v>
      </c>
      <c r="E100" s="42"/>
      <c r="F100" s="220" t="s">
        <v>147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139</v>
      </c>
      <c r="AU100" s="19" t="s">
        <v>82</v>
      </c>
    </row>
    <row r="101" spans="1:51" s="13" customFormat="1" ht="12">
      <c r="A101" s="13"/>
      <c r="B101" s="224"/>
      <c r="C101" s="225"/>
      <c r="D101" s="226" t="s">
        <v>141</v>
      </c>
      <c r="E101" s="227" t="s">
        <v>19</v>
      </c>
      <c r="F101" s="228" t="s">
        <v>148</v>
      </c>
      <c r="G101" s="225"/>
      <c r="H101" s="227" t="s">
        <v>19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141</v>
      </c>
      <c r="AU101" s="234" t="s">
        <v>82</v>
      </c>
      <c r="AV101" s="13" t="s">
        <v>80</v>
      </c>
      <c r="AW101" s="13" t="s">
        <v>33</v>
      </c>
      <c r="AX101" s="13" t="s">
        <v>72</v>
      </c>
      <c r="AY101" s="234" t="s">
        <v>130</v>
      </c>
    </row>
    <row r="102" spans="1:51" s="14" customFormat="1" ht="12">
      <c r="A102" s="14"/>
      <c r="B102" s="235"/>
      <c r="C102" s="236"/>
      <c r="D102" s="226" t="s">
        <v>141</v>
      </c>
      <c r="E102" s="237" t="s">
        <v>19</v>
      </c>
      <c r="F102" s="238" t="s">
        <v>149</v>
      </c>
      <c r="G102" s="236"/>
      <c r="H102" s="239">
        <v>66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141</v>
      </c>
      <c r="AU102" s="245" t="s">
        <v>82</v>
      </c>
      <c r="AV102" s="14" t="s">
        <v>82</v>
      </c>
      <c r="AW102" s="14" t="s">
        <v>33</v>
      </c>
      <c r="AX102" s="14" t="s">
        <v>80</v>
      </c>
      <c r="AY102" s="245" t="s">
        <v>130</v>
      </c>
    </row>
    <row r="103" spans="1:65" s="2" customFormat="1" ht="37.8" customHeight="1">
      <c r="A103" s="40"/>
      <c r="B103" s="41"/>
      <c r="C103" s="206" t="s">
        <v>150</v>
      </c>
      <c r="D103" s="206" t="s">
        <v>132</v>
      </c>
      <c r="E103" s="207" t="s">
        <v>151</v>
      </c>
      <c r="F103" s="208" t="s">
        <v>152</v>
      </c>
      <c r="G103" s="209" t="s">
        <v>135</v>
      </c>
      <c r="H103" s="210">
        <v>76</v>
      </c>
      <c r="I103" s="211"/>
      <c r="J103" s="212">
        <f>ROUND(I103*H103,2)</f>
        <v>0</v>
      </c>
      <c r="K103" s="208" t="s">
        <v>136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0.29</v>
      </c>
      <c r="T103" s="216">
        <f>S103*H103</f>
        <v>22.04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137</v>
      </c>
      <c r="AT103" s="217" t="s">
        <v>132</v>
      </c>
      <c r="AU103" s="217" t="s">
        <v>82</v>
      </c>
      <c r="AY103" s="19" t="s">
        <v>130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137</v>
      </c>
      <c r="BM103" s="217" t="s">
        <v>153</v>
      </c>
    </row>
    <row r="104" spans="1:47" s="2" customFormat="1" ht="12">
      <c r="A104" s="40"/>
      <c r="B104" s="41"/>
      <c r="C104" s="42"/>
      <c r="D104" s="219" t="s">
        <v>139</v>
      </c>
      <c r="E104" s="42"/>
      <c r="F104" s="220" t="s">
        <v>154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139</v>
      </c>
      <c r="AU104" s="19" t="s">
        <v>82</v>
      </c>
    </row>
    <row r="105" spans="1:51" s="13" customFormat="1" ht="12">
      <c r="A105" s="13"/>
      <c r="B105" s="224"/>
      <c r="C105" s="225"/>
      <c r="D105" s="226" t="s">
        <v>141</v>
      </c>
      <c r="E105" s="227" t="s">
        <v>19</v>
      </c>
      <c r="F105" s="228" t="s">
        <v>142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141</v>
      </c>
      <c r="AU105" s="234" t="s">
        <v>82</v>
      </c>
      <c r="AV105" s="13" t="s">
        <v>80</v>
      </c>
      <c r="AW105" s="13" t="s">
        <v>33</v>
      </c>
      <c r="AX105" s="13" t="s">
        <v>72</v>
      </c>
      <c r="AY105" s="234" t="s">
        <v>130</v>
      </c>
    </row>
    <row r="106" spans="1:51" s="14" customFormat="1" ht="12">
      <c r="A106" s="14"/>
      <c r="B106" s="235"/>
      <c r="C106" s="236"/>
      <c r="D106" s="226" t="s">
        <v>141</v>
      </c>
      <c r="E106" s="237" t="s">
        <v>19</v>
      </c>
      <c r="F106" s="238" t="s">
        <v>143</v>
      </c>
      <c r="G106" s="236"/>
      <c r="H106" s="239">
        <v>76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141</v>
      </c>
      <c r="AU106" s="245" t="s">
        <v>82</v>
      </c>
      <c r="AV106" s="14" t="s">
        <v>82</v>
      </c>
      <c r="AW106" s="14" t="s">
        <v>33</v>
      </c>
      <c r="AX106" s="14" t="s">
        <v>80</v>
      </c>
      <c r="AY106" s="245" t="s">
        <v>130</v>
      </c>
    </row>
    <row r="107" spans="1:65" s="2" customFormat="1" ht="37.8" customHeight="1">
      <c r="A107" s="40"/>
      <c r="B107" s="41"/>
      <c r="C107" s="206" t="s">
        <v>137</v>
      </c>
      <c r="D107" s="206" t="s">
        <v>132</v>
      </c>
      <c r="E107" s="207" t="s">
        <v>155</v>
      </c>
      <c r="F107" s="208" t="s">
        <v>156</v>
      </c>
      <c r="G107" s="209" t="s">
        <v>135</v>
      </c>
      <c r="H107" s="210">
        <v>66</v>
      </c>
      <c r="I107" s="211"/>
      <c r="J107" s="212">
        <f>ROUND(I107*H107,2)</f>
        <v>0</v>
      </c>
      <c r="K107" s="208" t="s">
        <v>136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0.44</v>
      </c>
      <c r="T107" s="216">
        <f>S107*H107</f>
        <v>29.04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137</v>
      </c>
      <c r="AT107" s="217" t="s">
        <v>132</v>
      </c>
      <c r="AU107" s="217" t="s">
        <v>82</v>
      </c>
      <c r="AY107" s="19" t="s">
        <v>130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137</v>
      </c>
      <c r="BM107" s="217" t="s">
        <v>157</v>
      </c>
    </row>
    <row r="108" spans="1:47" s="2" customFormat="1" ht="12">
      <c r="A108" s="40"/>
      <c r="B108" s="41"/>
      <c r="C108" s="42"/>
      <c r="D108" s="219" t="s">
        <v>139</v>
      </c>
      <c r="E108" s="42"/>
      <c r="F108" s="220" t="s">
        <v>158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139</v>
      </c>
      <c r="AU108" s="19" t="s">
        <v>82</v>
      </c>
    </row>
    <row r="109" spans="1:51" s="13" customFormat="1" ht="12">
      <c r="A109" s="13"/>
      <c r="B109" s="224"/>
      <c r="C109" s="225"/>
      <c r="D109" s="226" t="s">
        <v>141</v>
      </c>
      <c r="E109" s="227" t="s">
        <v>19</v>
      </c>
      <c r="F109" s="228" t="s">
        <v>148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141</v>
      </c>
      <c r="AU109" s="234" t="s">
        <v>82</v>
      </c>
      <c r="AV109" s="13" t="s">
        <v>80</v>
      </c>
      <c r="AW109" s="13" t="s">
        <v>33</v>
      </c>
      <c r="AX109" s="13" t="s">
        <v>72</v>
      </c>
      <c r="AY109" s="234" t="s">
        <v>130</v>
      </c>
    </row>
    <row r="110" spans="1:51" s="14" customFormat="1" ht="12">
      <c r="A110" s="14"/>
      <c r="B110" s="235"/>
      <c r="C110" s="236"/>
      <c r="D110" s="226" t="s">
        <v>141</v>
      </c>
      <c r="E110" s="237" t="s">
        <v>19</v>
      </c>
      <c r="F110" s="238" t="s">
        <v>149</v>
      </c>
      <c r="G110" s="236"/>
      <c r="H110" s="239">
        <v>66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141</v>
      </c>
      <c r="AU110" s="245" t="s">
        <v>82</v>
      </c>
      <c r="AV110" s="14" t="s">
        <v>82</v>
      </c>
      <c r="AW110" s="14" t="s">
        <v>33</v>
      </c>
      <c r="AX110" s="14" t="s">
        <v>80</v>
      </c>
      <c r="AY110" s="245" t="s">
        <v>130</v>
      </c>
    </row>
    <row r="111" spans="1:65" s="2" customFormat="1" ht="37.8" customHeight="1">
      <c r="A111" s="40"/>
      <c r="B111" s="41"/>
      <c r="C111" s="206" t="s">
        <v>159</v>
      </c>
      <c r="D111" s="206" t="s">
        <v>132</v>
      </c>
      <c r="E111" s="207" t="s">
        <v>160</v>
      </c>
      <c r="F111" s="208" t="s">
        <v>161</v>
      </c>
      <c r="G111" s="209" t="s">
        <v>135</v>
      </c>
      <c r="H111" s="210">
        <v>678</v>
      </c>
      <c r="I111" s="211"/>
      <c r="J111" s="212">
        <f>ROUND(I111*H111,2)</f>
        <v>0</v>
      </c>
      <c r="K111" s="208" t="s">
        <v>136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0.625</v>
      </c>
      <c r="T111" s="216">
        <f>S111*H111</f>
        <v>423.75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137</v>
      </c>
      <c r="AT111" s="217" t="s">
        <v>132</v>
      </c>
      <c r="AU111" s="217" t="s">
        <v>82</v>
      </c>
      <c r="AY111" s="19" t="s">
        <v>130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137</v>
      </c>
      <c r="BM111" s="217" t="s">
        <v>162</v>
      </c>
    </row>
    <row r="112" spans="1:47" s="2" customFormat="1" ht="12">
      <c r="A112" s="40"/>
      <c r="B112" s="41"/>
      <c r="C112" s="42"/>
      <c r="D112" s="219" t="s">
        <v>139</v>
      </c>
      <c r="E112" s="42"/>
      <c r="F112" s="220" t="s">
        <v>163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139</v>
      </c>
      <c r="AU112" s="19" t="s">
        <v>82</v>
      </c>
    </row>
    <row r="113" spans="1:51" s="13" customFormat="1" ht="12">
      <c r="A113" s="13"/>
      <c r="B113" s="224"/>
      <c r="C113" s="225"/>
      <c r="D113" s="226" t="s">
        <v>141</v>
      </c>
      <c r="E113" s="227" t="s">
        <v>19</v>
      </c>
      <c r="F113" s="228" t="s">
        <v>164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141</v>
      </c>
      <c r="AU113" s="234" t="s">
        <v>82</v>
      </c>
      <c r="AV113" s="13" t="s">
        <v>80</v>
      </c>
      <c r="AW113" s="13" t="s">
        <v>33</v>
      </c>
      <c r="AX113" s="13" t="s">
        <v>72</v>
      </c>
      <c r="AY113" s="234" t="s">
        <v>130</v>
      </c>
    </row>
    <row r="114" spans="1:51" s="14" customFormat="1" ht="12">
      <c r="A114" s="14"/>
      <c r="B114" s="235"/>
      <c r="C114" s="236"/>
      <c r="D114" s="226" t="s">
        <v>141</v>
      </c>
      <c r="E114" s="237" t="s">
        <v>19</v>
      </c>
      <c r="F114" s="238" t="s">
        <v>165</v>
      </c>
      <c r="G114" s="236"/>
      <c r="H114" s="239">
        <v>678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141</v>
      </c>
      <c r="AU114" s="245" t="s">
        <v>82</v>
      </c>
      <c r="AV114" s="14" t="s">
        <v>82</v>
      </c>
      <c r="AW114" s="14" t="s">
        <v>33</v>
      </c>
      <c r="AX114" s="14" t="s">
        <v>80</v>
      </c>
      <c r="AY114" s="245" t="s">
        <v>130</v>
      </c>
    </row>
    <row r="115" spans="1:65" s="2" customFormat="1" ht="37.8" customHeight="1">
      <c r="A115" s="40"/>
      <c r="B115" s="41"/>
      <c r="C115" s="206" t="s">
        <v>166</v>
      </c>
      <c r="D115" s="206" t="s">
        <v>132</v>
      </c>
      <c r="E115" s="207" t="s">
        <v>167</v>
      </c>
      <c r="F115" s="208" t="s">
        <v>168</v>
      </c>
      <c r="G115" s="209" t="s">
        <v>135</v>
      </c>
      <c r="H115" s="210">
        <v>26</v>
      </c>
      <c r="I115" s="211"/>
      <c r="J115" s="212">
        <f>ROUND(I115*H115,2)</f>
        <v>0</v>
      </c>
      <c r="K115" s="208" t="s">
        <v>136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0.44</v>
      </c>
      <c r="T115" s="216">
        <f>S115*H115</f>
        <v>11.44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137</v>
      </c>
      <c r="AT115" s="217" t="s">
        <v>132</v>
      </c>
      <c r="AU115" s="217" t="s">
        <v>82</v>
      </c>
      <c r="AY115" s="19" t="s">
        <v>130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137</v>
      </c>
      <c r="BM115" s="217" t="s">
        <v>169</v>
      </c>
    </row>
    <row r="116" spans="1:47" s="2" customFormat="1" ht="12">
      <c r="A116" s="40"/>
      <c r="B116" s="41"/>
      <c r="C116" s="42"/>
      <c r="D116" s="219" t="s">
        <v>139</v>
      </c>
      <c r="E116" s="42"/>
      <c r="F116" s="220" t="s">
        <v>170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139</v>
      </c>
      <c r="AU116" s="19" t="s">
        <v>82</v>
      </c>
    </row>
    <row r="117" spans="1:51" s="13" customFormat="1" ht="12">
      <c r="A117" s="13"/>
      <c r="B117" s="224"/>
      <c r="C117" s="225"/>
      <c r="D117" s="226" t="s">
        <v>141</v>
      </c>
      <c r="E117" s="227" t="s">
        <v>19</v>
      </c>
      <c r="F117" s="228" t="s">
        <v>171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141</v>
      </c>
      <c r="AU117" s="234" t="s">
        <v>82</v>
      </c>
      <c r="AV117" s="13" t="s">
        <v>80</v>
      </c>
      <c r="AW117" s="13" t="s">
        <v>33</v>
      </c>
      <c r="AX117" s="13" t="s">
        <v>72</v>
      </c>
      <c r="AY117" s="234" t="s">
        <v>130</v>
      </c>
    </row>
    <row r="118" spans="1:51" s="14" customFormat="1" ht="12">
      <c r="A118" s="14"/>
      <c r="B118" s="235"/>
      <c r="C118" s="236"/>
      <c r="D118" s="226" t="s">
        <v>141</v>
      </c>
      <c r="E118" s="237" t="s">
        <v>19</v>
      </c>
      <c r="F118" s="238" t="s">
        <v>172</v>
      </c>
      <c r="G118" s="236"/>
      <c r="H118" s="239">
        <v>26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141</v>
      </c>
      <c r="AU118" s="245" t="s">
        <v>82</v>
      </c>
      <c r="AV118" s="14" t="s">
        <v>82</v>
      </c>
      <c r="AW118" s="14" t="s">
        <v>33</v>
      </c>
      <c r="AX118" s="14" t="s">
        <v>80</v>
      </c>
      <c r="AY118" s="245" t="s">
        <v>130</v>
      </c>
    </row>
    <row r="119" spans="1:65" s="2" customFormat="1" ht="33" customHeight="1">
      <c r="A119" s="40"/>
      <c r="B119" s="41"/>
      <c r="C119" s="206" t="s">
        <v>173</v>
      </c>
      <c r="D119" s="206" t="s">
        <v>132</v>
      </c>
      <c r="E119" s="207" t="s">
        <v>174</v>
      </c>
      <c r="F119" s="208" t="s">
        <v>175</v>
      </c>
      <c r="G119" s="209" t="s">
        <v>135</v>
      </c>
      <c r="H119" s="210">
        <v>26</v>
      </c>
      <c r="I119" s="211"/>
      <c r="J119" s="212">
        <f>ROUND(I119*H119,2)</f>
        <v>0</v>
      </c>
      <c r="K119" s="208" t="s">
        <v>136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0.316</v>
      </c>
      <c r="T119" s="216">
        <f>S119*H119</f>
        <v>8.216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137</v>
      </c>
      <c r="AT119" s="217" t="s">
        <v>132</v>
      </c>
      <c r="AU119" s="217" t="s">
        <v>82</v>
      </c>
      <c r="AY119" s="19" t="s">
        <v>130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137</v>
      </c>
      <c r="BM119" s="217" t="s">
        <v>176</v>
      </c>
    </row>
    <row r="120" spans="1:47" s="2" customFormat="1" ht="12">
      <c r="A120" s="40"/>
      <c r="B120" s="41"/>
      <c r="C120" s="42"/>
      <c r="D120" s="219" t="s">
        <v>139</v>
      </c>
      <c r="E120" s="42"/>
      <c r="F120" s="220" t="s">
        <v>177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139</v>
      </c>
      <c r="AU120" s="19" t="s">
        <v>82</v>
      </c>
    </row>
    <row r="121" spans="1:51" s="13" customFormat="1" ht="12">
      <c r="A121" s="13"/>
      <c r="B121" s="224"/>
      <c r="C121" s="225"/>
      <c r="D121" s="226" t="s">
        <v>141</v>
      </c>
      <c r="E121" s="227" t="s">
        <v>19</v>
      </c>
      <c r="F121" s="228" t="s">
        <v>171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141</v>
      </c>
      <c r="AU121" s="234" t="s">
        <v>82</v>
      </c>
      <c r="AV121" s="13" t="s">
        <v>80</v>
      </c>
      <c r="AW121" s="13" t="s">
        <v>33</v>
      </c>
      <c r="AX121" s="13" t="s">
        <v>72</v>
      </c>
      <c r="AY121" s="234" t="s">
        <v>130</v>
      </c>
    </row>
    <row r="122" spans="1:51" s="14" customFormat="1" ht="12">
      <c r="A122" s="14"/>
      <c r="B122" s="235"/>
      <c r="C122" s="236"/>
      <c r="D122" s="226" t="s">
        <v>141</v>
      </c>
      <c r="E122" s="237" t="s">
        <v>19</v>
      </c>
      <c r="F122" s="238" t="s">
        <v>172</v>
      </c>
      <c r="G122" s="236"/>
      <c r="H122" s="239">
        <v>26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141</v>
      </c>
      <c r="AU122" s="245" t="s">
        <v>82</v>
      </c>
      <c r="AV122" s="14" t="s">
        <v>82</v>
      </c>
      <c r="AW122" s="14" t="s">
        <v>33</v>
      </c>
      <c r="AX122" s="14" t="s">
        <v>80</v>
      </c>
      <c r="AY122" s="245" t="s">
        <v>130</v>
      </c>
    </row>
    <row r="123" spans="1:65" s="2" customFormat="1" ht="24.15" customHeight="1">
      <c r="A123" s="40"/>
      <c r="B123" s="41"/>
      <c r="C123" s="206" t="s">
        <v>178</v>
      </c>
      <c r="D123" s="206" t="s">
        <v>132</v>
      </c>
      <c r="E123" s="207" t="s">
        <v>179</v>
      </c>
      <c r="F123" s="208" t="s">
        <v>180</v>
      </c>
      <c r="G123" s="209" t="s">
        <v>181</v>
      </c>
      <c r="H123" s="210">
        <v>334</v>
      </c>
      <c r="I123" s="211"/>
      <c r="J123" s="212">
        <f>ROUND(I123*H123,2)</f>
        <v>0</v>
      </c>
      <c r="K123" s="208" t="s">
        <v>136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0.05</v>
      </c>
      <c r="T123" s="216">
        <f>S123*H123</f>
        <v>16.7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137</v>
      </c>
      <c r="AT123" s="217" t="s">
        <v>132</v>
      </c>
      <c r="AU123" s="217" t="s">
        <v>82</v>
      </c>
      <c r="AY123" s="19" t="s">
        <v>130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137</v>
      </c>
      <c r="BM123" s="217" t="s">
        <v>182</v>
      </c>
    </row>
    <row r="124" spans="1:47" s="2" customFormat="1" ht="12">
      <c r="A124" s="40"/>
      <c r="B124" s="41"/>
      <c r="C124" s="42"/>
      <c r="D124" s="219" t="s">
        <v>139</v>
      </c>
      <c r="E124" s="42"/>
      <c r="F124" s="220" t="s">
        <v>183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139</v>
      </c>
      <c r="AU124" s="19" t="s">
        <v>82</v>
      </c>
    </row>
    <row r="125" spans="1:51" s="13" customFormat="1" ht="12">
      <c r="A125" s="13"/>
      <c r="B125" s="224"/>
      <c r="C125" s="225"/>
      <c r="D125" s="226" t="s">
        <v>141</v>
      </c>
      <c r="E125" s="227" t="s">
        <v>19</v>
      </c>
      <c r="F125" s="228" t="s">
        <v>184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141</v>
      </c>
      <c r="AU125" s="234" t="s">
        <v>82</v>
      </c>
      <c r="AV125" s="13" t="s">
        <v>80</v>
      </c>
      <c r="AW125" s="13" t="s">
        <v>33</v>
      </c>
      <c r="AX125" s="13" t="s">
        <v>72</v>
      </c>
      <c r="AY125" s="234" t="s">
        <v>130</v>
      </c>
    </row>
    <row r="126" spans="1:51" s="13" customFormat="1" ht="12">
      <c r="A126" s="13"/>
      <c r="B126" s="224"/>
      <c r="C126" s="225"/>
      <c r="D126" s="226" t="s">
        <v>141</v>
      </c>
      <c r="E126" s="227" t="s">
        <v>19</v>
      </c>
      <c r="F126" s="228" t="s">
        <v>185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141</v>
      </c>
      <c r="AU126" s="234" t="s">
        <v>82</v>
      </c>
      <c r="AV126" s="13" t="s">
        <v>80</v>
      </c>
      <c r="AW126" s="13" t="s">
        <v>33</v>
      </c>
      <c r="AX126" s="13" t="s">
        <v>72</v>
      </c>
      <c r="AY126" s="234" t="s">
        <v>130</v>
      </c>
    </row>
    <row r="127" spans="1:51" s="14" customFormat="1" ht="12">
      <c r="A127" s="14"/>
      <c r="B127" s="235"/>
      <c r="C127" s="236"/>
      <c r="D127" s="226" t="s">
        <v>141</v>
      </c>
      <c r="E127" s="237" t="s">
        <v>19</v>
      </c>
      <c r="F127" s="238" t="s">
        <v>186</v>
      </c>
      <c r="G127" s="236"/>
      <c r="H127" s="239">
        <v>321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141</v>
      </c>
      <c r="AU127" s="245" t="s">
        <v>82</v>
      </c>
      <c r="AV127" s="14" t="s">
        <v>82</v>
      </c>
      <c r="AW127" s="14" t="s">
        <v>33</v>
      </c>
      <c r="AX127" s="14" t="s">
        <v>72</v>
      </c>
      <c r="AY127" s="245" t="s">
        <v>130</v>
      </c>
    </row>
    <row r="128" spans="1:51" s="13" customFormat="1" ht="12">
      <c r="A128" s="13"/>
      <c r="B128" s="224"/>
      <c r="C128" s="225"/>
      <c r="D128" s="226" t="s">
        <v>141</v>
      </c>
      <c r="E128" s="227" t="s">
        <v>19</v>
      </c>
      <c r="F128" s="228" t="s">
        <v>187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141</v>
      </c>
      <c r="AU128" s="234" t="s">
        <v>82</v>
      </c>
      <c r="AV128" s="13" t="s">
        <v>80</v>
      </c>
      <c r="AW128" s="13" t="s">
        <v>33</v>
      </c>
      <c r="AX128" s="13" t="s">
        <v>72</v>
      </c>
      <c r="AY128" s="234" t="s">
        <v>130</v>
      </c>
    </row>
    <row r="129" spans="1:51" s="14" customFormat="1" ht="12">
      <c r="A129" s="14"/>
      <c r="B129" s="235"/>
      <c r="C129" s="236"/>
      <c r="D129" s="226" t="s">
        <v>141</v>
      </c>
      <c r="E129" s="237" t="s">
        <v>19</v>
      </c>
      <c r="F129" s="238" t="s">
        <v>188</v>
      </c>
      <c r="G129" s="236"/>
      <c r="H129" s="239">
        <v>13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141</v>
      </c>
      <c r="AU129" s="245" t="s">
        <v>82</v>
      </c>
      <c r="AV129" s="14" t="s">
        <v>82</v>
      </c>
      <c r="AW129" s="14" t="s">
        <v>33</v>
      </c>
      <c r="AX129" s="14" t="s">
        <v>72</v>
      </c>
      <c r="AY129" s="245" t="s">
        <v>130</v>
      </c>
    </row>
    <row r="130" spans="1:51" s="15" customFormat="1" ht="12">
      <c r="A130" s="15"/>
      <c r="B130" s="246"/>
      <c r="C130" s="247"/>
      <c r="D130" s="226" t="s">
        <v>141</v>
      </c>
      <c r="E130" s="248" t="s">
        <v>19</v>
      </c>
      <c r="F130" s="249" t="s">
        <v>189</v>
      </c>
      <c r="G130" s="247"/>
      <c r="H130" s="250">
        <v>334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6" t="s">
        <v>141</v>
      </c>
      <c r="AU130" s="256" t="s">
        <v>82</v>
      </c>
      <c r="AV130" s="15" t="s">
        <v>137</v>
      </c>
      <c r="AW130" s="15" t="s">
        <v>33</v>
      </c>
      <c r="AX130" s="15" t="s">
        <v>80</v>
      </c>
      <c r="AY130" s="256" t="s">
        <v>130</v>
      </c>
    </row>
    <row r="131" spans="1:65" s="2" customFormat="1" ht="16.5" customHeight="1">
      <c r="A131" s="40"/>
      <c r="B131" s="41"/>
      <c r="C131" s="206" t="s">
        <v>190</v>
      </c>
      <c r="D131" s="206" t="s">
        <v>132</v>
      </c>
      <c r="E131" s="207" t="s">
        <v>191</v>
      </c>
      <c r="F131" s="208" t="s">
        <v>192</v>
      </c>
      <c r="G131" s="209" t="s">
        <v>135</v>
      </c>
      <c r="H131" s="210">
        <v>708</v>
      </c>
      <c r="I131" s="211"/>
      <c r="J131" s="212">
        <f>ROUND(I131*H131,2)</f>
        <v>0</v>
      </c>
      <c r="K131" s="208" t="s">
        <v>136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137</v>
      </c>
      <c r="AT131" s="217" t="s">
        <v>132</v>
      </c>
      <c r="AU131" s="217" t="s">
        <v>82</v>
      </c>
      <c r="AY131" s="19" t="s">
        <v>130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137</v>
      </c>
      <c r="BM131" s="217" t="s">
        <v>193</v>
      </c>
    </row>
    <row r="132" spans="1:47" s="2" customFormat="1" ht="12">
      <c r="A132" s="40"/>
      <c r="B132" s="41"/>
      <c r="C132" s="42"/>
      <c r="D132" s="219" t="s">
        <v>139</v>
      </c>
      <c r="E132" s="42"/>
      <c r="F132" s="220" t="s">
        <v>194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139</v>
      </c>
      <c r="AU132" s="19" t="s">
        <v>82</v>
      </c>
    </row>
    <row r="133" spans="1:65" s="2" customFormat="1" ht="16.5" customHeight="1">
      <c r="A133" s="40"/>
      <c r="B133" s="41"/>
      <c r="C133" s="206" t="s">
        <v>195</v>
      </c>
      <c r="D133" s="206" t="s">
        <v>132</v>
      </c>
      <c r="E133" s="207" t="s">
        <v>196</v>
      </c>
      <c r="F133" s="208" t="s">
        <v>197</v>
      </c>
      <c r="G133" s="209" t="s">
        <v>198</v>
      </c>
      <c r="H133" s="210">
        <v>57.5</v>
      </c>
      <c r="I133" s="211"/>
      <c r="J133" s="212">
        <f>ROUND(I133*H133,2)</f>
        <v>0</v>
      </c>
      <c r="K133" s="208" t="s">
        <v>136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137</v>
      </c>
      <c r="AT133" s="217" t="s">
        <v>132</v>
      </c>
      <c r="AU133" s="217" t="s">
        <v>82</v>
      </c>
      <c r="AY133" s="19" t="s">
        <v>130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137</v>
      </c>
      <c r="BM133" s="217" t="s">
        <v>199</v>
      </c>
    </row>
    <row r="134" spans="1:47" s="2" customFormat="1" ht="12">
      <c r="A134" s="40"/>
      <c r="B134" s="41"/>
      <c r="C134" s="42"/>
      <c r="D134" s="219" t="s">
        <v>139</v>
      </c>
      <c r="E134" s="42"/>
      <c r="F134" s="220" t="s">
        <v>200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139</v>
      </c>
      <c r="AU134" s="19" t="s">
        <v>82</v>
      </c>
    </row>
    <row r="135" spans="1:65" s="2" customFormat="1" ht="21.75" customHeight="1">
      <c r="A135" s="40"/>
      <c r="B135" s="41"/>
      <c r="C135" s="206" t="s">
        <v>201</v>
      </c>
      <c r="D135" s="206" t="s">
        <v>132</v>
      </c>
      <c r="E135" s="207" t="s">
        <v>202</v>
      </c>
      <c r="F135" s="208" t="s">
        <v>203</v>
      </c>
      <c r="G135" s="209" t="s">
        <v>198</v>
      </c>
      <c r="H135" s="210">
        <v>57.5</v>
      </c>
      <c r="I135" s="211"/>
      <c r="J135" s="212">
        <f>ROUND(I135*H135,2)</f>
        <v>0</v>
      </c>
      <c r="K135" s="208" t="s">
        <v>136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137</v>
      </c>
      <c r="AT135" s="217" t="s">
        <v>132</v>
      </c>
      <c r="AU135" s="217" t="s">
        <v>82</v>
      </c>
      <c r="AY135" s="19" t="s">
        <v>130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137</v>
      </c>
      <c r="BM135" s="217" t="s">
        <v>204</v>
      </c>
    </row>
    <row r="136" spans="1:47" s="2" customFormat="1" ht="12">
      <c r="A136" s="40"/>
      <c r="B136" s="41"/>
      <c r="C136" s="42"/>
      <c r="D136" s="219" t="s">
        <v>139</v>
      </c>
      <c r="E136" s="42"/>
      <c r="F136" s="220" t="s">
        <v>205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139</v>
      </c>
      <c r="AU136" s="19" t="s">
        <v>82</v>
      </c>
    </row>
    <row r="137" spans="1:65" s="2" customFormat="1" ht="16.5" customHeight="1">
      <c r="A137" s="40"/>
      <c r="B137" s="41"/>
      <c r="C137" s="206" t="s">
        <v>206</v>
      </c>
      <c r="D137" s="206" t="s">
        <v>132</v>
      </c>
      <c r="E137" s="207" t="s">
        <v>207</v>
      </c>
      <c r="F137" s="208" t="s">
        <v>208</v>
      </c>
      <c r="G137" s="209" t="s">
        <v>198</v>
      </c>
      <c r="H137" s="210">
        <v>57.5</v>
      </c>
      <c r="I137" s="211"/>
      <c r="J137" s="212">
        <f>ROUND(I137*H137,2)</f>
        <v>0</v>
      </c>
      <c r="K137" s="208" t="s">
        <v>136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137</v>
      </c>
      <c r="AT137" s="217" t="s">
        <v>132</v>
      </c>
      <c r="AU137" s="217" t="s">
        <v>82</v>
      </c>
      <c r="AY137" s="19" t="s">
        <v>130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137</v>
      </c>
      <c r="BM137" s="217" t="s">
        <v>209</v>
      </c>
    </row>
    <row r="138" spans="1:47" s="2" customFormat="1" ht="12">
      <c r="A138" s="40"/>
      <c r="B138" s="41"/>
      <c r="C138" s="42"/>
      <c r="D138" s="219" t="s">
        <v>139</v>
      </c>
      <c r="E138" s="42"/>
      <c r="F138" s="220" t="s">
        <v>210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139</v>
      </c>
      <c r="AU138" s="19" t="s">
        <v>82</v>
      </c>
    </row>
    <row r="139" spans="1:65" s="2" customFormat="1" ht="21.75" customHeight="1">
      <c r="A139" s="40"/>
      <c r="B139" s="41"/>
      <c r="C139" s="206" t="s">
        <v>188</v>
      </c>
      <c r="D139" s="206" t="s">
        <v>132</v>
      </c>
      <c r="E139" s="207" t="s">
        <v>211</v>
      </c>
      <c r="F139" s="208" t="s">
        <v>212</v>
      </c>
      <c r="G139" s="209" t="s">
        <v>198</v>
      </c>
      <c r="H139" s="210">
        <v>57.5</v>
      </c>
      <c r="I139" s="211"/>
      <c r="J139" s="212">
        <f>ROUND(I139*H139,2)</f>
        <v>0</v>
      </c>
      <c r="K139" s="208" t="s">
        <v>136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137</v>
      </c>
      <c r="AT139" s="217" t="s">
        <v>132</v>
      </c>
      <c r="AU139" s="217" t="s">
        <v>82</v>
      </c>
      <c r="AY139" s="19" t="s">
        <v>130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137</v>
      </c>
      <c r="BM139" s="217" t="s">
        <v>213</v>
      </c>
    </row>
    <row r="140" spans="1:47" s="2" customFormat="1" ht="12">
      <c r="A140" s="40"/>
      <c r="B140" s="41"/>
      <c r="C140" s="42"/>
      <c r="D140" s="219" t="s">
        <v>139</v>
      </c>
      <c r="E140" s="42"/>
      <c r="F140" s="220" t="s">
        <v>214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139</v>
      </c>
      <c r="AU140" s="19" t="s">
        <v>82</v>
      </c>
    </row>
    <row r="141" spans="1:65" s="2" customFormat="1" ht="24.15" customHeight="1">
      <c r="A141" s="40"/>
      <c r="B141" s="41"/>
      <c r="C141" s="206" t="s">
        <v>215</v>
      </c>
      <c r="D141" s="206" t="s">
        <v>132</v>
      </c>
      <c r="E141" s="207" t="s">
        <v>216</v>
      </c>
      <c r="F141" s="208" t="s">
        <v>217</v>
      </c>
      <c r="G141" s="209" t="s">
        <v>198</v>
      </c>
      <c r="H141" s="210">
        <v>49.248</v>
      </c>
      <c r="I141" s="211"/>
      <c r="J141" s="212">
        <f>ROUND(I141*H141,2)</f>
        <v>0</v>
      </c>
      <c r="K141" s="208" t="s">
        <v>136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137</v>
      </c>
      <c r="AT141" s="217" t="s">
        <v>132</v>
      </c>
      <c r="AU141" s="217" t="s">
        <v>82</v>
      </c>
      <c r="AY141" s="19" t="s">
        <v>130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137</v>
      </c>
      <c r="BM141" s="217" t="s">
        <v>218</v>
      </c>
    </row>
    <row r="142" spans="1:47" s="2" customFormat="1" ht="12">
      <c r="A142" s="40"/>
      <c r="B142" s="41"/>
      <c r="C142" s="42"/>
      <c r="D142" s="219" t="s">
        <v>139</v>
      </c>
      <c r="E142" s="42"/>
      <c r="F142" s="220" t="s">
        <v>219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139</v>
      </c>
      <c r="AU142" s="19" t="s">
        <v>82</v>
      </c>
    </row>
    <row r="143" spans="1:51" s="13" customFormat="1" ht="12">
      <c r="A143" s="13"/>
      <c r="B143" s="224"/>
      <c r="C143" s="225"/>
      <c r="D143" s="226" t="s">
        <v>141</v>
      </c>
      <c r="E143" s="227" t="s">
        <v>19</v>
      </c>
      <c r="F143" s="228" t="s">
        <v>220</v>
      </c>
      <c r="G143" s="225"/>
      <c r="H143" s="227" t="s">
        <v>19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141</v>
      </c>
      <c r="AU143" s="234" t="s">
        <v>82</v>
      </c>
      <c r="AV143" s="13" t="s">
        <v>80</v>
      </c>
      <c r="AW143" s="13" t="s">
        <v>33</v>
      </c>
      <c r="AX143" s="13" t="s">
        <v>72</v>
      </c>
      <c r="AY143" s="234" t="s">
        <v>130</v>
      </c>
    </row>
    <row r="144" spans="1:51" s="14" customFormat="1" ht="12">
      <c r="A144" s="14"/>
      <c r="B144" s="235"/>
      <c r="C144" s="236"/>
      <c r="D144" s="226" t="s">
        <v>141</v>
      </c>
      <c r="E144" s="237" t="s">
        <v>19</v>
      </c>
      <c r="F144" s="238" t="s">
        <v>221</v>
      </c>
      <c r="G144" s="236"/>
      <c r="H144" s="239">
        <v>20.736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141</v>
      </c>
      <c r="AU144" s="245" t="s">
        <v>82</v>
      </c>
      <c r="AV144" s="14" t="s">
        <v>82</v>
      </c>
      <c r="AW144" s="14" t="s">
        <v>33</v>
      </c>
      <c r="AX144" s="14" t="s">
        <v>72</v>
      </c>
      <c r="AY144" s="245" t="s">
        <v>130</v>
      </c>
    </row>
    <row r="145" spans="1:51" s="14" customFormat="1" ht="12">
      <c r="A145" s="14"/>
      <c r="B145" s="235"/>
      <c r="C145" s="236"/>
      <c r="D145" s="226" t="s">
        <v>141</v>
      </c>
      <c r="E145" s="237" t="s">
        <v>19</v>
      </c>
      <c r="F145" s="238" t="s">
        <v>222</v>
      </c>
      <c r="G145" s="236"/>
      <c r="H145" s="239">
        <v>28.512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141</v>
      </c>
      <c r="AU145" s="245" t="s">
        <v>82</v>
      </c>
      <c r="AV145" s="14" t="s">
        <v>82</v>
      </c>
      <c r="AW145" s="14" t="s">
        <v>33</v>
      </c>
      <c r="AX145" s="14" t="s">
        <v>72</v>
      </c>
      <c r="AY145" s="245" t="s">
        <v>130</v>
      </c>
    </row>
    <row r="146" spans="1:51" s="15" customFormat="1" ht="12">
      <c r="A146" s="15"/>
      <c r="B146" s="246"/>
      <c r="C146" s="247"/>
      <c r="D146" s="226" t="s">
        <v>141</v>
      </c>
      <c r="E146" s="248" t="s">
        <v>19</v>
      </c>
      <c r="F146" s="249" t="s">
        <v>189</v>
      </c>
      <c r="G146" s="247"/>
      <c r="H146" s="250">
        <v>49.248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141</v>
      </c>
      <c r="AU146" s="256" t="s">
        <v>82</v>
      </c>
      <c r="AV146" s="15" t="s">
        <v>137</v>
      </c>
      <c r="AW146" s="15" t="s">
        <v>33</v>
      </c>
      <c r="AX146" s="15" t="s">
        <v>80</v>
      </c>
      <c r="AY146" s="256" t="s">
        <v>130</v>
      </c>
    </row>
    <row r="147" spans="1:65" s="2" customFormat="1" ht="24.15" customHeight="1">
      <c r="A147" s="40"/>
      <c r="B147" s="41"/>
      <c r="C147" s="206" t="s">
        <v>8</v>
      </c>
      <c r="D147" s="206" t="s">
        <v>132</v>
      </c>
      <c r="E147" s="207" t="s">
        <v>223</v>
      </c>
      <c r="F147" s="208" t="s">
        <v>224</v>
      </c>
      <c r="G147" s="209" t="s">
        <v>198</v>
      </c>
      <c r="H147" s="210">
        <v>0.35</v>
      </c>
      <c r="I147" s="211"/>
      <c r="J147" s="212">
        <f>ROUND(I147*H147,2)</f>
        <v>0</v>
      </c>
      <c r="K147" s="208" t="s">
        <v>136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137</v>
      </c>
      <c r="AT147" s="217" t="s">
        <v>132</v>
      </c>
      <c r="AU147" s="217" t="s">
        <v>82</v>
      </c>
      <c r="AY147" s="19" t="s">
        <v>130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137</v>
      </c>
      <c r="BM147" s="217" t="s">
        <v>225</v>
      </c>
    </row>
    <row r="148" spans="1:47" s="2" customFormat="1" ht="12">
      <c r="A148" s="40"/>
      <c r="B148" s="41"/>
      <c r="C148" s="42"/>
      <c r="D148" s="219" t="s">
        <v>139</v>
      </c>
      <c r="E148" s="42"/>
      <c r="F148" s="220" t="s">
        <v>226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139</v>
      </c>
      <c r="AU148" s="19" t="s">
        <v>82</v>
      </c>
    </row>
    <row r="149" spans="1:51" s="13" customFormat="1" ht="12">
      <c r="A149" s="13"/>
      <c r="B149" s="224"/>
      <c r="C149" s="225"/>
      <c r="D149" s="226" t="s">
        <v>141</v>
      </c>
      <c r="E149" s="227" t="s">
        <v>19</v>
      </c>
      <c r="F149" s="228" t="s">
        <v>227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141</v>
      </c>
      <c r="AU149" s="234" t="s">
        <v>82</v>
      </c>
      <c r="AV149" s="13" t="s">
        <v>80</v>
      </c>
      <c r="AW149" s="13" t="s">
        <v>33</v>
      </c>
      <c r="AX149" s="13" t="s">
        <v>72</v>
      </c>
      <c r="AY149" s="234" t="s">
        <v>130</v>
      </c>
    </row>
    <row r="150" spans="1:51" s="14" customFormat="1" ht="12">
      <c r="A150" s="14"/>
      <c r="B150" s="235"/>
      <c r="C150" s="236"/>
      <c r="D150" s="226" t="s">
        <v>141</v>
      </c>
      <c r="E150" s="237" t="s">
        <v>19</v>
      </c>
      <c r="F150" s="238" t="s">
        <v>228</v>
      </c>
      <c r="G150" s="236"/>
      <c r="H150" s="239">
        <v>0.35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141</v>
      </c>
      <c r="AU150" s="245" t="s">
        <v>82</v>
      </c>
      <c r="AV150" s="14" t="s">
        <v>82</v>
      </c>
      <c r="AW150" s="14" t="s">
        <v>33</v>
      </c>
      <c r="AX150" s="14" t="s">
        <v>80</v>
      </c>
      <c r="AY150" s="245" t="s">
        <v>130</v>
      </c>
    </row>
    <row r="151" spans="1:65" s="2" customFormat="1" ht="24.15" customHeight="1">
      <c r="A151" s="40"/>
      <c r="B151" s="41"/>
      <c r="C151" s="206" t="s">
        <v>229</v>
      </c>
      <c r="D151" s="206" t="s">
        <v>132</v>
      </c>
      <c r="E151" s="207" t="s">
        <v>230</v>
      </c>
      <c r="F151" s="208" t="s">
        <v>231</v>
      </c>
      <c r="G151" s="209" t="s">
        <v>198</v>
      </c>
      <c r="H151" s="210">
        <v>135</v>
      </c>
      <c r="I151" s="211"/>
      <c r="J151" s="212">
        <f>ROUND(I151*H151,2)</f>
        <v>0</v>
      </c>
      <c r="K151" s="208" t="s">
        <v>136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137</v>
      </c>
      <c r="AT151" s="217" t="s">
        <v>132</v>
      </c>
      <c r="AU151" s="217" t="s">
        <v>82</v>
      </c>
      <c r="AY151" s="19" t="s">
        <v>130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137</v>
      </c>
      <c r="BM151" s="217" t="s">
        <v>232</v>
      </c>
    </row>
    <row r="152" spans="1:47" s="2" customFormat="1" ht="12">
      <c r="A152" s="40"/>
      <c r="B152" s="41"/>
      <c r="C152" s="42"/>
      <c r="D152" s="219" t="s">
        <v>139</v>
      </c>
      <c r="E152" s="42"/>
      <c r="F152" s="220" t="s">
        <v>233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139</v>
      </c>
      <c r="AU152" s="19" t="s">
        <v>82</v>
      </c>
    </row>
    <row r="153" spans="1:51" s="13" customFormat="1" ht="12">
      <c r="A153" s="13"/>
      <c r="B153" s="224"/>
      <c r="C153" s="225"/>
      <c r="D153" s="226" t="s">
        <v>141</v>
      </c>
      <c r="E153" s="227" t="s">
        <v>19</v>
      </c>
      <c r="F153" s="228" t="s">
        <v>234</v>
      </c>
      <c r="G153" s="225"/>
      <c r="H153" s="227" t="s">
        <v>19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141</v>
      </c>
      <c r="AU153" s="234" t="s">
        <v>82</v>
      </c>
      <c r="AV153" s="13" t="s">
        <v>80</v>
      </c>
      <c r="AW153" s="13" t="s">
        <v>33</v>
      </c>
      <c r="AX153" s="13" t="s">
        <v>72</v>
      </c>
      <c r="AY153" s="234" t="s">
        <v>130</v>
      </c>
    </row>
    <row r="154" spans="1:51" s="14" customFormat="1" ht="12">
      <c r="A154" s="14"/>
      <c r="B154" s="235"/>
      <c r="C154" s="236"/>
      <c r="D154" s="226" t="s">
        <v>141</v>
      </c>
      <c r="E154" s="237" t="s">
        <v>19</v>
      </c>
      <c r="F154" s="238" t="s">
        <v>235</v>
      </c>
      <c r="G154" s="236"/>
      <c r="H154" s="239">
        <v>135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141</v>
      </c>
      <c r="AU154" s="245" t="s">
        <v>82</v>
      </c>
      <c r="AV154" s="14" t="s">
        <v>82</v>
      </c>
      <c r="AW154" s="14" t="s">
        <v>33</v>
      </c>
      <c r="AX154" s="14" t="s">
        <v>80</v>
      </c>
      <c r="AY154" s="245" t="s">
        <v>130</v>
      </c>
    </row>
    <row r="155" spans="1:65" s="2" customFormat="1" ht="37.8" customHeight="1">
      <c r="A155" s="40"/>
      <c r="B155" s="41"/>
      <c r="C155" s="206" t="s">
        <v>236</v>
      </c>
      <c r="D155" s="206" t="s">
        <v>132</v>
      </c>
      <c r="E155" s="207" t="s">
        <v>237</v>
      </c>
      <c r="F155" s="208" t="s">
        <v>238</v>
      </c>
      <c r="G155" s="209" t="s">
        <v>198</v>
      </c>
      <c r="H155" s="210">
        <v>458.698</v>
      </c>
      <c r="I155" s="211"/>
      <c r="J155" s="212">
        <f>ROUND(I155*H155,2)</f>
        <v>0</v>
      </c>
      <c r="K155" s="208" t="s">
        <v>136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137</v>
      </c>
      <c r="AT155" s="217" t="s">
        <v>132</v>
      </c>
      <c r="AU155" s="217" t="s">
        <v>82</v>
      </c>
      <c r="AY155" s="19" t="s">
        <v>130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137</v>
      </c>
      <c r="BM155" s="217" t="s">
        <v>239</v>
      </c>
    </row>
    <row r="156" spans="1:47" s="2" customFormat="1" ht="12">
      <c r="A156" s="40"/>
      <c r="B156" s="41"/>
      <c r="C156" s="42"/>
      <c r="D156" s="219" t="s">
        <v>139</v>
      </c>
      <c r="E156" s="42"/>
      <c r="F156" s="220" t="s">
        <v>240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139</v>
      </c>
      <c r="AU156" s="19" t="s">
        <v>82</v>
      </c>
    </row>
    <row r="157" spans="1:51" s="14" customFormat="1" ht="12">
      <c r="A157" s="14"/>
      <c r="B157" s="235"/>
      <c r="C157" s="236"/>
      <c r="D157" s="226" t="s">
        <v>141</v>
      </c>
      <c r="E157" s="237" t="s">
        <v>19</v>
      </c>
      <c r="F157" s="238" t="s">
        <v>241</v>
      </c>
      <c r="G157" s="236"/>
      <c r="H157" s="239">
        <v>141.6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141</v>
      </c>
      <c r="AU157" s="245" t="s">
        <v>82</v>
      </c>
      <c r="AV157" s="14" t="s">
        <v>82</v>
      </c>
      <c r="AW157" s="14" t="s">
        <v>33</v>
      </c>
      <c r="AX157" s="14" t="s">
        <v>72</v>
      </c>
      <c r="AY157" s="245" t="s">
        <v>130</v>
      </c>
    </row>
    <row r="158" spans="1:51" s="14" customFormat="1" ht="12">
      <c r="A158" s="14"/>
      <c r="B158" s="235"/>
      <c r="C158" s="236"/>
      <c r="D158" s="226" t="s">
        <v>141</v>
      </c>
      <c r="E158" s="237" t="s">
        <v>19</v>
      </c>
      <c r="F158" s="238" t="s">
        <v>242</v>
      </c>
      <c r="G158" s="236"/>
      <c r="H158" s="239">
        <v>230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141</v>
      </c>
      <c r="AU158" s="245" t="s">
        <v>82</v>
      </c>
      <c r="AV158" s="14" t="s">
        <v>82</v>
      </c>
      <c r="AW158" s="14" t="s">
        <v>33</v>
      </c>
      <c r="AX158" s="14" t="s">
        <v>72</v>
      </c>
      <c r="AY158" s="245" t="s">
        <v>130</v>
      </c>
    </row>
    <row r="159" spans="1:51" s="14" customFormat="1" ht="12">
      <c r="A159" s="14"/>
      <c r="B159" s="235"/>
      <c r="C159" s="236"/>
      <c r="D159" s="226" t="s">
        <v>141</v>
      </c>
      <c r="E159" s="237" t="s">
        <v>19</v>
      </c>
      <c r="F159" s="238" t="s">
        <v>243</v>
      </c>
      <c r="G159" s="236"/>
      <c r="H159" s="239">
        <v>0.35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141</v>
      </c>
      <c r="AU159" s="245" t="s">
        <v>82</v>
      </c>
      <c r="AV159" s="14" t="s">
        <v>82</v>
      </c>
      <c r="AW159" s="14" t="s">
        <v>33</v>
      </c>
      <c r="AX159" s="14" t="s">
        <v>72</v>
      </c>
      <c r="AY159" s="245" t="s">
        <v>130</v>
      </c>
    </row>
    <row r="160" spans="1:51" s="14" customFormat="1" ht="12">
      <c r="A160" s="14"/>
      <c r="B160" s="235"/>
      <c r="C160" s="236"/>
      <c r="D160" s="226" t="s">
        <v>141</v>
      </c>
      <c r="E160" s="237" t="s">
        <v>19</v>
      </c>
      <c r="F160" s="238" t="s">
        <v>244</v>
      </c>
      <c r="G160" s="236"/>
      <c r="H160" s="239">
        <v>135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141</v>
      </c>
      <c r="AU160" s="245" t="s">
        <v>82</v>
      </c>
      <c r="AV160" s="14" t="s">
        <v>82</v>
      </c>
      <c r="AW160" s="14" t="s">
        <v>33</v>
      </c>
      <c r="AX160" s="14" t="s">
        <v>72</v>
      </c>
      <c r="AY160" s="245" t="s">
        <v>130</v>
      </c>
    </row>
    <row r="161" spans="1:51" s="14" customFormat="1" ht="12">
      <c r="A161" s="14"/>
      <c r="B161" s="235"/>
      <c r="C161" s="236"/>
      <c r="D161" s="226" t="s">
        <v>141</v>
      </c>
      <c r="E161" s="237" t="s">
        <v>19</v>
      </c>
      <c r="F161" s="238" t="s">
        <v>245</v>
      </c>
      <c r="G161" s="236"/>
      <c r="H161" s="239">
        <v>-97.5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141</v>
      </c>
      <c r="AU161" s="245" t="s">
        <v>82</v>
      </c>
      <c r="AV161" s="14" t="s">
        <v>82</v>
      </c>
      <c r="AW161" s="14" t="s">
        <v>33</v>
      </c>
      <c r="AX161" s="14" t="s">
        <v>72</v>
      </c>
      <c r="AY161" s="245" t="s">
        <v>130</v>
      </c>
    </row>
    <row r="162" spans="1:51" s="14" customFormat="1" ht="12">
      <c r="A162" s="14"/>
      <c r="B162" s="235"/>
      <c r="C162" s="236"/>
      <c r="D162" s="226" t="s">
        <v>141</v>
      </c>
      <c r="E162" s="237" t="s">
        <v>19</v>
      </c>
      <c r="F162" s="238" t="s">
        <v>246</v>
      </c>
      <c r="G162" s="236"/>
      <c r="H162" s="239">
        <v>49.248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141</v>
      </c>
      <c r="AU162" s="245" t="s">
        <v>82</v>
      </c>
      <c r="AV162" s="14" t="s">
        <v>82</v>
      </c>
      <c r="AW162" s="14" t="s">
        <v>33</v>
      </c>
      <c r="AX162" s="14" t="s">
        <v>72</v>
      </c>
      <c r="AY162" s="245" t="s">
        <v>130</v>
      </c>
    </row>
    <row r="163" spans="1:51" s="15" customFormat="1" ht="12">
      <c r="A163" s="15"/>
      <c r="B163" s="246"/>
      <c r="C163" s="247"/>
      <c r="D163" s="226" t="s">
        <v>141</v>
      </c>
      <c r="E163" s="248" t="s">
        <v>19</v>
      </c>
      <c r="F163" s="249" t="s">
        <v>189</v>
      </c>
      <c r="G163" s="247"/>
      <c r="H163" s="250">
        <v>458.698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6" t="s">
        <v>141</v>
      </c>
      <c r="AU163" s="256" t="s">
        <v>82</v>
      </c>
      <c r="AV163" s="15" t="s">
        <v>137</v>
      </c>
      <c r="AW163" s="15" t="s">
        <v>33</v>
      </c>
      <c r="AX163" s="15" t="s">
        <v>80</v>
      </c>
      <c r="AY163" s="256" t="s">
        <v>130</v>
      </c>
    </row>
    <row r="164" spans="1:65" s="2" customFormat="1" ht="37.8" customHeight="1">
      <c r="A164" s="40"/>
      <c r="B164" s="41"/>
      <c r="C164" s="206" t="s">
        <v>247</v>
      </c>
      <c r="D164" s="206" t="s">
        <v>132</v>
      </c>
      <c r="E164" s="207" t="s">
        <v>248</v>
      </c>
      <c r="F164" s="208" t="s">
        <v>249</v>
      </c>
      <c r="G164" s="209" t="s">
        <v>198</v>
      </c>
      <c r="H164" s="210">
        <v>2293.49</v>
      </c>
      <c r="I164" s="211"/>
      <c r="J164" s="212">
        <f>ROUND(I164*H164,2)</f>
        <v>0</v>
      </c>
      <c r="K164" s="208" t="s">
        <v>136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137</v>
      </c>
      <c r="AT164" s="217" t="s">
        <v>132</v>
      </c>
      <c r="AU164" s="217" t="s">
        <v>82</v>
      </c>
      <c r="AY164" s="19" t="s">
        <v>130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137</v>
      </c>
      <c r="BM164" s="217" t="s">
        <v>250</v>
      </c>
    </row>
    <row r="165" spans="1:47" s="2" customFormat="1" ht="12">
      <c r="A165" s="40"/>
      <c r="B165" s="41"/>
      <c r="C165" s="42"/>
      <c r="D165" s="219" t="s">
        <v>139</v>
      </c>
      <c r="E165" s="42"/>
      <c r="F165" s="220" t="s">
        <v>251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139</v>
      </c>
      <c r="AU165" s="19" t="s">
        <v>82</v>
      </c>
    </row>
    <row r="166" spans="1:51" s="14" customFormat="1" ht="12">
      <c r="A166" s="14"/>
      <c r="B166" s="235"/>
      <c r="C166" s="236"/>
      <c r="D166" s="226" t="s">
        <v>141</v>
      </c>
      <c r="E166" s="237" t="s">
        <v>19</v>
      </c>
      <c r="F166" s="238" t="s">
        <v>252</v>
      </c>
      <c r="G166" s="236"/>
      <c r="H166" s="239">
        <v>2293.49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141</v>
      </c>
      <c r="AU166" s="245" t="s">
        <v>82</v>
      </c>
      <c r="AV166" s="14" t="s">
        <v>82</v>
      </c>
      <c r="AW166" s="14" t="s">
        <v>33</v>
      </c>
      <c r="AX166" s="14" t="s">
        <v>80</v>
      </c>
      <c r="AY166" s="245" t="s">
        <v>130</v>
      </c>
    </row>
    <row r="167" spans="1:65" s="2" customFormat="1" ht="24.15" customHeight="1">
      <c r="A167" s="40"/>
      <c r="B167" s="41"/>
      <c r="C167" s="206" t="s">
        <v>253</v>
      </c>
      <c r="D167" s="206" t="s">
        <v>132</v>
      </c>
      <c r="E167" s="207" t="s">
        <v>254</v>
      </c>
      <c r="F167" s="208" t="s">
        <v>255</v>
      </c>
      <c r="G167" s="209" t="s">
        <v>198</v>
      </c>
      <c r="H167" s="210">
        <v>458.698</v>
      </c>
      <c r="I167" s="211"/>
      <c r="J167" s="212">
        <f>ROUND(I167*H167,2)</f>
        <v>0</v>
      </c>
      <c r="K167" s="208" t="s">
        <v>136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137</v>
      </c>
      <c r="AT167" s="217" t="s">
        <v>132</v>
      </c>
      <c r="AU167" s="217" t="s">
        <v>82</v>
      </c>
      <c r="AY167" s="19" t="s">
        <v>130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137</v>
      </c>
      <c r="BM167" s="217" t="s">
        <v>256</v>
      </c>
    </row>
    <row r="168" spans="1:47" s="2" customFormat="1" ht="12">
      <c r="A168" s="40"/>
      <c r="B168" s="41"/>
      <c r="C168" s="42"/>
      <c r="D168" s="219" t="s">
        <v>139</v>
      </c>
      <c r="E168" s="42"/>
      <c r="F168" s="220" t="s">
        <v>257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139</v>
      </c>
      <c r="AU168" s="19" t="s">
        <v>82</v>
      </c>
    </row>
    <row r="169" spans="1:65" s="2" customFormat="1" ht="24.15" customHeight="1">
      <c r="A169" s="40"/>
      <c r="B169" s="41"/>
      <c r="C169" s="206" t="s">
        <v>258</v>
      </c>
      <c r="D169" s="206" t="s">
        <v>132</v>
      </c>
      <c r="E169" s="207" t="s">
        <v>259</v>
      </c>
      <c r="F169" s="208" t="s">
        <v>260</v>
      </c>
      <c r="G169" s="209" t="s">
        <v>261</v>
      </c>
      <c r="H169" s="210">
        <v>825.656</v>
      </c>
      <c r="I169" s="211"/>
      <c r="J169" s="212">
        <f>ROUND(I169*H169,2)</f>
        <v>0</v>
      </c>
      <c r="K169" s="208" t="s">
        <v>136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137</v>
      </c>
      <c r="AT169" s="217" t="s">
        <v>132</v>
      </c>
      <c r="AU169" s="217" t="s">
        <v>82</v>
      </c>
      <c r="AY169" s="19" t="s">
        <v>130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137</v>
      </c>
      <c r="BM169" s="217" t="s">
        <v>262</v>
      </c>
    </row>
    <row r="170" spans="1:47" s="2" customFormat="1" ht="12">
      <c r="A170" s="40"/>
      <c r="B170" s="41"/>
      <c r="C170" s="42"/>
      <c r="D170" s="219" t="s">
        <v>139</v>
      </c>
      <c r="E170" s="42"/>
      <c r="F170" s="220" t="s">
        <v>263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139</v>
      </c>
      <c r="AU170" s="19" t="s">
        <v>82</v>
      </c>
    </row>
    <row r="171" spans="1:51" s="14" customFormat="1" ht="12">
      <c r="A171" s="14"/>
      <c r="B171" s="235"/>
      <c r="C171" s="236"/>
      <c r="D171" s="226" t="s">
        <v>141</v>
      </c>
      <c r="E171" s="237" t="s">
        <v>19</v>
      </c>
      <c r="F171" s="238" t="s">
        <v>264</v>
      </c>
      <c r="G171" s="236"/>
      <c r="H171" s="239">
        <v>825.656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141</v>
      </c>
      <c r="AU171" s="245" t="s">
        <v>82</v>
      </c>
      <c r="AV171" s="14" t="s">
        <v>82</v>
      </c>
      <c r="AW171" s="14" t="s">
        <v>33</v>
      </c>
      <c r="AX171" s="14" t="s">
        <v>80</v>
      </c>
      <c r="AY171" s="245" t="s">
        <v>130</v>
      </c>
    </row>
    <row r="172" spans="1:65" s="2" customFormat="1" ht="24.15" customHeight="1">
      <c r="A172" s="40"/>
      <c r="B172" s="41"/>
      <c r="C172" s="206" t="s">
        <v>7</v>
      </c>
      <c r="D172" s="206" t="s">
        <v>132</v>
      </c>
      <c r="E172" s="207" t="s">
        <v>265</v>
      </c>
      <c r="F172" s="208" t="s">
        <v>266</v>
      </c>
      <c r="G172" s="209" t="s">
        <v>198</v>
      </c>
      <c r="H172" s="210">
        <v>458.698</v>
      </c>
      <c r="I172" s="211"/>
      <c r="J172" s="212">
        <f>ROUND(I172*H172,2)</f>
        <v>0</v>
      </c>
      <c r="K172" s="208" t="s">
        <v>136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137</v>
      </c>
      <c r="AT172" s="217" t="s">
        <v>132</v>
      </c>
      <c r="AU172" s="217" t="s">
        <v>82</v>
      </c>
      <c r="AY172" s="19" t="s">
        <v>130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137</v>
      </c>
      <c r="BM172" s="217" t="s">
        <v>267</v>
      </c>
    </row>
    <row r="173" spans="1:47" s="2" customFormat="1" ht="12">
      <c r="A173" s="40"/>
      <c r="B173" s="41"/>
      <c r="C173" s="42"/>
      <c r="D173" s="219" t="s">
        <v>139</v>
      </c>
      <c r="E173" s="42"/>
      <c r="F173" s="220" t="s">
        <v>268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139</v>
      </c>
      <c r="AU173" s="19" t="s">
        <v>82</v>
      </c>
    </row>
    <row r="174" spans="1:51" s="14" customFormat="1" ht="12">
      <c r="A174" s="14"/>
      <c r="B174" s="235"/>
      <c r="C174" s="236"/>
      <c r="D174" s="226" t="s">
        <v>141</v>
      </c>
      <c r="E174" s="237" t="s">
        <v>19</v>
      </c>
      <c r="F174" s="238" t="s">
        <v>269</v>
      </c>
      <c r="G174" s="236"/>
      <c r="H174" s="239">
        <v>458.698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141</v>
      </c>
      <c r="AU174" s="245" t="s">
        <v>82</v>
      </c>
      <c r="AV174" s="14" t="s">
        <v>82</v>
      </c>
      <c r="AW174" s="14" t="s">
        <v>33</v>
      </c>
      <c r="AX174" s="14" t="s">
        <v>80</v>
      </c>
      <c r="AY174" s="245" t="s">
        <v>130</v>
      </c>
    </row>
    <row r="175" spans="1:65" s="2" customFormat="1" ht="24.15" customHeight="1">
      <c r="A175" s="40"/>
      <c r="B175" s="41"/>
      <c r="C175" s="206" t="s">
        <v>270</v>
      </c>
      <c r="D175" s="206" t="s">
        <v>132</v>
      </c>
      <c r="E175" s="207" t="s">
        <v>271</v>
      </c>
      <c r="F175" s="208" t="s">
        <v>272</v>
      </c>
      <c r="G175" s="209" t="s">
        <v>198</v>
      </c>
      <c r="H175" s="210">
        <v>97.5</v>
      </c>
      <c r="I175" s="211"/>
      <c r="J175" s="212">
        <f>ROUND(I175*H175,2)</f>
        <v>0</v>
      </c>
      <c r="K175" s="208" t="s">
        <v>136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137</v>
      </c>
      <c r="AT175" s="217" t="s">
        <v>132</v>
      </c>
      <c r="AU175" s="217" t="s">
        <v>82</v>
      </c>
      <c r="AY175" s="19" t="s">
        <v>130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137</v>
      </c>
      <c r="BM175" s="217" t="s">
        <v>273</v>
      </c>
    </row>
    <row r="176" spans="1:47" s="2" customFormat="1" ht="12">
      <c r="A176" s="40"/>
      <c r="B176" s="41"/>
      <c r="C176" s="42"/>
      <c r="D176" s="219" t="s">
        <v>139</v>
      </c>
      <c r="E176" s="42"/>
      <c r="F176" s="220" t="s">
        <v>274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139</v>
      </c>
      <c r="AU176" s="19" t="s">
        <v>82</v>
      </c>
    </row>
    <row r="177" spans="1:51" s="13" customFormat="1" ht="12">
      <c r="A177" s="13"/>
      <c r="B177" s="224"/>
      <c r="C177" s="225"/>
      <c r="D177" s="226" t="s">
        <v>141</v>
      </c>
      <c r="E177" s="227" t="s">
        <v>19</v>
      </c>
      <c r="F177" s="228" t="s">
        <v>234</v>
      </c>
      <c r="G177" s="225"/>
      <c r="H177" s="227" t="s">
        <v>19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141</v>
      </c>
      <c r="AU177" s="234" t="s">
        <v>82</v>
      </c>
      <c r="AV177" s="13" t="s">
        <v>80</v>
      </c>
      <c r="AW177" s="13" t="s">
        <v>33</v>
      </c>
      <c r="AX177" s="13" t="s">
        <v>72</v>
      </c>
      <c r="AY177" s="234" t="s">
        <v>130</v>
      </c>
    </row>
    <row r="178" spans="1:51" s="13" customFormat="1" ht="12">
      <c r="A178" s="13"/>
      <c r="B178" s="224"/>
      <c r="C178" s="225"/>
      <c r="D178" s="226" t="s">
        <v>141</v>
      </c>
      <c r="E178" s="227" t="s">
        <v>19</v>
      </c>
      <c r="F178" s="228" t="s">
        <v>275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141</v>
      </c>
      <c r="AU178" s="234" t="s">
        <v>82</v>
      </c>
      <c r="AV178" s="13" t="s">
        <v>80</v>
      </c>
      <c r="AW178" s="13" t="s">
        <v>33</v>
      </c>
      <c r="AX178" s="13" t="s">
        <v>72</v>
      </c>
      <c r="AY178" s="234" t="s">
        <v>130</v>
      </c>
    </row>
    <row r="179" spans="1:51" s="14" customFormat="1" ht="12">
      <c r="A179" s="14"/>
      <c r="B179" s="235"/>
      <c r="C179" s="236"/>
      <c r="D179" s="226" t="s">
        <v>141</v>
      </c>
      <c r="E179" s="237" t="s">
        <v>19</v>
      </c>
      <c r="F179" s="238" t="s">
        <v>276</v>
      </c>
      <c r="G179" s="236"/>
      <c r="H179" s="239">
        <v>97.5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141</v>
      </c>
      <c r="AU179" s="245" t="s">
        <v>82</v>
      </c>
      <c r="AV179" s="14" t="s">
        <v>82</v>
      </c>
      <c r="AW179" s="14" t="s">
        <v>33</v>
      </c>
      <c r="AX179" s="14" t="s">
        <v>80</v>
      </c>
      <c r="AY179" s="245" t="s">
        <v>130</v>
      </c>
    </row>
    <row r="180" spans="1:65" s="2" customFormat="1" ht="37.8" customHeight="1">
      <c r="A180" s="40"/>
      <c r="B180" s="41"/>
      <c r="C180" s="206" t="s">
        <v>277</v>
      </c>
      <c r="D180" s="206" t="s">
        <v>132</v>
      </c>
      <c r="E180" s="207" t="s">
        <v>278</v>
      </c>
      <c r="F180" s="208" t="s">
        <v>279</v>
      </c>
      <c r="G180" s="209" t="s">
        <v>198</v>
      </c>
      <c r="H180" s="210">
        <v>30</v>
      </c>
      <c r="I180" s="211"/>
      <c r="J180" s="212">
        <f>ROUND(I180*H180,2)</f>
        <v>0</v>
      </c>
      <c r="K180" s="208" t="s">
        <v>136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137</v>
      </c>
      <c r="AT180" s="217" t="s">
        <v>132</v>
      </c>
      <c r="AU180" s="217" t="s">
        <v>82</v>
      </c>
      <c r="AY180" s="19" t="s">
        <v>130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137</v>
      </c>
      <c r="BM180" s="217" t="s">
        <v>280</v>
      </c>
    </row>
    <row r="181" spans="1:47" s="2" customFormat="1" ht="12">
      <c r="A181" s="40"/>
      <c r="B181" s="41"/>
      <c r="C181" s="42"/>
      <c r="D181" s="219" t="s">
        <v>139</v>
      </c>
      <c r="E181" s="42"/>
      <c r="F181" s="220" t="s">
        <v>281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139</v>
      </c>
      <c r="AU181" s="19" t="s">
        <v>82</v>
      </c>
    </row>
    <row r="182" spans="1:51" s="13" customFormat="1" ht="12">
      <c r="A182" s="13"/>
      <c r="B182" s="224"/>
      <c r="C182" s="225"/>
      <c r="D182" s="226" t="s">
        <v>141</v>
      </c>
      <c r="E182" s="227" t="s">
        <v>19</v>
      </c>
      <c r="F182" s="228" t="s">
        <v>234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141</v>
      </c>
      <c r="AU182" s="234" t="s">
        <v>82</v>
      </c>
      <c r="AV182" s="13" t="s">
        <v>80</v>
      </c>
      <c r="AW182" s="13" t="s">
        <v>33</v>
      </c>
      <c r="AX182" s="13" t="s">
        <v>72</v>
      </c>
      <c r="AY182" s="234" t="s">
        <v>130</v>
      </c>
    </row>
    <row r="183" spans="1:51" s="14" customFormat="1" ht="12">
      <c r="A183" s="14"/>
      <c r="B183" s="235"/>
      <c r="C183" s="236"/>
      <c r="D183" s="226" t="s">
        <v>141</v>
      </c>
      <c r="E183" s="237" t="s">
        <v>19</v>
      </c>
      <c r="F183" s="238" t="s">
        <v>282</v>
      </c>
      <c r="G183" s="236"/>
      <c r="H183" s="239">
        <v>30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141</v>
      </c>
      <c r="AU183" s="245" t="s">
        <v>82</v>
      </c>
      <c r="AV183" s="14" t="s">
        <v>82</v>
      </c>
      <c r="AW183" s="14" t="s">
        <v>33</v>
      </c>
      <c r="AX183" s="14" t="s">
        <v>80</v>
      </c>
      <c r="AY183" s="245" t="s">
        <v>130</v>
      </c>
    </row>
    <row r="184" spans="1:65" s="2" customFormat="1" ht="16.5" customHeight="1">
      <c r="A184" s="40"/>
      <c r="B184" s="41"/>
      <c r="C184" s="257" t="s">
        <v>283</v>
      </c>
      <c r="D184" s="257" t="s">
        <v>284</v>
      </c>
      <c r="E184" s="258" t="s">
        <v>285</v>
      </c>
      <c r="F184" s="259" t="s">
        <v>286</v>
      </c>
      <c r="G184" s="260" t="s">
        <v>261</v>
      </c>
      <c r="H184" s="261">
        <v>60</v>
      </c>
      <c r="I184" s="262"/>
      <c r="J184" s="263">
        <f>ROUND(I184*H184,2)</f>
        <v>0</v>
      </c>
      <c r="K184" s="259" t="s">
        <v>136</v>
      </c>
      <c r="L184" s="264"/>
      <c r="M184" s="265" t="s">
        <v>19</v>
      </c>
      <c r="N184" s="266" t="s">
        <v>43</v>
      </c>
      <c r="O184" s="86"/>
      <c r="P184" s="215">
        <f>O184*H184</f>
        <v>0</v>
      </c>
      <c r="Q184" s="215">
        <v>1</v>
      </c>
      <c r="R184" s="215">
        <f>Q184*H184</f>
        <v>60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178</v>
      </c>
      <c r="AT184" s="217" t="s">
        <v>284</v>
      </c>
      <c r="AU184" s="217" t="s">
        <v>82</v>
      </c>
      <c r="AY184" s="19" t="s">
        <v>130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137</v>
      </c>
      <c r="BM184" s="217" t="s">
        <v>287</v>
      </c>
    </row>
    <row r="185" spans="1:51" s="14" customFormat="1" ht="12">
      <c r="A185" s="14"/>
      <c r="B185" s="235"/>
      <c r="C185" s="236"/>
      <c r="D185" s="226" t="s">
        <v>141</v>
      </c>
      <c r="E185" s="236"/>
      <c r="F185" s="238" t="s">
        <v>288</v>
      </c>
      <c r="G185" s="236"/>
      <c r="H185" s="239">
        <v>60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141</v>
      </c>
      <c r="AU185" s="245" t="s">
        <v>82</v>
      </c>
      <c r="AV185" s="14" t="s">
        <v>82</v>
      </c>
      <c r="AW185" s="14" t="s">
        <v>4</v>
      </c>
      <c r="AX185" s="14" t="s">
        <v>80</v>
      </c>
      <c r="AY185" s="245" t="s">
        <v>130</v>
      </c>
    </row>
    <row r="186" spans="1:65" s="2" customFormat="1" ht="24.15" customHeight="1">
      <c r="A186" s="40"/>
      <c r="B186" s="41"/>
      <c r="C186" s="206" t="s">
        <v>289</v>
      </c>
      <c r="D186" s="206" t="s">
        <v>132</v>
      </c>
      <c r="E186" s="207" t="s">
        <v>290</v>
      </c>
      <c r="F186" s="208" t="s">
        <v>291</v>
      </c>
      <c r="G186" s="209" t="s">
        <v>135</v>
      </c>
      <c r="H186" s="210">
        <v>253</v>
      </c>
      <c r="I186" s="211"/>
      <c r="J186" s="212">
        <f>ROUND(I186*H186,2)</f>
        <v>0</v>
      </c>
      <c r="K186" s="208" t="s">
        <v>136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137</v>
      </c>
      <c r="AT186" s="217" t="s">
        <v>132</v>
      </c>
      <c r="AU186" s="217" t="s">
        <v>82</v>
      </c>
      <c r="AY186" s="19" t="s">
        <v>130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137</v>
      </c>
      <c r="BM186" s="217" t="s">
        <v>292</v>
      </c>
    </row>
    <row r="187" spans="1:47" s="2" customFormat="1" ht="12">
      <c r="A187" s="40"/>
      <c r="B187" s="41"/>
      <c r="C187" s="42"/>
      <c r="D187" s="219" t="s">
        <v>139</v>
      </c>
      <c r="E187" s="42"/>
      <c r="F187" s="220" t="s">
        <v>293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139</v>
      </c>
      <c r="AU187" s="19" t="s">
        <v>82</v>
      </c>
    </row>
    <row r="188" spans="1:51" s="14" customFormat="1" ht="12">
      <c r="A188" s="14"/>
      <c r="B188" s="235"/>
      <c r="C188" s="236"/>
      <c r="D188" s="226" t="s">
        <v>141</v>
      </c>
      <c r="E188" s="237" t="s">
        <v>19</v>
      </c>
      <c r="F188" s="238" t="s">
        <v>294</v>
      </c>
      <c r="G188" s="236"/>
      <c r="H188" s="239">
        <v>253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141</v>
      </c>
      <c r="AU188" s="245" t="s">
        <v>82</v>
      </c>
      <c r="AV188" s="14" t="s">
        <v>82</v>
      </c>
      <c r="AW188" s="14" t="s">
        <v>33</v>
      </c>
      <c r="AX188" s="14" t="s">
        <v>80</v>
      </c>
      <c r="AY188" s="245" t="s">
        <v>130</v>
      </c>
    </row>
    <row r="189" spans="1:65" s="2" customFormat="1" ht="16.5" customHeight="1">
      <c r="A189" s="40"/>
      <c r="B189" s="41"/>
      <c r="C189" s="257" t="s">
        <v>172</v>
      </c>
      <c r="D189" s="257" t="s">
        <v>284</v>
      </c>
      <c r="E189" s="258" t="s">
        <v>295</v>
      </c>
      <c r="F189" s="259" t="s">
        <v>296</v>
      </c>
      <c r="G189" s="260" t="s">
        <v>297</v>
      </c>
      <c r="H189" s="261">
        <v>5.06</v>
      </c>
      <c r="I189" s="262"/>
      <c r="J189" s="263">
        <f>ROUND(I189*H189,2)</f>
        <v>0</v>
      </c>
      <c r="K189" s="259" t="s">
        <v>136</v>
      </c>
      <c r="L189" s="264"/>
      <c r="M189" s="265" t="s">
        <v>19</v>
      </c>
      <c r="N189" s="266" t="s">
        <v>43</v>
      </c>
      <c r="O189" s="86"/>
      <c r="P189" s="215">
        <f>O189*H189</f>
        <v>0</v>
      </c>
      <c r="Q189" s="215">
        <v>0.001</v>
      </c>
      <c r="R189" s="215">
        <f>Q189*H189</f>
        <v>0.005059999999999999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178</v>
      </c>
      <c r="AT189" s="217" t="s">
        <v>284</v>
      </c>
      <c r="AU189" s="217" t="s">
        <v>82</v>
      </c>
      <c r="AY189" s="19" t="s">
        <v>130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137</v>
      </c>
      <c r="BM189" s="217" t="s">
        <v>298</v>
      </c>
    </row>
    <row r="190" spans="1:51" s="14" customFormat="1" ht="12">
      <c r="A190" s="14"/>
      <c r="B190" s="235"/>
      <c r="C190" s="236"/>
      <c r="D190" s="226" t="s">
        <v>141</v>
      </c>
      <c r="E190" s="236"/>
      <c r="F190" s="238" t="s">
        <v>299</v>
      </c>
      <c r="G190" s="236"/>
      <c r="H190" s="239">
        <v>5.06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141</v>
      </c>
      <c r="AU190" s="245" t="s">
        <v>82</v>
      </c>
      <c r="AV190" s="14" t="s">
        <v>82</v>
      </c>
      <c r="AW190" s="14" t="s">
        <v>4</v>
      </c>
      <c r="AX190" s="14" t="s">
        <v>80</v>
      </c>
      <c r="AY190" s="245" t="s">
        <v>130</v>
      </c>
    </row>
    <row r="191" spans="1:65" s="2" customFormat="1" ht="21.75" customHeight="1">
      <c r="A191" s="40"/>
      <c r="B191" s="41"/>
      <c r="C191" s="206" t="s">
        <v>300</v>
      </c>
      <c r="D191" s="206" t="s">
        <v>132</v>
      </c>
      <c r="E191" s="207" t="s">
        <v>301</v>
      </c>
      <c r="F191" s="208" t="s">
        <v>302</v>
      </c>
      <c r="G191" s="209" t="s">
        <v>135</v>
      </c>
      <c r="H191" s="210">
        <v>1012</v>
      </c>
      <c r="I191" s="211"/>
      <c r="J191" s="212">
        <f>ROUND(I191*H191,2)</f>
        <v>0</v>
      </c>
      <c r="K191" s="208" t="s">
        <v>136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137</v>
      </c>
      <c r="AT191" s="217" t="s">
        <v>132</v>
      </c>
      <c r="AU191" s="217" t="s">
        <v>82</v>
      </c>
      <c r="AY191" s="19" t="s">
        <v>130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137</v>
      </c>
      <c r="BM191" s="217" t="s">
        <v>303</v>
      </c>
    </row>
    <row r="192" spans="1:47" s="2" customFormat="1" ht="12">
      <c r="A192" s="40"/>
      <c r="B192" s="41"/>
      <c r="C192" s="42"/>
      <c r="D192" s="219" t="s">
        <v>139</v>
      </c>
      <c r="E192" s="42"/>
      <c r="F192" s="220" t="s">
        <v>304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139</v>
      </c>
      <c r="AU192" s="19" t="s">
        <v>82</v>
      </c>
    </row>
    <row r="193" spans="1:51" s="13" customFormat="1" ht="12">
      <c r="A193" s="13"/>
      <c r="B193" s="224"/>
      <c r="C193" s="225"/>
      <c r="D193" s="226" t="s">
        <v>141</v>
      </c>
      <c r="E193" s="227" t="s">
        <v>19</v>
      </c>
      <c r="F193" s="228" t="s">
        <v>305</v>
      </c>
      <c r="G193" s="225"/>
      <c r="H193" s="227" t="s">
        <v>19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141</v>
      </c>
      <c r="AU193" s="234" t="s">
        <v>82</v>
      </c>
      <c r="AV193" s="13" t="s">
        <v>80</v>
      </c>
      <c r="AW193" s="13" t="s">
        <v>33</v>
      </c>
      <c r="AX193" s="13" t="s">
        <v>72</v>
      </c>
      <c r="AY193" s="234" t="s">
        <v>130</v>
      </c>
    </row>
    <row r="194" spans="1:51" s="14" customFormat="1" ht="12">
      <c r="A194" s="14"/>
      <c r="B194" s="235"/>
      <c r="C194" s="236"/>
      <c r="D194" s="226" t="s">
        <v>141</v>
      </c>
      <c r="E194" s="237" t="s">
        <v>19</v>
      </c>
      <c r="F194" s="238" t="s">
        <v>306</v>
      </c>
      <c r="G194" s="236"/>
      <c r="H194" s="239">
        <v>1012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141</v>
      </c>
      <c r="AU194" s="245" t="s">
        <v>82</v>
      </c>
      <c r="AV194" s="14" t="s">
        <v>82</v>
      </c>
      <c r="AW194" s="14" t="s">
        <v>33</v>
      </c>
      <c r="AX194" s="14" t="s">
        <v>80</v>
      </c>
      <c r="AY194" s="245" t="s">
        <v>130</v>
      </c>
    </row>
    <row r="195" spans="1:65" s="2" customFormat="1" ht="16.5" customHeight="1">
      <c r="A195" s="40"/>
      <c r="B195" s="41"/>
      <c r="C195" s="257" t="s">
        <v>307</v>
      </c>
      <c r="D195" s="257" t="s">
        <v>284</v>
      </c>
      <c r="E195" s="258" t="s">
        <v>308</v>
      </c>
      <c r="F195" s="259" t="s">
        <v>309</v>
      </c>
      <c r="G195" s="260" t="s">
        <v>261</v>
      </c>
      <c r="H195" s="261">
        <v>80.96</v>
      </c>
      <c r="I195" s="262"/>
      <c r="J195" s="263">
        <f>ROUND(I195*H195,2)</f>
        <v>0</v>
      </c>
      <c r="K195" s="259" t="s">
        <v>136</v>
      </c>
      <c r="L195" s="264"/>
      <c r="M195" s="265" t="s">
        <v>19</v>
      </c>
      <c r="N195" s="266" t="s">
        <v>43</v>
      </c>
      <c r="O195" s="86"/>
      <c r="P195" s="215">
        <f>O195*H195</f>
        <v>0</v>
      </c>
      <c r="Q195" s="215">
        <v>1</v>
      </c>
      <c r="R195" s="215">
        <f>Q195*H195</f>
        <v>80.96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178</v>
      </c>
      <c r="AT195" s="217" t="s">
        <v>284</v>
      </c>
      <c r="AU195" s="217" t="s">
        <v>82</v>
      </c>
      <c r="AY195" s="19" t="s">
        <v>130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137</v>
      </c>
      <c r="BM195" s="217" t="s">
        <v>310</v>
      </c>
    </row>
    <row r="196" spans="1:51" s="14" customFormat="1" ht="12">
      <c r="A196" s="14"/>
      <c r="B196" s="235"/>
      <c r="C196" s="236"/>
      <c r="D196" s="226" t="s">
        <v>141</v>
      </c>
      <c r="E196" s="237" t="s">
        <v>19</v>
      </c>
      <c r="F196" s="238" t="s">
        <v>311</v>
      </c>
      <c r="G196" s="236"/>
      <c r="H196" s="239">
        <v>80.96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141</v>
      </c>
      <c r="AU196" s="245" t="s">
        <v>82</v>
      </c>
      <c r="AV196" s="14" t="s">
        <v>82</v>
      </c>
      <c r="AW196" s="14" t="s">
        <v>33</v>
      </c>
      <c r="AX196" s="14" t="s">
        <v>80</v>
      </c>
      <c r="AY196" s="245" t="s">
        <v>130</v>
      </c>
    </row>
    <row r="197" spans="1:63" s="12" customFormat="1" ht="22.8" customHeight="1">
      <c r="A197" s="12"/>
      <c r="B197" s="190"/>
      <c r="C197" s="191"/>
      <c r="D197" s="192" t="s">
        <v>71</v>
      </c>
      <c r="E197" s="204" t="s">
        <v>150</v>
      </c>
      <c r="F197" s="204" t="s">
        <v>312</v>
      </c>
      <c r="G197" s="191"/>
      <c r="H197" s="191"/>
      <c r="I197" s="194"/>
      <c r="J197" s="205">
        <f>BK197</f>
        <v>0</v>
      </c>
      <c r="K197" s="191"/>
      <c r="L197" s="196"/>
      <c r="M197" s="197"/>
      <c r="N197" s="198"/>
      <c r="O197" s="198"/>
      <c r="P197" s="199">
        <f>SUM(P198:P201)</f>
        <v>0</v>
      </c>
      <c r="Q197" s="198"/>
      <c r="R197" s="199">
        <f>SUM(R198:R201)</f>
        <v>6.95548</v>
      </c>
      <c r="S197" s="198"/>
      <c r="T197" s="200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1" t="s">
        <v>80</v>
      </c>
      <c r="AT197" s="202" t="s">
        <v>71</v>
      </c>
      <c r="AU197" s="202" t="s">
        <v>80</v>
      </c>
      <c r="AY197" s="201" t="s">
        <v>130</v>
      </c>
      <c r="BK197" s="203">
        <f>SUM(BK198:BK201)</f>
        <v>0</v>
      </c>
    </row>
    <row r="198" spans="1:65" s="2" customFormat="1" ht="16.5" customHeight="1">
      <c r="A198" s="40"/>
      <c r="B198" s="41"/>
      <c r="C198" s="206" t="s">
        <v>313</v>
      </c>
      <c r="D198" s="206" t="s">
        <v>132</v>
      </c>
      <c r="E198" s="207" t="s">
        <v>314</v>
      </c>
      <c r="F198" s="208" t="s">
        <v>315</v>
      </c>
      <c r="G198" s="209" t="s">
        <v>316</v>
      </c>
      <c r="H198" s="210">
        <v>2</v>
      </c>
      <c r="I198" s="211"/>
      <c r="J198" s="212">
        <f>ROUND(I198*H198,2)</f>
        <v>0</v>
      </c>
      <c r="K198" s="208" t="s">
        <v>136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137</v>
      </c>
      <c r="AT198" s="217" t="s">
        <v>132</v>
      </c>
      <c r="AU198" s="217" t="s">
        <v>82</v>
      </c>
      <c r="AY198" s="19" t="s">
        <v>130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137</v>
      </c>
      <c r="BM198" s="217" t="s">
        <v>317</v>
      </c>
    </row>
    <row r="199" spans="1:47" s="2" customFormat="1" ht="12">
      <c r="A199" s="40"/>
      <c r="B199" s="41"/>
      <c r="C199" s="42"/>
      <c r="D199" s="219" t="s">
        <v>139</v>
      </c>
      <c r="E199" s="42"/>
      <c r="F199" s="220" t="s">
        <v>318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139</v>
      </c>
      <c r="AU199" s="19" t="s">
        <v>82</v>
      </c>
    </row>
    <row r="200" spans="1:65" s="2" customFormat="1" ht="16.5" customHeight="1">
      <c r="A200" s="40"/>
      <c r="B200" s="41"/>
      <c r="C200" s="257" t="s">
        <v>319</v>
      </c>
      <c r="D200" s="257" t="s">
        <v>284</v>
      </c>
      <c r="E200" s="258" t="s">
        <v>320</v>
      </c>
      <c r="F200" s="259" t="s">
        <v>321</v>
      </c>
      <c r="G200" s="260" t="s">
        <v>316</v>
      </c>
      <c r="H200" s="261">
        <v>2</v>
      </c>
      <c r="I200" s="262"/>
      <c r="J200" s="263">
        <f>ROUND(I200*H200,2)</f>
        <v>0</v>
      </c>
      <c r="K200" s="259" t="s">
        <v>136</v>
      </c>
      <c r="L200" s="264"/>
      <c r="M200" s="265" t="s">
        <v>19</v>
      </c>
      <c r="N200" s="266" t="s">
        <v>43</v>
      </c>
      <c r="O200" s="86"/>
      <c r="P200" s="215">
        <f>O200*H200</f>
        <v>0</v>
      </c>
      <c r="Q200" s="215">
        <v>2.28699</v>
      </c>
      <c r="R200" s="215">
        <f>Q200*H200</f>
        <v>4.57398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178</v>
      </c>
      <c r="AT200" s="217" t="s">
        <v>284</v>
      </c>
      <c r="AU200" s="217" t="s">
        <v>82</v>
      </c>
      <c r="AY200" s="19" t="s">
        <v>130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137</v>
      </c>
      <c r="BM200" s="217" t="s">
        <v>322</v>
      </c>
    </row>
    <row r="201" spans="1:65" s="2" customFormat="1" ht="16.5" customHeight="1">
      <c r="A201" s="40"/>
      <c r="B201" s="41"/>
      <c r="C201" s="257" t="s">
        <v>323</v>
      </c>
      <c r="D201" s="257" t="s">
        <v>284</v>
      </c>
      <c r="E201" s="258" t="s">
        <v>324</v>
      </c>
      <c r="F201" s="259" t="s">
        <v>325</v>
      </c>
      <c r="G201" s="260" t="s">
        <v>316</v>
      </c>
      <c r="H201" s="261">
        <v>2</v>
      </c>
      <c r="I201" s="262"/>
      <c r="J201" s="263">
        <f>ROUND(I201*H201,2)</f>
        <v>0</v>
      </c>
      <c r="K201" s="259" t="s">
        <v>19</v>
      </c>
      <c r="L201" s="264"/>
      <c r="M201" s="265" t="s">
        <v>19</v>
      </c>
      <c r="N201" s="266" t="s">
        <v>43</v>
      </c>
      <c r="O201" s="86"/>
      <c r="P201" s="215">
        <f>O201*H201</f>
        <v>0</v>
      </c>
      <c r="Q201" s="215">
        <v>1.19075</v>
      </c>
      <c r="R201" s="215">
        <f>Q201*H201</f>
        <v>2.3815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178</v>
      </c>
      <c r="AT201" s="217" t="s">
        <v>284</v>
      </c>
      <c r="AU201" s="217" t="s">
        <v>82</v>
      </c>
      <c r="AY201" s="19" t="s">
        <v>130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137</v>
      </c>
      <c r="BM201" s="217" t="s">
        <v>326</v>
      </c>
    </row>
    <row r="202" spans="1:63" s="12" customFormat="1" ht="22.8" customHeight="1">
      <c r="A202" s="12"/>
      <c r="B202" s="190"/>
      <c r="C202" s="191"/>
      <c r="D202" s="192" t="s">
        <v>71</v>
      </c>
      <c r="E202" s="204" t="s">
        <v>137</v>
      </c>
      <c r="F202" s="204" t="s">
        <v>327</v>
      </c>
      <c r="G202" s="191"/>
      <c r="H202" s="191"/>
      <c r="I202" s="194"/>
      <c r="J202" s="205">
        <f>BK202</f>
        <v>0</v>
      </c>
      <c r="K202" s="191"/>
      <c r="L202" s="196"/>
      <c r="M202" s="197"/>
      <c r="N202" s="198"/>
      <c r="O202" s="198"/>
      <c r="P202" s="199">
        <f>SUM(P203:P206)</f>
        <v>0</v>
      </c>
      <c r="Q202" s="198"/>
      <c r="R202" s="199">
        <f>SUM(R203:R206)</f>
        <v>14.180775</v>
      </c>
      <c r="S202" s="198"/>
      <c r="T202" s="200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1" t="s">
        <v>80</v>
      </c>
      <c r="AT202" s="202" t="s">
        <v>71</v>
      </c>
      <c r="AU202" s="202" t="s">
        <v>80</v>
      </c>
      <c r="AY202" s="201" t="s">
        <v>130</v>
      </c>
      <c r="BK202" s="203">
        <f>SUM(BK203:BK206)</f>
        <v>0</v>
      </c>
    </row>
    <row r="203" spans="1:65" s="2" customFormat="1" ht="21.75" customHeight="1">
      <c r="A203" s="40"/>
      <c r="B203" s="41"/>
      <c r="C203" s="206" t="s">
        <v>328</v>
      </c>
      <c r="D203" s="206" t="s">
        <v>132</v>
      </c>
      <c r="E203" s="207" t="s">
        <v>329</v>
      </c>
      <c r="F203" s="208" t="s">
        <v>330</v>
      </c>
      <c r="G203" s="209" t="s">
        <v>198</v>
      </c>
      <c r="H203" s="210">
        <v>7.5</v>
      </c>
      <c r="I203" s="211"/>
      <c r="J203" s="212">
        <f>ROUND(I203*H203,2)</f>
        <v>0</v>
      </c>
      <c r="K203" s="208" t="s">
        <v>136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1.89077</v>
      </c>
      <c r="R203" s="215">
        <f>Q203*H203</f>
        <v>14.180775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137</v>
      </c>
      <c r="AT203" s="217" t="s">
        <v>132</v>
      </c>
      <c r="AU203" s="217" t="s">
        <v>82</v>
      </c>
      <c r="AY203" s="19" t="s">
        <v>130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137</v>
      </c>
      <c r="BM203" s="217" t="s">
        <v>331</v>
      </c>
    </row>
    <row r="204" spans="1:47" s="2" customFormat="1" ht="12">
      <c r="A204" s="40"/>
      <c r="B204" s="41"/>
      <c r="C204" s="42"/>
      <c r="D204" s="219" t="s">
        <v>139</v>
      </c>
      <c r="E204" s="42"/>
      <c r="F204" s="220" t="s">
        <v>332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139</v>
      </c>
      <c r="AU204" s="19" t="s">
        <v>82</v>
      </c>
    </row>
    <row r="205" spans="1:51" s="13" customFormat="1" ht="12">
      <c r="A205" s="13"/>
      <c r="B205" s="224"/>
      <c r="C205" s="225"/>
      <c r="D205" s="226" t="s">
        <v>141</v>
      </c>
      <c r="E205" s="227" t="s">
        <v>19</v>
      </c>
      <c r="F205" s="228" t="s">
        <v>234</v>
      </c>
      <c r="G205" s="225"/>
      <c r="H205" s="227" t="s">
        <v>19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141</v>
      </c>
      <c r="AU205" s="234" t="s">
        <v>82</v>
      </c>
      <c r="AV205" s="13" t="s">
        <v>80</v>
      </c>
      <c r="AW205" s="13" t="s">
        <v>33</v>
      </c>
      <c r="AX205" s="13" t="s">
        <v>72</v>
      </c>
      <c r="AY205" s="234" t="s">
        <v>130</v>
      </c>
    </row>
    <row r="206" spans="1:51" s="14" customFormat="1" ht="12">
      <c r="A206" s="14"/>
      <c r="B206" s="235"/>
      <c r="C206" s="236"/>
      <c r="D206" s="226" t="s">
        <v>141</v>
      </c>
      <c r="E206" s="237" t="s">
        <v>19</v>
      </c>
      <c r="F206" s="238" t="s">
        <v>333</v>
      </c>
      <c r="G206" s="236"/>
      <c r="H206" s="239">
        <v>7.5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141</v>
      </c>
      <c r="AU206" s="245" t="s">
        <v>82</v>
      </c>
      <c r="AV206" s="14" t="s">
        <v>82</v>
      </c>
      <c r="AW206" s="14" t="s">
        <v>33</v>
      </c>
      <c r="AX206" s="14" t="s">
        <v>80</v>
      </c>
      <c r="AY206" s="245" t="s">
        <v>130</v>
      </c>
    </row>
    <row r="207" spans="1:63" s="12" customFormat="1" ht="22.8" customHeight="1">
      <c r="A207" s="12"/>
      <c r="B207" s="190"/>
      <c r="C207" s="191"/>
      <c r="D207" s="192" t="s">
        <v>71</v>
      </c>
      <c r="E207" s="204" t="s">
        <v>159</v>
      </c>
      <c r="F207" s="204" t="s">
        <v>334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SUM(P208:P245)</f>
        <v>0</v>
      </c>
      <c r="Q207" s="198"/>
      <c r="R207" s="199">
        <f>SUM(R208:R245)</f>
        <v>356.82090999999997</v>
      </c>
      <c r="S207" s="198"/>
      <c r="T207" s="200">
        <f>SUM(T208:T245)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80</v>
      </c>
      <c r="AT207" s="202" t="s">
        <v>71</v>
      </c>
      <c r="AU207" s="202" t="s">
        <v>80</v>
      </c>
      <c r="AY207" s="201" t="s">
        <v>130</v>
      </c>
      <c r="BK207" s="203">
        <f>SUM(BK208:BK245)</f>
        <v>0</v>
      </c>
    </row>
    <row r="208" spans="1:65" s="2" customFormat="1" ht="21.75" customHeight="1">
      <c r="A208" s="40"/>
      <c r="B208" s="41"/>
      <c r="C208" s="206" t="s">
        <v>335</v>
      </c>
      <c r="D208" s="206" t="s">
        <v>132</v>
      </c>
      <c r="E208" s="207" t="s">
        <v>336</v>
      </c>
      <c r="F208" s="208" t="s">
        <v>337</v>
      </c>
      <c r="G208" s="209" t="s">
        <v>135</v>
      </c>
      <c r="H208" s="210">
        <v>11</v>
      </c>
      <c r="I208" s="211"/>
      <c r="J208" s="212">
        <f>ROUND(I208*H208,2)</f>
        <v>0</v>
      </c>
      <c r="K208" s="208" t="s">
        <v>136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137</v>
      </c>
      <c r="AT208" s="217" t="s">
        <v>132</v>
      </c>
      <c r="AU208" s="217" t="s">
        <v>82</v>
      </c>
      <c r="AY208" s="19" t="s">
        <v>130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137</v>
      </c>
      <c r="BM208" s="217" t="s">
        <v>338</v>
      </c>
    </row>
    <row r="209" spans="1:47" s="2" customFormat="1" ht="12">
      <c r="A209" s="40"/>
      <c r="B209" s="41"/>
      <c r="C209" s="42"/>
      <c r="D209" s="219" t="s">
        <v>139</v>
      </c>
      <c r="E209" s="42"/>
      <c r="F209" s="220" t="s">
        <v>339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139</v>
      </c>
      <c r="AU209" s="19" t="s">
        <v>82</v>
      </c>
    </row>
    <row r="210" spans="1:51" s="13" customFormat="1" ht="12">
      <c r="A210" s="13"/>
      <c r="B210" s="224"/>
      <c r="C210" s="225"/>
      <c r="D210" s="226" t="s">
        <v>141</v>
      </c>
      <c r="E210" s="227" t="s">
        <v>19</v>
      </c>
      <c r="F210" s="228" t="s">
        <v>340</v>
      </c>
      <c r="G210" s="225"/>
      <c r="H210" s="227" t="s">
        <v>19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141</v>
      </c>
      <c r="AU210" s="234" t="s">
        <v>82</v>
      </c>
      <c r="AV210" s="13" t="s">
        <v>80</v>
      </c>
      <c r="AW210" s="13" t="s">
        <v>33</v>
      </c>
      <c r="AX210" s="13" t="s">
        <v>72</v>
      </c>
      <c r="AY210" s="234" t="s">
        <v>130</v>
      </c>
    </row>
    <row r="211" spans="1:51" s="14" customFormat="1" ht="12">
      <c r="A211" s="14"/>
      <c r="B211" s="235"/>
      <c r="C211" s="236"/>
      <c r="D211" s="226" t="s">
        <v>141</v>
      </c>
      <c r="E211" s="237" t="s">
        <v>19</v>
      </c>
      <c r="F211" s="238" t="s">
        <v>201</v>
      </c>
      <c r="G211" s="236"/>
      <c r="H211" s="239">
        <v>11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141</v>
      </c>
      <c r="AU211" s="245" t="s">
        <v>82</v>
      </c>
      <c r="AV211" s="14" t="s">
        <v>82</v>
      </c>
      <c r="AW211" s="14" t="s">
        <v>33</v>
      </c>
      <c r="AX211" s="14" t="s">
        <v>80</v>
      </c>
      <c r="AY211" s="245" t="s">
        <v>130</v>
      </c>
    </row>
    <row r="212" spans="1:65" s="2" customFormat="1" ht="21.75" customHeight="1">
      <c r="A212" s="40"/>
      <c r="B212" s="41"/>
      <c r="C212" s="206" t="s">
        <v>341</v>
      </c>
      <c r="D212" s="206" t="s">
        <v>132</v>
      </c>
      <c r="E212" s="207" t="s">
        <v>342</v>
      </c>
      <c r="F212" s="208" t="s">
        <v>343</v>
      </c>
      <c r="G212" s="209" t="s">
        <v>135</v>
      </c>
      <c r="H212" s="210">
        <v>53</v>
      </c>
      <c r="I212" s="211"/>
      <c r="J212" s="212">
        <f>ROUND(I212*H212,2)</f>
        <v>0</v>
      </c>
      <c r="K212" s="208" t="s">
        <v>136</v>
      </c>
      <c r="L212" s="46"/>
      <c r="M212" s="213" t="s">
        <v>19</v>
      </c>
      <c r="N212" s="214" t="s">
        <v>43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137</v>
      </c>
      <c r="AT212" s="217" t="s">
        <v>132</v>
      </c>
      <c r="AU212" s="217" t="s">
        <v>82</v>
      </c>
      <c r="AY212" s="19" t="s">
        <v>130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137</v>
      </c>
      <c r="BM212" s="217" t="s">
        <v>344</v>
      </c>
    </row>
    <row r="213" spans="1:47" s="2" customFormat="1" ht="12">
      <c r="A213" s="40"/>
      <c r="B213" s="41"/>
      <c r="C213" s="42"/>
      <c r="D213" s="219" t="s">
        <v>139</v>
      </c>
      <c r="E213" s="42"/>
      <c r="F213" s="220" t="s">
        <v>345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139</v>
      </c>
      <c r="AU213" s="19" t="s">
        <v>82</v>
      </c>
    </row>
    <row r="214" spans="1:51" s="13" customFormat="1" ht="12">
      <c r="A214" s="13"/>
      <c r="B214" s="224"/>
      <c r="C214" s="225"/>
      <c r="D214" s="226" t="s">
        <v>141</v>
      </c>
      <c r="E214" s="227" t="s">
        <v>19</v>
      </c>
      <c r="F214" s="228" t="s">
        <v>346</v>
      </c>
      <c r="G214" s="225"/>
      <c r="H214" s="227" t="s">
        <v>19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141</v>
      </c>
      <c r="AU214" s="234" t="s">
        <v>82</v>
      </c>
      <c r="AV214" s="13" t="s">
        <v>80</v>
      </c>
      <c r="AW214" s="13" t="s">
        <v>33</v>
      </c>
      <c r="AX214" s="13" t="s">
        <v>72</v>
      </c>
      <c r="AY214" s="234" t="s">
        <v>130</v>
      </c>
    </row>
    <row r="215" spans="1:51" s="14" customFormat="1" ht="12">
      <c r="A215" s="14"/>
      <c r="B215" s="235"/>
      <c r="C215" s="236"/>
      <c r="D215" s="226" t="s">
        <v>141</v>
      </c>
      <c r="E215" s="237" t="s">
        <v>19</v>
      </c>
      <c r="F215" s="238" t="s">
        <v>347</v>
      </c>
      <c r="G215" s="236"/>
      <c r="H215" s="239">
        <v>53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141</v>
      </c>
      <c r="AU215" s="245" t="s">
        <v>82</v>
      </c>
      <c r="AV215" s="14" t="s">
        <v>82</v>
      </c>
      <c r="AW215" s="14" t="s">
        <v>33</v>
      </c>
      <c r="AX215" s="14" t="s">
        <v>80</v>
      </c>
      <c r="AY215" s="245" t="s">
        <v>130</v>
      </c>
    </row>
    <row r="216" spans="1:65" s="2" customFormat="1" ht="21.75" customHeight="1">
      <c r="A216" s="40"/>
      <c r="B216" s="41"/>
      <c r="C216" s="206" t="s">
        <v>348</v>
      </c>
      <c r="D216" s="206" t="s">
        <v>132</v>
      </c>
      <c r="E216" s="207" t="s">
        <v>349</v>
      </c>
      <c r="F216" s="208" t="s">
        <v>350</v>
      </c>
      <c r="G216" s="209" t="s">
        <v>135</v>
      </c>
      <c r="H216" s="210">
        <v>1192</v>
      </c>
      <c r="I216" s="211"/>
      <c r="J216" s="212">
        <f>ROUND(I216*H216,2)</f>
        <v>0</v>
      </c>
      <c r="K216" s="208" t="s">
        <v>136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137</v>
      </c>
      <c r="AT216" s="217" t="s">
        <v>132</v>
      </c>
      <c r="AU216" s="217" t="s">
        <v>82</v>
      </c>
      <c r="AY216" s="19" t="s">
        <v>130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137</v>
      </c>
      <c r="BM216" s="217" t="s">
        <v>351</v>
      </c>
    </row>
    <row r="217" spans="1:47" s="2" customFormat="1" ht="12">
      <c r="A217" s="40"/>
      <c r="B217" s="41"/>
      <c r="C217" s="42"/>
      <c r="D217" s="219" t="s">
        <v>139</v>
      </c>
      <c r="E217" s="42"/>
      <c r="F217" s="220" t="s">
        <v>352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139</v>
      </c>
      <c r="AU217" s="19" t="s">
        <v>82</v>
      </c>
    </row>
    <row r="218" spans="1:51" s="13" customFormat="1" ht="12">
      <c r="A218" s="13"/>
      <c r="B218" s="224"/>
      <c r="C218" s="225"/>
      <c r="D218" s="226" t="s">
        <v>141</v>
      </c>
      <c r="E218" s="227" t="s">
        <v>19</v>
      </c>
      <c r="F218" s="228" t="s">
        <v>353</v>
      </c>
      <c r="G218" s="225"/>
      <c r="H218" s="227" t="s">
        <v>19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141</v>
      </c>
      <c r="AU218" s="234" t="s">
        <v>82</v>
      </c>
      <c r="AV218" s="13" t="s">
        <v>80</v>
      </c>
      <c r="AW218" s="13" t="s">
        <v>33</v>
      </c>
      <c r="AX218" s="13" t="s">
        <v>72</v>
      </c>
      <c r="AY218" s="234" t="s">
        <v>130</v>
      </c>
    </row>
    <row r="219" spans="1:51" s="14" customFormat="1" ht="12">
      <c r="A219" s="14"/>
      <c r="B219" s="235"/>
      <c r="C219" s="236"/>
      <c r="D219" s="226" t="s">
        <v>141</v>
      </c>
      <c r="E219" s="237" t="s">
        <v>19</v>
      </c>
      <c r="F219" s="238" t="s">
        <v>354</v>
      </c>
      <c r="G219" s="236"/>
      <c r="H219" s="239">
        <v>1192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141</v>
      </c>
      <c r="AU219" s="245" t="s">
        <v>82</v>
      </c>
      <c r="AV219" s="14" t="s">
        <v>82</v>
      </c>
      <c r="AW219" s="14" t="s">
        <v>33</v>
      </c>
      <c r="AX219" s="14" t="s">
        <v>80</v>
      </c>
      <c r="AY219" s="245" t="s">
        <v>130</v>
      </c>
    </row>
    <row r="220" spans="1:65" s="2" customFormat="1" ht="24.15" customHeight="1">
      <c r="A220" s="40"/>
      <c r="B220" s="41"/>
      <c r="C220" s="206" t="s">
        <v>355</v>
      </c>
      <c r="D220" s="206" t="s">
        <v>132</v>
      </c>
      <c r="E220" s="207" t="s">
        <v>356</v>
      </c>
      <c r="F220" s="208" t="s">
        <v>357</v>
      </c>
      <c r="G220" s="209" t="s">
        <v>135</v>
      </c>
      <c r="H220" s="210">
        <v>11</v>
      </c>
      <c r="I220" s="211"/>
      <c r="J220" s="212">
        <f>ROUND(I220*H220,2)</f>
        <v>0</v>
      </c>
      <c r="K220" s="208" t="s">
        <v>136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137</v>
      </c>
      <c r="AT220" s="217" t="s">
        <v>132</v>
      </c>
      <c r="AU220" s="217" t="s">
        <v>82</v>
      </c>
      <c r="AY220" s="19" t="s">
        <v>130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137</v>
      </c>
      <c r="BM220" s="217" t="s">
        <v>358</v>
      </c>
    </row>
    <row r="221" spans="1:47" s="2" customFormat="1" ht="12">
      <c r="A221" s="40"/>
      <c r="B221" s="41"/>
      <c r="C221" s="42"/>
      <c r="D221" s="219" t="s">
        <v>139</v>
      </c>
      <c r="E221" s="42"/>
      <c r="F221" s="220" t="s">
        <v>359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139</v>
      </c>
      <c r="AU221" s="19" t="s">
        <v>82</v>
      </c>
    </row>
    <row r="222" spans="1:51" s="13" customFormat="1" ht="12">
      <c r="A222" s="13"/>
      <c r="B222" s="224"/>
      <c r="C222" s="225"/>
      <c r="D222" s="226" t="s">
        <v>141</v>
      </c>
      <c r="E222" s="227" t="s">
        <v>19</v>
      </c>
      <c r="F222" s="228" t="s">
        <v>340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141</v>
      </c>
      <c r="AU222" s="234" t="s">
        <v>82</v>
      </c>
      <c r="AV222" s="13" t="s">
        <v>80</v>
      </c>
      <c r="AW222" s="13" t="s">
        <v>33</v>
      </c>
      <c r="AX222" s="13" t="s">
        <v>72</v>
      </c>
      <c r="AY222" s="234" t="s">
        <v>130</v>
      </c>
    </row>
    <row r="223" spans="1:51" s="14" customFormat="1" ht="12">
      <c r="A223" s="14"/>
      <c r="B223" s="235"/>
      <c r="C223" s="236"/>
      <c r="D223" s="226" t="s">
        <v>141</v>
      </c>
      <c r="E223" s="237" t="s">
        <v>19</v>
      </c>
      <c r="F223" s="238" t="s">
        <v>201</v>
      </c>
      <c r="G223" s="236"/>
      <c r="H223" s="239">
        <v>11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141</v>
      </c>
      <c r="AU223" s="245" t="s">
        <v>82</v>
      </c>
      <c r="AV223" s="14" t="s">
        <v>82</v>
      </c>
      <c r="AW223" s="14" t="s">
        <v>33</v>
      </c>
      <c r="AX223" s="14" t="s">
        <v>80</v>
      </c>
      <c r="AY223" s="245" t="s">
        <v>130</v>
      </c>
    </row>
    <row r="224" spans="1:65" s="2" customFormat="1" ht="16.5" customHeight="1">
      <c r="A224" s="40"/>
      <c r="B224" s="41"/>
      <c r="C224" s="206" t="s">
        <v>360</v>
      </c>
      <c r="D224" s="206" t="s">
        <v>132</v>
      </c>
      <c r="E224" s="207" t="s">
        <v>361</v>
      </c>
      <c r="F224" s="208" t="s">
        <v>362</v>
      </c>
      <c r="G224" s="209" t="s">
        <v>135</v>
      </c>
      <c r="H224" s="210">
        <v>11</v>
      </c>
      <c r="I224" s="211"/>
      <c r="J224" s="212">
        <f>ROUND(I224*H224,2)</f>
        <v>0</v>
      </c>
      <c r="K224" s="208" t="s">
        <v>136</v>
      </c>
      <c r="L224" s="46"/>
      <c r="M224" s="213" t="s">
        <v>19</v>
      </c>
      <c r="N224" s="214" t="s">
        <v>43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137</v>
      </c>
      <c r="AT224" s="217" t="s">
        <v>132</v>
      </c>
      <c r="AU224" s="217" t="s">
        <v>82</v>
      </c>
      <c r="AY224" s="19" t="s">
        <v>130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137</v>
      </c>
      <c r="BM224" s="217" t="s">
        <v>363</v>
      </c>
    </row>
    <row r="225" spans="1:47" s="2" customFormat="1" ht="12">
      <c r="A225" s="40"/>
      <c r="B225" s="41"/>
      <c r="C225" s="42"/>
      <c r="D225" s="219" t="s">
        <v>139</v>
      </c>
      <c r="E225" s="42"/>
      <c r="F225" s="220" t="s">
        <v>364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139</v>
      </c>
      <c r="AU225" s="19" t="s">
        <v>82</v>
      </c>
    </row>
    <row r="226" spans="1:51" s="13" customFormat="1" ht="12">
      <c r="A226" s="13"/>
      <c r="B226" s="224"/>
      <c r="C226" s="225"/>
      <c r="D226" s="226" t="s">
        <v>141</v>
      </c>
      <c r="E226" s="227" t="s">
        <v>19</v>
      </c>
      <c r="F226" s="228" t="s">
        <v>365</v>
      </c>
      <c r="G226" s="225"/>
      <c r="H226" s="227" t="s">
        <v>19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141</v>
      </c>
      <c r="AU226" s="234" t="s">
        <v>82</v>
      </c>
      <c r="AV226" s="13" t="s">
        <v>80</v>
      </c>
      <c r="AW226" s="13" t="s">
        <v>33</v>
      </c>
      <c r="AX226" s="13" t="s">
        <v>72</v>
      </c>
      <c r="AY226" s="234" t="s">
        <v>130</v>
      </c>
    </row>
    <row r="227" spans="1:51" s="14" customFormat="1" ht="12">
      <c r="A227" s="14"/>
      <c r="B227" s="235"/>
      <c r="C227" s="236"/>
      <c r="D227" s="226" t="s">
        <v>141</v>
      </c>
      <c r="E227" s="237" t="s">
        <v>19</v>
      </c>
      <c r="F227" s="238" t="s">
        <v>201</v>
      </c>
      <c r="G227" s="236"/>
      <c r="H227" s="239">
        <v>11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141</v>
      </c>
      <c r="AU227" s="245" t="s">
        <v>82</v>
      </c>
      <c r="AV227" s="14" t="s">
        <v>82</v>
      </c>
      <c r="AW227" s="14" t="s">
        <v>33</v>
      </c>
      <c r="AX227" s="14" t="s">
        <v>80</v>
      </c>
      <c r="AY227" s="245" t="s">
        <v>130</v>
      </c>
    </row>
    <row r="228" spans="1:65" s="2" customFormat="1" ht="24.15" customHeight="1">
      <c r="A228" s="40"/>
      <c r="B228" s="41"/>
      <c r="C228" s="206" t="s">
        <v>366</v>
      </c>
      <c r="D228" s="206" t="s">
        <v>132</v>
      </c>
      <c r="E228" s="207" t="s">
        <v>367</v>
      </c>
      <c r="F228" s="208" t="s">
        <v>368</v>
      </c>
      <c r="G228" s="209" t="s">
        <v>135</v>
      </c>
      <c r="H228" s="210">
        <v>11</v>
      </c>
      <c r="I228" s="211"/>
      <c r="J228" s="212">
        <f>ROUND(I228*H228,2)</f>
        <v>0</v>
      </c>
      <c r="K228" s="208" t="s">
        <v>136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137</v>
      </c>
      <c r="AT228" s="217" t="s">
        <v>132</v>
      </c>
      <c r="AU228" s="217" t="s">
        <v>82</v>
      </c>
      <c r="AY228" s="19" t="s">
        <v>130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137</v>
      </c>
      <c r="BM228" s="217" t="s">
        <v>369</v>
      </c>
    </row>
    <row r="229" spans="1:47" s="2" customFormat="1" ht="12">
      <c r="A229" s="40"/>
      <c r="B229" s="41"/>
      <c r="C229" s="42"/>
      <c r="D229" s="219" t="s">
        <v>139</v>
      </c>
      <c r="E229" s="42"/>
      <c r="F229" s="220" t="s">
        <v>370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139</v>
      </c>
      <c r="AU229" s="19" t="s">
        <v>82</v>
      </c>
    </row>
    <row r="230" spans="1:51" s="13" customFormat="1" ht="12">
      <c r="A230" s="13"/>
      <c r="B230" s="224"/>
      <c r="C230" s="225"/>
      <c r="D230" s="226" t="s">
        <v>141</v>
      </c>
      <c r="E230" s="227" t="s">
        <v>19</v>
      </c>
      <c r="F230" s="228" t="s">
        <v>340</v>
      </c>
      <c r="G230" s="225"/>
      <c r="H230" s="227" t="s">
        <v>19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141</v>
      </c>
      <c r="AU230" s="234" t="s">
        <v>82</v>
      </c>
      <c r="AV230" s="13" t="s">
        <v>80</v>
      </c>
      <c r="AW230" s="13" t="s">
        <v>33</v>
      </c>
      <c r="AX230" s="13" t="s">
        <v>72</v>
      </c>
      <c r="AY230" s="234" t="s">
        <v>130</v>
      </c>
    </row>
    <row r="231" spans="1:51" s="14" customFormat="1" ht="12">
      <c r="A231" s="14"/>
      <c r="B231" s="235"/>
      <c r="C231" s="236"/>
      <c r="D231" s="226" t="s">
        <v>141</v>
      </c>
      <c r="E231" s="237" t="s">
        <v>19</v>
      </c>
      <c r="F231" s="238" t="s">
        <v>201</v>
      </c>
      <c r="G231" s="236"/>
      <c r="H231" s="239">
        <v>11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141</v>
      </c>
      <c r="AU231" s="245" t="s">
        <v>82</v>
      </c>
      <c r="AV231" s="14" t="s">
        <v>82</v>
      </c>
      <c r="AW231" s="14" t="s">
        <v>33</v>
      </c>
      <c r="AX231" s="14" t="s">
        <v>80</v>
      </c>
      <c r="AY231" s="245" t="s">
        <v>130</v>
      </c>
    </row>
    <row r="232" spans="1:65" s="2" customFormat="1" ht="44.25" customHeight="1">
      <c r="A232" s="40"/>
      <c r="B232" s="41"/>
      <c r="C232" s="206" t="s">
        <v>371</v>
      </c>
      <c r="D232" s="206" t="s">
        <v>132</v>
      </c>
      <c r="E232" s="207" t="s">
        <v>372</v>
      </c>
      <c r="F232" s="208" t="s">
        <v>373</v>
      </c>
      <c r="G232" s="209" t="s">
        <v>135</v>
      </c>
      <c r="H232" s="210">
        <v>53</v>
      </c>
      <c r="I232" s="211"/>
      <c r="J232" s="212">
        <f>ROUND(I232*H232,2)</f>
        <v>0</v>
      </c>
      <c r="K232" s="208" t="s">
        <v>136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0.08922</v>
      </c>
      <c r="R232" s="215">
        <f>Q232*H232</f>
        <v>4.72866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137</v>
      </c>
      <c r="AT232" s="217" t="s">
        <v>132</v>
      </c>
      <c r="AU232" s="217" t="s">
        <v>82</v>
      </c>
      <c r="AY232" s="19" t="s">
        <v>130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80</v>
      </c>
      <c r="BK232" s="218">
        <f>ROUND(I232*H232,2)</f>
        <v>0</v>
      </c>
      <c r="BL232" s="19" t="s">
        <v>137</v>
      </c>
      <c r="BM232" s="217" t="s">
        <v>374</v>
      </c>
    </row>
    <row r="233" spans="1:47" s="2" customFormat="1" ht="12">
      <c r="A233" s="40"/>
      <c r="B233" s="41"/>
      <c r="C233" s="42"/>
      <c r="D233" s="219" t="s">
        <v>139</v>
      </c>
      <c r="E233" s="42"/>
      <c r="F233" s="220" t="s">
        <v>375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139</v>
      </c>
      <c r="AU233" s="19" t="s">
        <v>82</v>
      </c>
    </row>
    <row r="234" spans="1:51" s="13" customFormat="1" ht="12">
      <c r="A234" s="13"/>
      <c r="B234" s="224"/>
      <c r="C234" s="225"/>
      <c r="D234" s="226" t="s">
        <v>141</v>
      </c>
      <c r="E234" s="227" t="s">
        <v>19</v>
      </c>
      <c r="F234" s="228" t="s">
        <v>346</v>
      </c>
      <c r="G234" s="225"/>
      <c r="H234" s="227" t="s">
        <v>19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141</v>
      </c>
      <c r="AU234" s="234" t="s">
        <v>82</v>
      </c>
      <c r="AV234" s="13" t="s">
        <v>80</v>
      </c>
      <c r="AW234" s="13" t="s">
        <v>33</v>
      </c>
      <c r="AX234" s="13" t="s">
        <v>72</v>
      </c>
      <c r="AY234" s="234" t="s">
        <v>130</v>
      </c>
    </row>
    <row r="235" spans="1:51" s="14" customFormat="1" ht="12">
      <c r="A235" s="14"/>
      <c r="B235" s="235"/>
      <c r="C235" s="236"/>
      <c r="D235" s="226" t="s">
        <v>141</v>
      </c>
      <c r="E235" s="237" t="s">
        <v>19</v>
      </c>
      <c r="F235" s="238" t="s">
        <v>347</v>
      </c>
      <c r="G235" s="236"/>
      <c r="H235" s="239">
        <v>53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141</v>
      </c>
      <c r="AU235" s="245" t="s">
        <v>82</v>
      </c>
      <c r="AV235" s="14" t="s">
        <v>82</v>
      </c>
      <c r="AW235" s="14" t="s">
        <v>33</v>
      </c>
      <c r="AX235" s="14" t="s">
        <v>80</v>
      </c>
      <c r="AY235" s="245" t="s">
        <v>130</v>
      </c>
    </row>
    <row r="236" spans="1:65" s="2" customFormat="1" ht="16.5" customHeight="1">
      <c r="A236" s="40"/>
      <c r="B236" s="41"/>
      <c r="C236" s="257" t="s">
        <v>376</v>
      </c>
      <c r="D236" s="257" t="s">
        <v>284</v>
      </c>
      <c r="E236" s="258" t="s">
        <v>377</v>
      </c>
      <c r="F236" s="259" t="s">
        <v>378</v>
      </c>
      <c r="G236" s="260" t="s">
        <v>135</v>
      </c>
      <c r="H236" s="261">
        <v>49.44</v>
      </c>
      <c r="I236" s="262"/>
      <c r="J236" s="263">
        <f>ROUND(I236*H236,2)</f>
        <v>0</v>
      </c>
      <c r="K236" s="259" t="s">
        <v>136</v>
      </c>
      <c r="L236" s="264"/>
      <c r="M236" s="265" t="s">
        <v>19</v>
      </c>
      <c r="N236" s="266" t="s">
        <v>43</v>
      </c>
      <c r="O236" s="86"/>
      <c r="P236" s="215">
        <f>O236*H236</f>
        <v>0</v>
      </c>
      <c r="Q236" s="215">
        <v>0.131</v>
      </c>
      <c r="R236" s="215">
        <f>Q236*H236</f>
        <v>6.47664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178</v>
      </c>
      <c r="AT236" s="217" t="s">
        <v>284</v>
      </c>
      <c r="AU236" s="217" t="s">
        <v>82</v>
      </c>
      <c r="AY236" s="19" t="s">
        <v>130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137</v>
      </c>
      <c r="BM236" s="217" t="s">
        <v>379</v>
      </c>
    </row>
    <row r="237" spans="1:51" s="14" customFormat="1" ht="12">
      <c r="A237" s="14"/>
      <c r="B237" s="235"/>
      <c r="C237" s="236"/>
      <c r="D237" s="226" t="s">
        <v>141</v>
      </c>
      <c r="E237" s="236"/>
      <c r="F237" s="238" t="s">
        <v>380</v>
      </c>
      <c r="G237" s="236"/>
      <c r="H237" s="239">
        <v>49.44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141</v>
      </c>
      <c r="AU237" s="245" t="s">
        <v>82</v>
      </c>
      <c r="AV237" s="14" t="s">
        <v>82</v>
      </c>
      <c r="AW237" s="14" t="s">
        <v>4</v>
      </c>
      <c r="AX237" s="14" t="s">
        <v>80</v>
      </c>
      <c r="AY237" s="245" t="s">
        <v>130</v>
      </c>
    </row>
    <row r="238" spans="1:65" s="2" customFormat="1" ht="16.5" customHeight="1">
      <c r="A238" s="40"/>
      <c r="B238" s="41"/>
      <c r="C238" s="257" t="s">
        <v>381</v>
      </c>
      <c r="D238" s="257" t="s">
        <v>284</v>
      </c>
      <c r="E238" s="258" t="s">
        <v>382</v>
      </c>
      <c r="F238" s="259" t="s">
        <v>383</v>
      </c>
      <c r="G238" s="260" t="s">
        <v>135</v>
      </c>
      <c r="H238" s="261">
        <v>5.15</v>
      </c>
      <c r="I238" s="262"/>
      <c r="J238" s="263">
        <f>ROUND(I238*H238,2)</f>
        <v>0</v>
      </c>
      <c r="K238" s="259" t="s">
        <v>136</v>
      </c>
      <c r="L238" s="264"/>
      <c r="M238" s="265" t="s">
        <v>19</v>
      </c>
      <c r="N238" s="266" t="s">
        <v>43</v>
      </c>
      <c r="O238" s="86"/>
      <c r="P238" s="215">
        <f>O238*H238</f>
        <v>0</v>
      </c>
      <c r="Q238" s="215">
        <v>0.131</v>
      </c>
      <c r="R238" s="215">
        <f>Q238*H238</f>
        <v>0.6746500000000001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178</v>
      </c>
      <c r="AT238" s="217" t="s">
        <v>284</v>
      </c>
      <c r="AU238" s="217" t="s">
        <v>82</v>
      </c>
      <c r="AY238" s="19" t="s">
        <v>130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137</v>
      </c>
      <c r="BM238" s="217" t="s">
        <v>384</v>
      </c>
    </row>
    <row r="239" spans="1:51" s="14" customFormat="1" ht="12">
      <c r="A239" s="14"/>
      <c r="B239" s="235"/>
      <c r="C239" s="236"/>
      <c r="D239" s="226" t="s">
        <v>141</v>
      </c>
      <c r="E239" s="236"/>
      <c r="F239" s="238" t="s">
        <v>385</v>
      </c>
      <c r="G239" s="236"/>
      <c r="H239" s="239">
        <v>5.15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141</v>
      </c>
      <c r="AU239" s="245" t="s">
        <v>82</v>
      </c>
      <c r="AV239" s="14" t="s">
        <v>82</v>
      </c>
      <c r="AW239" s="14" t="s">
        <v>4</v>
      </c>
      <c r="AX239" s="14" t="s">
        <v>80</v>
      </c>
      <c r="AY239" s="245" t="s">
        <v>130</v>
      </c>
    </row>
    <row r="240" spans="1:65" s="2" customFormat="1" ht="37.8" customHeight="1">
      <c r="A240" s="40"/>
      <c r="B240" s="41"/>
      <c r="C240" s="206" t="s">
        <v>386</v>
      </c>
      <c r="D240" s="206" t="s">
        <v>132</v>
      </c>
      <c r="E240" s="207" t="s">
        <v>387</v>
      </c>
      <c r="F240" s="208" t="s">
        <v>388</v>
      </c>
      <c r="G240" s="209" t="s">
        <v>135</v>
      </c>
      <c r="H240" s="210">
        <v>1192</v>
      </c>
      <c r="I240" s="211"/>
      <c r="J240" s="212">
        <f>ROUND(I240*H240,2)</f>
        <v>0</v>
      </c>
      <c r="K240" s="208" t="s">
        <v>136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0.11162</v>
      </c>
      <c r="R240" s="215">
        <f>Q240*H240</f>
        <v>133.05104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137</v>
      </c>
      <c r="AT240" s="217" t="s">
        <v>132</v>
      </c>
      <c r="AU240" s="217" t="s">
        <v>82</v>
      </c>
      <c r="AY240" s="19" t="s">
        <v>130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137</v>
      </c>
      <c r="BM240" s="217" t="s">
        <v>389</v>
      </c>
    </row>
    <row r="241" spans="1:47" s="2" customFormat="1" ht="12">
      <c r="A241" s="40"/>
      <c r="B241" s="41"/>
      <c r="C241" s="42"/>
      <c r="D241" s="219" t="s">
        <v>139</v>
      </c>
      <c r="E241" s="42"/>
      <c r="F241" s="220" t="s">
        <v>390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139</v>
      </c>
      <c r="AU241" s="19" t="s">
        <v>82</v>
      </c>
    </row>
    <row r="242" spans="1:51" s="13" customFormat="1" ht="12">
      <c r="A242" s="13"/>
      <c r="B242" s="224"/>
      <c r="C242" s="225"/>
      <c r="D242" s="226" t="s">
        <v>141</v>
      </c>
      <c r="E242" s="227" t="s">
        <v>19</v>
      </c>
      <c r="F242" s="228" t="s">
        <v>353</v>
      </c>
      <c r="G242" s="225"/>
      <c r="H242" s="227" t="s">
        <v>19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141</v>
      </c>
      <c r="AU242" s="234" t="s">
        <v>82</v>
      </c>
      <c r="AV242" s="13" t="s">
        <v>80</v>
      </c>
      <c r="AW242" s="13" t="s">
        <v>33</v>
      </c>
      <c r="AX242" s="13" t="s">
        <v>72</v>
      </c>
      <c r="AY242" s="234" t="s">
        <v>130</v>
      </c>
    </row>
    <row r="243" spans="1:51" s="14" customFormat="1" ht="12">
      <c r="A243" s="14"/>
      <c r="B243" s="235"/>
      <c r="C243" s="236"/>
      <c r="D243" s="226" t="s">
        <v>141</v>
      </c>
      <c r="E243" s="237" t="s">
        <v>19</v>
      </c>
      <c r="F243" s="238" t="s">
        <v>354</v>
      </c>
      <c r="G243" s="236"/>
      <c r="H243" s="239">
        <v>1192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141</v>
      </c>
      <c r="AU243" s="245" t="s">
        <v>82</v>
      </c>
      <c r="AV243" s="14" t="s">
        <v>82</v>
      </c>
      <c r="AW243" s="14" t="s">
        <v>33</v>
      </c>
      <c r="AX243" s="14" t="s">
        <v>80</v>
      </c>
      <c r="AY243" s="245" t="s">
        <v>130</v>
      </c>
    </row>
    <row r="244" spans="1:65" s="2" customFormat="1" ht="16.5" customHeight="1">
      <c r="A244" s="40"/>
      <c r="B244" s="41"/>
      <c r="C244" s="257" t="s">
        <v>391</v>
      </c>
      <c r="D244" s="257" t="s">
        <v>284</v>
      </c>
      <c r="E244" s="258" t="s">
        <v>392</v>
      </c>
      <c r="F244" s="259" t="s">
        <v>393</v>
      </c>
      <c r="G244" s="260" t="s">
        <v>135</v>
      </c>
      <c r="H244" s="261">
        <v>1203.92</v>
      </c>
      <c r="I244" s="262"/>
      <c r="J244" s="263">
        <f>ROUND(I244*H244,2)</f>
        <v>0</v>
      </c>
      <c r="K244" s="259" t="s">
        <v>136</v>
      </c>
      <c r="L244" s="264"/>
      <c r="M244" s="265" t="s">
        <v>19</v>
      </c>
      <c r="N244" s="266" t="s">
        <v>43</v>
      </c>
      <c r="O244" s="86"/>
      <c r="P244" s="215">
        <f>O244*H244</f>
        <v>0</v>
      </c>
      <c r="Q244" s="215">
        <v>0.176</v>
      </c>
      <c r="R244" s="215">
        <f>Q244*H244</f>
        <v>211.88992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178</v>
      </c>
      <c r="AT244" s="217" t="s">
        <v>284</v>
      </c>
      <c r="AU244" s="217" t="s">
        <v>82</v>
      </c>
      <c r="AY244" s="19" t="s">
        <v>130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137</v>
      </c>
      <c r="BM244" s="217" t="s">
        <v>394</v>
      </c>
    </row>
    <row r="245" spans="1:51" s="14" customFormat="1" ht="12">
      <c r="A245" s="14"/>
      <c r="B245" s="235"/>
      <c r="C245" s="236"/>
      <c r="D245" s="226" t="s">
        <v>141</v>
      </c>
      <c r="E245" s="236"/>
      <c r="F245" s="238" t="s">
        <v>395</v>
      </c>
      <c r="G245" s="236"/>
      <c r="H245" s="239">
        <v>1203.92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141</v>
      </c>
      <c r="AU245" s="245" t="s">
        <v>82</v>
      </c>
      <c r="AV245" s="14" t="s">
        <v>82</v>
      </c>
      <c r="AW245" s="14" t="s">
        <v>4</v>
      </c>
      <c r="AX245" s="14" t="s">
        <v>80</v>
      </c>
      <c r="AY245" s="245" t="s">
        <v>130</v>
      </c>
    </row>
    <row r="246" spans="1:63" s="12" customFormat="1" ht="22.8" customHeight="1">
      <c r="A246" s="12"/>
      <c r="B246" s="190"/>
      <c r="C246" s="191"/>
      <c r="D246" s="192" t="s">
        <v>71</v>
      </c>
      <c r="E246" s="204" t="s">
        <v>178</v>
      </c>
      <c r="F246" s="204" t="s">
        <v>396</v>
      </c>
      <c r="G246" s="191"/>
      <c r="H246" s="191"/>
      <c r="I246" s="194"/>
      <c r="J246" s="205">
        <f>BK246</f>
        <v>0</v>
      </c>
      <c r="K246" s="191"/>
      <c r="L246" s="196"/>
      <c r="M246" s="197"/>
      <c r="N246" s="198"/>
      <c r="O246" s="198"/>
      <c r="P246" s="199">
        <f>SUM(P247:P280)</f>
        <v>0</v>
      </c>
      <c r="Q246" s="198"/>
      <c r="R246" s="199">
        <f>SUM(R247:R280)</f>
        <v>10.439290000000002</v>
      </c>
      <c r="S246" s="198"/>
      <c r="T246" s="200">
        <f>SUM(T247:T280)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1" t="s">
        <v>80</v>
      </c>
      <c r="AT246" s="202" t="s">
        <v>71</v>
      </c>
      <c r="AU246" s="202" t="s">
        <v>80</v>
      </c>
      <c r="AY246" s="201" t="s">
        <v>130</v>
      </c>
      <c r="BK246" s="203">
        <f>SUM(BK247:BK280)</f>
        <v>0</v>
      </c>
    </row>
    <row r="247" spans="1:65" s="2" customFormat="1" ht="16.5" customHeight="1">
      <c r="A247" s="40"/>
      <c r="B247" s="41"/>
      <c r="C247" s="206" t="s">
        <v>397</v>
      </c>
      <c r="D247" s="206" t="s">
        <v>132</v>
      </c>
      <c r="E247" s="207" t="s">
        <v>398</v>
      </c>
      <c r="F247" s="208" t="s">
        <v>399</v>
      </c>
      <c r="G247" s="209" t="s">
        <v>400</v>
      </c>
      <c r="H247" s="210">
        <v>1</v>
      </c>
      <c r="I247" s="211"/>
      <c r="J247" s="212">
        <f>ROUND(I247*H247,2)</f>
        <v>0</v>
      </c>
      <c r="K247" s="208" t="s">
        <v>19</v>
      </c>
      <c r="L247" s="46"/>
      <c r="M247" s="213" t="s">
        <v>19</v>
      </c>
      <c r="N247" s="214" t="s">
        <v>43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137</v>
      </c>
      <c r="AT247" s="217" t="s">
        <v>132</v>
      </c>
      <c r="AU247" s="217" t="s">
        <v>82</v>
      </c>
      <c r="AY247" s="19" t="s">
        <v>130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137</v>
      </c>
      <c r="BM247" s="217" t="s">
        <v>401</v>
      </c>
    </row>
    <row r="248" spans="1:65" s="2" customFormat="1" ht="16.5" customHeight="1">
      <c r="A248" s="40"/>
      <c r="B248" s="41"/>
      <c r="C248" s="257" t="s">
        <v>402</v>
      </c>
      <c r="D248" s="257" t="s">
        <v>284</v>
      </c>
      <c r="E248" s="258" t="s">
        <v>403</v>
      </c>
      <c r="F248" s="259" t="s">
        <v>404</v>
      </c>
      <c r="G248" s="260" t="s">
        <v>316</v>
      </c>
      <c r="H248" s="261">
        <v>47</v>
      </c>
      <c r="I248" s="262"/>
      <c r="J248" s="263">
        <f>ROUND(I248*H248,2)</f>
        <v>0</v>
      </c>
      <c r="K248" s="259" t="s">
        <v>19</v>
      </c>
      <c r="L248" s="264"/>
      <c r="M248" s="265" t="s">
        <v>19</v>
      </c>
      <c r="N248" s="266" t="s">
        <v>43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178</v>
      </c>
      <c r="AT248" s="217" t="s">
        <v>284</v>
      </c>
      <c r="AU248" s="217" t="s">
        <v>82</v>
      </c>
      <c r="AY248" s="19" t="s">
        <v>130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80</v>
      </c>
      <c r="BK248" s="218">
        <f>ROUND(I248*H248,2)</f>
        <v>0</v>
      </c>
      <c r="BL248" s="19" t="s">
        <v>137</v>
      </c>
      <c r="BM248" s="217" t="s">
        <v>405</v>
      </c>
    </row>
    <row r="249" spans="1:65" s="2" customFormat="1" ht="16.5" customHeight="1">
      <c r="A249" s="40"/>
      <c r="B249" s="41"/>
      <c r="C249" s="257" t="s">
        <v>406</v>
      </c>
      <c r="D249" s="257" t="s">
        <v>284</v>
      </c>
      <c r="E249" s="258" t="s">
        <v>407</v>
      </c>
      <c r="F249" s="259" t="s">
        <v>408</v>
      </c>
      <c r="G249" s="260" t="s">
        <v>316</v>
      </c>
      <c r="H249" s="261">
        <v>38</v>
      </c>
      <c r="I249" s="262"/>
      <c r="J249" s="263">
        <f>ROUND(I249*H249,2)</f>
        <v>0</v>
      </c>
      <c r="K249" s="259" t="s">
        <v>19</v>
      </c>
      <c r="L249" s="264"/>
      <c r="M249" s="265" t="s">
        <v>19</v>
      </c>
      <c r="N249" s="266" t="s">
        <v>43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178</v>
      </c>
      <c r="AT249" s="217" t="s">
        <v>284</v>
      </c>
      <c r="AU249" s="217" t="s">
        <v>82</v>
      </c>
      <c r="AY249" s="19" t="s">
        <v>130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80</v>
      </c>
      <c r="BK249" s="218">
        <f>ROUND(I249*H249,2)</f>
        <v>0</v>
      </c>
      <c r="BL249" s="19" t="s">
        <v>137</v>
      </c>
      <c r="BM249" s="217" t="s">
        <v>409</v>
      </c>
    </row>
    <row r="250" spans="1:65" s="2" customFormat="1" ht="16.5" customHeight="1">
      <c r="A250" s="40"/>
      <c r="B250" s="41"/>
      <c r="C250" s="257" t="s">
        <v>410</v>
      </c>
      <c r="D250" s="257" t="s">
        <v>284</v>
      </c>
      <c r="E250" s="258" t="s">
        <v>411</v>
      </c>
      <c r="F250" s="259" t="s">
        <v>412</v>
      </c>
      <c r="G250" s="260" t="s">
        <v>316</v>
      </c>
      <c r="H250" s="261">
        <v>47</v>
      </c>
      <c r="I250" s="262"/>
      <c r="J250" s="263">
        <f>ROUND(I250*H250,2)</f>
        <v>0</v>
      </c>
      <c r="K250" s="259" t="s">
        <v>19</v>
      </c>
      <c r="L250" s="264"/>
      <c r="M250" s="265" t="s">
        <v>19</v>
      </c>
      <c r="N250" s="266" t="s">
        <v>43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178</v>
      </c>
      <c r="AT250" s="217" t="s">
        <v>284</v>
      </c>
      <c r="AU250" s="217" t="s">
        <v>82</v>
      </c>
      <c r="AY250" s="19" t="s">
        <v>130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137</v>
      </c>
      <c r="BM250" s="217" t="s">
        <v>413</v>
      </c>
    </row>
    <row r="251" spans="1:65" s="2" customFormat="1" ht="16.5" customHeight="1">
      <c r="A251" s="40"/>
      <c r="B251" s="41"/>
      <c r="C251" s="257" t="s">
        <v>414</v>
      </c>
      <c r="D251" s="257" t="s">
        <v>284</v>
      </c>
      <c r="E251" s="258" t="s">
        <v>415</v>
      </c>
      <c r="F251" s="259" t="s">
        <v>416</v>
      </c>
      <c r="G251" s="260" t="s">
        <v>135</v>
      </c>
      <c r="H251" s="261">
        <v>100</v>
      </c>
      <c r="I251" s="262"/>
      <c r="J251" s="263">
        <f>ROUND(I251*H251,2)</f>
        <v>0</v>
      </c>
      <c r="K251" s="259" t="s">
        <v>19</v>
      </c>
      <c r="L251" s="264"/>
      <c r="M251" s="265" t="s">
        <v>19</v>
      </c>
      <c r="N251" s="266" t="s">
        <v>43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178</v>
      </c>
      <c r="AT251" s="217" t="s">
        <v>284</v>
      </c>
      <c r="AU251" s="217" t="s">
        <v>82</v>
      </c>
      <c r="AY251" s="19" t="s">
        <v>130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80</v>
      </c>
      <c r="BK251" s="218">
        <f>ROUND(I251*H251,2)</f>
        <v>0</v>
      </c>
      <c r="BL251" s="19" t="s">
        <v>137</v>
      </c>
      <c r="BM251" s="217" t="s">
        <v>417</v>
      </c>
    </row>
    <row r="252" spans="1:65" s="2" customFormat="1" ht="16.5" customHeight="1">
      <c r="A252" s="40"/>
      <c r="B252" s="41"/>
      <c r="C252" s="257" t="s">
        <v>418</v>
      </c>
      <c r="D252" s="257" t="s">
        <v>284</v>
      </c>
      <c r="E252" s="258" t="s">
        <v>419</v>
      </c>
      <c r="F252" s="259" t="s">
        <v>420</v>
      </c>
      <c r="G252" s="260" t="s">
        <v>316</v>
      </c>
      <c r="H252" s="261">
        <v>1</v>
      </c>
      <c r="I252" s="262"/>
      <c r="J252" s="263">
        <f>ROUND(I252*H252,2)</f>
        <v>0</v>
      </c>
      <c r="K252" s="259" t="s">
        <v>19</v>
      </c>
      <c r="L252" s="264"/>
      <c r="M252" s="265" t="s">
        <v>19</v>
      </c>
      <c r="N252" s="266" t="s">
        <v>43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178</v>
      </c>
      <c r="AT252" s="217" t="s">
        <v>284</v>
      </c>
      <c r="AU252" s="217" t="s">
        <v>82</v>
      </c>
      <c r="AY252" s="19" t="s">
        <v>130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80</v>
      </c>
      <c r="BK252" s="218">
        <f>ROUND(I252*H252,2)</f>
        <v>0</v>
      </c>
      <c r="BL252" s="19" t="s">
        <v>137</v>
      </c>
      <c r="BM252" s="217" t="s">
        <v>421</v>
      </c>
    </row>
    <row r="253" spans="1:65" s="2" customFormat="1" ht="16.5" customHeight="1">
      <c r="A253" s="40"/>
      <c r="B253" s="41"/>
      <c r="C253" s="257" t="s">
        <v>422</v>
      </c>
      <c r="D253" s="257" t="s">
        <v>284</v>
      </c>
      <c r="E253" s="258" t="s">
        <v>423</v>
      </c>
      <c r="F253" s="259" t="s">
        <v>424</v>
      </c>
      <c r="G253" s="260" t="s">
        <v>316</v>
      </c>
      <c r="H253" s="261">
        <v>3</v>
      </c>
      <c r="I253" s="262"/>
      <c r="J253" s="263">
        <f>ROUND(I253*H253,2)</f>
        <v>0</v>
      </c>
      <c r="K253" s="259" t="s">
        <v>19</v>
      </c>
      <c r="L253" s="264"/>
      <c r="M253" s="265" t="s">
        <v>19</v>
      </c>
      <c r="N253" s="266" t="s">
        <v>43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178</v>
      </c>
      <c r="AT253" s="217" t="s">
        <v>284</v>
      </c>
      <c r="AU253" s="217" t="s">
        <v>82</v>
      </c>
      <c r="AY253" s="19" t="s">
        <v>130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80</v>
      </c>
      <c r="BK253" s="218">
        <f>ROUND(I253*H253,2)</f>
        <v>0</v>
      </c>
      <c r="BL253" s="19" t="s">
        <v>137</v>
      </c>
      <c r="BM253" s="217" t="s">
        <v>425</v>
      </c>
    </row>
    <row r="254" spans="1:65" s="2" customFormat="1" ht="16.5" customHeight="1">
      <c r="A254" s="40"/>
      <c r="B254" s="41"/>
      <c r="C254" s="257" t="s">
        <v>426</v>
      </c>
      <c r="D254" s="257" t="s">
        <v>284</v>
      </c>
      <c r="E254" s="258" t="s">
        <v>427</v>
      </c>
      <c r="F254" s="259" t="s">
        <v>428</v>
      </c>
      <c r="G254" s="260" t="s">
        <v>316</v>
      </c>
      <c r="H254" s="261">
        <v>1</v>
      </c>
      <c r="I254" s="262"/>
      <c r="J254" s="263">
        <f>ROUND(I254*H254,2)</f>
        <v>0</v>
      </c>
      <c r="K254" s="259" t="s">
        <v>19</v>
      </c>
      <c r="L254" s="264"/>
      <c r="M254" s="265" t="s">
        <v>19</v>
      </c>
      <c r="N254" s="266" t="s">
        <v>43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178</v>
      </c>
      <c r="AT254" s="217" t="s">
        <v>284</v>
      </c>
      <c r="AU254" s="217" t="s">
        <v>82</v>
      </c>
      <c r="AY254" s="19" t="s">
        <v>130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137</v>
      </c>
      <c r="BM254" s="217" t="s">
        <v>429</v>
      </c>
    </row>
    <row r="255" spans="1:65" s="2" customFormat="1" ht="16.5" customHeight="1">
      <c r="A255" s="40"/>
      <c r="B255" s="41"/>
      <c r="C255" s="257" t="s">
        <v>430</v>
      </c>
      <c r="D255" s="257" t="s">
        <v>284</v>
      </c>
      <c r="E255" s="258" t="s">
        <v>431</v>
      </c>
      <c r="F255" s="259" t="s">
        <v>432</v>
      </c>
      <c r="G255" s="260" t="s">
        <v>316</v>
      </c>
      <c r="H255" s="261">
        <v>1</v>
      </c>
      <c r="I255" s="262"/>
      <c r="J255" s="263">
        <f>ROUND(I255*H255,2)</f>
        <v>0</v>
      </c>
      <c r="K255" s="259" t="s">
        <v>19</v>
      </c>
      <c r="L255" s="264"/>
      <c r="M255" s="265" t="s">
        <v>19</v>
      </c>
      <c r="N255" s="266" t="s">
        <v>43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178</v>
      </c>
      <c r="AT255" s="217" t="s">
        <v>284</v>
      </c>
      <c r="AU255" s="217" t="s">
        <v>82</v>
      </c>
      <c r="AY255" s="19" t="s">
        <v>130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80</v>
      </c>
      <c r="BK255" s="218">
        <f>ROUND(I255*H255,2)</f>
        <v>0</v>
      </c>
      <c r="BL255" s="19" t="s">
        <v>137</v>
      </c>
      <c r="BM255" s="217" t="s">
        <v>433</v>
      </c>
    </row>
    <row r="256" spans="1:65" s="2" customFormat="1" ht="16.5" customHeight="1">
      <c r="A256" s="40"/>
      <c r="B256" s="41"/>
      <c r="C256" s="206" t="s">
        <v>347</v>
      </c>
      <c r="D256" s="206" t="s">
        <v>132</v>
      </c>
      <c r="E256" s="207" t="s">
        <v>434</v>
      </c>
      <c r="F256" s="208" t="s">
        <v>435</v>
      </c>
      <c r="G256" s="209" t="s">
        <v>400</v>
      </c>
      <c r="H256" s="210">
        <v>1</v>
      </c>
      <c r="I256" s="211"/>
      <c r="J256" s="212">
        <f>ROUND(I256*H256,2)</f>
        <v>0</v>
      </c>
      <c r="K256" s="208" t="s">
        <v>19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137</v>
      </c>
      <c r="AT256" s="217" t="s">
        <v>132</v>
      </c>
      <c r="AU256" s="217" t="s">
        <v>82</v>
      </c>
      <c r="AY256" s="19" t="s">
        <v>130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137</v>
      </c>
      <c r="BM256" s="217" t="s">
        <v>436</v>
      </c>
    </row>
    <row r="257" spans="1:65" s="2" customFormat="1" ht="16.5" customHeight="1">
      <c r="A257" s="40"/>
      <c r="B257" s="41"/>
      <c r="C257" s="257" t="s">
        <v>437</v>
      </c>
      <c r="D257" s="257" t="s">
        <v>284</v>
      </c>
      <c r="E257" s="258" t="s">
        <v>403</v>
      </c>
      <c r="F257" s="259" t="s">
        <v>404</v>
      </c>
      <c r="G257" s="260" t="s">
        <v>316</v>
      </c>
      <c r="H257" s="261">
        <v>65</v>
      </c>
      <c r="I257" s="262"/>
      <c r="J257" s="263">
        <f>ROUND(I257*H257,2)</f>
        <v>0</v>
      </c>
      <c r="K257" s="259" t="s">
        <v>19</v>
      </c>
      <c r="L257" s="264"/>
      <c r="M257" s="265" t="s">
        <v>19</v>
      </c>
      <c r="N257" s="266" t="s">
        <v>43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178</v>
      </c>
      <c r="AT257" s="217" t="s">
        <v>284</v>
      </c>
      <c r="AU257" s="217" t="s">
        <v>82</v>
      </c>
      <c r="AY257" s="19" t="s">
        <v>130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137</v>
      </c>
      <c r="BM257" s="217" t="s">
        <v>438</v>
      </c>
    </row>
    <row r="258" spans="1:65" s="2" customFormat="1" ht="16.5" customHeight="1">
      <c r="A258" s="40"/>
      <c r="B258" s="41"/>
      <c r="C258" s="257" t="s">
        <v>439</v>
      </c>
      <c r="D258" s="257" t="s">
        <v>284</v>
      </c>
      <c r="E258" s="258" t="s">
        <v>407</v>
      </c>
      <c r="F258" s="259" t="s">
        <v>408</v>
      </c>
      <c r="G258" s="260" t="s">
        <v>316</v>
      </c>
      <c r="H258" s="261">
        <v>50</v>
      </c>
      <c r="I258" s="262"/>
      <c r="J258" s="263">
        <f>ROUND(I258*H258,2)</f>
        <v>0</v>
      </c>
      <c r="K258" s="259" t="s">
        <v>19</v>
      </c>
      <c r="L258" s="264"/>
      <c r="M258" s="265" t="s">
        <v>19</v>
      </c>
      <c r="N258" s="266" t="s">
        <v>43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178</v>
      </c>
      <c r="AT258" s="217" t="s">
        <v>284</v>
      </c>
      <c r="AU258" s="217" t="s">
        <v>82</v>
      </c>
      <c r="AY258" s="19" t="s">
        <v>130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80</v>
      </c>
      <c r="BK258" s="218">
        <f>ROUND(I258*H258,2)</f>
        <v>0</v>
      </c>
      <c r="BL258" s="19" t="s">
        <v>137</v>
      </c>
      <c r="BM258" s="217" t="s">
        <v>440</v>
      </c>
    </row>
    <row r="259" spans="1:65" s="2" customFormat="1" ht="16.5" customHeight="1">
      <c r="A259" s="40"/>
      <c r="B259" s="41"/>
      <c r="C259" s="257" t="s">
        <v>441</v>
      </c>
      <c r="D259" s="257" t="s">
        <v>284</v>
      </c>
      <c r="E259" s="258" t="s">
        <v>411</v>
      </c>
      <c r="F259" s="259" t="s">
        <v>412</v>
      </c>
      <c r="G259" s="260" t="s">
        <v>316</v>
      </c>
      <c r="H259" s="261">
        <v>64</v>
      </c>
      <c r="I259" s="262"/>
      <c r="J259" s="263">
        <f>ROUND(I259*H259,2)</f>
        <v>0</v>
      </c>
      <c r="K259" s="259" t="s">
        <v>19</v>
      </c>
      <c r="L259" s="264"/>
      <c r="M259" s="265" t="s">
        <v>19</v>
      </c>
      <c r="N259" s="266" t="s">
        <v>43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178</v>
      </c>
      <c r="AT259" s="217" t="s">
        <v>284</v>
      </c>
      <c r="AU259" s="217" t="s">
        <v>82</v>
      </c>
      <c r="AY259" s="19" t="s">
        <v>130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80</v>
      </c>
      <c r="BK259" s="218">
        <f>ROUND(I259*H259,2)</f>
        <v>0</v>
      </c>
      <c r="BL259" s="19" t="s">
        <v>137</v>
      </c>
      <c r="BM259" s="217" t="s">
        <v>442</v>
      </c>
    </row>
    <row r="260" spans="1:65" s="2" customFormat="1" ht="16.5" customHeight="1">
      <c r="A260" s="40"/>
      <c r="B260" s="41"/>
      <c r="C260" s="257" t="s">
        <v>443</v>
      </c>
      <c r="D260" s="257" t="s">
        <v>284</v>
      </c>
      <c r="E260" s="258" t="s">
        <v>415</v>
      </c>
      <c r="F260" s="259" t="s">
        <v>416</v>
      </c>
      <c r="G260" s="260" t="s">
        <v>135</v>
      </c>
      <c r="H260" s="261">
        <v>100</v>
      </c>
      <c r="I260" s="262"/>
      <c r="J260" s="263">
        <f>ROUND(I260*H260,2)</f>
        <v>0</v>
      </c>
      <c r="K260" s="259" t="s">
        <v>19</v>
      </c>
      <c r="L260" s="264"/>
      <c r="M260" s="265" t="s">
        <v>19</v>
      </c>
      <c r="N260" s="266" t="s">
        <v>43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178</v>
      </c>
      <c r="AT260" s="217" t="s">
        <v>284</v>
      </c>
      <c r="AU260" s="217" t="s">
        <v>82</v>
      </c>
      <c r="AY260" s="19" t="s">
        <v>130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80</v>
      </c>
      <c r="BK260" s="218">
        <f>ROUND(I260*H260,2)</f>
        <v>0</v>
      </c>
      <c r="BL260" s="19" t="s">
        <v>137</v>
      </c>
      <c r="BM260" s="217" t="s">
        <v>444</v>
      </c>
    </row>
    <row r="261" spans="1:65" s="2" customFormat="1" ht="16.5" customHeight="1">
      <c r="A261" s="40"/>
      <c r="B261" s="41"/>
      <c r="C261" s="257" t="s">
        <v>445</v>
      </c>
      <c r="D261" s="257" t="s">
        <v>284</v>
      </c>
      <c r="E261" s="258" t="s">
        <v>419</v>
      </c>
      <c r="F261" s="259" t="s">
        <v>420</v>
      </c>
      <c r="G261" s="260" t="s">
        <v>316</v>
      </c>
      <c r="H261" s="261">
        <v>1</v>
      </c>
      <c r="I261" s="262"/>
      <c r="J261" s="263">
        <f>ROUND(I261*H261,2)</f>
        <v>0</v>
      </c>
      <c r="K261" s="259" t="s">
        <v>19</v>
      </c>
      <c r="L261" s="264"/>
      <c r="M261" s="265" t="s">
        <v>19</v>
      </c>
      <c r="N261" s="266" t="s">
        <v>43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178</v>
      </c>
      <c r="AT261" s="217" t="s">
        <v>284</v>
      </c>
      <c r="AU261" s="217" t="s">
        <v>82</v>
      </c>
      <c r="AY261" s="19" t="s">
        <v>130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137</v>
      </c>
      <c r="BM261" s="217" t="s">
        <v>446</v>
      </c>
    </row>
    <row r="262" spans="1:65" s="2" customFormat="1" ht="16.5" customHeight="1">
      <c r="A262" s="40"/>
      <c r="B262" s="41"/>
      <c r="C262" s="257" t="s">
        <v>447</v>
      </c>
      <c r="D262" s="257" t="s">
        <v>284</v>
      </c>
      <c r="E262" s="258" t="s">
        <v>423</v>
      </c>
      <c r="F262" s="259" t="s">
        <v>424</v>
      </c>
      <c r="G262" s="260" t="s">
        <v>316</v>
      </c>
      <c r="H262" s="261">
        <v>3</v>
      </c>
      <c r="I262" s="262"/>
      <c r="J262" s="263">
        <f>ROUND(I262*H262,2)</f>
        <v>0</v>
      </c>
      <c r="K262" s="259" t="s">
        <v>19</v>
      </c>
      <c r="L262" s="264"/>
      <c r="M262" s="265" t="s">
        <v>19</v>
      </c>
      <c r="N262" s="266" t="s">
        <v>43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178</v>
      </c>
      <c r="AT262" s="217" t="s">
        <v>284</v>
      </c>
      <c r="AU262" s="217" t="s">
        <v>82</v>
      </c>
      <c r="AY262" s="19" t="s">
        <v>130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137</v>
      </c>
      <c r="BM262" s="217" t="s">
        <v>448</v>
      </c>
    </row>
    <row r="263" spans="1:65" s="2" customFormat="1" ht="16.5" customHeight="1">
      <c r="A263" s="40"/>
      <c r="B263" s="41"/>
      <c r="C263" s="257" t="s">
        <v>449</v>
      </c>
      <c r="D263" s="257" t="s">
        <v>284</v>
      </c>
      <c r="E263" s="258" t="s">
        <v>427</v>
      </c>
      <c r="F263" s="259" t="s">
        <v>428</v>
      </c>
      <c r="G263" s="260" t="s">
        <v>316</v>
      </c>
      <c r="H263" s="261">
        <v>1</v>
      </c>
      <c r="I263" s="262"/>
      <c r="J263" s="263">
        <f>ROUND(I263*H263,2)</f>
        <v>0</v>
      </c>
      <c r="K263" s="259" t="s">
        <v>19</v>
      </c>
      <c r="L263" s="264"/>
      <c r="M263" s="265" t="s">
        <v>19</v>
      </c>
      <c r="N263" s="266" t="s">
        <v>43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178</v>
      </c>
      <c r="AT263" s="217" t="s">
        <v>284</v>
      </c>
      <c r="AU263" s="217" t="s">
        <v>82</v>
      </c>
      <c r="AY263" s="19" t="s">
        <v>130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80</v>
      </c>
      <c r="BK263" s="218">
        <f>ROUND(I263*H263,2)</f>
        <v>0</v>
      </c>
      <c r="BL263" s="19" t="s">
        <v>137</v>
      </c>
      <c r="BM263" s="217" t="s">
        <v>450</v>
      </c>
    </row>
    <row r="264" spans="1:65" s="2" customFormat="1" ht="16.5" customHeight="1">
      <c r="A264" s="40"/>
      <c r="B264" s="41"/>
      <c r="C264" s="257" t="s">
        <v>451</v>
      </c>
      <c r="D264" s="257" t="s">
        <v>284</v>
      </c>
      <c r="E264" s="258" t="s">
        <v>431</v>
      </c>
      <c r="F264" s="259" t="s">
        <v>432</v>
      </c>
      <c r="G264" s="260" t="s">
        <v>316</v>
      </c>
      <c r="H264" s="261">
        <v>1</v>
      </c>
      <c r="I264" s="262"/>
      <c r="J264" s="263">
        <f>ROUND(I264*H264,2)</f>
        <v>0</v>
      </c>
      <c r="K264" s="259" t="s">
        <v>19</v>
      </c>
      <c r="L264" s="264"/>
      <c r="M264" s="265" t="s">
        <v>19</v>
      </c>
      <c r="N264" s="266" t="s">
        <v>43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178</v>
      </c>
      <c r="AT264" s="217" t="s">
        <v>284</v>
      </c>
      <c r="AU264" s="217" t="s">
        <v>82</v>
      </c>
      <c r="AY264" s="19" t="s">
        <v>130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137</v>
      </c>
      <c r="BM264" s="217" t="s">
        <v>452</v>
      </c>
    </row>
    <row r="265" spans="1:65" s="2" customFormat="1" ht="24.15" customHeight="1">
      <c r="A265" s="40"/>
      <c r="B265" s="41"/>
      <c r="C265" s="206" t="s">
        <v>453</v>
      </c>
      <c r="D265" s="206" t="s">
        <v>132</v>
      </c>
      <c r="E265" s="207" t="s">
        <v>454</v>
      </c>
      <c r="F265" s="208" t="s">
        <v>455</v>
      </c>
      <c r="G265" s="209" t="s">
        <v>181</v>
      </c>
      <c r="H265" s="210">
        <v>75</v>
      </c>
      <c r="I265" s="211"/>
      <c r="J265" s="212">
        <f>ROUND(I265*H265,2)</f>
        <v>0</v>
      </c>
      <c r="K265" s="208" t="s">
        <v>136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0.00276</v>
      </c>
      <c r="R265" s="215">
        <f>Q265*H265</f>
        <v>0.207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137</v>
      </c>
      <c r="AT265" s="217" t="s">
        <v>132</v>
      </c>
      <c r="AU265" s="217" t="s">
        <v>82</v>
      </c>
      <c r="AY265" s="19" t="s">
        <v>130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137</v>
      </c>
      <c r="BM265" s="217" t="s">
        <v>456</v>
      </c>
    </row>
    <row r="266" spans="1:47" s="2" customFormat="1" ht="12">
      <c r="A266" s="40"/>
      <c r="B266" s="41"/>
      <c r="C266" s="42"/>
      <c r="D266" s="219" t="s">
        <v>139</v>
      </c>
      <c r="E266" s="42"/>
      <c r="F266" s="220" t="s">
        <v>457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139</v>
      </c>
      <c r="AU266" s="19" t="s">
        <v>82</v>
      </c>
    </row>
    <row r="267" spans="1:51" s="13" customFormat="1" ht="12">
      <c r="A267" s="13"/>
      <c r="B267" s="224"/>
      <c r="C267" s="225"/>
      <c r="D267" s="226" t="s">
        <v>141</v>
      </c>
      <c r="E267" s="227" t="s">
        <v>19</v>
      </c>
      <c r="F267" s="228" t="s">
        <v>234</v>
      </c>
      <c r="G267" s="225"/>
      <c r="H267" s="227" t="s">
        <v>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141</v>
      </c>
      <c r="AU267" s="234" t="s">
        <v>82</v>
      </c>
      <c r="AV267" s="13" t="s">
        <v>80</v>
      </c>
      <c r="AW267" s="13" t="s">
        <v>33</v>
      </c>
      <c r="AX267" s="13" t="s">
        <v>72</v>
      </c>
      <c r="AY267" s="234" t="s">
        <v>130</v>
      </c>
    </row>
    <row r="268" spans="1:51" s="14" customFormat="1" ht="12">
      <c r="A268" s="14"/>
      <c r="B268" s="235"/>
      <c r="C268" s="236"/>
      <c r="D268" s="226" t="s">
        <v>141</v>
      </c>
      <c r="E268" s="237" t="s">
        <v>19</v>
      </c>
      <c r="F268" s="238" t="s">
        <v>458</v>
      </c>
      <c r="G268" s="236"/>
      <c r="H268" s="239">
        <v>75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141</v>
      </c>
      <c r="AU268" s="245" t="s">
        <v>82</v>
      </c>
      <c r="AV268" s="14" t="s">
        <v>82</v>
      </c>
      <c r="AW268" s="14" t="s">
        <v>33</v>
      </c>
      <c r="AX268" s="14" t="s">
        <v>80</v>
      </c>
      <c r="AY268" s="245" t="s">
        <v>130</v>
      </c>
    </row>
    <row r="269" spans="1:65" s="2" customFormat="1" ht="24.15" customHeight="1">
      <c r="A269" s="40"/>
      <c r="B269" s="41"/>
      <c r="C269" s="206" t="s">
        <v>459</v>
      </c>
      <c r="D269" s="206" t="s">
        <v>132</v>
      </c>
      <c r="E269" s="207" t="s">
        <v>460</v>
      </c>
      <c r="F269" s="208" t="s">
        <v>461</v>
      </c>
      <c r="G269" s="209" t="s">
        <v>316</v>
      </c>
      <c r="H269" s="210">
        <v>4</v>
      </c>
      <c r="I269" s="211"/>
      <c r="J269" s="212">
        <f>ROUND(I269*H269,2)</f>
        <v>0</v>
      </c>
      <c r="K269" s="208" t="s">
        <v>19</v>
      </c>
      <c r="L269" s="46"/>
      <c r="M269" s="213" t="s">
        <v>19</v>
      </c>
      <c r="N269" s="214" t="s">
        <v>43</v>
      </c>
      <c r="O269" s="86"/>
      <c r="P269" s="215">
        <f>O269*H269</f>
        <v>0</v>
      </c>
      <c r="Q269" s="215">
        <v>1.92726</v>
      </c>
      <c r="R269" s="215">
        <f>Q269*H269</f>
        <v>7.70904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137</v>
      </c>
      <c r="AT269" s="217" t="s">
        <v>132</v>
      </c>
      <c r="AU269" s="217" t="s">
        <v>82</v>
      </c>
      <c r="AY269" s="19" t="s">
        <v>130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80</v>
      </c>
      <c r="BK269" s="218">
        <f>ROUND(I269*H269,2)</f>
        <v>0</v>
      </c>
      <c r="BL269" s="19" t="s">
        <v>137</v>
      </c>
      <c r="BM269" s="217" t="s">
        <v>462</v>
      </c>
    </row>
    <row r="270" spans="1:65" s="2" customFormat="1" ht="16.5" customHeight="1">
      <c r="A270" s="40"/>
      <c r="B270" s="41"/>
      <c r="C270" s="206" t="s">
        <v>463</v>
      </c>
      <c r="D270" s="206" t="s">
        <v>132</v>
      </c>
      <c r="E270" s="207" t="s">
        <v>464</v>
      </c>
      <c r="F270" s="208" t="s">
        <v>465</v>
      </c>
      <c r="G270" s="209" t="s">
        <v>316</v>
      </c>
      <c r="H270" s="210">
        <v>4</v>
      </c>
      <c r="I270" s="211"/>
      <c r="J270" s="212">
        <f>ROUND(I270*H270,2)</f>
        <v>0</v>
      </c>
      <c r="K270" s="208" t="s">
        <v>19</v>
      </c>
      <c r="L270" s="46"/>
      <c r="M270" s="213" t="s">
        <v>19</v>
      </c>
      <c r="N270" s="214" t="s">
        <v>43</v>
      </c>
      <c r="O270" s="86"/>
      <c r="P270" s="215">
        <f>O270*H270</f>
        <v>0</v>
      </c>
      <c r="Q270" s="215">
        <v>0.3409</v>
      </c>
      <c r="R270" s="215">
        <f>Q270*H270</f>
        <v>1.3636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137</v>
      </c>
      <c r="AT270" s="217" t="s">
        <v>132</v>
      </c>
      <c r="AU270" s="217" t="s">
        <v>82</v>
      </c>
      <c r="AY270" s="19" t="s">
        <v>130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80</v>
      </c>
      <c r="BK270" s="218">
        <f>ROUND(I270*H270,2)</f>
        <v>0</v>
      </c>
      <c r="BL270" s="19" t="s">
        <v>137</v>
      </c>
      <c r="BM270" s="217" t="s">
        <v>466</v>
      </c>
    </row>
    <row r="271" spans="1:65" s="2" customFormat="1" ht="16.5" customHeight="1">
      <c r="A271" s="40"/>
      <c r="B271" s="41"/>
      <c r="C271" s="257" t="s">
        <v>467</v>
      </c>
      <c r="D271" s="257" t="s">
        <v>284</v>
      </c>
      <c r="E271" s="258" t="s">
        <v>468</v>
      </c>
      <c r="F271" s="259" t="s">
        <v>469</v>
      </c>
      <c r="G271" s="260" t="s">
        <v>316</v>
      </c>
      <c r="H271" s="261">
        <v>4</v>
      </c>
      <c r="I271" s="262"/>
      <c r="J271" s="263">
        <f>ROUND(I271*H271,2)</f>
        <v>0</v>
      </c>
      <c r="K271" s="259" t="s">
        <v>136</v>
      </c>
      <c r="L271" s="264"/>
      <c r="M271" s="265" t="s">
        <v>19</v>
      </c>
      <c r="N271" s="266" t="s">
        <v>43</v>
      </c>
      <c r="O271" s="86"/>
      <c r="P271" s="215">
        <f>O271*H271</f>
        <v>0</v>
      </c>
      <c r="Q271" s="215">
        <v>0.072</v>
      </c>
      <c r="R271" s="215">
        <f>Q271*H271</f>
        <v>0.288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178</v>
      </c>
      <c r="AT271" s="217" t="s">
        <v>284</v>
      </c>
      <c r="AU271" s="217" t="s">
        <v>82</v>
      </c>
      <c r="AY271" s="19" t="s">
        <v>130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80</v>
      </c>
      <c r="BK271" s="218">
        <f>ROUND(I271*H271,2)</f>
        <v>0</v>
      </c>
      <c r="BL271" s="19" t="s">
        <v>137</v>
      </c>
      <c r="BM271" s="217" t="s">
        <v>470</v>
      </c>
    </row>
    <row r="272" spans="1:65" s="2" customFormat="1" ht="16.5" customHeight="1">
      <c r="A272" s="40"/>
      <c r="B272" s="41"/>
      <c r="C272" s="257" t="s">
        <v>149</v>
      </c>
      <c r="D272" s="257" t="s">
        <v>284</v>
      </c>
      <c r="E272" s="258" t="s">
        <v>471</v>
      </c>
      <c r="F272" s="259" t="s">
        <v>472</v>
      </c>
      <c r="G272" s="260" t="s">
        <v>316</v>
      </c>
      <c r="H272" s="261">
        <v>4</v>
      </c>
      <c r="I272" s="262"/>
      <c r="J272" s="263">
        <f>ROUND(I272*H272,2)</f>
        <v>0</v>
      </c>
      <c r="K272" s="259" t="s">
        <v>136</v>
      </c>
      <c r="L272" s="264"/>
      <c r="M272" s="265" t="s">
        <v>19</v>
      </c>
      <c r="N272" s="266" t="s">
        <v>43</v>
      </c>
      <c r="O272" s="86"/>
      <c r="P272" s="215">
        <f>O272*H272</f>
        <v>0</v>
      </c>
      <c r="Q272" s="215">
        <v>0.08</v>
      </c>
      <c r="R272" s="215">
        <f>Q272*H272</f>
        <v>0.32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178</v>
      </c>
      <c r="AT272" s="217" t="s">
        <v>284</v>
      </c>
      <c r="AU272" s="217" t="s">
        <v>82</v>
      </c>
      <c r="AY272" s="19" t="s">
        <v>130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80</v>
      </c>
      <c r="BK272" s="218">
        <f>ROUND(I272*H272,2)</f>
        <v>0</v>
      </c>
      <c r="BL272" s="19" t="s">
        <v>137</v>
      </c>
      <c r="BM272" s="217" t="s">
        <v>473</v>
      </c>
    </row>
    <row r="273" spans="1:65" s="2" customFormat="1" ht="16.5" customHeight="1">
      <c r="A273" s="40"/>
      <c r="B273" s="41"/>
      <c r="C273" s="257" t="s">
        <v>474</v>
      </c>
      <c r="D273" s="257" t="s">
        <v>284</v>
      </c>
      <c r="E273" s="258" t="s">
        <v>475</v>
      </c>
      <c r="F273" s="259" t="s">
        <v>476</v>
      </c>
      <c r="G273" s="260" t="s">
        <v>316</v>
      </c>
      <c r="H273" s="261">
        <v>4</v>
      </c>
      <c r="I273" s="262"/>
      <c r="J273" s="263">
        <f>ROUND(I273*H273,2)</f>
        <v>0</v>
      </c>
      <c r="K273" s="259" t="s">
        <v>136</v>
      </c>
      <c r="L273" s="264"/>
      <c r="M273" s="265" t="s">
        <v>19</v>
      </c>
      <c r="N273" s="266" t="s">
        <v>43</v>
      </c>
      <c r="O273" s="86"/>
      <c r="P273" s="215">
        <f>O273*H273</f>
        <v>0</v>
      </c>
      <c r="Q273" s="215">
        <v>0.04</v>
      </c>
      <c r="R273" s="215">
        <f>Q273*H273</f>
        <v>0.16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178</v>
      </c>
      <c r="AT273" s="217" t="s">
        <v>284</v>
      </c>
      <c r="AU273" s="217" t="s">
        <v>82</v>
      </c>
      <c r="AY273" s="19" t="s">
        <v>130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80</v>
      </c>
      <c r="BK273" s="218">
        <f>ROUND(I273*H273,2)</f>
        <v>0</v>
      </c>
      <c r="BL273" s="19" t="s">
        <v>137</v>
      </c>
      <c r="BM273" s="217" t="s">
        <v>477</v>
      </c>
    </row>
    <row r="274" spans="1:65" s="2" customFormat="1" ht="16.5" customHeight="1">
      <c r="A274" s="40"/>
      <c r="B274" s="41"/>
      <c r="C274" s="257" t="s">
        <v>478</v>
      </c>
      <c r="D274" s="257" t="s">
        <v>284</v>
      </c>
      <c r="E274" s="258" t="s">
        <v>479</v>
      </c>
      <c r="F274" s="259" t="s">
        <v>480</v>
      </c>
      <c r="G274" s="260" t="s">
        <v>316</v>
      </c>
      <c r="H274" s="261">
        <v>4</v>
      </c>
      <c r="I274" s="262"/>
      <c r="J274" s="263">
        <f>ROUND(I274*H274,2)</f>
        <v>0</v>
      </c>
      <c r="K274" s="259" t="s">
        <v>136</v>
      </c>
      <c r="L274" s="264"/>
      <c r="M274" s="265" t="s">
        <v>19</v>
      </c>
      <c r="N274" s="266" t="s">
        <v>43</v>
      </c>
      <c r="O274" s="86"/>
      <c r="P274" s="215">
        <f>O274*H274</f>
        <v>0</v>
      </c>
      <c r="Q274" s="215">
        <v>0.04</v>
      </c>
      <c r="R274" s="215">
        <f>Q274*H274</f>
        <v>0.16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178</v>
      </c>
      <c r="AT274" s="217" t="s">
        <v>284</v>
      </c>
      <c r="AU274" s="217" t="s">
        <v>82</v>
      </c>
      <c r="AY274" s="19" t="s">
        <v>130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80</v>
      </c>
      <c r="BK274" s="218">
        <f>ROUND(I274*H274,2)</f>
        <v>0</v>
      </c>
      <c r="BL274" s="19" t="s">
        <v>137</v>
      </c>
      <c r="BM274" s="217" t="s">
        <v>481</v>
      </c>
    </row>
    <row r="275" spans="1:65" s="2" customFormat="1" ht="16.5" customHeight="1">
      <c r="A275" s="40"/>
      <c r="B275" s="41"/>
      <c r="C275" s="257" t="s">
        <v>482</v>
      </c>
      <c r="D275" s="257" t="s">
        <v>284</v>
      </c>
      <c r="E275" s="258" t="s">
        <v>483</v>
      </c>
      <c r="F275" s="259" t="s">
        <v>484</v>
      </c>
      <c r="G275" s="260" t="s">
        <v>316</v>
      </c>
      <c r="H275" s="261">
        <v>4</v>
      </c>
      <c r="I275" s="262"/>
      <c r="J275" s="263">
        <f>ROUND(I275*H275,2)</f>
        <v>0</v>
      </c>
      <c r="K275" s="259" t="s">
        <v>136</v>
      </c>
      <c r="L275" s="264"/>
      <c r="M275" s="265" t="s">
        <v>19</v>
      </c>
      <c r="N275" s="266" t="s">
        <v>43</v>
      </c>
      <c r="O275" s="86"/>
      <c r="P275" s="215">
        <f>O275*H275</f>
        <v>0</v>
      </c>
      <c r="Q275" s="215">
        <v>0.006</v>
      </c>
      <c r="R275" s="215">
        <f>Q275*H275</f>
        <v>0.024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178</v>
      </c>
      <c r="AT275" s="217" t="s">
        <v>284</v>
      </c>
      <c r="AU275" s="217" t="s">
        <v>82</v>
      </c>
      <c r="AY275" s="19" t="s">
        <v>130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80</v>
      </c>
      <c r="BK275" s="218">
        <f>ROUND(I275*H275,2)</f>
        <v>0</v>
      </c>
      <c r="BL275" s="19" t="s">
        <v>137</v>
      </c>
      <c r="BM275" s="217" t="s">
        <v>485</v>
      </c>
    </row>
    <row r="276" spans="1:65" s="2" customFormat="1" ht="16.5" customHeight="1">
      <c r="A276" s="40"/>
      <c r="B276" s="41"/>
      <c r="C276" s="257" t="s">
        <v>486</v>
      </c>
      <c r="D276" s="257" t="s">
        <v>284</v>
      </c>
      <c r="E276" s="258" t="s">
        <v>487</v>
      </c>
      <c r="F276" s="259" t="s">
        <v>488</v>
      </c>
      <c r="G276" s="260" t="s">
        <v>316</v>
      </c>
      <c r="H276" s="261">
        <v>4</v>
      </c>
      <c r="I276" s="262"/>
      <c r="J276" s="263">
        <f>ROUND(I276*H276,2)</f>
        <v>0</v>
      </c>
      <c r="K276" s="259" t="s">
        <v>136</v>
      </c>
      <c r="L276" s="264"/>
      <c r="M276" s="265" t="s">
        <v>19</v>
      </c>
      <c r="N276" s="266" t="s">
        <v>43</v>
      </c>
      <c r="O276" s="86"/>
      <c r="P276" s="215">
        <f>O276*H276</f>
        <v>0</v>
      </c>
      <c r="Q276" s="215">
        <v>0.0506</v>
      </c>
      <c r="R276" s="215">
        <f>Q276*H276</f>
        <v>0.2024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178</v>
      </c>
      <c r="AT276" s="217" t="s">
        <v>284</v>
      </c>
      <c r="AU276" s="217" t="s">
        <v>82</v>
      </c>
      <c r="AY276" s="19" t="s">
        <v>130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80</v>
      </c>
      <c r="BK276" s="218">
        <f>ROUND(I276*H276,2)</f>
        <v>0</v>
      </c>
      <c r="BL276" s="19" t="s">
        <v>137</v>
      </c>
      <c r="BM276" s="217" t="s">
        <v>489</v>
      </c>
    </row>
    <row r="277" spans="1:65" s="2" customFormat="1" ht="16.5" customHeight="1">
      <c r="A277" s="40"/>
      <c r="B277" s="41"/>
      <c r="C277" s="206" t="s">
        <v>490</v>
      </c>
      <c r="D277" s="206" t="s">
        <v>132</v>
      </c>
      <c r="E277" s="207" t="s">
        <v>491</v>
      </c>
      <c r="F277" s="208" t="s">
        <v>492</v>
      </c>
      <c r="G277" s="209" t="s">
        <v>181</v>
      </c>
      <c r="H277" s="210">
        <v>75</v>
      </c>
      <c r="I277" s="211"/>
      <c r="J277" s="212">
        <f>ROUND(I277*H277,2)</f>
        <v>0</v>
      </c>
      <c r="K277" s="208" t="s">
        <v>19</v>
      </c>
      <c r="L277" s="46"/>
      <c r="M277" s="213" t="s">
        <v>19</v>
      </c>
      <c r="N277" s="214" t="s">
        <v>43</v>
      </c>
      <c r="O277" s="86"/>
      <c r="P277" s="215">
        <f>O277*H277</f>
        <v>0</v>
      </c>
      <c r="Q277" s="215">
        <v>7E-05</v>
      </c>
      <c r="R277" s="215">
        <f>Q277*H277</f>
        <v>0.0052499999999999995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137</v>
      </c>
      <c r="AT277" s="217" t="s">
        <v>132</v>
      </c>
      <c r="AU277" s="217" t="s">
        <v>82</v>
      </c>
      <c r="AY277" s="19" t="s">
        <v>130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80</v>
      </c>
      <c r="BK277" s="218">
        <f>ROUND(I277*H277,2)</f>
        <v>0</v>
      </c>
      <c r="BL277" s="19" t="s">
        <v>137</v>
      </c>
      <c r="BM277" s="217" t="s">
        <v>493</v>
      </c>
    </row>
    <row r="278" spans="1:51" s="13" customFormat="1" ht="12">
      <c r="A278" s="13"/>
      <c r="B278" s="224"/>
      <c r="C278" s="225"/>
      <c r="D278" s="226" t="s">
        <v>141</v>
      </c>
      <c r="E278" s="227" t="s">
        <v>19</v>
      </c>
      <c r="F278" s="228" t="s">
        <v>234</v>
      </c>
      <c r="G278" s="225"/>
      <c r="H278" s="227" t="s">
        <v>19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141</v>
      </c>
      <c r="AU278" s="234" t="s">
        <v>82</v>
      </c>
      <c r="AV278" s="13" t="s">
        <v>80</v>
      </c>
      <c r="AW278" s="13" t="s">
        <v>33</v>
      </c>
      <c r="AX278" s="13" t="s">
        <v>72</v>
      </c>
      <c r="AY278" s="234" t="s">
        <v>130</v>
      </c>
    </row>
    <row r="279" spans="1:51" s="14" customFormat="1" ht="12">
      <c r="A279" s="14"/>
      <c r="B279" s="235"/>
      <c r="C279" s="236"/>
      <c r="D279" s="226" t="s">
        <v>141</v>
      </c>
      <c r="E279" s="237" t="s">
        <v>19</v>
      </c>
      <c r="F279" s="238" t="s">
        <v>458</v>
      </c>
      <c r="G279" s="236"/>
      <c r="H279" s="239">
        <v>75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5" t="s">
        <v>141</v>
      </c>
      <c r="AU279" s="245" t="s">
        <v>82</v>
      </c>
      <c r="AV279" s="14" t="s">
        <v>82</v>
      </c>
      <c r="AW279" s="14" t="s">
        <v>33</v>
      </c>
      <c r="AX279" s="14" t="s">
        <v>80</v>
      </c>
      <c r="AY279" s="245" t="s">
        <v>130</v>
      </c>
    </row>
    <row r="280" spans="1:65" s="2" customFormat="1" ht="16.5" customHeight="1">
      <c r="A280" s="40"/>
      <c r="B280" s="41"/>
      <c r="C280" s="206" t="s">
        <v>494</v>
      </c>
      <c r="D280" s="206" t="s">
        <v>132</v>
      </c>
      <c r="E280" s="207" t="s">
        <v>495</v>
      </c>
      <c r="F280" s="208" t="s">
        <v>496</v>
      </c>
      <c r="G280" s="209" t="s">
        <v>400</v>
      </c>
      <c r="H280" s="210">
        <v>1</v>
      </c>
      <c r="I280" s="211"/>
      <c r="J280" s="212">
        <f>ROUND(I280*H280,2)</f>
        <v>0</v>
      </c>
      <c r="K280" s="208" t="s">
        <v>19</v>
      </c>
      <c r="L280" s="46"/>
      <c r="M280" s="213" t="s">
        <v>19</v>
      </c>
      <c r="N280" s="214" t="s">
        <v>43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137</v>
      </c>
      <c r="AT280" s="217" t="s">
        <v>132</v>
      </c>
      <c r="AU280" s="217" t="s">
        <v>82</v>
      </c>
      <c r="AY280" s="19" t="s">
        <v>130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80</v>
      </c>
      <c r="BK280" s="218">
        <f>ROUND(I280*H280,2)</f>
        <v>0</v>
      </c>
      <c r="BL280" s="19" t="s">
        <v>137</v>
      </c>
      <c r="BM280" s="217" t="s">
        <v>497</v>
      </c>
    </row>
    <row r="281" spans="1:63" s="12" customFormat="1" ht="22.8" customHeight="1">
      <c r="A281" s="12"/>
      <c r="B281" s="190"/>
      <c r="C281" s="191"/>
      <c r="D281" s="192" t="s">
        <v>71</v>
      </c>
      <c r="E281" s="204" t="s">
        <v>190</v>
      </c>
      <c r="F281" s="204" t="s">
        <v>498</v>
      </c>
      <c r="G281" s="191"/>
      <c r="H281" s="191"/>
      <c r="I281" s="194"/>
      <c r="J281" s="205">
        <f>BK281</f>
        <v>0</v>
      </c>
      <c r="K281" s="191"/>
      <c r="L281" s="196"/>
      <c r="M281" s="197"/>
      <c r="N281" s="198"/>
      <c r="O281" s="198"/>
      <c r="P281" s="199">
        <f>SUM(P282:P337)</f>
        <v>0</v>
      </c>
      <c r="Q281" s="198"/>
      <c r="R281" s="199">
        <f>SUM(R282:R337)</f>
        <v>103.44231580000002</v>
      </c>
      <c r="S281" s="198"/>
      <c r="T281" s="200">
        <f>SUM(T282:T337)</f>
        <v>10.645800000000001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1" t="s">
        <v>80</v>
      </c>
      <c r="AT281" s="202" t="s">
        <v>71</v>
      </c>
      <c r="AU281" s="202" t="s">
        <v>80</v>
      </c>
      <c r="AY281" s="201" t="s">
        <v>130</v>
      </c>
      <c r="BK281" s="203">
        <f>SUM(BK282:BK337)</f>
        <v>0</v>
      </c>
    </row>
    <row r="282" spans="1:65" s="2" customFormat="1" ht="16.5" customHeight="1">
      <c r="A282" s="40"/>
      <c r="B282" s="41"/>
      <c r="C282" s="206" t="s">
        <v>499</v>
      </c>
      <c r="D282" s="206" t="s">
        <v>132</v>
      </c>
      <c r="E282" s="207" t="s">
        <v>500</v>
      </c>
      <c r="F282" s="208" t="s">
        <v>501</v>
      </c>
      <c r="G282" s="209" t="s">
        <v>316</v>
      </c>
      <c r="H282" s="210">
        <v>2</v>
      </c>
      <c r="I282" s="211"/>
      <c r="J282" s="212">
        <f>ROUND(I282*H282,2)</f>
        <v>0</v>
      </c>
      <c r="K282" s="208" t="s">
        <v>136</v>
      </c>
      <c r="L282" s="46"/>
      <c r="M282" s="213" t="s">
        <v>19</v>
      </c>
      <c r="N282" s="214" t="s">
        <v>43</v>
      </c>
      <c r="O282" s="86"/>
      <c r="P282" s="215">
        <f>O282*H282</f>
        <v>0</v>
      </c>
      <c r="Q282" s="215">
        <v>0.0007</v>
      </c>
      <c r="R282" s="215">
        <f>Q282*H282</f>
        <v>0.0014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137</v>
      </c>
      <c r="AT282" s="217" t="s">
        <v>132</v>
      </c>
      <c r="AU282" s="217" t="s">
        <v>82</v>
      </c>
      <c r="AY282" s="19" t="s">
        <v>130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137</v>
      </c>
      <c r="BM282" s="217" t="s">
        <v>502</v>
      </c>
    </row>
    <row r="283" spans="1:47" s="2" customFormat="1" ht="12">
      <c r="A283" s="40"/>
      <c r="B283" s="41"/>
      <c r="C283" s="42"/>
      <c r="D283" s="219" t="s">
        <v>139</v>
      </c>
      <c r="E283" s="42"/>
      <c r="F283" s="220" t="s">
        <v>503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139</v>
      </c>
      <c r="AU283" s="19" t="s">
        <v>82</v>
      </c>
    </row>
    <row r="284" spans="1:65" s="2" customFormat="1" ht="16.5" customHeight="1">
      <c r="A284" s="40"/>
      <c r="B284" s="41"/>
      <c r="C284" s="257" t="s">
        <v>504</v>
      </c>
      <c r="D284" s="257" t="s">
        <v>284</v>
      </c>
      <c r="E284" s="258" t="s">
        <v>505</v>
      </c>
      <c r="F284" s="259" t="s">
        <v>506</v>
      </c>
      <c r="G284" s="260" t="s">
        <v>316</v>
      </c>
      <c r="H284" s="261">
        <v>1</v>
      </c>
      <c r="I284" s="262"/>
      <c r="J284" s="263">
        <f>ROUND(I284*H284,2)</f>
        <v>0</v>
      </c>
      <c r="K284" s="259" t="s">
        <v>19</v>
      </c>
      <c r="L284" s="264"/>
      <c r="M284" s="265" t="s">
        <v>19</v>
      </c>
      <c r="N284" s="266" t="s">
        <v>43</v>
      </c>
      <c r="O284" s="86"/>
      <c r="P284" s="215">
        <f>O284*H284</f>
        <v>0</v>
      </c>
      <c r="Q284" s="215">
        <v>0.0025</v>
      </c>
      <c r="R284" s="215">
        <f>Q284*H284</f>
        <v>0.0025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178</v>
      </c>
      <c r="AT284" s="217" t="s">
        <v>284</v>
      </c>
      <c r="AU284" s="217" t="s">
        <v>82</v>
      </c>
      <c r="AY284" s="19" t="s">
        <v>130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80</v>
      </c>
      <c r="BK284" s="218">
        <f>ROUND(I284*H284,2)</f>
        <v>0</v>
      </c>
      <c r="BL284" s="19" t="s">
        <v>137</v>
      </c>
      <c r="BM284" s="217" t="s">
        <v>507</v>
      </c>
    </row>
    <row r="285" spans="1:65" s="2" customFormat="1" ht="16.5" customHeight="1">
      <c r="A285" s="40"/>
      <c r="B285" s="41"/>
      <c r="C285" s="206" t="s">
        <v>458</v>
      </c>
      <c r="D285" s="206" t="s">
        <v>132</v>
      </c>
      <c r="E285" s="207" t="s">
        <v>508</v>
      </c>
      <c r="F285" s="208" t="s">
        <v>509</v>
      </c>
      <c r="G285" s="209" t="s">
        <v>316</v>
      </c>
      <c r="H285" s="210">
        <v>2</v>
      </c>
      <c r="I285" s="211"/>
      <c r="J285" s="212">
        <f>ROUND(I285*H285,2)</f>
        <v>0</v>
      </c>
      <c r="K285" s="208" t="s">
        <v>136</v>
      </c>
      <c r="L285" s="46"/>
      <c r="M285" s="213" t="s">
        <v>19</v>
      </c>
      <c r="N285" s="214" t="s">
        <v>43</v>
      </c>
      <c r="O285" s="86"/>
      <c r="P285" s="215">
        <f>O285*H285</f>
        <v>0</v>
      </c>
      <c r="Q285" s="215">
        <v>0.10941</v>
      </c>
      <c r="R285" s="215">
        <f>Q285*H285</f>
        <v>0.21882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137</v>
      </c>
      <c r="AT285" s="217" t="s">
        <v>132</v>
      </c>
      <c r="AU285" s="217" t="s">
        <v>82</v>
      </c>
      <c r="AY285" s="19" t="s">
        <v>130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80</v>
      </c>
      <c r="BK285" s="218">
        <f>ROUND(I285*H285,2)</f>
        <v>0</v>
      </c>
      <c r="BL285" s="19" t="s">
        <v>137</v>
      </c>
      <c r="BM285" s="217" t="s">
        <v>510</v>
      </c>
    </row>
    <row r="286" spans="1:47" s="2" customFormat="1" ht="12">
      <c r="A286" s="40"/>
      <c r="B286" s="41"/>
      <c r="C286" s="42"/>
      <c r="D286" s="219" t="s">
        <v>139</v>
      </c>
      <c r="E286" s="42"/>
      <c r="F286" s="220" t="s">
        <v>511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139</v>
      </c>
      <c r="AU286" s="19" t="s">
        <v>82</v>
      </c>
    </row>
    <row r="287" spans="1:65" s="2" customFormat="1" ht="16.5" customHeight="1">
      <c r="A287" s="40"/>
      <c r="B287" s="41"/>
      <c r="C287" s="257" t="s">
        <v>143</v>
      </c>
      <c r="D287" s="257" t="s">
        <v>284</v>
      </c>
      <c r="E287" s="258" t="s">
        <v>512</v>
      </c>
      <c r="F287" s="259" t="s">
        <v>513</v>
      </c>
      <c r="G287" s="260" t="s">
        <v>316</v>
      </c>
      <c r="H287" s="261">
        <v>1</v>
      </c>
      <c r="I287" s="262"/>
      <c r="J287" s="263">
        <f>ROUND(I287*H287,2)</f>
        <v>0</v>
      </c>
      <c r="K287" s="259" t="s">
        <v>136</v>
      </c>
      <c r="L287" s="264"/>
      <c r="M287" s="265" t="s">
        <v>19</v>
      </c>
      <c r="N287" s="266" t="s">
        <v>43</v>
      </c>
      <c r="O287" s="86"/>
      <c r="P287" s="215">
        <f>O287*H287</f>
        <v>0</v>
      </c>
      <c r="Q287" s="215">
        <v>0.0061</v>
      </c>
      <c r="R287" s="215">
        <f>Q287*H287</f>
        <v>0.0061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178</v>
      </c>
      <c r="AT287" s="217" t="s">
        <v>284</v>
      </c>
      <c r="AU287" s="217" t="s">
        <v>82</v>
      </c>
      <c r="AY287" s="19" t="s">
        <v>130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137</v>
      </c>
      <c r="BM287" s="217" t="s">
        <v>514</v>
      </c>
    </row>
    <row r="288" spans="1:65" s="2" customFormat="1" ht="16.5" customHeight="1">
      <c r="A288" s="40"/>
      <c r="B288" s="41"/>
      <c r="C288" s="206" t="s">
        <v>515</v>
      </c>
      <c r="D288" s="206" t="s">
        <v>132</v>
      </c>
      <c r="E288" s="207" t="s">
        <v>516</v>
      </c>
      <c r="F288" s="208" t="s">
        <v>517</v>
      </c>
      <c r="G288" s="209" t="s">
        <v>181</v>
      </c>
      <c r="H288" s="210">
        <v>110</v>
      </c>
      <c r="I288" s="211"/>
      <c r="J288" s="212">
        <f>ROUND(I288*H288,2)</f>
        <v>0</v>
      </c>
      <c r="K288" s="208" t="s">
        <v>136</v>
      </c>
      <c r="L288" s="46"/>
      <c r="M288" s="213" t="s">
        <v>19</v>
      </c>
      <c r="N288" s="214" t="s">
        <v>43</v>
      </c>
      <c r="O288" s="86"/>
      <c r="P288" s="215">
        <f>O288*H288</f>
        <v>0</v>
      </c>
      <c r="Q288" s="215">
        <v>0.00013</v>
      </c>
      <c r="R288" s="215">
        <f>Q288*H288</f>
        <v>0.014299999999999998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137</v>
      </c>
      <c r="AT288" s="217" t="s">
        <v>132</v>
      </c>
      <c r="AU288" s="217" t="s">
        <v>82</v>
      </c>
      <c r="AY288" s="19" t="s">
        <v>130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80</v>
      </c>
      <c r="BK288" s="218">
        <f>ROUND(I288*H288,2)</f>
        <v>0</v>
      </c>
      <c r="BL288" s="19" t="s">
        <v>137</v>
      </c>
      <c r="BM288" s="217" t="s">
        <v>518</v>
      </c>
    </row>
    <row r="289" spans="1:47" s="2" customFormat="1" ht="12">
      <c r="A289" s="40"/>
      <c r="B289" s="41"/>
      <c r="C289" s="42"/>
      <c r="D289" s="219" t="s">
        <v>139</v>
      </c>
      <c r="E289" s="42"/>
      <c r="F289" s="220" t="s">
        <v>519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139</v>
      </c>
      <c r="AU289" s="19" t="s">
        <v>82</v>
      </c>
    </row>
    <row r="290" spans="1:51" s="13" customFormat="1" ht="12">
      <c r="A290" s="13"/>
      <c r="B290" s="224"/>
      <c r="C290" s="225"/>
      <c r="D290" s="226" t="s">
        <v>141</v>
      </c>
      <c r="E290" s="227" t="s">
        <v>19</v>
      </c>
      <c r="F290" s="228" t="s">
        <v>520</v>
      </c>
      <c r="G290" s="225"/>
      <c r="H290" s="227" t="s">
        <v>19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141</v>
      </c>
      <c r="AU290" s="234" t="s">
        <v>82</v>
      </c>
      <c r="AV290" s="13" t="s">
        <v>80</v>
      </c>
      <c r="AW290" s="13" t="s">
        <v>33</v>
      </c>
      <c r="AX290" s="13" t="s">
        <v>72</v>
      </c>
      <c r="AY290" s="234" t="s">
        <v>130</v>
      </c>
    </row>
    <row r="291" spans="1:51" s="14" customFormat="1" ht="12">
      <c r="A291" s="14"/>
      <c r="B291" s="235"/>
      <c r="C291" s="236"/>
      <c r="D291" s="226" t="s">
        <v>141</v>
      </c>
      <c r="E291" s="237" t="s">
        <v>19</v>
      </c>
      <c r="F291" s="238" t="s">
        <v>521</v>
      </c>
      <c r="G291" s="236"/>
      <c r="H291" s="239">
        <v>110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141</v>
      </c>
      <c r="AU291" s="245" t="s">
        <v>82</v>
      </c>
      <c r="AV291" s="14" t="s">
        <v>82</v>
      </c>
      <c r="AW291" s="14" t="s">
        <v>33</v>
      </c>
      <c r="AX291" s="14" t="s">
        <v>80</v>
      </c>
      <c r="AY291" s="245" t="s">
        <v>130</v>
      </c>
    </row>
    <row r="292" spans="1:65" s="2" customFormat="1" ht="16.5" customHeight="1">
      <c r="A292" s="40"/>
      <c r="B292" s="41"/>
      <c r="C292" s="206" t="s">
        <v>522</v>
      </c>
      <c r="D292" s="206" t="s">
        <v>132</v>
      </c>
      <c r="E292" s="207" t="s">
        <v>523</v>
      </c>
      <c r="F292" s="208" t="s">
        <v>524</v>
      </c>
      <c r="G292" s="209" t="s">
        <v>181</v>
      </c>
      <c r="H292" s="210">
        <v>148</v>
      </c>
      <c r="I292" s="211"/>
      <c r="J292" s="212">
        <f>ROUND(I292*H292,2)</f>
        <v>0</v>
      </c>
      <c r="K292" s="208" t="s">
        <v>136</v>
      </c>
      <c r="L292" s="46"/>
      <c r="M292" s="213" t="s">
        <v>19</v>
      </c>
      <c r="N292" s="214" t="s">
        <v>43</v>
      </c>
      <c r="O292" s="86"/>
      <c r="P292" s="215">
        <f>O292*H292</f>
        <v>0</v>
      </c>
      <c r="Q292" s="215">
        <v>0.00026</v>
      </c>
      <c r="R292" s="215">
        <f>Q292*H292</f>
        <v>0.03847999999999999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137</v>
      </c>
      <c r="AT292" s="217" t="s">
        <v>132</v>
      </c>
      <c r="AU292" s="217" t="s">
        <v>82</v>
      </c>
      <c r="AY292" s="19" t="s">
        <v>130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80</v>
      </c>
      <c r="BK292" s="218">
        <f>ROUND(I292*H292,2)</f>
        <v>0</v>
      </c>
      <c r="BL292" s="19" t="s">
        <v>137</v>
      </c>
      <c r="BM292" s="217" t="s">
        <v>525</v>
      </c>
    </row>
    <row r="293" spans="1:47" s="2" customFormat="1" ht="12">
      <c r="A293" s="40"/>
      <c r="B293" s="41"/>
      <c r="C293" s="42"/>
      <c r="D293" s="219" t="s">
        <v>139</v>
      </c>
      <c r="E293" s="42"/>
      <c r="F293" s="220" t="s">
        <v>526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139</v>
      </c>
      <c r="AU293" s="19" t="s">
        <v>82</v>
      </c>
    </row>
    <row r="294" spans="1:65" s="2" customFormat="1" ht="21.75" customHeight="1">
      <c r="A294" s="40"/>
      <c r="B294" s="41"/>
      <c r="C294" s="206" t="s">
        <v>527</v>
      </c>
      <c r="D294" s="206" t="s">
        <v>132</v>
      </c>
      <c r="E294" s="207" t="s">
        <v>528</v>
      </c>
      <c r="F294" s="208" t="s">
        <v>529</v>
      </c>
      <c r="G294" s="209" t="s">
        <v>181</v>
      </c>
      <c r="H294" s="210">
        <v>137</v>
      </c>
      <c r="I294" s="211"/>
      <c r="J294" s="212">
        <f>ROUND(I294*H294,2)</f>
        <v>0</v>
      </c>
      <c r="K294" s="208" t="s">
        <v>136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0.00016</v>
      </c>
      <c r="R294" s="215">
        <f>Q294*H294</f>
        <v>0.021920000000000002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137</v>
      </c>
      <c r="AT294" s="217" t="s">
        <v>132</v>
      </c>
      <c r="AU294" s="217" t="s">
        <v>82</v>
      </c>
      <c r="AY294" s="19" t="s">
        <v>130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137</v>
      </c>
      <c r="BM294" s="217" t="s">
        <v>530</v>
      </c>
    </row>
    <row r="295" spans="1:47" s="2" customFormat="1" ht="12">
      <c r="A295" s="40"/>
      <c r="B295" s="41"/>
      <c r="C295" s="42"/>
      <c r="D295" s="219" t="s">
        <v>139</v>
      </c>
      <c r="E295" s="42"/>
      <c r="F295" s="220" t="s">
        <v>531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139</v>
      </c>
      <c r="AU295" s="19" t="s">
        <v>82</v>
      </c>
    </row>
    <row r="296" spans="1:65" s="2" customFormat="1" ht="16.5" customHeight="1">
      <c r="A296" s="40"/>
      <c r="B296" s="41"/>
      <c r="C296" s="206" t="s">
        <v>532</v>
      </c>
      <c r="D296" s="206" t="s">
        <v>132</v>
      </c>
      <c r="E296" s="207" t="s">
        <v>533</v>
      </c>
      <c r="F296" s="208" t="s">
        <v>534</v>
      </c>
      <c r="G296" s="209" t="s">
        <v>135</v>
      </c>
      <c r="H296" s="210">
        <v>4</v>
      </c>
      <c r="I296" s="211"/>
      <c r="J296" s="212">
        <f>ROUND(I296*H296,2)</f>
        <v>0</v>
      </c>
      <c r="K296" s="208" t="s">
        <v>136</v>
      </c>
      <c r="L296" s="46"/>
      <c r="M296" s="213" t="s">
        <v>19</v>
      </c>
      <c r="N296" s="214" t="s">
        <v>43</v>
      </c>
      <c r="O296" s="86"/>
      <c r="P296" s="215">
        <f>O296*H296</f>
        <v>0</v>
      </c>
      <c r="Q296" s="215">
        <v>0.00145</v>
      </c>
      <c r="R296" s="215">
        <f>Q296*H296</f>
        <v>0.0058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137</v>
      </c>
      <c r="AT296" s="217" t="s">
        <v>132</v>
      </c>
      <c r="AU296" s="217" t="s">
        <v>82</v>
      </c>
      <c r="AY296" s="19" t="s">
        <v>130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80</v>
      </c>
      <c r="BK296" s="218">
        <f>ROUND(I296*H296,2)</f>
        <v>0</v>
      </c>
      <c r="BL296" s="19" t="s">
        <v>137</v>
      </c>
      <c r="BM296" s="217" t="s">
        <v>535</v>
      </c>
    </row>
    <row r="297" spans="1:47" s="2" customFormat="1" ht="12">
      <c r="A297" s="40"/>
      <c r="B297" s="41"/>
      <c r="C297" s="42"/>
      <c r="D297" s="219" t="s">
        <v>139</v>
      </c>
      <c r="E297" s="42"/>
      <c r="F297" s="220" t="s">
        <v>536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139</v>
      </c>
      <c r="AU297" s="19" t="s">
        <v>82</v>
      </c>
    </row>
    <row r="298" spans="1:65" s="2" customFormat="1" ht="33" customHeight="1">
      <c r="A298" s="40"/>
      <c r="B298" s="41"/>
      <c r="C298" s="206" t="s">
        <v>537</v>
      </c>
      <c r="D298" s="206" t="s">
        <v>132</v>
      </c>
      <c r="E298" s="207" t="s">
        <v>538</v>
      </c>
      <c r="F298" s="208" t="s">
        <v>539</v>
      </c>
      <c r="G298" s="209" t="s">
        <v>316</v>
      </c>
      <c r="H298" s="210">
        <v>1</v>
      </c>
      <c r="I298" s="211"/>
      <c r="J298" s="212">
        <f>ROUND(I298*H298,2)</f>
        <v>0</v>
      </c>
      <c r="K298" s="208" t="s">
        <v>136</v>
      </c>
      <c r="L298" s="46"/>
      <c r="M298" s="213" t="s">
        <v>19</v>
      </c>
      <c r="N298" s="214" t="s">
        <v>43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0.082</v>
      </c>
      <c r="T298" s="216">
        <f>S298*H298</f>
        <v>0.082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137</v>
      </c>
      <c r="AT298" s="217" t="s">
        <v>132</v>
      </c>
      <c r="AU298" s="217" t="s">
        <v>82</v>
      </c>
      <c r="AY298" s="19" t="s">
        <v>130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80</v>
      </c>
      <c r="BK298" s="218">
        <f>ROUND(I298*H298,2)</f>
        <v>0</v>
      </c>
      <c r="BL298" s="19" t="s">
        <v>137</v>
      </c>
      <c r="BM298" s="217" t="s">
        <v>540</v>
      </c>
    </row>
    <row r="299" spans="1:47" s="2" customFormat="1" ht="12">
      <c r="A299" s="40"/>
      <c r="B299" s="41"/>
      <c r="C299" s="42"/>
      <c r="D299" s="219" t="s">
        <v>139</v>
      </c>
      <c r="E299" s="42"/>
      <c r="F299" s="220" t="s">
        <v>541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139</v>
      </c>
      <c r="AU299" s="19" t="s">
        <v>82</v>
      </c>
    </row>
    <row r="300" spans="1:65" s="2" customFormat="1" ht="16.5" customHeight="1">
      <c r="A300" s="40"/>
      <c r="B300" s="41"/>
      <c r="C300" s="206" t="s">
        <v>542</v>
      </c>
      <c r="D300" s="206" t="s">
        <v>132</v>
      </c>
      <c r="E300" s="207" t="s">
        <v>543</v>
      </c>
      <c r="F300" s="208" t="s">
        <v>544</v>
      </c>
      <c r="G300" s="209" t="s">
        <v>316</v>
      </c>
      <c r="H300" s="210">
        <v>4</v>
      </c>
      <c r="I300" s="211"/>
      <c r="J300" s="212">
        <f>ROUND(I300*H300,2)</f>
        <v>0</v>
      </c>
      <c r="K300" s="208" t="s">
        <v>19</v>
      </c>
      <c r="L300" s="46"/>
      <c r="M300" s="213" t="s">
        <v>19</v>
      </c>
      <c r="N300" s="214" t="s">
        <v>43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137</v>
      </c>
      <c r="AT300" s="217" t="s">
        <v>132</v>
      </c>
      <c r="AU300" s="217" t="s">
        <v>82</v>
      </c>
      <c r="AY300" s="19" t="s">
        <v>130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80</v>
      </c>
      <c r="BK300" s="218">
        <f>ROUND(I300*H300,2)</f>
        <v>0</v>
      </c>
      <c r="BL300" s="19" t="s">
        <v>137</v>
      </c>
      <c r="BM300" s="217" t="s">
        <v>545</v>
      </c>
    </row>
    <row r="301" spans="1:65" s="2" customFormat="1" ht="16.5" customHeight="1">
      <c r="A301" s="40"/>
      <c r="B301" s="41"/>
      <c r="C301" s="206" t="s">
        <v>546</v>
      </c>
      <c r="D301" s="206" t="s">
        <v>132</v>
      </c>
      <c r="E301" s="207" t="s">
        <v>547</v>
      </c>
      <c r="F301" s="208" t="s">
        <v>548</v>
      </c>
      <c r="G301" s="209" t="s">
        <v>316</v>
      </c>
      <c r="H301" s="210">
        <v>9</v>
      </c>
      <c r="I301" s="211"/>
      <c r="J301" s="212">
        <f>ROUND(I301*H301,2)</f>
        <v>0</v>
      </c>
      <c r="K301" s="208" t="s">
        <v>19</v>
      </c>
      <c r="L301" s="46"/>
      <c r="M301" s="213" t="s">
        <v>19</v>
      </c>
      <c r="N301" s="214" t="s">
        <v>43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137</v>
      </c>
      <c r="AT301" s="217" t="s">
        <v>132</v>
      </c>
      <c r="AU301" s="217" t="s">
        <v>82</v>
      </c>
      <c r="AY301" s="19" t="s">
        <v>130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80</v>
      </c>
      <c r="BK301" s="218">
        <f>ROUND(I301*H301,2)</f>
        <v>0</v>
      </c>
      <c r="BL301" s="19" t="s">
        <v>137</v>
      </c>
      <c r="BM301" s="217" t="s">
        <v>549</v>
      </c>
    </row>
    <row r="302" spans="1:65" s="2" customFormat="1" ht="24.15" customHeight="1">
      <c r="A302" s="40"/>
      <c r="B302" s="41"/>
      <c r="C302" s="206" t="s">
        <v>550</v>
      </c>
      <c r="D302" s="206" t="s">
        <v>132</v>
      </c>
      <c r="E302" s="207" t="s">
        <v>551</v>
      </c>
      <c r="F302" s="208" t="s">
        <v>552</v>
      </c>
      <c r="G302" s="209" t="s">
        <v>316</v>
      </c>
      <c r="H302" s="210">
        <v>2</v>
      </c>
      <c r="I302" s="211"/>
      <c r="J302" s="212">
        <f>ROUND(I302*H302,2)</f>
        <v>0</v>
      </c>
      <c r="K302" s="208" t="s">
        <v>19</v>
      </c>
      <c r="L302" s="46"/>
      <c r="M302" s="213" t="s">
        <v>19</v>
      </c>
      <c r="N302" s="214" t="s">
        <v>43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137</v>
      </c>
      <c r="AT302" s="217" t="s">
        <v>132</v>
      </c>
      <c r="AU302" s="217" t="s">
        <v>82</v>
      </c>
      <c r="AY302" s="19" t="s">
        <v>130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80</v>
      </c>
      <c r="BK302" s="218">
        <f>ROUND(I302*H302,2)</f>
        <v>0</v>
      </c>
      <c r="BL302" s="19" t="s">
        <v>137</v>
      </c>
      <c r="BM302" s="217" t="s">
        <v>553</v>
      </c>
    </row>
    <row r="303" spans="1:65" s="2" customFormat="1" ht="24.15" customHeight="1">
      <c r="A303" s="40"/>
      <c r="B303" s="41"/>
      <c r="C303" s="206" t="s">
        <v>554</v>
      </c>
      <c r="D303" s="206" t="s">
        <v>132</v>
      </c>
      <c r="E303" s="207" t="s">
        <v>555</v>
      </c>
      <c r="F303" s="208" t="s">
        <v>556</v>
      </c>
      <c r="G303" s="209" t="s">
        <v>181</v>
      </c>
      <c r="H303" s="210">
        <v>394</v>
      </c>
      <c r="I303" s="211"/>
      <c r="J303" s="212">
        <f>ROUND(I303*H303,2)</f>
        <v>0</v>
      </c>
      <c r="K303" s="208" t="s">
        <v>136</v>
      </c>
      <c r="L303" s="46"/>
      <c r="M303" s="213" t="s">
        <v>19</v>
      </c>
      <c r="N303" s="214" t="s">
        <v>43</v>
      </c>
      <c r="O303" s="86"/>
      <c r="P303" s="215">
        <f>O303*H303</f>
        <v>0</v>
      </c>
      <c r="Q303" s="215">
        <v>0.1554</v>
      </c>
      <c r="R303" s="215">
        <f>Q303*H303</f>
        <v>61.2276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137</v>
      </c>
      <c r="AT303" s="217" t="s">
        <v>132</v>
      </c>
      <c r="AU303" s="217" t="s">
        <v>82</v>
      </c>
      <c r="AY303" s="19" t="s">
        <v>130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80</v>
      </c>
      <c r="BK303" s="218">
        <f>ROUND(I303*H303,2)</f>
        <v>0</v>
      </c>
      <c r="BL303" s="19" t="s">
        <v>137</v>
      </c>
      <c r="BM303" s="217" t="s">
        <v>557</v>
      </c>
    </row>
    <row r="304" spans="1:47" s="2" customFormat="1" ht="12">
      <c r="A304" s="40"/>
      <c r="B304" s="41"/>
      <c r="C304" s="42"/>
      <c r="D304" s="219" t="s">
        <v>139</v>
      </c>
      <c r="E304" s="42"/>
      <c r="F304" s="220" t="s">
        <v>558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139</v>
      </c>
      <c r="AU304" s="19" t="s">
        <v>82</v>
      </c>
    </row>
    <row r="305" spans="1:51" s="13" customFormat="1" ht="12">
      <c r="A305" s="13"/>
      <c r="B305" s="224"/>
      <c r="C305" s="225"/>
      <c r="D305" s="226" t="s">
        <v>141</v>
      </c>
      <c r="E305" s="227" t="s">
        <v>19</v>
      </c>
      <c r="F305" s="228" t="s">
        <v>185</v>
      </c>
      <c r="G305" s="225"/>
      <c r="H305" s="227" t="s">
        <v>19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141</v>
      </c>
      <c r="AU305" s="234" t="s">
        <v>82</v>
      </c>
      <c r="AV305" s="13" t="s">
        <v>80</v>
      </c>
      <c r="AW305" s="13" t="s">
        <v>33</v>
      </c>
      <c r="AX305" s="13" t="s">
        <v>72</v>
      </c>
      <c r="AY305" s="234" t="s">
        <v>130</v>
      </c>
    </row>
    <row r="306" spans="1:51" s="14" customFormat="1" ht="12">
      <c r="A306" s="14"/>
      <c r="B306" s="235"/>
      <c r="C306" s="236"/>
      <c r="D306" s="226" t="s">
        <v>141</v>
      </c>
      <c r="E306" s="237" t="s">
        <v>19</v>
      </c>
      <c r="F306" s="238" t="s">
        <v>559</v>
      </c>
      <c r="G306" s="236"/>
      <c r="H306" s="239">
        <v>364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141</v>
      </c>
      <c r="AU306" s="245" t="s">
        <v>82</v>
      </c>
      <c r="AV306" s="14" t="s">
        <v>82</v>
      </c>
      <c r="AW306" s="14" t="s">
        <v>33</v>
      </c>
      <c r="AX306" s="14" t="s">
        <v>72</v>
      </c>
      <c r="AY306" s="245" t="s">
        <v>130</v>
      </c>
    </row>
    <row r="307" spans="1:51" s="13" customFormat="1" ht="12">
      <c r="A307" s="13"/>
      <c r="B307" s="224"/>
      <c r="C307" s="225"/>
      <c r="D307" s="226" t="s">
        <v>141</v>
      </c>
      <c r="E307" s="227" t="s">
        <v>19</v>
      </c>
      <c r="F307" s="228" t="s">
        <v>560</v>
      </c>
      <c r="G307" s="225"/>
      <c r="H307" s="227" t="s">
        <v>19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141</v>
      </c>
      <c r="AU307" s="234" t="s">
        <v>82</v>
      </c>
      <c r="AV307" s="13" t="s">
        <v>80</v>
      </c>
      <c r="AW307" s="13" t="s">
        <v>33</v>
      </c>
      <c r="AX307" s="13" t="s">
        <v>72</v>
      </c>
      <c r="AY307" s="234" t="s">
        <v>130</v>
      </c>
    </row>
    <row r="308" spans="1:51" s="14" customFormat="1" ht="12">
      <c r="A308" s="14"/>
      <c r="B308" s="235"/>
      <c r="C308" s="236"/>
      <c r="D308" s="226" t="s">
        <v>141</v>
      </c>
      <c r="E308" s="237" t="s">
        <v>19</v>
      </c>
      <c r="F308" s="238" t="s">
        <v>188</v>
      </c>
      <c r="G308" s="236"/>
      <c r="H308" s="239">
        <v>13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141</v>
      </c>
      <c r="AU308" s="245" t="s">
        <v>82</v>
      </c>
      <c r="AV308" s="14" t="s">
        <v>82</v>
      </c>
      <c r="AW308" s="14" t="s">
        <v>33</v>
      </c>
      <c r="AX308" s="14" t="s">
        <v>72</v>
      </c>
      <c r="AY308" s="245" t="s">
        <v>130</v>
      </c>
    </row>
    <row r="309" spans="1:51" s="13" customFormat="1" ht="12">
      <c r="A309" s="13"/>
      <c r="B309" s="224"/>
      <c r="C309" s="225"/>
      <c r="D309" s="226" t="s">
        <v>141</v>
      </c>
      <c r="E309" s="227" t="s">
        <v>19</v>
      </c>
      <c r="F309" s="228" t="s">
        <v>561</v>
      </c>
      <c r="G309" s="225"/>
      <c r="H309" s="227" t="s">
        <v>19</v>
      </c>
      <c r="I309" s="229"/>
      <c r="J309" s="225"/>
      <c r="K309" s="225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141</v>
      </c>
      <c r="AU309" s="234" t="s">
        <v>82</v>
      </c>
      <c r="AV309" s="13" t="s">
        <v>80</v>
      </c>
      <c r="AW309" s="13" t="s">
        <v>33</v>
      </c>
      <c r="AX309" s="13" t="s">
        <v>72</v>
      </c>
      <c r="AY309" s="234" t="s">
        <v>130</v>
      </c>
    </row>
    <row r="310" spans="1:51" s="14" customFormat="1" ht="12">
      <c r="A310" s="14"/>
      <c r="B310" s="235"/>
      <c r="C310" s="236"/>
      <c r="D310" s="226" t="s">
        <v>141</v>
      </c>
      <c r="E310" s="237" t="s">
        <v>19</v>
      </c>
      <c r="F310" s="238" t="s">
        <v>178</v>
      </c>
      <c r="G310" s="236"/>
      <c r="H310" s="239">
        <v>8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141</v>
      </c>
      <c r="AU310" s="245" t="s">
        <v>82</v>
      </c>
      <c r="AV310" s="14" t="s">
        <v>82</v>
      </c>
      <c r="AW310" s="14" t="s">
        <v>33</v>
      </c>
      <c r="AX310" s="14" t="s">
        <v>72</v>
      </c>
      <c r="AY310" s="245" t="s">
        <v>130</v>
      </c>
    </row>
    <row r="311" spans="1:51" s="13" customFormat="1" ht="12">
      <c r="A311" s="13"/>
      <c r="B311" s="224"/>
      <c r="C311" s="225"/>
      <c r="D311" s="226" t="s">
        <v>141</v>
      </c>
      <c r="E311" s="227" t="s">
        <v>19</v>
      </c>
      <c r="F311" s="228" t="s">
        <v>187</v>
      </c>
      <c r="G311" s="225"/>
      <c r="H311" s="227" t="s">
        <v>19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141</v>
      </c>
      <c r="AU311" s="234" t="s">
        <v>82</v>
      </c>
      <c r="AV311" s="13" t="s">
        <v>80</v>
      </c>
      <c r="AW311" s="13" t="s">
        <v>33</v>
      </c>
      <c r="AX311" s="13" t="s">
        <v>72</v>
      </c>
      <c r="AY311" s="234" t="s">
        <v>130</v>
      </c>
    </row>
    <row r="312" spans="1:51" s="14" customFormat="1" ht="12">
      <c r="A312" s="14"/>
      <c r="B312" s="235"/>
      <c r="C312" s="236"/>
      <c r="D312" s="226" t="s">
        <v>141</v>
      </c>
      <c r="E312" s="237" t="s">
        <v>19</v>
      </c>
      <c r="F312" s="238" t="s">
        <v>190</v>
      </c>
      <c r="G312" s="236"/>
      <c r="H312" s="239">
        <v>9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141</v>
      </c>
      <c r="AU312" s="245" t="s">
        <v>82</v>
      </c>
      <c r="AV312" s="14" t="s">
        <v>82</v>
      </c>
      <c r="AW312" s="14" t="s">
        <v>33</v>
      </c>
      <c r="AX312" s="14" t="s">
        <v>72</v>
      </c>
      <c r="AY312" s="245" t="s">
        <v>130</v>
      </c>
    </row>
    <row r="313" spans="1:51" s="15" customFormat="1" ht="12">
      <c r="A313" s="15"/>
      <c r="B313" s="246"/>
      <c r="C313" s="247"/>
      <c r="D313" s="226" t="s">
        <v>141</v>
      </c>
      <c r="E313" s="248" t="s">
        <v>19</v>
      </c>
      <c r="F313" s="249" t="s">
        <v>189</v>
      </c>
      <c r="G313" s="247"/>
      <c r="H313" s="250">
        <v>394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6" t="s">
        <v>141</v>
      </c>
      <c r="AU313" s="256" t="s">
        <v>82</v>
      </c>
      <c r="AV313" s="15" t="s">
        <v>137</v>
      </c>
      <c r="AW313" s="15" t="s">
        <v>33</v>
      </c>
      <c r="AX313" s="15" t="s">
        <v>80</v>
      </c>
      <c r="AY313" s="256" t="s">
        <v>130</v>
      </c>
    </row>
    <row r="314" spans="1:65" s="2" customFormat="1" ht="16.5" customHeight="1">
      <c r="A314" s="40"/>
      <c r="B314" s="41"/>
      <c r="C314" s="257" t="s">
        <v>562</v>
      </c>
      <c r="D314" s="257" t="s">
        <v>284</v>
      </c>
      <c r="E314" s="258" t="s">
        <v>563</v>
      </c>
      <c r="F314" s="259" t="s">
        <v>564</v>
      </c>
      <c r="G314" s="260" t="s">
        <v>181</v>
      </c>
      <c r="H314" s="261">
        <v>371.28</v>
      </c>
      <c r="I314" s="262"/>
      <c r="J314" s="263">
        <f>ROUND(I314*H314,2)</f>
        <v>0</v>
      </c>
      <c r="K314" s="259" t="s">
        <v>136</v>
      </c>
      <c r="L314" s="264"/>
      <c r="M314" s="265" t="s">
        <v>19</v>
      </c>
      <c r="N314" s="266" t="s">
        <v>43</v>
      </c>
      <c r="O314" s="86"/>
      <c r="P314" s="215">
        <f>O314*H314</f>
        <v>0</v>
      </c>
      <c r="Q314" s="215">
        <v>0.08</v>
      </c>
      <c r="R314" s="215">
        <f>Q314*H314</f>
        <v>29.702399999999997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178</v>
      </c>
      <c r="AT314" s="217" t="s">
        <v>284</v>
      </c>
      <c r="AU314" s="217" t="s">
        <v>82</v>
      </c>
      <c r="AY314" s="19" t="s">
        <v>130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80</v>
      </c>
      <c r="BK314" s="218">
        <f>ROUND(I314*H314,2)</f>
        <v>0</v>
      </c>
      <c r="BL314" s="19" t="s">
        <v>137</v>
      </c>
      <c r="BM314" s="217" t="s">
        <v>565</v>
      </c>
    </row>
    <row r="315" spans="1:51" s="14" customFormat="1" ht="12">
      <c r="A315" s="14"/>
      <c r="B315" s="235"/>
      <c r="C315" s="236"/>
      <c r="D315" s="226" t="s">
        <v>141</v>
      </c>
      <c r="E315" s="236"/>
      <c r="F315" s="238" t="s">
        <v>566</v>
      </c>
      <c r="G315" s="236"/>
      <c r="H315" s="239">
        <v>371.28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141</v>
      </c>
      <c r="AU315" s="245" t="s">
        <v>82</v>
      </c>
      <c r="AV315" s="14" t="s">
        <v>82</v>
      </c>
      <c r="AW315" s="14" t="s">
        <v>4</v>
      </c>
      <c r="AX315" s="14" t="s">
        <v>80</v>
      </c>
      <c r="AY315" s="245" t="s">
        <v>130</v>
      </c>
    </row>
    <row r="316" spans="1:65" s="2" customFormat="1" ht="16.5" customHeight="1">
      <c r="A316" s="40"/>
      <c r="B316" s="41"/>
      <c r="C316" s="257" t="s">
        <v>567</v>
      </c>
      <c r="D316" s="257" t="s">
        <v>284</v>
      </c>
      <c r="E316" s="258" t="s">
        <v>568</v>
      </c>
      <c r="F316" s="259" t="s">
        <v>569</v>
      </c>
      <c r="G316" s="260" t="s">
        <v>181</v>
      </c>
      <c r="H316" s="261">
        <v>13.26</v>
      </c>
      <c r="I316" s="262"/>
      <c r="J316" s="263">
        <f>ROUND(I316*H316,2)</f>
        <v>0</v>
      </c>
      <c r="K316" s="259" t="s">
        <v>136</v>
      </c>
      <c r="L316" s="264"/>
      <c r="M316" s="265" t="s">
        <v>19</v>
      </c>
      <c r="N316" s="266" t="s">
        <v>43</v>
      </c>
      <c r="O316" s="86"/>
      <c r="P316" s="215">
        <f>O316*H316</f>
        <v>0</v>
      </c>
      <c r="Q316" s="215">
        <v>0.0483</v>
      </c>
      <c r="R316" s="215">
        <f>Q316*H316</f>
        <v>0.640458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178</v>
      </c>
      <c r="AT316" s="217" t="s">
        <v>284</v>
      </c>
      <c r="AU316" s="217" t="s">
        <v>82</v>
      </c>
      <c r="AY316" s="19" t="s">
        <v>130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80</v>
      </c>
      <c r="BK316" s="218">
        <f>ROUND(I316*H316,2)</f>
        <v>0</v>
      </c>
      <c r="BL316" s="19" t="s">
        <v>137</v>
      </c>
      <c r="BM316" s="217" t="s">
        <v>570</v>
      </c>
    </row>
    <row r="317" spans="1:51" s="14" customFormat="1" ht="12">
      <c r="A317" s="14"/>
      <c r="B317" s="235"/>
      <c r="C317" s="236"/>
      <c r="D317" s="226" t="s">
        <v>141</v>
      </c>
      <c r="E317" s="236"/>
      <c r="F317" s="238" t="s">
        <v>571</v>
      </c>
      <c r="G317" s="236"/>
      <c r="H317" s="239">
        <v>13.26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141</v>
      </c>
      <c r="AU317" s="245" t="s">
        <v>82</v>
      </c>
      <c r="AV317" s="14" t="s">
        <v>82</v>
      </c>
      <c r="AW317" s="14" t="s">
        <v>4</v>
      </c>
      <c r="AX317" s="14" t="s">
        <v>80</v>
      </c>
      <c r="AY317" s="245" t="s">
        <v>130</v>
      </c>
    </row>
    <row r="318" spans="1:65" s="2" customFormat="1" ht="16.5" customHeight="1">
      <c r="A318" s="40"/>
      <c r="B318" s="41"/>
      <c r="C318" s="257" t="s">
        <v>572</v>
      </c>
      <c r="D318" s="257" t="s">
        <v>284</v>
      </c>
      <c r="E318" s="258" t="s">
        <v>573</v>
      </c>
      <c r="F318" s="259" t="s">
        <v>574</v>
      </c>
      <c r="G318" s="260" t="s">
        <v>181</v>
      </c>
      <c r="H318" s="261">
        <v>8.16</v>
      </c>
      <c r="I318" s="262"/>
      <c r="J318" s="263">
        <f>ROUND(I318*H318,2)</f>
        <v>0</v>
      </c>
      <c r="K318" s="259" t="s">
        <v>136</v>
      </c>
      <c r="L318" s="264"/>
      <c r="M318" s="265" t="s">
        <v>19</v>
      </c>
      <c r="N318" s="266" t="s">
        <v>43</v>
      </c>
      <c r="O318" s="86"/>
      <c r="P318" s="215">
        <f>O318*H318</f>
        <v>0</v>
      </c>
      <c r="Q318" s="215">
        <v>0.06567</v>
      </c>
      <c r="R318" s="215">
        <f>Q318*H318</f>
        <v>0.5358672000000001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178</v>
      </c>
      <c r="AT318" s="217" t="s">
        <v>284</v>
      </c>
      <c r="AU318" s="217" t="s">
        <v>82</v>
      </c>
      <c r="AY318" s="19" t="s">
        <v>130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80</v>
      </c>
      <c r="BK318" s="218">
        <f>ROUND(I318*H318,2)</f>
        <v>0</v>
      </c>
      <c r="BL318" s="19" t="s">
        <v>137</v>
      </c>
      <c r="BM318" s="217" t="s">
        <v>575</v>
      </c>
    </row>
    <row r="319" spans="1:51" s="14" customFormat="1" ht="12">
      <c r="A319" s="14"/>
      <c r="B319" s="235"/>
      <c r="C319" s="236"/>
      <c r="D319" s="226" t="s">
        <v>141</v>
      </c>
      <c r="E319" s="236"/>
      <c r="F319" s="238" t="s">
        <v>576</v>
      </c>
      <c r="G319" s="236"/>
      <c r="H319" s="239">
        <v>8.16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141</v>
      </c>
      <c r="AU319" s="245" t="s">
        <v>82</v>
      </c>
      <c r="AV319" s="14" t="s">
        <v>82</v>
      </c>
      <c r="AW319" s="14" t="s">
        <v>4</v>
      </c>
      <c r="AX319" s="14" t="s">
        <v>80</v>
      </c>
      <c r="AY319" s="245" t="s">
        <v>130</v>
      </c>
    </row>
    <row r="320" spans="1:65" s="2" customFormat="1" ht="16.5" customHeight="1">
      <c r="A320" s="40"/>
      <c r="B320" s="41"/>
      <c r="C320" s="257" t="s">
        <v>577</v>
      </c>
      <c r="D320" s="257" t="s">
        <v>284</v>
      </c>
      <c r="E320" s="258" t="s">
        <v>578</v>
      </c>
      <c r="F320" s="259" t="s">
        <v>579</v>
      </c>
      <c r="G320" s="260" t="s">
        <v>181</v>
      </c>
      <c r="H320" s="261">
        <v>9.18</v>
      </c>
      <c r="I320" s="262"/>
      <c r="J320" s="263">
        <f>ROUND(I320*H320,2)</f>
        <v>0</v>
      </c>
      <c r="K320" s="259" t="s">
        <v>136</v>
      </c>
      <c r="L320" s="264"/>
      <c r="M320" s="265" t="s">
        <v>19</v>
      </c>
      <c r="N320" s="266" t="s">
        <v>43</v>
      </c>
      <c r="O320" s="86"/>
      <c r="P320" s="215">
        <f>O320*H320</f>
        <v>0</v>
      </c>
      <c r="Q320" s="215">
        <v>0.11167</v>
      </c>
      <c r="R320" s="215">
        <f>Q320*H320</f>
        <v>1.0251306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178</v>
      </c>
      <c r="AT320" s="217" t="s">
        <v>284</v>
      </c>
      <c r="AU320" s="217" t="s">
        <v>82</v>
      </c>
      <c r="AY320" s="19" t="s">
        <v>130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80</v>
      </c>
      <c r="BK320" s="218">
        <f>ROUND(I320*H320,2)</f>
        <v>0</v>
      </c>
      <c r="BL320" s="19" t="s">
        <v>137</v>
      </c>
      <c r="BM320" s="217" t="s">
        <v>580</v>
      </c>
    </row>
    <row r="321" spans="1:51" s="14" customFormat="1" ht="12">
      <c r="A321" s="14"/>
      <c r="B321" s="235"/>
      <c r="C321" s="236"/>
      <c r="D321" s="226" t="s">
        <v>141</v>
      </c>
      <c r="E321" s="236"/>
      <c r="F321" s="238" t="s">
        <v>581</v>
      </c>
      <c r="G321" s="236"/>
      <c r="H321" s="239">
        <v>9.18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141</v>
      </c>
      <c r="AU321" s="245" t="s">
        <v>82</v>
      </c>
      <c r="AV321" s="14" t="s">
        <v>82</v>
      </c>
      <c r="AW321" s="14" t="s">
        <v>4</v>
      </c>
      <c r="AX321" s="14" t="s">
        <v>80</v>
      </c>
      <c r="AY321" s="245" t="s">
        <v>130</v>
      </c>
    </row>
    <row r="322" spans="1:65" s="2" customFormat="1" ht="24.15" customHeight="1">
      <c r="A322" s="40"/>
      <c r="B322" s="41"/>
      <c r="C322" s="206" t="s">
        <v>582</v>
      </c>
      <c r="D322" s="206" t="s">
        <v>132</v>
      </c>
      <c r="E322" s="207" t="s">
        <v>583</v>
      </c>
      <c r="F322" s="208" t="s">
        <v>584</v>
      </c>
      <c r="G322" s="209" t="s">
        <v>181</v>
      </c>
      <c r="H322" s="210">
        <v>57</v>
      </c>
      <c r="I322" s="211"/>
      <c r="J322" s="212">
        <f>ROUND(I322*H322,2)</f>
        <v>0</v>
      </c>
      <c r="K322" s="208" t="s">
        <v>136</v>
      </c>
      <c r="L322" s="46"/>
      <c r="M322" s="213" t="s">
        <v>19</v>
      </c>
      <c r="N322" s="214" t="s">
        <v>43</v>
      </c>
      <c r="O322" s="86"/>
      <c r="P322" s="215">
        <f>O322*H322</f>
        <v>0</v>
      </c>
      <c r="Q322" s="215">
        <v>0.1295</v>
      </c>
      <c r="R322" s="215">
        <f>Q322*H322</f>
        <v>7.3815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137</v>
      </c>
      <c r="AT322" s="217" t="s">
        <v>132</v>
      </c>
      <c r="AU322" s="217" t="s">
        <v>82</v>
      </c>
      <c r="AY322" s="19" t="s">
        <v>130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80</v>
      </c>
      <c r="BK322" s="218">
        <f>ROUND(I322*H322,2)</f>
        <v>0</v>
      </c>
      <c r="BL322" s="19" t="s">
        <v>137</v>
      </c>
      <c r="BM322" s="217" t="s">
        <v>585</v>
      </c>
    </row>
    <row r="323" spans="1:47" s="2" customFormat="1" ht="12">
      <c r="A323" s="40"/>
      <c r="B323" s="41"/>
      <c r="C323" s="42"/>
      <c r="D323" s="219" t="s">
        <v>139</v>
      </c>
      <c r="E323" s="42"/>
      <c r="F323" s="220" t="s">
        <v>586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139</v>
      </c>
      <c r="AU323" s="19" t="s">
        <v>82</v>
      </c>
    </row>
    <row r="324" spans="1:51" s="13" customFormat="1" ht="12">
      <c r="A324" s="13"/>
      <c r="B324" s="224"/>
      <c r="C324" s="225"/>
      <c r="D324" s="226" t="s">
        <v>141</v>
      </c>
      <c r="E324" s="227" t="s">
        <v>19</v>
      </c>
      <c r="F324" s="228" t="s">
        <v>587</v>
      </c>
      <c r="G324" s="225"/>
      <c r="H324" s="227" t="s">
        <v>19</v>
      </c>
      <c r="I324" s="229"/>
      <c r="J324" s="225"/>
      <c r="K324" s="225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141</v>
      </c>
      <c r="AU324" s="234" t="s">
        <v>82</v>
      </c>
      <c r="AV324" s="13" t="s">
        <v>80</v>
      </c>
      <c r="AW324" s="13" t="s">
        <v>33</v>
      </c>
      <c r="AX324" s="13" t="s">
        <v>72</v>
      </c>
      <c r="AY324" s="234" t="s">
        <v>130</v>
      </c>
    </row>
    <row r="325" spans="1:51" s="14" customFormat="1" ht="12">
      <c r="A325" s="14"/>
      <c r="B325" s="235"/>
      <c r="C325" s="236"/>
      <c r="D325" s="226" t="s">
        <v>141</v>
      </c>
      <c r="E325" s="237" t="s">
        <v>19</v>
      </c>
      <c r="F325" s="238" t="s">
        <v>443</v>
      </c>
      <c r="G325" s="236"/>
      <c r="H325" s="239">
        <v>57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5" t="s">
        <v>141</v>
      </c>
      <c r="AU325" s="245" t="s">
        <v>82</v>
      </c>
      <c r="AV325" s="14" t="s">
        <v>82</v>
      </c>
      <c r="AW325" s="14" t="s">
        <v>33</v>
      </c>
      <c r="AX325" s="14" t="s">
        <v>80</v>
      </c>
      <c r="AY325" s="245" t="s">
        <v>130</v>
      </c>
    </row>
    <row r="326" spans="1:65" s="2" customFormat="1" ht="16.5" customHeight="1">
      <c r="A326" s="40"/>
      <c r="B326" s="41"/>
      <c r="C326" s="257" t="s">
        <v>588</v>
      </c>
      <c r="D326" s="257" t="s">
        <v>284</v>
      </c>
      <c r="E326" s="258" t="s">
        <v>589</v>
      </c>
      <c r="F326" s="259" t="s">
        <v>590</v>
      </c>
      <c r="G326" s="260" t="s">
        <v>181</v>
      </c>
      <c r="H326" s="261">
        <v>58.14</v>
      </c>
      <c r="I326" s="262"/>
      <c r="J326" s="263">
        <f>ROUND(I326*H326,2)</f>
        <v>0</v>
      </c>
      <c r="K326" s="259" t="s">
        <v>136</v>
      </c>
      <c r="L326" s="264"/>
      <c r="M326" s="265" t="s">
        <v>19</v>
      </c>
      <c r="N326" s="266" t="s">
        <v>43</v>
      </c>
      <c r="O326" s="86"/>
      <c r="P326" s="215">
        <f>O326*H326</f>
        <v>0</v>
      </c>
      <c r="Q326" s="215">
        <v>0.045</v>
      </c>
      <c r="R326" s="215">
        <f>Q326*H326</f>
        <v>2.6163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178</v>
      </c>
      <c r="AT326" s="217" t="s">
        <v>284</v>
      </c>
      <c r="AU326" s="217" t="s">
        <v>82</v>
      </c>
      <c r="AY326" s="19" t="s">
        <v>130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80</v>
      </c>
      <c r="BK326" s="218">
        <f>ROUND(I326*H326,2)</f>
        <v>0</v>
      </c>
      <c r="BL326" s="19" t="s">
        <v>137</v>
      </c>
      <c r="BM326" s="217" t="s">
        <v>591</v>
      </c>
    </row>
    <row r="327" spans="1:51" s="14" customFormat="1" ht="12">
      <c r="A327" s="14"/>
      <c r="B327" s="235"/>
      <c r="C327" s="236"/>
      <c r="D327" s="226" t="s">
        <v>141</v>
      </c>
      <c r="E327" s="236"/>
      <c r="F327" s="238" t="s">
        <v>592</v>
      </c>
      <c r="G327" s="236"/>
      <c r="H327" s="239">
        <v>58.14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141</v>
      </c>
      <c r="AU327" s="245" t="s">
        <v>82</v>
      </c>
      <c r="AV327" s="14" t="s">
        <v>82</v>
      </c>
      <c r="AW327" s="14" t="s">
        <v>4</v>
      </c>
      <c r="AX327" s="14" t="s">
        <v>80</v>
      </c>
      <c r="AY327" s="245" t="s">
        <v>130</v>
      </c>
    </row>
    <row r="328" spans="1:65" s="2" customFormat="1" ht="24.15" customHeight="1">
      <c r="A328" s="40"/>
      <c r="B328" s="41"/>
      <c r="C328" s="206" t="s">
        <v>593</v>
      </c>
      <c r="D328" s="206" t="s">
        <v>132</v>
      </c>
      <c r="E328" s="207" t="s">
        <v>594</v>
      </c>
      <c r="F328" s="208" t="s">
        <v>595</v>
      </c>
      <c r="G328" s="209" t="s">
        <v>181</v>
      </c>
      <c r="H328" s="210">
        <v>22</v>
      </c>
      <c r="I328" s="211"/>
      <c r="J328" s="212">
        <f>ROUND(I328*H328,2)</f>
        <v>0</v>
      </c>
      <c r="K328" s="208" t="s">
        <v>136</v>
      </c>
      <c r="L328" s="46"/>
      <c r="M328" s="213" t="s">
        <v>19</v>
      </c>
      <c r="N328" s="214" t="s">
        <v>43</v>
      </c>
      <c r="O328" s="86"/>
      <c r="P328" s="215">
        <f>O328*H328</f>
        <v>0</v>
      </c>
      <c r="Q328" s="215">
        <v>0.00017</v>
      </c>
      <c r="R328" s="215">
        <f>Q328*H328</f>
        <v>0.0037400000000000003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137</v>
      </c>
      <c r="AT328" s="217" t="s">
        <v>132</v>
      </c>
      <c r="AU328" s="217" t="s">
        <v>82</v>
      </c>
      <c r="AY328" s="19" t="s">
        <v>130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80</v>
      </c>
      <c r="BK328" s="218">
        <f>ROUND(I328*H328,2)</f>
        <v>0</v>
      </c>
      <c r="BL328" s="19" t="s">
        <v>137</v>
      </c>
      <c r="BM328" s="217" t="s">
        <v>596</v>
      </c>
    </row>
    <row r="329" spans="1:47" s="2" customFormat="1" ht="12">
      <c r="A329" s="40"/>
      <c r="B329" s="41"/>
      <c r="C329" s="42"/>
      <c r="D329" s="219" t="s">
        <v>139</v>
      </c>
      <c r="E329" s="42"/>
      <c r="F329" s="220" t="s">
        <v>597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139</v>
      </c>
      <c r="AU329" s="19" t="s">
        <v>82</v>
      </c>
    </row>
    <row r="330" spans="1:65" s="2" customFormat="1" ht="16.5" customHeight="1">
      <c r="A330" s="40"/>
      <c r="B330" s="41"/>
      <c r="C330" s="206" t="s">
        <v>598</v>
      </c>
      <c r="D330" s="206" t="s">
        <v>132</v>
      </c>
      <c r="E330" s="207" t="s">
        <v>599</v>
      </c>
      <c r="F330" s="208" t="s">
        <v>600</v>
      </c>
      <c r="G330" s="209" t="s">
        <v>181</v>
      </c>
      <c r="H330" s="210">
        <v>22</v>
      </c>
      <c r="I330" s="211"/>
      <c r="J330" s="212">
        <f>ROUND(I330*H330,2)</f>
        <v>0</v>
      </c>
      <c r="K330" s="208" t="s">
        <v>136</v>
      </c>
      <c r="L330" s="46"/>
      <c r="M330" s="213" t="s">
        <v>19</v>
      </c>
      <c r="N330" s="214" t="s">
        <v>43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137</v>
      </c>
      <c r="AT330" s="217" t="s">
        <v>132</v>
      </c>
      <c r="AU330" s="217" t="s">
        <v>82</v>
      </c>
      <c r="AY330" s="19" t="s">
        <v>130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80</v>
      </c>
      <c r="BK330" s="218">
        <f>ROUND(I330*H330,2)</f>
        <v>0</v>
      </c>
      <c r="BL330" s="19" t="s">
        <v>137</v>
      </c>
      <c r="BM330" s="217" t="s">
        <v>601</v>
      </c>
    </row>
    <row r="331" spans="1:47" s="2" customFormat="1" ht="12">
      <c r="A331" s="40"/>
      <c r="B331" s="41"/>
      <c r="C331" s="42"/>
      <c r="D331" s="219" t="s">
        <v>139</v>
      </c>
      <c r="E331" s="42"/>
      <c r="F331" s="220" t="s">
        <v>602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139</v>
      </c>
      <c r="AU331" s="19" t="s">
        <v>82</v>
      </c>
    </row>
    <row r="332" spans="1:51" s="14" customFormat="1" ht="12">
      <c r="A332" s="14"/>
      <c r="B332" s="235"/>
      <c r="C332" s="236"/>
      <c r="D332" s="226" t="s">
        <v>141</v>
      </c>
      <c r="E332" s="237" t="s">
        <v>19</v>
      </c>
      <c r="F332" s="238" t="s">
        <v>270</v>
      </c>
      <c r="G332" s="236"/>
      <c r="H332" s="239">
        <v>22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5" t="s">
        <v>141</v>
      </c>
      <c r="AU332" s="245" t="s">
        <v>82</v>
      </c>
      <c r="AV332" s="14" t="s">
        <v>82</v>
      </c>
      <c r="AW332" s="14" t="s">
        <v>33</v>
      </c>
      <c r="AX332" s="14" t="s">
        <v>80</v>
      </c>
      <c r="AY332" s="245" t="s">
        <v>130</v>
      </c>
    </row>
    <row r="333" spans="1:65" s="2" customFormat="1" ht="16.5" customHeight="1">
      <c r="A333" s="40"/>
      <c r="B333" s="41"/>
      <c r="C333" s="206" t="s">
        <v>603</v>
      </c>
      <c r="D333" s="206" t="s">
        <v>132</v>
      </c>
      <c r="E333" s="207" t="s">
        <v>604</v>
      </c>
      <c r="F333" s="208" t="s">
        <v>605</v>
      </c>
      <c r="G333" s="209" t="s">
        <v>198</v>
      </c>
      <c r="H333" s="210">
        <v>4.063</v>
      </c>
      <c r="I333" s="211"/>
      <c r="J333" s="212">
        <f>ROUND(I333*H333,2)</f>
        <v>0</v>
      </c>
      <c r="K333" s="208" t="s">
        <v>136</v>
      </c>
      <c r="L333" s="46"/>
      <c r="M333" s="213" t="s">
        <v>19</v>
      </c>
      <c r="N333" s="214" t="s">
        <v>43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2.6</v>
      </c>
      <c r="T333" s="216">
        <f>S333*H333</f>
        <v>10.5638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137</v>
      </c>
      <c r="AT333" s="217" t="s">
        <v>132</v>
      </c>
      <c r="AU333" s="217" t="s">
        <v>82</v>
      </c>
      <c r="AY333" s="19" t="s">
        <v>130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80</v>
      </c>
      <c r="BK333" s="218">
        <f>ROUND(I333*H333,2)</f>
        <v>0</v>
      </c>
      <c r="BL333" s="19" t="s">
        <v>137</v>
      </c>
      <c r="BM333" s="217" t="s">
        <v>606</v>
      </c>
    </row>
    <row r="334" spans="1:47" s="2" customFormat="1" ht="12">
      <c r="A334" s="40"/>
      <c r="B334" s="41"/>
      <c r="C334" s="42"/>
      <c r="D334" s="219" t="s">
        <v>139</v>
      </c>
      <c r="E334" s="42"/>
      <c r="F334" s="220" t="s">
        <v>607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139</v>
      </c>
      <c r="AU334" s="19" t="s">
        <v>82</v>
      </c>
    </row>
    <row r="335" spans="1:51" s="14" customFormat="1" ht="12">
      <c r="A335" s="14"/>
      <c r="B335" s="235"/>
      <c r="C335" s="236"/>
      <c r="D335" s="226" t="s">
        <v>141</v>
      </c>
      <c r="E335" s="237" t="s">
        <v>19</v>
      </c>
      <c r="F335" s="238" t="s">
        <v>608</v>
      </c>
      <c r="G335" s="236"/>
      <c r="H335" s="239">
        <v>4.063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141</v>
      </c>
      <c r="AU335" s="245" t="s">
        <v>82</v>
      </c>
      <c r="AV335" s="14" t="s">
        <v>82</v>
      </c>
      <c r="AW335" s="14" t="s">
        <v>33</v>
      </c>
      <c r="AX335" s="14" t="s">
        <v>80</v>
      </c>
      <c r="AY335" s="245" t="s">
        <v>130</v>
      </c>
    </row>
    <row r="336" spans="1:65" s="2" customFormat="1" ht="16.5" customHeight="1">
      <c r="A336" s="40"/>
      <c r="B336" s="41"/>
      <c r="C336" s="206" t="s">
        <v>609</v>
      </c>
      <c r="D336" s="206" t="s">
        <v>132</v>
      </c>
      <c r="E336" s="207" t="s">
        <v>610</v>
      </c>
      <c r="F336" s="208" t="s">
        <v>611</v>
      </c>
      <c r="G336" s="209" t="s">
        <v>181</v>
      </c>
      <c r="H336" s="210">
        <v>56</v>
      </c>
      <c r="I336" s="211"/>
      <c r="J336" s="212">
        <f>ROUND(I336*H336,2)</f>
        <v>0</v>
      </c>
      <c r="K336" s="208" t="s">
        <v>19</v>
      </c>
      <c r="L336" s="46"/>
      <c r="M336" s="213" t="s">
        <v>19</v>
      </c>
      <c r="N336" s="214" t="s">
        <v>43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137</v>
      </c>
      <c r="AT336" s="217" t="s">
        <v>132</v>
      </c>
      <c r="AU336" s="217" t="s">
        <v>82</v>
      </c>
      <c r="AY336" s="19" t="s">
        <v>130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80</v>
      </c>
      <c r="BK336" s="218">
        <f>ROUND(I336*H336,2)</f>
        <v>0</v>
      </c>
      <c r="BL336" s="19" t="s">
        <v>137</v>
      </c>
      <c r="BM336" s="217" t="s">
        <v>612</v>
      </c>
    </row>
    <row r="337" spans="1:51" s="14" customFormat="1" ht="12">
      <c r="A337" s="14"/>
      <c r="B337" s="235"/>
      <c r="C337" s="236"/>
      <c r="D337" s="226" t="s">
        <v>141</v>
      </c>
      <c r="E337" s="237" t="s">
        <v>19</v>
      </c>
      <c r="F337" s="238" t="s">
        <v>441</v>
      </c>
      <c r="G337" s="236"/>
      <c r="H337" s="239">
        <v>56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141</v>
      </c>
      <c r="AU337" s="245" t="s">
        <v>82</v>
      </c>
      <c r="AV337" s="14" t="s">
        <v>82</v>
      </c>
      <c r="AW337" s="14" t="s">
        <v>33</v>
      </c>
      <c r="AX337" s="14" t="s">
        <v>80</v>
      </c>
      <c r="AY337" s="245" t="s">
        <v>130</v>
      </c>
    </row>
    <row r="338" spans="1:63" s="12" customFormat="1" ht="22.8" customHeight="1">
      <c r="A338" s="12"/>
      <c r="B338" s="190"/>
      <c r="C338" s="191"/>
      <c r="D338" s="192" t="s">
        <v>71</v>
      </c>
      <c r="E338" s="204" t="s">
        <v>613</v>
      </c>
      <c r="F338" s="204" t="s">
        <v>614</v>
      </c>
      <c r="G338" s="191"/>
      <c r="H338" s="191"/>
      <c r="I338" s="194"/>
      <c r="J338" s="205">
        <f>BK338</f>
        <v>0</v>
      </c>
      <c r="K338" s="191"/>
      <c r="L338" s="196"/>
      <c r="M338" s="197"/>
      <c r="N338" s="198"/>
      <c r="O338" s="198"/>
      <c r="P338" s="199">
        <f>SUM(P339:P364)</f>
        <v>0</v>
      </c>
      <c r="Q338" s="198"/>
      <c r="R338" s="199">
        <f>SUM(R339:R364)</f>
        <v>0</v>
      </c>
      <c r="S338" s="198"/>
      <c r="T338" s="200">
        <f>SUM(T339:T364)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1" t="s">
        <v>80</v>
      </c>
      <c r="AT338" s="202" t="s">
        <v>71</v>
      </c>
      <c r="AU338" s="202" t="s">
        <v>80</v>
      </c>
      <c r="AY338" s="201" t="s">
        <v>130</v>
      </c>
      <c r="BK338" s="203">
        <f>SUM(BK339:BK364)</f>
        <v>0</v>
      </c>
    </row>
    <row r="339" spans="1:65" s="2" customFormat="1" ht="24.15" customHeight="1">
      <c r="A339" s="40"/>
      <c r="B339" s="41"/>
      <c r="C339" s="206" t="s">
        <v>615</v>
      </c>
      <c r="D339" s="206" t="s">
        <v>132</v>
      </c>
      <c r="E339" s="207" t="s">
        <v>616</v>
      </c>
      <c r="F339" s="208" t="s">
        <v>617</v>
      </c>
      <c r="G339" s="209" t="s">
        <v>261</v>
      </c>
      <c r="H339" s="210">
        <v>561.062</v>
      </c>
      <c r="I339" s="211"/>
      <c r="J339" s="212">
        <f>ROUND(I339*H339,2)</f>
        <v>0</v>
      </c>
      <c r="K339" s="208" t="s">
        <v>136</v>
      </c>
      <c r="L339" s="46"/>
      <c r="M339" s="213" t="s">
        <v>19</v>
      </c>
      <c r="N339" s="214" t="s">
        <v>43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137</v>
      </c>
      <c r="AT339" s="217" t="s">
        <v>132</v>
      </c>
      <c r="AU339" s="217" t="s">
        <v>82</v>
      </c>
      <c r="AY339" s="19" t="s">
        <v>130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80</v>
      </c>
      <c r="BK339" s="218">
        <f>ROUND(I339*H339,2)</f>
        <v>0</v>
      </c>
      <c r="BL339" s="19" t="s">
        <v>137</v>
      </c>
      <c r="BM339" s="217" t="s">
        <v>618</v>
      </c>
    </row>
    <row r="340" spans="1:47" s="2" customFormat="1" ht="12">
      <c r="A340" s="40"/>
      <c r="B340" s="41"/>
      <c r="C340" s="42"/>
      <c r="D340" s="219" t="s">
        <v>139</v>
      </c>
      <c r="E340" s="42"/>
      <c r="F340" s="220" t="s">
        <v>619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139</v>
      </c>
      <c r="AU340" s="19" t="s">
        <v>82</v>
      </c>
    </row>
    <row r="341" spans="1:65" s="2" customFormat="1" ht="24.15" customHeight="1">
      <c r="A341" s="40"/>
      <c r="B341" s="41"/>
      <c r="C341" s="206" t="s">
        <v>620</v>
      </c>
      <c r="D341" s="206" t="s">
        <v>132</v>
      </c>
      <c r="E341" s="207" t="s">
        <v>621</v>
      </c>
      <c r="F341" s="208" t="s">
        <v>622</v>
      </c>
      <c r="G341" s="209" t="s">
        <v>261</v>
      </c>
      <c r="H341" s="210">
        <v>13465.488</v>
      </c>
      <c r="I341" s="211"/>
      <c r="J341" s="212">
        <f>ROUND(I341*H341,2)</f>
        <v>0</v>
      </c>
      <c r="K341" s="208" t="s">
        <v>136</v>
      </c>
      <c r="L341" s="46"/>
      <c r="M341" s="213" t="s">
        <v>19</v>
      </c>
      <c r="N341" s="214" t="s">
        <v>43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137</v>
      </c>
      <c r="AT341" s="217" t="s">
        <v>132</v>
      </c>
      <c r="AU341" s="217" t="s">
        <v>82</v>
      </c>
      <c r="AY341" s="19" t="s">
        <v>130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80</v>
      </c>
      <c r="BK341" s="218">
        <f>ROUND(I341*H341,2)</f>
        <v>0</v>
      </c>
      <c r="BL341" s="19" t="s">
        <v>137</v>
      </c>
      <c r="BM341" s="217" t="s">
        <v>623</v>
      </c>
    </row>
    <row r="342" spans="1:47" s="2" customFormat="1" ht="12">
      <c r="A342" s="40"/>
      <c r="B342" s="41"/>
      <c r="C342" s="42"/>
      <c r="D342" s="219" t="s">
        <v>139</v>
      </c>
      <c r="E342" s="42"/>
      <c r="F342" s="220" t="s">
        <v>624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139</v>
      </c>
      <c r="AU342" s="19" t="s">
        <v>82</v>
      </c>
    </row>
    <row r="343" spans="1:51" s="14" customFormat="1" ht="12">
      <c r="A343" s="14"/>
      <c r="B343" s="235"/>
      <c r="C343" s="236"/>
      <c r="D343" s="226" t="s">
        <v>141</v>
      </c>
      <c r="E343" s="237" t="s">
        <v>19</v>
      </c>
      <c r="F343" s="238" t="s">
        <v>625</v>
      </c>
      <c r="G343" s="236"/>
      <c r="H343" s="239">
        <v>13465.488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5" t="s">
        <v>141</v>
      </c>
      <c r="AU343" s="245" t="s">
        <v>82</v>
      </c>
      <c r="AV343" s="14" t="s">
        <v>82</v>
      </c>
      <c r="AW343" s="14" t="s">
        <v>33</v>
      </c>
      <c r="AX343" s="14" t="s">
        <v>80</v>
      </c>
      <c r="AY343" s="245" t="s">
        <v>130</v>
      </c>
    </row>
    <row r="344" spans="1:65" s="2" customFormat="1" ht="16.5" customHeight="1">
      <c r="A344" s="40"/>
      <c r="B344" s="41"/>
      <c r="C344" s="206" t="s">
        <v>626</v>
      </c>
      <c r="D344" s="206" t="s">
        <v>132</v>
      </c>
      <c r="E344" s="207" t="s">
        <v>627</v>
      </c>
      <c r="F344" s="208" t="s">
        <v>628</v>
      </c>
      <c r="G344" s="209" t="s">
        <v>261</v>
      </c>
      <c r="H344" s="210">
        <v>561.062</v>
      </c>
      <c r="I344" s="211"/>
      <c r="J344" s="212">
        <f>ROUND(I344*H344,2)</f>
        <v>0</v>
      </c>
      <c r="K344" s="208" t="s">
        <v>136</v>
      </c>
      <c r="L344" s="46"/>
      <c r="M344" s="213" t="s">
        <v>19</v>
      </c>
      <c r="N344" s="214" t="s">
        <v>43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137</v>
      </c>
      <c r="AT344" s="217" t="s">
        <v>132</v>
      </c>
      <c r="AU344" s="217" t="s">
        <v>82</v>
      </c>
      <c r="AY344" s="19" t="s">
        <v>130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80</v>
      </c>
      <c r="BK344" s="218">
        <f>ROUND(I344*H344,2)</f>
        <v>0</v>
      </c>
      <c r="BL344" s="19" t="s">
        <v>137</v>
      </c>
      <c r="BM344" s="217" t="s">
        <v>629</v>
      </c>
    </row>
    <row r="345" spans="1:47" s="2" customFormat="1" ht="12">
      <c r="A345" s="40"/>
      <c r="B345" s="41"/>
      <c r="C345" s="42"/>
      <c r="D345" s="219" t="s">
        <v>139</v>
      </c>
      <c r="E345" s="42"/>
      <c r="F345" s="220" t="s">
        <v>630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139</v>
      </c>
      <c r="AU345" s="19" t="s">
        <v>82</v>
      </c>
    </row>
    <row r="346" spans="1:51" s="14" customFormat="1" ht="12">
      <c r="A346" s="14"/>
      <c r="B346" s="235"/>
      <c r="C346" s="236"/>
      <c r="D346" s="226" t="s">
        <v>141</v>
      </c>
      <c r="E346" s="237" t="s">
        <v>19</v>
      </c>
      <c r="F346" s="238" t="s">
        <v>631</v>
      </c>
      <c r="G346" s="236"/>
      <c r="H346" s="239">
        <v>561.062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5" t="s">
        <v>141</v>
      </c>
      <c r="AU346" s="245" t="s">
        <v>82</v>
      </c>
      <c r="AV346" s="14" t="s">
        <v>82</v>
      </c>
      <c r="AW346" s="14" t="s">
        <v>33</v>
      </c>
      <c r="AX346" s="14" t="s">
        <v>80</v>
      </c>
      <c r="AY346" s="245" t="s">
        <v>130</v>
      </c>
    </row>
    <row r="347" spans="1:65" s="2" customFormat="1" ht="24.15" customHeight="1">
      <c r="A347" s="40"/>
      <c r="B347" s="41"/>
      <c r="C347" s="206" t="s">
        <v>632</v>
      </c>
      <c r="D347" s="206" t="s">
        <v>132</v>
      </c>
      <c r="E347" s="207" t="s">
        <v>633</v>
      </c>
      <c r="F347" s="208" t="s">
        <v>634</v>
      </c>
      <c r="G347" s="209" t="s">
        <v>261</v>
      </c>
      <c r="H347" s="210">
        <v>490.326</v>
      </c>
      <c r="I347" s="211"/>
      <c r="J347" s="212">
        <f>ROUND(I347*H347,2)</f>
        <v>0</v>
      </c>
      <c r="K347" s="208" t="s">
        <v>136</v>
      </c>
      <c r="L347" s="46"/>
      <c r="M347" s="213" t="s">
        <v>19</v>
      </c>
      <c r="N347" s="214" t="s">
        <v>43</v>
      </c>
      <c r="O347" s="86"/>
      <c r="P347" s="215">
        <f>O347*H347</f>
        <v>0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137</v>
      </c>
      <c r="AT347" s="217" t="s">
        <v>132</v>
      </c>
      <c r="AU347" s="217" t="s">
        <v>82</v>
      </c>
      <c r="AY347" s="19" t="s">
        <v>130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80</v>
      </c>
      <c r="BK347" s="218">
        <f>ROUND(I347*H347,2)</f>
        <v>0</v>
      </c>
      <c r="BL347" s="19" t="s">
        <v>137</v>
      </c>
      <c r="BM347" s="217" t="s">
        <v>635</v>
      </c>
    </row>
    <row r="348" spans="1:47" s="2" customFormat="1" ht="12">
      <c r="A348" s="40"/>
      <c r="B348" s="41"/>
      <c r="C348" s="42"/>
      <c r="D348" s="219" t="s">
        <v>139</v>
      </c>
      <c r="E348" s="42"/>
      <c r="F348" s="220" t="s">
        <v>636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139</v>
      </c>
      <c r="AU348" s="19" t="s">
        <v>82</v>
      </c>
    </row>
    <row r="349" spans="1:51" s="14" customFormat="1" ht="12">
      <c r="A349" s="14"/>
      <c r="B349" s="235"/>
      <c r="C349" s="236"/>
      <c r="D349" s="226" t="s">
        <v>141</v>
      </c>
      <c r="E349" s="237" t="s">
        <v>19</v>
      </c>
      <c r="F349" s="238" t="s">
        <v>637</v>
      </c>
      <c r="G349" s="236"/>
      <c r="H349" s="239">
        <v>19.76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141</v>
      </c>
      <c r="AU349" s="245" t="s">
        <v>82</v>
      </c>
      <c r="AV349" s="14" t="s">
        <v>82</v>
      </c>
      <c r="AW349" s="14" t="s">
        <v>33</v>
      </c>
      <c r="AX349" s="14" t="s">
        <v>72</v>
      </c>
      <c r="AY349" s="245" t="s">
        <v>130</v>
      </c>
    </row>
    <row r="350" spans="1:51" s="14" customFormat="1" ht="12">
      <c r="A350" s="14"/>
      <c r="B350" s="235"/>
      <c r="C350" s="236"/>
      <c r="D350" s="226" t="s">
        <v>141</v>
      </c>
      <c r="E350" s="237" t="s">
        <v>19</v>
      </c>
      <c r="F350" s="238" t="s">
        <v>638</v>
      </c>
      <c r="G350" s="236"/>
      <c r="H350" s="239">
        <v>19.47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5" t="s">
        <v>141</v>
      </c>
      <c r="AU350" s="245" t="s">
        <v>82</v>
      </c>
      <c r="AV350" s="14" t="s">
        <v>82</v>
      </c>
      <c r="AW350" s="14" t="s">
        <v>33</v>
      </c>
      <c r="AX350" s="14" t="s">
        <v>72</v>
      </c>
      <c r="AY350" s="245" t="s">
        <v>130</v>
      </c>
    </row>
    <row r="351" spans="1:51" s="14" customFormat="1" ht="12">
      <c r="A351" s="14"/>
      <c r="B351" s="235"/>
      <c r="C351" s="236"/>
      <c r="D351" s="226" t="s">
        <v>141</v>
      </c>
      <c r="E351" s="237" t="s">
        <v>19</v>
      </c>
      <c r="F351" s="238" t="s">
        <v>639</v>
      </c>
      <c r="G351" s="236"/>
      <c r="H351" s="239">
        <v>423.75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141</v>
      </c>
      <c r="AU351" s="245" t="s">
        <v>82</v>
      </c>
      <c r="AV351" s="14" t="s">
        <v>82</v>
      </c>
      <c r="AW351" s="14" t="s">
        <v>33</v>
      </c>
      <c r="AX351" s="14" t="s">
        <v>72</v>
      </c>
      <c r="AY351" s="245" t="s">
        <v>130</v>
      </c>
    </row>
    <row r="352" spans="1:51" s="14" customFormat="1" ht="12">
      <c r="A352" s="14"/>
      <c r="B352" s="235"/>
      <c r="C352" s="236"/>
      <c r="D352" s="226" t="s">
        <v>141</v>
      </c>
      <c r="E352" s="237" t="s">
        <v>19</v>
      </c>
      <c r="F352" s="238" t="s">
        <v>640</v>
      </c>
      <c r="G352" s="236"/>
      <c r="H352" s="239">
        <v>16.7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5" t="s">
        <v>141</v>
      </c>
      <c r="AU352" s="245" t="s">
        <v>82</v>
      </c>
      <c r="AV352" s="14" t="s">
        <v>82</v>
      </c>
      <c r="AW352" s="14" t="s">
        <v>33</v>
      </c>
      <c r="AX352" s="14" t="s">
        <v>72</v>
      </c>
      <c r="AY352" s="245" t="s">
        <v>130</v>
      </c>
    </row>
    <row r="353" spans="1:51" s="14" customFormat="1" ht="12">
      <c r="A353" s="14"/>
      <c r="B353" s="235"/>
      <c r="C353" s="236"/>
      <c r="D353" s="226" t="s">
        <v>141</v>
      </c>
      <c r="E353" s="237" t="s">
        <v>19</v>
      </c>
      <c r="F353" s="238" t="s">
        <v>641</v>
      </c>
      <c r="G353" s="236"/>
      <c r="H353" s="239">
        <v>10.564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5" t="s">
        <v>141</v>
      </c>
      <c r="AU353" s="245" t="s">
        <v>82</v>
      </c>
      <c r="AV353" s="14" t="s">
        <v>82</v>
      </c>
      <c r="AW353" s="14" t="s">
        <v>33</v>
      </c>
      <c r="AX353" s="14" t="s">
        <v>72</v>
      </c>
      <c r="AY353" s="245" t="s">
        <v>130</v>
      </c>
    </row>
    <row r="354" spans="1:51" s="14" customFormat="1" ht="12">
      <c r="A354" s="14"/>
      <c r="B354" s="235"/>
      <c r="C354" s="236"/>
      <c r="D354" s="226" t="s">
        <v>141</v>
      </c>
      <c r="E354" s="237" t="s">
        <v>19</v>
      </c>
      <c r="F354" s="238" t="s">
        <v>642</v>
      </c>
      <c r="G354" s="236"/>
      <c r="H354" s="239">
        <v>0.082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141</v>
      </c>
      <c r="AU354" s="245" t="s">
        <v>82</v>
      </c>
      <c r="AV354" s="14" t="s">
        <v>82</v>
      </c>
      <c r="AW354" s="14" t="s">
        <v>33</v>
      </c>
      <c r="AX354" s="14" t="s">
        <v>72</v>
      </c>
      <c r="AY354" s="245" t="s">
        <v>130</v>
      </c>
    </row>
    <row r="355" spans="1:51" s="15" customFormat="1" ht="12">
      <c r="A355" s="15"/>
      <c r="B355" s="246"/>
      <c r="C355" s="247"/>
      <c r="D355" s="226" t="s">
        <v>141</v>
      </c>
      <c r="E355" s="248" t="s">
        <v>19</v>
      </c>
      <c r="F355" s="249" t="s">
        <v>189</v>
      </c>
      <c r="G355" s="247"/>
      <c r="H355" s="250">
        <v>490.326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6" t="s">
        <v>141</v>
      </c>
      <c r="AU355" s="256" t="s">
        <v>82</v>
      </c>
      <c r="AV355" s="15" t="s">
        <v>137</v>
      </c>
      <c r="AW355" s="15" t="s">
        <v>33</v>
      </c>
      <c r="AX355" s="15" t="s">
        <v>80</v>
      </c>
      <c r="AY355" s="256" t="s">
        <v>130</v>
      </c>
    </row>
    <row r="356" spans="1:65" s="2" customFormat="1" ht="24.15" customHeight="1">
      <c r="A356" s="40"/>
      <c r="B356" s="41"/>
      <c r="C356" s="206" t="s">
        <v>643</v>
      </c>
      <c r="D356" s="206" t="s">
        <v>132</v>
      </c>
      <c r="E356" s="207" t="s">
        <v>644</v>
      </c>
      <c r="F356" s="208" t="s">
        <v>260</v>
      </c>
      <c r="G356" s="209" t="s">
        <v>261</v>
      </c>
      <c r="H356" s="210">
        <v>62.52</v>
      </c>
      <c r="I356" s="211"/>
      <c r="J356" s="212">
        <f>ROUND(I356*H356,2)</f>
        <v>0</v>
      </c>
      <c r="K356" s="208" t="s">
        <v>136</v>
      </c>
      <c r="L356" s="46"/>
      <c r="M356" s="213" t="s">
        <v>19</v>
      </c>
      <c r="N356" s="214" t="s">
        <v>43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137</v>
      </c>
      <c r="AT356" s="217" t="s">
        <v>132</v>
      </c>
      <c r="AU356" s="217" t="s">
        <v>82</v>
      </c>
      <c r="AY356" s="19" t="s">
        <v>130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80</v>
      </c>
      <c r="BK356" s="218">
        <f>ROUND(I356*H356,2)</f>
        <v>0</v>
      </c>
      <c r="BL356" s="19" t="s">
        <v>137</v>
      </c>
      <c r="BM356" s="217" t="s">
        <v>645</v>
      </c>
    </row>
    <row r="357" spans="1:47" s="2" customFormat="1" ht="12">
      <c r="A357" s="40"/>
      <c r="B357" s="41"/>
      <c r="C357" s="42"/>
      <c r="D357" s="219" t="s">
        <v>139</v>
      </c>
      <c r="E357" s="42"/>
      <c r="F357" s="220" t="s">
        <v>646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139</v>
      </c>
      <c r="AU357" s="19" t="s">
        <v>82</v>
      </c>
    </row>
    <row r="358" spans="1:51" s="14" customFormat="1" ht="12">
      <c r="A358" s="14"/>
      <c r="B358" s="235"/>
      <c r="C358" s="236"/>
      <c r="D358" s="226" t="s">
        <v>141</v>
      </c>
      <c r="E358" s="237" t="s">
        <v>19</v>
      </c>
      <c r="F358" s="238" t="s">
        <v>647</v>
      </c>
      <c r="G358" s="236"/>
      <c r="H358" s="239">
        <v>22.04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5" t="s">
        <v>141</v>
      </c>
      <c r="AU358" s="245" t="s">
        <v>82</v>
      </c>
      <c r="AV358" s="14" t="s">
        <v>82</v>
      </c>
      <c r="AW358" s="14" t="s">
        <v>33</v>
      </c>
      <c r="AX358" s="14" t="s">
        <v>72</v>
      </c>
      <c r="AY358" s="245" t="s">
        <v>130</v>
      </c>
    </row>
    <row r="359" spans="1:51" s="14" customFormat="1" ht="12">
      <c r="A359" s="14"/>
      <c r="B359" s="235"/>
      <c r="C359" s="236"/>
      <c r="D359" s="226" t="s">
        <v>141</v>
      </c>
      <c r="E359" s="237" t="s">
        <v>19</v>
      </c>
      <c r="F359" s="238" t="s">
        <v>648</v>
      </c>
      <c r="G359" s="236"/>
      <c r="H359" s="239">
        <v>29.04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141</v>
      </c>
      <c r="AU359" s="245" t="s">
        <v>82</v>
      </c>
      <c r="AV359" s="14" t="s">
        <v>82</v>
      </c>
      <c r="AW359" s="14" t="s">
        <v>33</v>
      </c>
      <c r="AX359" s="14" t="s">
        <v>72</v>
      </c>
      <c r="AY359" s="245" t="s">
        <v>130</v>
      </c>
    </row>
    <row r="360" spans="1:51" s="14" customFormat="1" ht="12">
      <c r="A360" s="14"/>
      <c r="B360" s="235"/>
      <c r="C360" s="236"/>
      <c r="D360" s="226" t="s">
        <v>141</v>
      </c>
      <c r="E360" s="237" t="s">
        <v>19</v>
      </c>
      <c r="F360" s="238" t="s">
        <v>649</v>
      </c>
      <c r="G360" s="236"/>
      <c r="H360" s="239">
        <v>11.44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141</v>
      </c>
      <c r="AU360" s="245" t="s">
        <v>82</v>
      </c>
      <c r="AV360" s="14" t="s">
        <v>82</v>
      </c>
      <c r="AW360" s="14" t="s">
        <v>33</v>
      </c>
      <c r="AX360" s="14" t="s">
        <v>72</v>
      </c>
      <c r="AY360" s="245" t="s">
        <v>130</v>
      </c>
    </row>
    <row r="361" spans="1:51" s="15" customFormat="1" ht="12">
      <c r="A361" s="15"/>
      <c r="B361" s="246"/>
      <c r="C361" s="247"/>
      <c r="D361" s="226" t="s">
        <v>141</v>
      </c>
      <c r="E361" s="248" t="s">
        <v>19</v>
      </c>
      <c r="F361" s="249" t="s">
        <v>189</v>
      </c>
      <c r="G361" s="247"/>
      <c r="H361" s="250">
        <v>62.52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6" t="s">
        <v>141</v>
      </c>
      <c r="AU361" s="256" t="s">
        <v>82</v>
      </c>
      <c r="AV361" s="15" t="s">
        <v>137</v>
      </c>
      <c r="AW361" s="15" t="s">
        <v>33</v>
      </c>
      <c r="AX361" s="15" t="s">
        <v>80</v>
      </c>
      <c r="AY361" s="256" t="s">
        <v>130</v>
      </c>
    </row>
    <row r="362" spans="1:65" s="2" customFormat="1" ht="24.15" customHeight="1">
      <c r="A362" s="40"/>
      <c r="B362" s="41"/>
      <c r="C362" s="206" t="s">
        <v>650</v>
      </c>
      <c r="D362" s="206" t="s">
        <v>132</v>
      </c>
      <c r="E362" s="207" t="s">
        <v>651</v>
      </c>
      <c r="F362" s="208" t="s">
        <v>652</v>
      </c>
      <c r="G362" s="209" t="s">
        <v>261</v>
      </c>
      <c r="H362" s="210">
        <v>8.216</v>
      </c>
      <c r="I362" s="211"/>
      <c r="J362" s="212">
        <f>ROUND(I362*H362,2)</f>
        <v>0</v>
      </c>
      <c r="K362" s="208" t="s">
        <v>136</v>
      </c>
      <c r="L362" s="46"/>
      <c r="M362" s="213" t="s">
        <v>19</v>
      </c>
      <c r="N362" s="214" t="s">
        <v>43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137</v>
      </c>
      <c r="AT362" s="217" t="s">
        <v>132</v>
      </c>
      <c r="AU362" s="217" t="s">
        <v>82</v>
      </c>
      <c r="AY362" s="19" t="s">
        <v>130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80</v>
      </c>
      <c r="BK362" s="218">
        <f>ROUND(I362*H362,2)</f>
        <v>0</v>
      </c>
      <c r="BL362" s="19" t="s">
        <v>137</v>
      </c>
      <c r="BM362" s="217" t="s">
        <v>653</v>
      </c>
    </row>
    <row r="363" spans="1:47" s="2" customFormat="1" ht="12">
      <c r="A363" s="40"/>
      <c r="B363" s="41"/>
      <c r="C363" s="42"/>
      <c r="D363" s="219" t="s">
        <v>139</v>
      </c>
      <c r="E363" s="42"/>
      <c r="F363" s="220" t="s">
        <v>654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139</v>
      </c>
      <c r="AU363" s="19" t="s">
        <v>82</v>
      </c>
    </row>
    <row r="364" spans="1:51" s="14" customFormat="1" ht="12">
      <c r="A364" s="14"/>
      <c r="B364" s="235"/>
      <c r="C364" s="236"/>
      <c r="D364" s="226" t="s">
        <v>141</v>
      </c>
      <c r="E364" s="237" t="s">
        <v>19</v>
      </c>
      <c r="F364" s="238" t="s">
        <v>655</v>
      </c>
      <c r="G364" s="236"/>
      <c r="H364" s="239">
        <v>8.216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5" t="s">
        <v>141</v>
      </c>
      <c r="AU364" s="245" t="s">
        <v>82</v>
      </c>
      <c r="AV364" s="14" t="s">
        <v>82</v>
      </c>
      <c r="AW364" s="14" t="s">
        <v>33</v>
      </c>
      <c r="AX364" s="14" t="s">
        <v>80</v>
      </c>
      <c r="AY364" s="245" t="s">
        <v>130</v>
      </c>
    </row>
    <row r="365" spans="1:63" s="12" customFormat="1" ht="22.8" customHeight="1">
      <c r="A365" s="12"/>
      <c r="B365" s="190"/>
      <c r="C365" s="191"/>
      <c r="D365" s="192" t="s">
        <v>71</v>
      </c>
      <c r="E365" s="204" t="s">
        <v>656</v>
      </c>
      <c r="F365" s="204" t="s">
        <v>657</v>
      </c>
      <c r="G365" s="191"/>
      <c r="H365" s="191"/>
      <c r="I365" s="194"/>
      <c r="J365" s="205">
        <f>BK365</f>
        <v>0</v>
      </c>
      <c r="K365" s="191"/>
      <c r="L365" s="196"/>
      <c r="M365" s="197"/>
      <c r="N365" s="198"/>
      <c r="O365" s="198"/>
      <c r="P365" s="199">
        <f>SUM(P366:P367)</f>
        <v>0</v>
      </c>
      <c r="Q365" s="198"/>
      <c r="R365" s="199">
        <f>SUM(R366:R367)</f>
        <v>0</v>
      </c>
      <c r="S365" s="198"/>
      <c r="T365" s="200">
        <f>SUM(T366:T367)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1" t="s">
        <v>80</v>
      </c>
      <c r="AT365" s="202" t="s">
        <v>71</v>
      </c>
      <c r="AU365" s="202" t="s">
        <v>80</v>
      </c>
      <c r="AY365" s="201" t="s">
        <v>130</v>
      </c>
      <c r="BK365" s="203">
        <f>SUM(BK366:BK367)</f>
        <v>0</v>
      </c>
    </row>
    <row r="366" spans="1:65" s="2" customFormat="1" ht="24.15" customHeight="1">
      <c r="A366" s="40"/>
      <c r="B366" s="41"/>
      <c r="C366" s="206" t="s">
        <v>658</v>
      </c>
      <c r="D366" s="206" t="s">
        <v>132</v>
      </c>
      <c r="E366" s="207" t="s">
        <v>659</v>
      </c>
      <c r="F366" s="208" t="s">
        <v>660</v>
      </c>
      <c r="G366" s="209" t="s">
        <v>261</v>
      </c>
      <c r="H366" s="210">
        <v>632.804</v>
      </c>
      <c r="I366" s="211"/>
      <c r="J366" s="212">
        <f>ROUND(I366*H366,2)</f>
        <v>0</v>
      </c>
      <c r="K366" s="208" t="s">
        <v>136</v>
      </c>
      <c r="L366" s="46"/>
      <c r="M366" s="213" t="s">
        <v>19</v>
      </c>
      <c r="N366" s="214" t="s">
        <v>43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137</v>
      </c>
      <c r="AT366" s="217" t="s">
        <v>132</v>
      </c>
      <c r="AU366" s="217" t="s">
        <v>82</v>
      </c>
      <c r="AY366" s="19" t="s">
        <v>130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80</v>
      </c>
      <c r="BK366" s="218">
        <f>ROUND(I366*H366,2)</f>
        <v>0</v>
      </c>
      <c r="BL366" s="19" t="s">
        <v>137</v>
      </c>
      <c r="BM366" s="217" t="s">
        <v>661</v>
      </c>
    </row>
    <row r="367" spans="1:47" s="2" customFormat="1" ht="12">
      <c r="A367" s="40"/>
      <c r="B367" s="41"/>
      <c r="C367" s="42"/>
      <c r="D367" s="219" t="s">
        <v>139</v>
      </c>
      <c r="E367" s="42"/>
      <c r="F367" s="220" t="s">
        <v>662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139</v>
      </c>
      <c r="AU367" s="19" t="s">
        <v>82</v>
      </c>
    </row>
    <row r="368" spans="1:63" s="12" customFormat="1" ht="25.9" customHeight="1">
      <c r="A368" s="12"/>
      <c r="B368" s="190"/>
      <c r="C368" s="191"/>
      <c r="D368" s="192" t="s">
        <v>71</v>
      </c>
      <c r="E368" s="193" t="s">
        <v>663</v>
      </c>
      <c r="F368" s="193" t="s">
        <v>664</v>
      </c>
      <c r="G368" s="191"/>
      <c r="H368" s="191"/>
      <c r="I368" s="194"/>
      <c r="J368" s="195">
        <f>BK368</f>
        <v>0</v>
      </c>
      <c r="K368" s="191"/>
      <c r="L368" s="196"/>
      <c r="M368" s="197"/>
      <c r="N368" s="198"/>
      <c r="O368" s="198"/>
      <c r="P368" s="199">
        <f>P369+P380+P389</f>
        <v>0</v>
      </c>
      <c r="Q368" s="198"/>
      <c r="R368" s="199">
        <f>R369+R380+R389</f>
        <v>0</v>
      </c>
      <c r="S368" s="198"/>
      <c r="T368" s="200">
        <f>T369+T380+T389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1" t="s">
        <v>159</v>
      </c>
      <c r="AT368" s="202" t="s">
        <v>71</v>
      </c>
      <c r="AU368" s="202" t="s">
        <v>72</v>
      </c>
      <c r="AY368" s="201" t="s">
        <v>130</v>
      </c>
      <c r="BK368" s="203">
        <f>BK369+BK380+BK389</f>
        <v>0</v>
      </c>
    </row>
    <row r="369" spans="1:63" s="12" customFormat="1" ht="22.8" customHeight="1">
      <c r="A369" s="12"/>
      <c r="B369" s="190"/>
      <c r="C369" s="191"/>
      <c r="D369" s="192" t="s">
        <v>71</v>
      </c>
      <c r="E369" s="204" t="s">
        <v>665</v>
      </c>
      <c r="F369" s="204" t="s">
        <v>666</v>
      </c>
      <c r="G369" s="191"/>
      <c r="H369" s="191"/>
      <c r="I369" s="194"/>
      <c r="J369" s="205">
        <f>BK369</f>
        <v>0</v>
      </c>
      <c r="K369" s="191"/>
      <c r="L369" s="196"/>
      <c r="M369" s="197"/>
      <c r="N369" s="198"/>
      <c r="O369" s="198"/>
      <c r="P369" s="199">
        <f>SUM(P370:P379)</f>
        <v>0</v>
      </c>
      <c r="Q369" s="198"/>
      <c r="R369" s="199">
        <f>SUM(R370:R379)</f>
        <v>0</v>
      </c>
      <c r="S369" s="198"/>
      <c r="T369" s="200">
        <f>SUM(T370:T379)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1" t="s">
        <v>159</v>
      </c>
      <c r="AT369" s="202" t="s">
        <v>71</v>
      </c>
      <c r="AU369" s="202" t="s">
        <v>80</v>
      </c>
      <c r="AY369" s="201" t="s">
        <v>130</v>
      </c>
      <c r="BK369" s="203">
        <f>SUM(BK370:BK379)</f>
        <v>0</v>
      </c>
    </row>
    <row r="370" spans="1:65" s="2" customFormat="1" ht="16.5" customHeight="1">
      <c r="A370" s="40"/>
      <c r="B370" s="41"/>
      <c r="C370" s="206" t="s">
        <v>667</v>
      </c>
      <c r="D370" s="206" t="s">
        <v>132</v>
      </c>
      <c r="E370" s="207" t="s">
        <v>668</v>
      </c>
      <c r="F370" s="208" t="s">
        <v>669</v>
      </c>
      <c r="G370" s="209" t="s">
        <v>670</v>
      </c>
      <c r="H370" s="210">
        <v>10</v>
      </c>
      <c r="I370" s="211"/>
      <c r="J370" s="212">
        <f>ROUND(I370*H370,2)</f>
        <v>0</v>
      </c>
      <c r="K370" s="208" t="s">
        <v>19</v>
      </c>
      <c r="L370" s="46"/>
      <c r="M370" s="213" t="s">
        <v>19</v>
      </c>
      <c r="N370" s="214" t="s">
        <v>43</v>
      </c>
      <c r="O370" s="86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671</v>
      </c>
      <c r="AT370" s="217" t="s">
        <v>132</v>
      </c>
      <c r="AU370" s="217" t="s">
        <v>82</v>
      </c>
      <c r="AY370" s="19" t="s">
        <v>130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80</v>
      </c>
      <c r="BK370" s="218">
        <f>ROUND(I370*H370,2)</f>
        <v>0</v>
      </c>
      <c r="BL370" s="19" t="s">
        <v>671</v>
      </c>
      <c r="BM370" s="217" t="s">
        <v>672</v>
      </c>
    </row>
    <row r="371" spans="1:51" s="13" customFormat="1" ht="12">
      <c r="A371" s="13"/>
      <c r="B371" s="224"/>
      <c r="C371" s="225"/>
      <c r="D371" s="226" t="s">
        <v>141</v>
      </c>
      <c r="E371" s="227" t="s">
        <v>19</v>
      </c>
      <c r="F371" s="228" t="s">
        <v>673</v>
      </c>
      <c r="G371" s="225"/>
      <c r="H371" s="227" t="s">
        <v>19</v>
      </c>
      <c r="I371" s="229"/>
      <c r="J371" s="225"/>
      <c r="K371" s="225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141</v>
      </c>
      <c r="AU371" s="234" t="s">
        <v>82</v>
      </c>
      <c r="AV371" s="13" t="s">
        <v>80</v>
      </c>
      <c r="AW371" s="13" t="s">
        <v>33</v>
      </c>
      <c r="AX371" s="13" t="s">
        <v>72</v>
      </c>
      <c r="AY371" s="234" t="s">
        <v>130</v>
      </c>
    </row>
    <row r="372" spans="1:51" s="14" customFormat="1" ht="12">
      <c r="A372" s="14"/>
      <c r="B372" s="235"/>
      <c r="C372" s="236"/>
      <c r="D372" s="226" t="s">
        <v>141</v>
      </c>
      <c r="E372" s="237" t="s">
        <v>19</v>
      </c>
      <c r="F372" s="238" t="s">
        <v>195</v>
      </c>
      <c r="G372" s="236"/>
      <c r="H372" s="239">
        <v>10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5" t="s">
        <v>141</v>
      </c>
      <c r="AU372" s="245" t="s">
        <v>82</v>
      </c>
      <c r="AV372" s="14" t="s">
        <v>82</v>
      </c>
      <c r="AW372" s="14" t="s">
        <v>33</v>
      </c>
      <c r="AX372" s="14" t="s">
        <v>80</v>
      </c>
      <c r="AY372" s="245" t="s">
        <v>130</v>
      </c>
    </row>
    <row r="373" spans="1:65" s="2" customFormat="1" ht="16.5" customHeight="1">
      <c r="A373" s="40"/>
      <c r="B373" s="41"/>
      <c r="C373" s="206" t="s">
        <v>674</v>
      </c>
      <c r="D373" s="206" t="s">
        <v>132</v>
      </c>
      <c r="E373" s="207" t="s">
        <v>675</v>
      </c>
      <c r="F373" s="208" t="s">
        <v>676</v>
      </c>
      <c r="G373" s="209" t="s">
        <v>670</v>
      </c>
      <c r="H373" s="210">
        <v>10</v>
      </c>
      <c r="I373" s="211"/>
      <c r="J373" s="212">
        <f>ROUND(I373*H373,2)</f>
        <v>0</v>
      </c>
      <c r="K373" s="208" t="s">
        <v>136</v>
      </c>
      <c r="L373" s="46"/>
      <c r="M373" s="213" t="s">
        <v>19</v>
      </c>
      <c r="N373" s="214" t="s">
        <v>43</v>
      </c>
      <c r="O373" s="86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671</v>
      </c>
      <c r="AT373" s="217" t="s">
        <v>132</v>
      </c>
      <c r="AU373" s="217" t="s">
        <v>82</v>
      </c>
      <c r="AY373" s="19" t="s">
        <v>130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80</v>
      </c>
      <c r="BK373" s="218">
        <f>ROUND(I373*H373,2)</f>
        <v>0</v>
      </c>
      <c r="BL373" s="19" t="s">
        <v>671</v>
      </c>
      <c r="BM373" s="217" t="s">
        <v>677</v>
      </c>
    </row>
    <row r="374" spans="1:47" s="2" customFormat="1" ht="12">
      <c r="A374" s="40"/>
      <c r="B374" s="41"/>
      <c r="C374" s="42"/>
      <c r="D374" s="219" t="s">
        <v>139</v>
      </c>
      <c r="E374" s="42"/>
      <c r="F374" s="220" t="s">
        <v>678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139</v>
      </c>
      <c r="AU374" s="19" t="s">
        <v>82</v>
      </c>
    </row>
    <row r="375" spans="1:47" s="2" customFormat="1" ht="12">
      <c r="A375" s="40"/>
      <c r="B375" s="41"/>
      <c r="C375" s="42"/>
      <c r="D375" s="226" t="s">
        <v>679</v>
      </c>
      <c r="E375" s="42"/>
      <c r="F375" s="267" t="s">
        <v>680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679</v>
      </c>
      <c r="AU375" s="19" t="s">
        <v>82</v>
      </c>
    </row>
    <row r="376" spans="1:65" s="2" customFormat="1" ht="16.5" customHeight="1">
      <c r="A376" s="40"/>
      <c r="B376" s="41"/>
      <c r="C376" s="206" t="s">
        <v>681</v>
      </c>
      <c r="D376" s="206" t="s">
        <v>132</v>
      </c>
      <c r="E376" s="207" t="s">
        <v>682</v>
      </c>
      <c r="F376" s="208" t="s">
        <v>683</v>
      </c>
      <c r="G376" s="209" t="s">
        <v>670</v>
      </c>
      <c r="H376" s="210">
        <v>10</v>
      </c>
      <c r="I376" s="211"/>
      <c r="J376" s="212">
        <f>ROUND(I376*H376,2)</f>
        <v>0</v>
      </c>
      <c r="K376" s="208" t="s">
        <v>19</v>
      </c>
      <c r="L376" s="46"/>
      <c r="M376" s="213" t="s">
        <v>19</v>
      </c>
      <c r="N376" s="214" t="s">
        <v>43</v>
      </c>
      <c r="O376" s="86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671</v>
      </c>
      <c r="AT376" s="217" t="s">
        <v>132</v>
      </c>
      <c r="AU376" s="217" t="s">
        <v>82</v>
      </c>
      <c r="AY376" s="19" t="s">
        <v>130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80</v>
      </c>
      <c r="BK376" s="218">
        <f>ROUND(I376*H376,2)</f>
        <v>0</v>
      </c>
      <c r="BL376" s="19" t="s">
        <v>671</v>
      </c>
      <c r="BM376" s="217" t="s">
        <v>684</v>
      </c>
    </row>
    <row r="377" spans="1:51" s="13" customFormat="1" ht="12">
      <c r="A377" s="13"/>
      <c r="B377" s="224"/>
      <c r="C377" s="225"/>
      <c r="D377" s="226" t="s">
        <v>141</v>
      </c>
      <c r="E377" s="227" t="s">
        <v>19</v>
      </c>
      <c r="F377" s="228" t="s">
        <v>685</v>
      </c>
      <c r="G377" s="225"/>
      <c r="H377" s="227" t="s">
        <v>19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141</v>
      </c>
      <c r="AU377" s="234" t="s">
        <v>82</v>
      </c>
      <c r="AV377" s="13" t="s">
        <v>80</v>
      </c>
      <c r="AW377" s="13" t="s">
        <v>33</v>
      </c>
      <c r="AX377" s="13" t="s">
        <v>72</v>
      </c>
      <c r="AY377" s="234" t="s">
        <v>130</v>
      </c>
    </row>
    <row r="378" spans="1:51" s="14" customFormat="1" ht="12">
      <c r="A378" s="14"/>
      <c r="B378" s="235"/>
      <c r="C378" s="236"/>
      <c r="D378" s="226" t="s">
        <v>141</v>
      </c>
      <c r="E378" s="237" t="s">
        <v>19</v>
      </c>
      <c r="F378" s="238" t="s">
        <v>195</v>
      </c>
      <c r="G378" s="236"/>
      <c r="H378" s="239">
        <v>10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5" t="s">
        <v>141</v>
      </c>
      <c r="AU378" s="245" t="s">
        <v>82</v>
      </c>
      <c r="AV378" s="14" t="s">
        <v>82</v>
      </c>
      <c r="AW378" s="14" t="s">
        <v>33</v>
      </c>
      <c r="AX378" s="14" t="s">
        <v>80</v>
      </c>
      <c r="AY378" s="245" t="s">
        <v>130</v>
      </c>
    </row>
    <row r="379" spans="1:65" s="2" customFormat="1" ht="16.5" customHeight="1">
      <c r="A379" s="40"/>
      <c r="B379" s="41"/>
      <c r="C379" s="206" t="s">
        <v>686</v>
      </c>
      <c r="D379" s="206" t="s">
        <v>132</v>
      </c>
      <c r="E379" s="207" t="s">
        <v>687</v>
      </c>
      <c r="F379" s="208" t="s">
        <v>688</v>
      </c>
      <c r="G379" s="209" t="s">
        <v>400</v>
      </c>
      <c r="H379" s="210">
        <v>1</v>
      </c>
      <c r="I379" s="211"/>
      <c r="J379" s="212">
        <f>ROUND(I379*H379,2)</f>
        <v>0</v>
      </c>
      <c r="K379" s="208" t="s">
        <v>19</v>
      </c>
      <c r="L379" s="46"/>
      <c r="M379" s="213" t="s">
        <v>19</v>
      </c>
      <c r="N379" s="214" t="s">
        <v>43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671</v>
      </c>
      <c r="AT379" s="217" t="s">
        <v>132</v>
      </c>
      <c r="AU379" s="217" t="s">
        <v>82</v>
      </c>
      <c r="AY379" s="19" t="s">
        <v>130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80</v>
      </c>
      <c r="BK379" s="218">
        <f>ROUND(I379*H379,2)</f>
        <v>0</v>
      </c>
      <c r="BL379" s="19" t="s">
        <v>671</v>
      </c>
      <c r="BM379" s="217" t="s">
        <v>689</v>
      </c>
    </row>
    <row r="380" spans="1:63" s="12" customFormat="1" ht="22.8" customHeight="1">
      <c r="A380" s="12"/>
      <c r="B380" s="190"/>
      <c r="C380" s="191"/>
      <c r="D380" s="192" t="s">
        <v>71</v>
      </c>
      <c r="E380" s="204" t="s">
        <v>690</v>
      </c>
      <c r="F380" s="204" t="s">
        <v>691</v>
      </c>
      <c r="G380" s="191"/>
      <c r="H380" s="191"/>
      <c r="I380" s="194"/>
      <c r="J380" s="205">
        <f>BK380</f>
        <v>0</v>
      </c>
      <c r="K380" s="191"/>
      <c r="L380" s="196"/>
      <c r="M380" s="197"/>
      <c r="N380" s="198"/>
      <c r="O380" s="198"/>
      <c r="P380" s="199">
        <f>SUM(P381:P388)</f>
        <v>0</v>
      </c>
      <c r="Q380" s="198"/>
      <c r="R380" s="199">
        <f>SUM(R381:R388)</f>
        <v>0</v>
      </c>
      <c r="S380" s="198"/>
      <c r="T380" s="200">
        <f>SUM(T381:T388)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1" t="s">
        <v>159</v>
      </c>
      <c r="AT380" s="202" t="s">
        <v>71</v>
      </c>
      <c r="AU380" s="202" t="s">
        <v>80</v>
      </c>
      <c r="AY380" s="201" t="s">
        <v>130</v>
      </c>
      <c r="BK380" s="203">
        <f>SUM(BK381:BK388)</f>
        <v>0</v>
      </c>
    </row>
    <row r="381" spans="1:65" s="2" customFormat="1" ht="16.5" customHeight="1">
      <c r="A381" s="40"/>
      <c r="B381" s="41"/>
      <c r="C381" s="206" t="s">
        <v>692</v>
      </c>
      <c r="D381" s="206" t="s">
        <v>132</v>
      </c>
      <c r="E381" s="207" t="s">
        <v>693</v>
      </c>
      <c r="F381" s="208" t="s">
        <v>694</v>
      </c>
      <c r="G381" s="209" t="s">
        <v>400</v>
      </c>
      <c r="H381" s="210">
        <v>1</v>
      </c>
      <c r="I381" s="211"/>
      <c r="J381" s="212">
        <f>ROUND(I381*H381,2)</f>
        <v>0</v>
      </c>
      <c r="K381" s="208" t="s">
        <v>19</v>
      </c>
      <c r="L381" s="46"/>
      <c r="M381" s="213" t="s">
        <v>19</v>
      </c>
      <c r="N381" s="214" t="s">
        <v>43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671</v>
      </c>
      <c r="AT381" s="217" t="s">
        <v>132</v>
      </c>
      <c r="AU381" s="217" t="s">
        <v>82</v>
      </c>
      <c r="AY381" s="19" t="s">
        <v>130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80</v>
      </c>
      <c r="BK381" s="218">
        <f>ROUND(I381*H381,2)</f>
        <v>0</v>
      </c>
      <c r="BL381" s="19" t="s">
        <v>671</v>
      </c>
      <c r="BM381" s="217" t="s">
        <v>695</v>
      </c>
    </row>
    <row r="382" spans="1:47" s="2" customFormat="1" ht="12">
      <c r="A382" s="40"/>
      <c r="B382" s="41"/>
      <c r="C382" s="42"/>
      <c r="D382" s="226" t="s">
        <v>679</v>
      </c>
      <c r="E382" s="42"/>
      <c r="F382" s="267" t="s">
        <v>696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679</v>
      </c>
      <c r="AU382" s="19" t="s">
        <v>82</v>
      </c>
    </row>
    <row r="383" spans="1:65" s="2" customFormat="1" ht="16.5" customHeight="1">
      <c r="A383" s="40"/>
      <c r="B383" s="41"/>
      <c r="C383" s="206" t="s">
        <v>697</v>
      </c>
      <c r="D383" s="206" t="s">
        <v>132</v>
      </c>
      <c r="E383" s="207" t="s">
        <v>698</v>
      </c>
      <c r="F383" s="208" t="s">
        <v>699</v>
      </c>
      <c r="G383" s="209" t="s">
        <v>700</v>
      </c>
      <c r="H383" s="210">
        <v>1</v>
      </c>
      <c r="I383" s="211"/>
      <c r="J383" s="212">
        <f>ROUND(I383*H383,2)</f>
        <v>0</v>
      </c>
      <c r="K383" s="208" t="s">
        <v>19</v>
      </c>
      <c r="L383" s="46"/>
      <c r="M383" s="213" t="s">
        <v>19</v>
      </c>
      <c r="N383" s="214" t="s">
        <v>43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671</v>
      </c>
      <c r="AT383" s="217" t="s">
        <v>132</v>
      </c>
      <c r="AU383" s="217" t="s">
        <v>82</v>
      </c>
      <c r="AY383" s="19" t="s">
        <v>130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80</v>
      </c>
      <c r="BK383" s="218">
        <f>ROUND(I383*H383,2)</f>
        <v>0</v>
      </c>
      <c r="BL383" s="19" t="s">
        <v>671</v>
      </c>
      <c r="BM383" s="217" t="s">
        <v>701</v>
      </c>
    </row>
    <row r="384" spans="1:51" s="14" customFormat="1" ht="12">
      <c r="A384" s="14"/>
      <c r="B384" s="235"/>
      <c r="C384" s="236"/>
      <c r="D384" s="226" t="s">
        <v>141</v>
      </c>
      <c r="E384" s="237" t="s">
        <v>19</v>
      </c>
      <c r="F384" s="238" t="s">
        <v>80</v>
      </c>
      <c r="G384" s="236"/>
      <c r="H384" s="239">
        <v>1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141</v>
      </c>
      <c r="AU384" s="245" t="s">
        <v>82</v>
      </c>
      <c r="AV384" s="14" t="s">
        <v>82</v>
      </c>
      <c r="AW384" s="14" t="s">
        <v>33</v>
      </c>
      <c r="AX384" s="14" t="s">
        <v>80</v>
      </c>
      <c r="AY384" s="245" t="s">
        <v>130</v>
      </c>
    </row>
    <row r="385" spans="1:65" s="2" customFormat="1" ht="16.5" customHeight="1">
      <c r="A385" s="40"/>
      <c r="B385" s="41"/>
      <c r="C385" s="206" t="s">
        <v>702</v>
      </c>
      <c r="D385" s="206" t="s">
        <v>132</v>
      </c>
      <c r="E385" s="207" t="s">
        <v>703</v>
      </c>
      <c r="F385" s="208" t="s">
        <v>704</v>
      </c>
      <c r="G385" s="209" t="s">
        <v>700</v>
      </c>
      <c r="H385" s="210">
        <v>1</v>
      </c>
      <c r="I385" s="211"/>
      <c r="J385" s="212">
        <f>ROUND(I385*H385,2)</f>
        <v>0</v>
      </c>
      <c r="K385" s="208" t="s">
        <v>19</v>
      </c>
      <c r="L385" s="46"/>
      <c r="M385" s="213" t="s">
        <v>19</v>
      </c>
      <c r="N385" s="214" t="s">
        <v>43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671</v>
      </c>
      <c r="AT385" s="217" t="s">
        <v>132</v>
      </c>
      <c r="AU385" s="217" t="s">
        <v>82</v>
      </c>
      <c r="AY385" s="19" t="s">
        <v>130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80</v>
      </c>
      <c r="BK385" s="218">
        <f>ROUND(I385*H385,2)</f>
        <v>0</v>
      </c>
      <c r="BL385" s="19" t="s">
        <v>671</v>
      </c>
      <c r="BM385" s="217" t="s">
        <v>705</v>
      </c>
    </row>
    <row r="386" spans="1:51" s="13" customFormat="1" ht="12">
      <c r="A386" s="13"/>
      <c r="B386" s="224"/>
      <c r="C386" s="225"/>
      <c r="D386" s="226" t="s">
        <v>141</v>
      </c>
      <c r="E386" s="227" t="s">
        <v>19</v>
      </c>
      <c r="F386" s="228" t="s">
        <v>706</v>
      </c>
      <c r="G386" s="225"/>
      <c r="H386" s="227" t="s">
        <v>19</v>
      </c>
      <c r="I386" s="229"/>
      <c r="J386" s="225"/>
      <c r="K386" s="225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141</v>
      </c>
      <c r="AU386" s="234" t="s">
        <v>82</v>
      </c>
      <c r="AV386" s="13" t="s">
        <v>80</v>
      </c>
      <c r="AW386" s="13" t="s">
        <v>33</v>
      </c>
      <c r="AX386" s="13" t="s">
        <v>72</v>
      </c>
      <c r="AY386" s="234" t="s">
        <v>130</v>
      </c>
    </row>
    <row r="387" spans="1:51" s="14" customFormat="1" ht="12">
      <c r="A387" s="14"/>
      <c r="B387" s="235"/>
      <c r="C387" s="236"/>
      <c r="D387" s="226" t="s">
        <v>141</v>
      </c>
      <c r="E387" s="237" t="s">
        <v>19</v>
      </c>
      <c r="F387" s="238" t="s">
        <v>80</v>
      </c>
      <c r="G387" s="236"/>
      <c r="H387" s="239">
        <v>1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5" t="s">
        <v>141</v>
      </c>
      <c r="AU387" s="245" t="s">
        <v>82</v>
      </c>
      <c r="AV387" s="14" t="s">
        <v>82</v>
      </c>
      <c r="AW387" s="14" t="s">
        <v>33</v>
      </c>
      <c r="AX387" s="14" t="s">
        <v>80</v>
      </c>
      <c r="AY387" s="245" t="s">
        <v>130</v>
      </c>
    </row>
    <row r="388" spans="1:65" s="2" customFormat="1" ht="16.5" customHeight="1">
      <c r="A388" s="40"/>
      <c r="B388" s="41"/>
      <c r="C388" s="206" t="s">
        <v>707</v>
      </c>
      <c r="D388" s="206" t="s">
        <v>132</v>
      </c>
      <c r="E388" s="207" t="s">
        <v>708</v>
      </c>
      <c r="F388" s="208" t="s">
        <v>709</v>
      </c>
      <c r="G388" s="209" t="s">
        <v>316</v>
      </c>
      <c r="H388" s="210">
        <v>1</v>
      </c>
      <c r="I388" s="211"/>
      <c r="J388" s="212">
        <f>ROUND(I388*H388,2)</f>
        <v>0</v>
      </c>
      <c r="K388" s="208" t="s">
        <v>19</v>
      </c>
      <c r="L388" s="46"/>
      <c r="M388" s="213" t="s">
        <v>19</v>
      </c>
      <c r="N388" s="214" t="s">
        <v>43</v>
      </c>
      <c r="O388" s="86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671</v>
      </c>
      <c r="AT388" s="217" t="s">
        <v>132</v>
      </c>
      <c r="AU388" s="217" t="s">
        <v>82</v>
      </c>
      <c r="AY388" s="19" t="s">
        <v>130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80</v>
      </c>
      <c r="BK388" s="218">
        <f>ROUND(I388*H388,2)</f>
        <v>0</v>
      </c>
      <c r="BL388" s="19" t="s">
        <v>671</v>
      </c>
      <c r="BM388" s="217" t="s">
        <v>710</v>
      </c>
    </row>
    <row r="389" spans="1:63" s="12" customFormat="1" ht="22.8" customHeight="1">
      <c r="A389" s="12"/>
      <c r="B389" s="190"/>
      <c r="C389" s="191"/>
      <c r="D389" s="192" t="s">
        <v>71</v>
      </c>
      <c r="E389" s="204" t="s">
        <v>711</v>
      </c>
      <c r="F389" s="204" t="s">
        <v>712</v>
      </c>
      <c r="G389" s="191"/>
      <c r="H389" s="191"/>
      <c r="I389" s="194"/>
      <c r="J389" s="205">
        <f>BK389</f>
        <v>0</v>
      </c>
      <c r="K389" s="191"/>
      <c r="L389" s="196"/>
      <c r="M389" s="197"/>
      <c r="N389" s="198"/>
      <c r="O389" s="198"/>
      <c r="P389" s="199">
        <f>P390</f>
        <v>0</v>
      </c>
      <c r="Q389" s="198"/>
      <c r="R389" s="199">
        <f>R390</f>
        <v>0</v>
      </c>
      <c r="S389" s="198"/>
      <c r="T389" s="200">
        <f>T390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1" t="s">
        <v>159</v>
      </c>
      <c r="AT389" s="202" t="s">
        <v>71</v>
      </c>
      <c r="AU389" s="202" t="s">
        <v>80</v>
      </c>
      <c r="AY389" s="201" t="s">
        <v>130</v>
      </c>
      <c r="BK389" s="203">
        <f>BK390</f>
        <v>0</v>
      </c>
    </row>
    <row r="390" spans="1:65" s="2" customFormat="1" ht="16.5" customHeight="1">
      <c r="A390" s="40"/>
      <c r="B390" s="41"/>
      <c r="C390" s="206" t="s">
        <v>713</v>
      </c>
      <c r="D390" s="206" t="s">
        <v>132</v>
      </c>
      <c r="E390" s="207" t="s">
        <v>714</v>
      </c>
      <c r="F390" s="208" t="s">
        <v>715</v>
      </c>
      <c r="G390" s="209" t="s">
        <v>400</v>
      </c>
      <c r="H390" s="210">
        <v>4</v>
      </c>
      <c r="I390" s="211"/>
      <c r="J390" s="212">
        <f>ROUND(I390*H390,2)</f>
        <v>0</v>
      </c>
      <c r="K390" s="208" t="s">
        <v>19</v>
      </c>
      <c r="L390" s="46"/>
      <c r="M390" s="268" t="s">
        <v>19</v>
      </c>
      <c r="N390" s="269" t="s">
        <v>43</v>
      </c>
      <c r="O390" s="270"/>
      <c r="P390" s="271">
        <f>O390*H390</f>
        <v>0</v>
      </c>
      <c r="Q390" s="271">
        <v>0</v>
      </c>
      <c r="R390" s="271">
        <f>Q390*H390</f>
        <v>0</v>
      </c>
      <c r="S390" s="271">
        <v>0</v>
      </c>
      <c r="T390" s="272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671</v>
      </c>
      <c r="AT390" s="217" t="s">
        <v>132</v>
      </c>
      <c r="AU390" s="217" t="s">
        <v>82</v>
      </c>
      <c r="AY390" s="19" t="s">
        <v>130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80</v>
      </c>
      <c r="BK390" s="218">
        <f>ROUND(I390*H390,2)</f>
        <v>0</v>
      </c>
      <c r="BL390" s="19" t="s">
        <v>671</v>
      </c>
      <c r="BM390" s="217" t="s">
        <v>716</v>
      </c>
    </row>
    <row r="391" spans="1:31" s="2" customFormat="1" ht="6.95" customHeight="1">
      <c r="A391" s="40"/>
      <c r="B391" s="61"/>
      <c r="C391" s="62"/>
      <c r="D391" s="62"/>
      <c r="E391" s="62"/>
      <c r="F391" s="62"/>
      <c r="G391" s="62"/>
      <c r="H391" s="62"/>
      <c r="I391" s="62"/>
      <c r="J391" s="62"/>
      <c r="K391" s="62"/>
      <c r="L391" s="46"/>
      <c r="M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</row>
  </sheetData>
  <sheetProtection password="CC35" sheet="1" objects="1" scenarios="1" formatColumns="0" formatRows="0" autoFilter="0"/>
  <autoFilter ref="C91:K39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3_01/113106123"/>
    <hyperlink ref="F100" r:id="rId2" display="https://podminky.urs.cz/item/CS_URS_2023_01/113106171"/>
    <hyperlink ref="F104" r:id="rId3" display="https://podminky.urs.cz/item/CS_URS_2023_01/113107162"/>
    <hyperlink ref="F108" r:id="rId4" display="https://podminky.urs.cz/item/CS_URS_2023_01/113107163"/>
    <hyperlink ref="F112" r:id="rId5" display="https://podminky.urs.cz/item/CS_URS_2023_01/113107232"/>
    <hyperlink ref="F116" r:id="rId6" display="https://podminky.urs.cz/item/CS_URS_2023_01/113107323"/>
    <hyperlink ref="F120" r:id="rId7" display="https://podminky.urs.cz/item/CS_URS_2023_01/113107343"/>
    <hyperlink ref="F124" r:id="rId8" display="https://podminky.urs.cz/item/CS_URS_2023_01/113201112"/>
    <hyperlink ref="F132" r:id="rId9" display="https://podminky.urs.cz/item/CS_URS_2023_01/121151123"/>
    <hyperlink ref="F134" r:id="rId10" display="https://podminky.urs.cz/item/CS_URS_2023_01/122211101"/>
    <hyperlink ref="F136" r:id="rId11" display="https://podminky.urs.cz/item/CS_URS_2023_01/122251103"/>
    <hyperlink ref="F138" r:id="rId12" display="https://podminky.urs.cz/item/CS_URS_2023_01/122311101"/>
    <hyperlink ref="F140" r:id="rId13" display="https://podminky.urs.cz/item/CS_URS_2023_01/122351103"/>
    <hyperlink ref="F142" r:id="rId14" display="https://podminky.urs.cz/item/CS_URS_2023_01/131151102"/>
    <hyperlink ref="F148" r:id="rId15" display="https://podminky.urs.cz/item/CS_URS_2023_01/131213701"/>
    <hyperlink ref="F152" r:id="rId16" display="https://podminky.urs.cz/item/CS_URS_2023_01/132251254"/>
    <hyperlink ref="F156" r:id="rId17" display="https://podminky.urs.cz/item/CS_URS_2023_01/162751137"/>
    <hyperlink ref="F165" r:id="rId18" display="https://podminky.urs.cz/item/CS_URS_2023_01/162751139"/>
    <hyperlink ref="F168" r:id="rId19" display="https://podminky.urs.cz/item/CS_URS_2023_01/167151112"/>
    <hyperlink ref="F170" r:id="rId20" display="https://podminky.urs.cz/item/CS_URS_2023_01/171201231"/>
    <hyperlink ref="F173" r:id="rId21" display="https://podminky.urs.cz/item/CS_URS_2023_01/171251201"/>
    <hyperlink ref="F176" r:id="rId22" display="https://podminky.urs.cz/item/CS_URS_2023_01/174111101"/>
    <hyperlink ref="F181" r:id="rId23" display="https://podminky.urs.cz/item/CS_URS_2023_01/175111101"/>
    <hyperlink ref="F187" r:id="rId24" display="https://podminky.urs.cz/item/CS_URS_2023_01/181411131"/>
    <hyperlink ref="F192" r:id="rId25" display="https://podminky.urs.cz/item/CS_URS_2023_01/182303111"/>
    <hyperlink ref="F199" r:id="rId26" display="https://podminky.urs.cz/item/CS_URS_2023_01/386120102"/>
    <hyperlink ref="F204" r:id="rId27" display="https://podminky.urs.cz/item/CS_URS_2023_01/451572111"/>
    <hyperlink ref="F209" r:id="rId28" display="https://podminky.urs.cz/item/CS_URS_2023_01/564831011"/>
    <hyperlink ref="F213" r:id="rId29" display="https://podminky.urs.cz/item/CS_URS_2023_01/564851011"/>
    <hyperlink ref="F217" r:id="rId30" display="https://podminky.urs.cz/item/CS_URS_2023_01/564861111"/>
    <hyperlink ref="F221" r:id="rId31" display="https://podminky.urs.cz/item/CS_URS_2023_01/565165101"/>
    <hyperlink ref="F225" r:id="rId32" display="https://podminky.urs.cz/item/CS_URS_2023_01/573211108"/>
    <hyperlink ref="F229" r:id="rId33" display="https://podminky.urs.cz/item/CS_URS_2023_01/577144031"/>
    <hyperlink ref="F233" r:id="rId34" display="https://podminky.urs.cz/item/CS_URS_2023_01/596211111"/>
    <hyperlink ref="F241" r:id="rId35" display="https://podminky.urs.cz/item/CS_URS_2023_01/596212213"/>
    <hyperlink ref="F266" r:id="rId36" display="https://podminky.urs.cz/item/CS_URS_2023_01/871315221"/>
    <hyperlink ref="F283" r:id="rId37" display="https://podminky.urs.cz/item/CS_URS_2023_01/914111111"/>
    <hyperlink ref="F286" r:id="rId38" display="https://podminky.urs.cz/item/CS_URS_2023_01/914511111"/>
    <hyperlink ref="F289" r:id="rId39" display="https://podminky.urs.cz/item/CS_URS_2023_01/915111116"/>
    <hyperlink ref="F293" r:id="rId40" display="https://podminky.urs.cz/item/CS_URS_2023_01/915121112"/>
    <hyperlink ref="F295" r:id="rId41" display="https://podminky.urs.cz/item/CS_URS_2023_01/915121122"/>
    <hyperlink ref="F297" r:id="rId42" display="https://podminky.urs.cz/item/CS_URS_2023_01/915131112"/>
    <hyperlink ref="F299" r:id="rId43" display="https://podminky.urs.cz/item/CS_URS_2023_01/966006132"/>
    <hyperlink ref="F304" r:id="rId44" display="https://podminky.urs.cz/item/CS_URS_2023_01/916131213"/>
    <hyperlink ref="F323" r:id="rId45" display="https://podminky.urs.cz/item/CS_URS_2023_01/916231213"/>
    <hyperlink ref="F329" r:id="rId46" display="https://podminky.urs.cz/item/CS_URS_2023_01/919122122"/>
    <hyperlink ref="F331" r:id="rId47" display="https://podminky.urs.cz/item/CS_URS_2023_01/919735113"/>
    <hyperlink ref="F334" r:id="rId48" display="https://podminky.urs.cz/item/CS_URS_2023_01/966051111"/>
    <hyperlink ref="F340" r:id="rId49" display="https://podminky.urs.cz/item/CS_URS_2023_01/997221571"/>
    <hyperlink ref="F342" r:id="rId50" display="https://podminky.urs.cz/item/CS_URS_2023_01/997221579"/>
    <hyperlink ref="F345" r:id="rId51" display="https://podminky.urs.cz/item/CS_URS_2023_01/997221612"/>
    <hyperlink ref="F348" r:id="rId52" display="https://podminky.urs.cz/item/CS_URS_2023_01/997221861"/>
    <hyperlink ref="F357" r:id="rId53" display="https://podminky.urs.cz/item/CS_URS_2023_01/997221873"/>
    <hyperlink ref="F363" r:id="rId54" display="https://podminky.urs.cz/item/CS_URS_2023_01/997221875"/>
    <hyperlink ref="F367" r:id="rId55" display="https://podminky.urs.cz/item/CS_URS_2023_01/998223011"/>
    <hyperlink ref="F374" r:id="rId56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K1904 Parkování v lokalitě Osada - Jih v Litvínově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717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ROUND((SUM(BE91:BE311)),2)</f>
        <v>0</v>
      </c>
      <c r="G33" s="40"/>
      <c r="H33" s="40"/>
      <c r="I33" s="150">
        <v>0.21</v>
      </c>
      <c r="J33" s="149">
        <f>ROUND(((SUM(BE91:BE311))*I33),2)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ROUND((SUM(BF91:BF311)),2)</f>
        <v>0</v>
      </c>
      <c r="G34" s="40"/>
      <c r="H34" s="40"/>
      <c r="I34" s="150">
        <v>0.15</v>
      </c>
      <c r="J34" s="149">
        <f>ROUND(((SUM(BF91:BF311))*I34),2)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ROUND((SUM(BG91:BG311)),2)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ROUND((SUM(BH91:BH311)),2)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ROUND((SUM(BI91:BI311)),2)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K1904 Parkování v lokalitě Osada - Jih v Litvínově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Komunikace SO 02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Litvínov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Litvínov</v>
      </c>
      <c r="G54" s="42"/>
      <c r="H54" s="42"/>
      <c r="I54" s="34" t="s">
        <v>31</v>
      </c>
      <c r="J54" s="38" t="str">
        <f>E21</f>
        <v>NE2D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J166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106</v>
      </c>
      <c r="E63" s="176"/>
      <c r="F63" s="176"/>
      <c r="G63" s="176"/>
      <c r="H63" s="176"/>
      <c r="I63" s="176"/>
      <c r="J63" s="177">
        <f>J171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J198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J224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J268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110</v>
      </c>
      <c r="E67" s="176"/>
      <c r="F67" s="176"/>
      <c r="G67" s="176"/>
      <c r="H67" s="176"/>
      <c r="I67" s="176"/>
      <c r="J67" s="177">
        <f>J286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111</v>
      </c>
      <c r="E68" s="170"/>
      <c r="F68" s="170"/>
      <c r="G68" s="170"/>
      <c r="H68" s="170"/>
      <c r="I68" s="170"/>
      <c r="J68" s="171">
        <f>J289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112</v>
      </c>
      <c r="E69" s="176"/>
      <c r="F69" s="176"/>
      <c r="G69" s="176"/>
      <c r="H69" s="176"/>
      <c r="I69" s="176"/>
      <c r="J69" s="177">
        <f>J290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113</v>
      </c>
      <c r="E70" s="176"/>
      <c r="F70" s="176"/>
      <c r="G70" s="176"/>
      <c r="H70" s="176"/>
      <c r="I70" s="176"/>
      <c r="J70" s="177">
        <f>J301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114</v>
      </c>
      <c r="E71" s="176"/>
      <c r="F71" s="176"/>
      <c r="G71" s="176"/>
      <c r="H71" s="176"/>
      <c r="I71" s="176"/>
      <c r="J71" s="177">
        <f>J310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115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K1904 Parkování v lokalitě Osada - Jih v Litvínově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SO 02 - Komunikace SO 02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Litvínov</v>
      </c>
      <c r="G85" s="42"/>
      <c r="H85" s="42"/>
      <c r="I85" s="34" t="s">
        <v>23</v>
      </c>
      <c r="J85" s="74" t="str">
        <f>IF(J12="","",J12)</f>
        <v>28. 6. 2023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>Město Litvínov</v>
      </c>
      <c r="G87" s="42"/>
      <c r="H87" s="42"/>
      <c r="I87" s="34" t="s">
        <v>31</v>
      </c>
      <c r="J87" s="38" t="str">
        <f>E21</f>
        <v>NE2D Projekt s.r.o.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34</v>
      </c>
      <c r="J88" s="38" t="str">
        <f>E24</f>
        <v>Jaroslav Kudláček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116</v>
      </c>
      <c r="D90" s="182" t="s">
        <v>57</v>
      </c>
      <c r="E90" s="182" t="s">
        <v>53</v>
      </c>
      <c r="F90" s="182" t="s">
        <v>54</v>
      </c>
      <c r="G90" s="182" t="s">
        <v>117</v>
      </c>
      <c r="H90" s="182" t="s">
        <v>118</v>
      </c>
      <c r="I90" s="182" t="s">
        <v>119</v>
      </c>
      <c r="J90" s="182" t="s">
        <v>100</v>
      </c>
      <c r="K90" s="183" t="s">
        <v>120</v>
      </c>
      <c r="L90" s="184"/>
      <c r="M90" s="94" t="s">
        <v>19</v>
      </c>
      <c r="N90" s="95" t="s">
        <v>42</v>
      </c>
      <c r="O90" s="95" t="s">
        <v>121</v>
      </c>
      <c r="P90" s="95" t="s">
        <v>122</v>
      </c>
      <c r="Q90" s="95" t="s">
        <v>123</v>
      </c>
      <c r="R90" s="95" t="s">
        <v>124</v>
      </c>
      <c r="S90" s="95" t="s">
        <v>125</v>
      </c>
      <c r="T90" s="96" t="s">
        <v>126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127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P92+P289</f>
        <v>0</v>
      </c>
      <c r="Q91" s="98"/>
      <c r="R91" s="187">
        <f>R92+R289</f>
        <v>130.46682280000002</v>
      </c>
      <c r="S91" s="98"/>
      <c r="T91" s="188">
        <f>T92+T289</f>
        <v>34.858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101</v>
      </c>
      <c r="BK91" s="189">
        <f>BK92+BK289</f>
        <v>0</v>
      </c>
    </row>
    <row r="92" spans="1:63" s="12" customFormat="1" ht="25.9" customHeight="1">
      <c r="A92" s="12"/>
      <c r="B92" s="190"/>
      <c r="C92" s="191"/>
      <c r="D92" s="192" t="s">
        <v>71</v>
      </c>
      <c r="E92" s="193" t="s">
        <v>128</v>
      </c>
      <c r="F92" s="193" t="s">
        <v>129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P93+P166+P171+P198+P224+P268+P286</f>
        <v>0</v>
      </c>
      <c r="Q92" s="198"/>
      <c r="R92" s="199">
        <f>R93+R166+R171+R198+R224+R268+R286</f>
        <v>130.46682280000002</v>
      </c>
      <c r="S92" s="198"/>
      <c r="T92" s="200">
        <f>T93+T166+T171+T198+T224+T268+T286</f>
        <v>34.858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72</v>
      </c>
      <c r="AY92" s="201" t="s">
        <v>130</v>
      </c>
      <c r="BK92" s="203">
        <f>BK93+BK166+BK171+BK198+BK224+BK268+BK286</f>
        <v>0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80</v>
      </c>
      <c r="F93" s="204" t="s">
        <v>131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SUM(P94:P165)</f>
        <v>0</v>
      </c>
      <c r="Q93" s="198"/>
      <c r="R93" s="199">
        <f>SUM(R94:R165)</f>
        <v>16.320819999999998</v>
      </c>
      <c r="S93" s="198"/>
      <c r="T93" s="200">
        <f>SUM(T94:T165)</f>
        <v>34.775999999999996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80</v>
      </c>
      <c r="AY93" s="201" t="s">
        <v>130</v>
      </c>
      <c r="BK93" s="203">
        <f>SUM(BK94:BK165)</f>
        <v>0</v>
      </c>
    </row>
    <row r="94" spans="1:65" s="2" customFormat="1" ht="37.8" customHeight="1">
      <c r="A94" s="40"/>
      <c r="B94" s="41"/>
      <c r="C94" s="206" t="s">
        <v>80</v>
      </c>
      <c r="D94" s="206" t="s">
        <v>132</v>
      </c>
      <c r="E94" s="207" t="s">
        <v>167</v>
      </c>
      <c r="F94" s="208" t="s">
        <v>168</v>
      </c>
      <c r="G94" s="209" t="s">
        <v>135</v>
      </c>
      <c r="H94" s="210">
        <v>46</v>
      </c>
      <c r="I94" s="211"/>
      <c r="J94" s="212">
        <f>ROUND(I94*H94,2)</f>
        <v>0</v>
      </c>
      <c r="K94" s="208" t="s">
        <v>136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0.44</v>
      </c>
      <c r="T94" s="216">
        <f>S94*H94</f>
        <v>20.24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137</v>
      </c>
      <c r="AT94" s="217" t="s">
        <v>132</v>
      </c>
      <c r="AU94" s="217" t="s">
        <v>82</v>
      </c>
      <c r="AY94" s="19" t="s">
        <v>130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137</v>
      </c>
      <c r="BM94" s="217" t="s">
        <v>718</v>
      </c>
    </row>
    <row r="95" spans="1:47" s="2" customFormat="1" ht="12">
      <c r="A95" s="40"/>
      <c r="B95" s="41"/>
      <c r="C95" s="42"/>
      <c r="D95" s="219" t="s">
        <v>139</v>
      </c>
      <c r="E95" s="42"/>
      <c r="F95" s="220" t="s">
        <v>170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139</v>
      </c>
      <c r="AU95" s="19" t="s">
        <v>82</v>
      </c>
    </row>
    <row r="96" spans="1:51" s="13" customFormat="1" ht="12">
      <c r="A96" s="13"/>
      <c r="B96" s="224"/>
      <c r="C96" s="225"/>
      <c r="D96" s="226" t="s">
        <v>141</v>
      </c>
      <c r="E96" s="227" t="s">
        <v>19</v>
      </c>
      <c r="F96" s="228" t="s">
        <v>171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141</v>
      </c>
      <c r="AU96" s="234" t="s">
        <v>82</v>
      </c>
      <c r="AV96" s="13" t="s">
        <v>80</v>
      </c>
      <c r="AW96" s="13" t="s">
        <v>33</v>
      </c>
      <c r="AX96" s="13" t="s">
        <v>72</v>
      </c>
      <c r="AY96" s="234" t="s">
        <v>130</v>
      </c>
    </row>
    <row r="97" spans="1:51" s="14" customFormat="1" ht="12">
      <c r="A97" s="14"/>
      <c r="B97" s="235"/>
      <c r="C97" s="236"/>
      <c r="D97" s="226" t="s">
        <v>141</v>
      </c>
      <c r="E97" s="237" t="s">
        <v>19</v>
      </c>
      <c r="F97" s="238" t="s">
        <v>406</v>
      </c>
      <c r="G97" s="236"/>
      <c r="H97" s="239">
        <v>46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141</v>
      </c>
      <c r="AU97" s="245" t="s">
        <v>82</v>
      </c>
      <c r="AV97" s="14" t="s">
        <v>82</v>
      </c>
      <c r="AW97" s="14" t="s">
        <v>33</v>
      </c>
      <c r="AX97" s="14" t="s">
        <v>80</v>
      </c>
      <c r="AY97" s="245" t="s">
        <v>130</v>
      </c>
    </row>
    <row r="98" spans="1:65" s="2" customFormat="1" ht="33" customHeight="1">
      <c r="A98" s="40"/>
      <c r="B98" s="41"/>
      <c r="C98" s="206" t="s">
        <v>82</v>
      </c>
      <c r="D98" s="206" t="s">
        <v>132</v>
      </c>
      <c r="E98" s="207" t="s">
        <v>174</v>
      </c>
      <c r="F98" s="208" t="s">
        <v>175</v>
      </c>
      <c r="G98" s="209" t="s">
        <v>135</v>
      </c>
      <c r="H98" s="210">
        <v>46</v>
      </c>
      <c r="I98" s="211"/>
      <c r="J98" s="212">
        <f>ROUND(I98*H98,2)</f>
        <v>0</v>
      </c>
      <c r="K98" s="208" t="s">
        <v>136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0.316</v>
      </c>
      <c r="T98" s="216">
        <f>S98*H98</f>
        <v>14.536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137</v>
      </c>
      <c r="AT98" s="217" t="s">
        <v>132</v>
      </c>
      <c r="AU98" s="217" t="s">
        <v>82</v>
      </c>
      <c r="AY98" s="19" t="s">
        <v>130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137</v>
      </c>
      <c r="BM98" s="217" t="s">
        <v>719</v>
      </c>
    </row>
    <row r="99" spans="1:47" s="2" customFormat="1" ht="12">
      <c r="A99" s="40"/>
      <c r="B99" s="41"/>
      <c r="C99" s="42"/>
      <c r="D99" s="219" t="s">
        <v>139</v>
      </c>
      <c r="E99" s="42"/>
      <c r="F99" s="220" t="s">
        <v>177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139</v>
      </c>
      <c r="AU99" s="19" t="s">
        <v>82</v>
      </c>
    </row>
    <row r="100" spans="1:51" s="13" customFormat="1" ht="12">
      <c r="A100" s="13"/>
      <c r="B100" s="224"/>
      <c r="C100" s="225"/>
      <c r="D100" s="226" t="s">
        <v>141</v>
      </c>
      <c r="E100" s="227" t="s">
        <v>19</v>
      </c>
      <c r="F100" s="228" t="s">
        <v>171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141</v>
      </c>
      <c r="AU100" s="234" t="s">
        <v>82</v>
      </c>
      <c r="AV100" s="13" t="s">
        <v>80</v>
      </c>
      <c r="AW100" s="13" t="s">
        <v>33</v>
      </c>
      <c r="AX100" s="13" t="s">
        <v>72</v>
      </c>
      <c r="AY100" s="234" t="s">
        <v>130</v>
      </c>
    </row>
    <row r="101" spans="1:51" s="14" customFormat="1" ht="12">
      <c r="A101" s="14"/>
      <c r="B101" s="235"/>
      <c r="C101" s="236"/>
      <c r="D101" s="226" t="s">
        <v>141</v>
      </c>
      <c r="E101" s="237" t="s">
        <v>19</v>
      </c>
      <c r="F101" s="238" t="s">
        <v>406</v>
      </c>
      <c r="G101" s="236"/>
      <c r="H101" s="239">
        <v>46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141</v>
      </c>
      <c r="AU101" s="245" t="s">
        <v>82</v>
      </c>
      <c r="AV101" s="14" t="s">
        <v>82</v>
      </c>
      <c r="AW101" s="14" t="s">
        <v>33</v>
      </c>
      <c r="AX101" s="14" t="s">
        <v>80</v>
      </c>
      <c r="AY101" s="245" t="s">
        <v>130</v>
      </c>
    </row>
    <row r="102" spans="1:65" s="2" customFormat="1" ht="16.5" customHeight="1">
      <c r="A102" s="40"/>
      <c r="B102" s="41"/>
      <c r="C102" s="206" t="s">
        <v>150</v>
      </c>
      <c r="D102" s="206" t="s">
        <v>132</v>
      </c>
      <c r="E102" s="207" t="s">
        <v>720</v>
      </c>
      <c r="F102" s="208" t="s">
        <v>721</v>
      </c>
      <c r="G102" s="209" t="s">
        <v>135</v>
      </c>
      <c r="H102" s="210">
        <v>349</v>
      </c>
      <c r="I102" s="211"/>
      <c r="J102" s="212">
        <f>ROUND(I102*H102,2)</f>
        <v>0</v>
      </c>
      <c r="K102" s="208" t="s">
        <v>136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137</v>
      </c>
      <c r="AT102" s="217" t="s">
        <v>132</v>
      </c>
      <c r="AU102" s="217" t="s">
        <v>82</v>
      </c>
      <c r="AY102" s="19" t="s">
        <v>130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137</v>
      </c>
      <c r="BM102" s="217" t="s">
        <v>722</v>
      </c>
    </row>
    <row r="103" spans="1:47" s="2" customFormat="1" ht="12">
      <c r="A103" s="40"/>
      <c r="B103" s="41"/>
      <c r="C103" s="42"/>
      <c r="D103" s="219" t="s">
        <v>139</v>
      </c>
      <c r="E103" s="42"/>
      <c r="F103" s="220" t="s">
        <v>723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139</v>
      </c>
      <c r="AU103" s="19" t="s">
        <v>82</v>
      </c>
    </row>
    <row r="104" spans="1:65" s="2" customFormat="1" ht="16.5" customHeight="1">
      <c r="A104" s="40"/>
      <c r="B104" s="41"/>
      <c r="C104" s="206" t="s">
        <v>137</v>
      </c>
      <c r="D104" s="206" t="s">
        <v>132</v>
      </c>
      <c r="E104" s="207" t="s">
        <v>196</v>
      </c>
      <c r="F104" s="208" t="s">
        <v>197</v>
      </c>
      <c r="G104" s="209" t="s">
        <v>198</v>
      </c>
      <c r="H104" s="210">
        <v>27.5</v>
      </c>
      <c r="I104" s="211"/>
      <c r="J104" s="212">
        <f>ROUND(I104*H104,2)</f>
        <v>0</v>
      </c>
      <c r="K104" s="208" t="s">
        <v>136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137</v>
      </c>
      <c r="AT104" s="217" t="s">
        <v>132</v>
      </c>
      <c r="AU104" s="217" t="s">
        <v>82</v>
      </c>
      <c r="AY104" s="19" t="s">
        <v>130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137</v>
      </c>
      <c r="BM104" s="217" t="s">
        <v>724</v>
      </c>
    </row>
    <row r="105" spans="1:47" s="2" customFormat="1" ht="12">
      <c r="A105" s="40"/>
      <c r="B105" s="41"/>
      <c r="C105" s="42"/>
      <c r="D105" s="219" t="s">
        <v>139</v>
      </c>
      <c r="E105" s="42"/>
      <c r="F105" s="220" t="s">
        <v>200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139</v>
      </c>
      <c r="AU105" s="19" t="s">
        <v>82</v>
      </c>
    </row>
    <row r="106" spans="1:65" s="2" customFormat="1" ht="21.75" customHeight="1">
      <c r="A106" s="40"/>
      <c r="B106" s="41"/>
      <c r="C106" s="206" t="s">
        <v>159</v>
      </c>
      <c r="D106" s="206" t="s">
        <v>132</v>
      </c>
      <c r="E106" s="207" t="s">
        <v>725</v>
      </c>
      <c r="F106" s="208" t="s">
        <v>726</v>
      </c>
      <c r="G106" s="209" t="s">
        <v>198</v>
      </c>
      <c r="H106" s="210">
        <v>27.5</v>
      </c>
      <c r="I106" s="211"/>
      <c r="J106" s="212">
        <f>ROUND(I106*H106,2)</f>
        <v>0</v>
      </c>
      <c r="K106" s="208" t="s">
        <v>136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137</v>
      </c>
      <c r="AT106" s="217" t="s">
        <v>132</v>
      </c>
      <c r="AU106" s="217" t="s">
        <v>82</v>
      </c>
      <c r="AY106" s="19" t="s">
        <v>130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137</v>
      </c>
      <c r="BM106" s="217" t="s">
        <v>727</v>
      </c>
    </row>
    <row r="107" spans="1:47" s="2" customFormat="1" ht="12">
      <c r="A107" s="40"/>
      <c r="B107" s="41"/>
      <c r="C107" s="42"/>
      <c r="D107" s="219" t="s">
        <v>139</v>
      </c>
      <c r="E107" s="42"/>
      <c r="F107" s="220" t="s">
        <v>728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139</v>
      </c>
      <c r="AU107" s="19" t="s">
        <v>82</v>
      </c>
    </row>
    <row r="108" spans="1:65" s="2" customFormat="1" ht="16.5" customHeight="1">
      <c r="A108" s="40"/>
      <c r="B108" s="41"/>
      <c r="C108" s="206" t="s">
        <v>166</v>
      </c>
      <c r="D108" s="206" t="s">
        <v>132</v>
      </c>
      <c r="E108" s="207" t="s">
        <v>207</v>
      </c>
      <c r="F108" s="208" t="s">
        <v>208</v>
      </c>
      <c r="G108" s="209" t="s">
        <v>198</v>
      </c>
      <c r="H108" s="210">
        <v>27.5</v>
      </c>
      <c r="I108" s="211"/>
      <c r="J108" s="212">
        <f>ROUND(I108*H108,2)</f>
        <v>0</v>
      </c>
      <c r="K108" s="208" t="s">
        <v>136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137</v>
      </c>
      <c r="AT108" s="217" t="s">
        <v>132</v>
      </c>
      <c r="AU108" s="217" t="s">
        <v>82</v>
      </c>
      <c r="AY108" s="19" t="s">
        <v>130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137</v>
      </c>
      <c r="BM108" s="217" t="s">
        <v>729</v>
      </c>
    </row>
    <row r="109" spans="1:47" s="2" customFormat="1" ht="12">
      <c r="A109" s="40"/>
      <c r="B109" s="41"/>
      <c r="C109" s="42"/>
      <c r="D109" s="219" t="s">
        <v>139</v>
      </c>
      <c r="E109" s="42"/>
      <c r="F109" s="220" t="s">
        <v>210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139</v>
      </c>
      <c r="AU109" s="19" t="s">
        <v>82</v>
      </c>
    </row>
    <row r="110" spans="1:65" s="2" customFormat="1" ht="21.75" customHeight="1">
      <c r="A110" s="40"/>
      <c r="B110" s="41"/>
      <c r="C110" s="206" t="s">
        <v>173</v>
      </c>
      <c r="D110" s="206" t="s">
        <v>132</v>
      </c>
      <c r="E110" s="207" t="s">
        <v>730</v>
      </c>
      <c r="F110" s="208" t="s">
        <v>731</v>
      </c>
      <c r="G110" s="209" t="s">
        <v>198</v>
      </c>
      <c r="H110" s="210">
        <v>27.5</v>
      </c>
      <c r="I110" s="211"/>
      <c r="J110" s="212">
        <f>ROUND(I110*H110,2)</f>
        <v>0</v>
      </c>
      <c r="K110" s="208" t="s">
        <v>136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137</v>
      </c>
      <c r="AT110" s="217" t="s">
        <v>132</v>
      </c>
      <c r="AU110" s="217" t="s">
        <v>82</v>
      </c>
      <c r="AY110" s="19" t="s">
        <v>130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137</v>
      </c>
      <c r="BM110" s="217" t="s">
        <v>732</v>
      </c>
    </row>
    <row r="111" spans="1:47" s="2" customFormat="1" ht="12">
      <c r="A111" s="40"/>
      <c r="B111" s="41"/>
      <c r="C111" s="42"/>
      <c r="D111" s="219" t="s">
        <v>139</v>
      </c>
      <c r="E111" s="42"/>
      <c r="F111" s="220" t="s">
        <v>733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139</v>
      </c>
      <c r="AU111" s="19" t="s">
        <v>82</v>
      </c>
    </row>
    <row r="112" spans="1:65" s="2" customFormat="1" ht="24.15" customHeight="1">
      <c r="A112" s="40"/>
      <c r="B112" s="41"/>
      <c r="C112" s="206" t="s">
        <v>178</v>
      </c>
      <c r="D112" s="206" t="s">
        <v>132</v>
      </c>
      <c r="E112" s="207" t="s">
        <v>223</v>
      </c>
      <c r="F112" s="208" t="s">
        <v>224</v>
      </c>
      <c r="G112" s="209" t="s">
        <v>198</v>
      </c>
      <c r="H112" s="210">
        <v>0.35</v>
      </c>
      <c r="I112" s="211"/>
      <c r="J112" s="212">
        <f>ROUND(I112*H112,2)</f>
        <v>0</v>
      </c>
      <c r="K112" s="208" t="s">
        <v>136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137</v>
      </c>
      <c r="AT112" s="217" t="s">
        <v>132</v>
      </c>
      <c r="AU112" s="217" t="s">
        <v>82</v>
      </c>
      <c r="AY112" s="19" t="s">
        <v>130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137</v>
      </c>
      <c r="BM112" s="217" t="s">
        <v>734</v>
      </c>
    </row>
    <row r="113" spans="1:47" s="2" customFormat="1" ht="12">
      <c r="A113" s="40"/>
      <c r="B113" s="41"/>
      <c r="C113" s="42"/>
      <c r="D113" s="219" t="s">
        <v>139</v>
      </c>
      <c r="E113" s="42"/>
      <c r="F113" s="220" t="s">
        <v>226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139</v>
      </c>
      <c r="AU113" s="19" t="s">
        <v>82</v>
      </c>
    </row>
    <row r="114" spans="1:51" s="13" customFormat="1" ht="12">
      <c r="A114" s="13"/>
      <c r="B114" s="224"/>
      <c r="C114" s="225"/>
      <c r="D114" s="226" t="s">
        <v>141</v>
      </c>
      <c r="E114" s="227" t="s">
        <v>19</v>
      </c>
      <c r="F114" s="228" t="s">
        <v>227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141</v>
      </c>
      <c r="AU114" s="234" t="s">
        <v>82</v>
      </c>
      <c r="AV114" s="13" t="s">
        <v>80</v>
      </c>
      <c r="AW114" s="13" t="s">
        <v>33</v>
      </c>
      <c r="AX114" s="13" t="s">
        <v>72</v>
      </c>
      <c r="AY114" s="234" t="s">
        <v>130</v>
      </c>
    </row>
    <row r="115" spans="1:51" s="14" customFormat="1" ht="12">
      <c r="A115" s="14"/>
      <c r="B115" s="235"/>
      <c r="C115" s="236"/>
      <c r="D115" s="226" t="s">
        <v>141</v>
      </c>
      <c r="E115" s="237" t="s">
        <v>19</v>
      </c>
      <c r="F115" s="238" t="s">
        <v>228</v>
      </c>
      <c r="G115" s="236"/>
      <c r="H115" s="239">
        <v>0.35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141</v>
      </c>
      <c r="AU115" s="245" t="s">
        <v>82</v>
      </c>
      <c r="AV115" s="14" t="s">
        <v>82</v>
      </c>
      <c r="AW115" s="14" t="s">
        <v>33</v>
      </c>
      <c r="AX115" s="14" t="s">
        <v>80</v>
      </c>
      <c r="AY115" s="245" t="s">
        <v>130</v>
      </c>
    </row>
    <row r="116" spans="1:65" s="2" customFormat="1" ht="24.15" customHeight="1">
      <c r="A116" s="40"/>
      <c r="B116" s="41"/>
      <c r="C116" s="206" t="s">
        <v>190</v>
      </c>
      <c r="D116" s="206" t="s">
        <v>132</v>
      </c>
      <c r="E116" s="207" t="s">
        <v>735</v>
      </c>
      <c r="F116" s="208" t="s">
        <v>736</v>
      </c>
      <c r="G116" s="209" t="s">
        <v>198</v>
      </c>
      <c r="H116" s="210">
        <v>12.6</v>
      </c>
      <c r="I116" s="211"/>
      <c r="J116" s="212">
        <f>ROUND(I116*H116,2)</f>
        <v>0</v>
      </c>
      <c r="K116" s="208" t="s">
        <v>136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137</v>
      </c>
      <c r="AT116" s="217" t="s">
        <v>132</v>
      </c>
      <c r="AU116" s="217" t="s">
        <v>82</v>
      </c>
      <c r="AY116" s="19" t="s">
        <v>130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137</v>
      </c>
      <c r="BM116" s="217" t="s">
        <v>737</v>
      </c>
    </row>
    <row r="117" spans="1:47" s="2" customFormat="1" ht="12">
      <c r="A117" s="40"/>
      <c r="B117" s="41"/>
      <c r="C117" s="42"/>
      <c r="D117" s="219" t="s">
        <v>139</v>
      </c>
      <c r="E117" s="42"/>
      <c r="F117" s="220" t="s">
        <v>738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139</v>
      </c>
      <c r="AU117" s="19" t="s">
        <v>82</v>
      </c>
    </row>
    <row r="118" spans="1:51" s="13" customFormat="1" ht="12">
      <c r="A118" s="13"/>
      <c r="B118" s="224"/>
      <c r="C118" s="225"/>
      <c r="D118" s="226" t="s">
        <v>141</v>
      </c>
      <c r="E118" s="227" t="s">
        <v>19</v>
      </c>
      <c r="F118" s="228" t="s">
        <v>739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141</v>
      </c>
      <c r="AU118" s="234" t="s">
        <v>82</v>
      </c>
      <c r="AV118" s="13" t="s">
        <v>80</v>
      </c>
      <c r="AW118" s="13" t="s">
        <v>33</v>
      </c>
      <c r="AX118" s="13" t="s">
        <v>72</v>
      </c>
      <c r="AY118" s="234" t="s">
        <v>130</v>
      </c>
    </row>
    <row r="119" spans="1:51" s="14" customFormat="1" ht="12">
      <c r="A119" s="14"/>
      <c r="B119" s="235"/>
      <c r="C119" s="236"/>
      <c r="D119" s="226" t="s">
        <v>141</v>
      </c>
      <c r="E119" s="237" t="s">
        <v>19</v>
      </c>
      <c r="F119" s="238" t="s">
        <v>740</v>
      </c>
      <c r="G119" s="236"/>
      <c r="H119" s="239">
        <v>12.6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141</v>
      </c>
      <c r="AU119" s="245" t="s">
        <v>82</v>
      </c>
      <c r="AV119" s="14" t="s">
        <v>82</v>
      </c>
      <c r="AW119" s="14" t="s">
        <v>33</v>
      </c>
      <c r="AX119" s="14" t="s">
        <v>80</v>
      </c>
      <c r="AY119" s="245" t="s">
        <v>130</v>
      </c>
    </row>
    <row r="120" spans="1:65" s="2" customFormat="1" ht="24.15" customHeight="1">
      <c r="A120" s="40"/>
      <c r="B120" s="41"/>
      <c r="C120" s="206" t="s">
        <v>195</v>
      </c>
      <c r="D120" s="206" t="s">
        <v>132</v>
      </c>
      <c r="E120" s="207" t="s">
        <v>741</v>
      </c>
      <c r="F120" s="208" t="s">
        <v>742</v>
      </c>
      <c r="G120" s="209" t="s">
        <v>198</v>
      </c>
      <c r="H120" s="210">
        <v>7.2</v>
      </c>
      <c r="I120" s="211"/>
      <c r="J120" s="212">
        <f>ROUND(I120*H120,2)</f>
        <v>0</v>
      </c>
      <c r="K120" s="208" t="s">
        <v>136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137</v>
      </c>
      <c r="AT120" s="217" t="s">
        <v>132</v>
      </c>
      <c r="AU120" s="217" t="s">
        <v>82</v>
      </c>
      <c r="AY120" s="19" t="s">
        <v>130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137</v>
      </c>
      <c r="BM120" s="217" t="s">
        <v>743</v>
      </c>
    </row>
    <row r="121" spans="1:47" s="2" customFormat="1" ht="12">
      <c r="A121" s="40"/>
      <c r="B121" s="41"/>
      <c r="C121" s="42"/>
      <c r="D121" s="219" t="s">
        <v>139</v>
      </c>
      <c r="E121" s="42"/>
      <c r="F121" s="220" t="s">
        <v>744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139</v>
      </c>
      <c r="AU121" s="19" t="s">
        <v>82</v>
      </c>
    </row>
    <row r="122" spans="1:51" s="13" customFormat="1" ht="12">
      <c r="A122" s="13"/>
      <c r="B122" s="224"/>
      <c r="C122" s="225"/>
      <c r="D122" s="226" t="s">
        <v>141</v>
      </c>
      <c r="E122" s="227" t="s">
        <v>19</v>
      </c>
      <c r="F122" s="228" t="s">
        <v>234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141</v>
      </c>
      <c r="AU122" s="234" t="s">
        <v>82</v>
      </c>
      <c r="AV122" s="13" t="s">
        <v>80</v>
      </c>
      <c r="AW122" s="13" t="s">
        <v>33</v>
      </c>
      <c r="AX122" s="13" t="s">
        <v>72</v>
      </c>
      <c r="AY122" s="234" t="s">
        <v>130</v>
      </c>
    </row>
    <row r="123" spans="1:51" s="14" customFormat="1" ht="12">
      <c r="A123" s="14"/>
      <c r="B123" s="235"/>
      <c r="C123" s="236"/>
      <c r="D123" s="226" t="s">
        <v>141</v>
      </c>
      <c r="E123" s="237" t="s">
        <v>19</v>
      </c>
      <c r="F123" s="238" t="s">
        <v>745</v>
      </c>
      <c r="G123" s="236"/>
      <c r="H123" s="239">
        <v>7.2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141</v>
      </c>
      <c r="AU123" s="245" t="s">
        <v>82</v>
      </c>
      <c r="AV123" s="14" t="s">
        <v>82</v>
      </c>
      <c r="AW123" s="14" t="s">
        <v>33</v>
      </c>
      <c r="AX123" s="14" t="s">
        <v>80</v>
      </c>
      <c r="AY123" s="245" t="s">
        <v>130</v>
      </c>
    </row>
    <row r="124" spans="1:65" s="2" customFormat="1" ht="37.8" customHeight="1">
      <c r="A124" s="40"/>
      <c r="B124" s="41"/>
      <c r="C124" s="206" t="s">
        <v>201</v>
      </c>
      <c r="D124" s="206" t="s">
        <v>132</v>
      </c>
      <c r="E124" s="207" t="s">
        <v>237</v>
      </c>
      <c r="F124" s="208" t="s">
        <v>238</v>
      </c>
      <c r="G124" s="209" t="s">
        <v>198</v>
      </c>
      <c r="H124" s="210">
        <v>194.75</v>
      </c>
      <c r="I124" s="211"/>
      <c r="J124" s="212">
        <f>ROUND(I124*H124,2)</f>
        <v>0</v>
      </c>
      <c r="K124" s="208" t="s">
        <v>136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137</v>
      </c>
      <c r="AT124" s="217" t="s">
        <v>132</v>
      </c>
      <c r="AU124" s="217" t="s">
        <v>82</v>
      </c>
      <c r="AY124" s="19" t="s">
        <v>130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137</v>
      </c>
      <c r="BM124" s="217" t="s">
        <v>746</v>
      </c>
    </row>
    <row r="125" spans="1:47" s="2" customFormat="1" ht="12">
      <c r="A125" s="40"/>
      <c r="B125" s="41"/>
      <c r="C125" s="42"/>
      <c r="D125" s="219" t="s">
        <v>139</v>
      </c>
      <c r="E125" s="42"/>
      <c r="F125" s="220" t="s">
        <v>240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139</v>
      </c>
      <c r="AU125" s="19" t="s">
        <v>82</v>
      </c>
    </row>
    <row r="126" spans="1:51" s="14" customFormat="1" ht="12">
      <c r="A126" s="14"/>
      <c r="B126" s="235"/>
      <c r="C126" s="236"/>
      <c r="D126" s="226" t="s">
        <v>141</v>
      </c>
      <c r="E126" s="237" t="s">
        <v>19</v>
      </c>
      <c r="F126" s="238" t="s">
        <v>747</v>
      </c>
      <c r="G126" s="236"/>
      <c r="H126" s="239">
        <v>69.8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141</v>
      </c>
      <c r="AU126" s="245" t="s">
        <v>82</v>
      </c>
      <c r="AV126" s="14" t="s">
        <v>82</v>
      </c>
      <c r="AW126" s="14" t="s">
        <v>33</v>
      </c>
      <c r="AX126" s="14" t="s">
        <v>72</v>
      </c>
      <c r="AY126" s="245" t="s">
        <v>130</v>
      </c>
    </row>
    <row r="127" spans="1:51" s="14" customFormat="1" ht="12">
      <c r="A127" s="14"/>
      <c r="B127" s="235"/>
      <c r="C127" s="236"/>
      <c r="D127" s="226" t="s">
        <v>141</v>
      </c>
      <c r="E127" s="237" t="s">
        <v>19</v>
      </c>
      <c r="F127" s="238" t="s">
        <v>748</v>
      </c>
      <c r="G127" s="236"/>
      <c r="H127" s="239">
        <v>110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141</v>
      </c>
      <c r="AU127" s="245" t="s">
        <v>82</v>
      </c>
      <c r="AV127" s="14" t="s">
        <v>82</v>
      </c>
      <c r="AW127" s="14" t="s">
        <v>33</v>
      </c>
      <c r="AX127" s="14" t="s">
        <v>72</v>
      </c>
      <c r="AY127" s="245" t="s">
        <v>130</v>
      </c>
    </row>
    <row r="128" spans="1:51" s="14" customFormat="1" ht="12">
      <c r="A128" s="14"/>
      <c r="B128" s="235"/>
      <c r="C128" s="236"/>
      <c r="D128" s="226" t="s">
        <v>141</v>
      </c>
      <c r="E128" s="237" t="s">
        <v>19</v>
      </c>
      <c r="F128" s="238" t="s">
        <v>243</v>
      </c>
      <c r="G128" s="236"/>
      <c r="H128" s="239">
        <v>0.35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141</v>
      </c>
      <c r="AU128" s="245" t="s">
        <v>82</v>
      </c>
      <c r="AV128" s="14" t="s">
        <v>82</v>
      </c>
      <c r="AW128" s="14" t="s">
        <v>33</v>
      </c>
      <c r="AX128" s="14" t="s">
        <v>72</v>
      </c>
      <c r="AY128" s="245" t="s">
        <v>130</v>
      </c>
    </row>
    <row r="129" spans="1:51" s="14" customFormat="1" ht="12">
      <c r="A129" s="14"/>
      <c r="B129" s="235"/>
      <c r="C129" s="236"/>
      <c r="D129" s="226" t="s">
        <v>141</v>
      </c>
      <c r="E129" s="237" t="s">
        <v>19</v>
      </c>
      <c r="F129" s="238" t="s">
        <v>749</v>
      </c>
      <c r="G129" s="236"/>
      <c r="H129" s="239">
        <v>12.6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141</v>
      </c>
      <c r="AU129" s="245" t="s">
        <v>82</v>
      </c>
      <c r="AV129" s="14" t="s">
        <v>82</v>
      </c>
      <c r="AW129" s="14" t="s">
        <v>33</v>
      </c>
      <c r="AX129" s="14" t="s">
        <v>72</v>
      </c>
      <c r="AY129" s="245" t="s">
        <v>130</v>
      </c>
    </row>
    <row r="130" spans="1:51" s="14" customFormat="1" ht="12">
      <c r="A130" s="14"/>
      <c r="B130" s="235"/>
      <c r="C130" s="236"/>
      <c r="D130" s="226" t="s">
        <v>141</v>
      </c>
      <c r="E130" s="237" t="s">
        <v>19</v>
      </c>
      <c r="F130" s="238" t="s">
        <v>750</v>
      </c>
      <c r="G130" s="236"/>
      <c r="H130" s="239">
        <v>7.2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141</v>
      </c>
      <c r="AU130" s="245" t="s">
        <v>82</v>
      </c>
      <c r="AV130" s="14" t="s">
        <v>82</v>
      </c>
      <c r="AW130" s="14" t="s">
        <v>33</v>
      </c>
      <c r="AX130" s="14" t="s">
        <v>72</v>
      </c>
      <c r="AY130" s="245" t="s">
        <v>130</v>
      </c>
    </row>
    <row r="131" spans="1:51" s="14" customFormat="1" ht="12">
      <c r="A131" s="14"/>
      <c r="B131" s="235"/>
      <c r="C131" s="236"/>
      <c r="D131" s="226" t="s">
        <v>141</v>
      </c>
      <c r="E131" s="237" t="s">
        <v>19</v>
      </c>
      <c r="F131" s="238" t="s">
        <v>751</v>
      </c>
      <c r="G131" s="236"/>
      <c r="H131" s="239">
        <v>-5.2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141</v>
      </c>
      <c r="AU131" s="245" t="s">
        <v>82</v>
      </c>
      <c r="AV131" s="14" t="s">
        <v>82</v>
      </c>
      <c r="AW131" s="14" t="s">
        <v>33</v>
      </c>
      <c r="AX131" s="14" t="s">
        <v>72</v>
      </c>
      <c r="AY131" s="245" t="s">
        <v>130</v>
      </c>
    </row>
    <row r="132" spans="1:51" s="15" customFormat="1" ht="12">
      <c r="A132" s="15"/>
      <c r="B132" s="246"/>
      <c r="C132" s="247"/>
      <c r="D132" s="226" t="s">
        <v>141</v>
      </c>
      <c r="E132" s="248" t="s">
        <v>19</v>
      </c>
      <c r="F132" s="249" t="s">
        <v>189</v>
      </c>
      <c r="G132" s="247"/>
      <c r="H132" s="250">
        <v>194.75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141</v>
      </c>
      <c r="AU132" s="256" t="s">
        <v>82</v>
      </c>
      <c r="AV132" s="15" t="s">
        <v>137</v>
      </c>
      <c r="AW132" s="15" t="s">
        <v>33</v>
      </c>
      <c r="AX132" s="15" t="s">
        <v>80</v>
      </c>
      <c r="AY132" s="256" t="s">
        <v>130</v>
      </c>
    </row>
    <row r="133" spans="1:65" s="2" customFormat="1" ht="37.8" customHeight="1">
      <c r="A133" s="40"/>
      <c r="B133" s="41"/>
      <c r="C133" s="206" t="s">
        <v>206</v>
      </c>
      <c r="D133" s="206" t="s">
        <v>132</v>
      </c>
      <c r="E133" s="207" t="s">
        <v>248</v>
      </c>
      <c r="F133" s="208" t="s">
        <v>249</v>
      </c>
      <c r="G133" s="209" t="s">
        <v>198</v>
      </c>
      <c r="H133" s="210">
        <v>973.75</v>
      </c>
      <c r="I133" s="211"/>
      <c r="J133" s="212">
        <f>ROUND(I133*H133,2)</f>
        <v>0</v>
      </c>
      <c r="K133" s="208" t="s">
        <v>136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137</v>
      </c>
      <c r="AT133" s="217" t="s">
        <v>132</v>
      </c>
      <c r="AU133" s="217" t="s">
        <v>82</v>
      </c>
      <c r="AY133" s="19" t="s">
        <v>130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137</v>
      </c>
      <c r="BM133" s="217" t="s">
        <v>752</v>
      </c>
    </row>
    <row r="134" spans="1:47" s="2" customFormat="1" ht="12">
      <c r="A134" s="40"/>
      <c r="B134" s="41"/>
      <c r="C134" s="42"/>
      <c r="D134" s="219" t="s">
        <v>139</v>
      </c>
      <c r="E134" s="42"/>
      <c r="F134" s="220" t="s">
        <v>251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139</v>
      </c>
      <c r="AU134" s="19" t="s">
        <v>82</v>
      </c>
    </row>
    <row r="135" spans="1:51" s="14" customFormat="1" ht="12">
      <c r="A135" s="14"/>
      <c r="B135" s="235"/>
      <c r="C135" s="236"/>
      <c r="D135" s="226" t="s">
        <v>141</v>
      </c>
      <c r="E135" s="237" t="s">
        <v>19</v>
      </c>
      <c r="F135" s="238" t="s">
        <v>753</v>
      </c>
      <c r="G135" s="236"/>
      <c r="H135" s="239">
        <v>973.75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141</v>
      </c>
      <c r="AU135" s="245" t="s">
        <v>82</v>
      </c>
      <c r="AV135" s="14" t="s">
        <v>82</v>
      </c>
      <c r="AW135" s="14" t="s">
        <v>33</v>
      </c>
      <c r="AX135" s="14" t="s">
        <v>80</v>
      </c>
      <c r="AY135" s="245" t="s">
        <v>130</v>
      </c>
    </row>
    <row r="136" spans="1:65" s="2" customFormat="1" ht="24.15" customHeight="1">
      <c r="A136" s="40"/>
      <c r="B136" s="41"/>
      <c r="C136" s="206" t="s">
        <v>188</v>
      </c>
      <c r="D136" s="206" t="s">
        <v>132</v>
      </c>
      <c r="E136" s="207" t="s">
        <v>254</v>
      </c>
      <c r="F136" s="208" t="s">
        <v>255</v>
      </c>
      <c r="G136" s="209" t="s">
        <v>198</v>
      </c>
      <c r="H136" s="210">
        <v>194.75</v>
      </c>
      <c r="I136" s="211"/>
      <c r="J136" s="212">
        <f>ROUND(I136*H136,2)</f>
        <v>0</v>
      </c>
      <c r="K136" s="208" t="s">
        <v>136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137</v>
      </c>
      <c r="AT136" s="217" t="s">
        <v>132</v>
      </c>
      <c r="AU136" s="217" t="s">
        <v>82</v>
      </c>
      <c r="AY136" s="19" t="s">
        <v>130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137</v>
      </c>
      <c r="BM136" s="217" t="s">
        <v>754</v>
      </c>
    </row>
    <row r="137" spans="1:47" s="2" customFormat="1" ht="12">
      <c r="A137" s="40"/>
      <c r="B137" s="41"/>
      <c r="C137" s="42"/>
      <c r="D137" s="219" t="s">
        <v>139</v>
      </c>
      <c r="E137" s="42"/>
      <c r="F137" s="220" t="s">
        <v>257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139</v>
      </c>
      <c r="AU137" s="19" t="s">
        <v>82</v>
      </c>
    </row>
    <row r="138" spans="1:65" s="2" customFormat="1" ht="24.15" customHeight="1">
      <c r="A138" s="40"/>
      <c r="B138" s="41"/>
      <c r="C138" s="206" t="s">
        <v>215</v>
      </c>
      <c r="D138" s="206" t="s">
        <v>132</v>
      </c>
      <c r="E138" s="207" t="s">
        <v>259</v>
      </c>
      <c r="F138" s="208" t="s">
        <v>260</v>
      </c>
      <c r="G138" s="209" t="s">
        <v>261</v>
      </c>
      <c r="H138" s="210">
        <v>350.55</v>
      </c>
      <c r="I138" s="211"/>
      <c r="J138" s="212">
        <f>ROUND(I138*H138,2)</f>
        <v>0</v>
      </c>
      <c r="K138" s="208" t="s">
        <v>136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137</v>
      </c>
      <c r="AT138" s="217" t="s">
        <v>132</v>
      </c>
      <c r="AU138" s="217" t="s">
        <v>82</v>
      </c>
      <c r="AY138" s="19" t="s">
        <v>130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137</v>
      </c>
      <c r="BM138" s="217" t="s">
        <v>755</v>
      </c>
    </row>
    <row r="139" spans="1:47" s="2" customFormat="1" ht="12">
      <c r="A139" s="40"/>
      <c r="B139" s="41"/>
      <c r="C139" s="42"/>
      <c r="D139" s="219" t="s">
        <v>139</v>
      </c>
      <c r="E139" s="42"/>
      <c r="F139" s="220" t="s">
        <v>263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139</v>
      </c>
      <c r="AU139" s="19" t="s">
        <v>82</v>
      </c>
    </row>
    <row r="140" spans="1:51" s="14" customFormat="1" ht="12">
      <c r="A140" s="14"/>
      <c r="B140" s="235"/>
      <c r="C140" s="236"/>
      <c r="D140" s="226" t="s">
        <v>141</v>
      </c>
      <c r="E140" s="237" t="s">
        <v>19</v>
      </c>
      <c r="F140" s="238" t="s">
        <v>756</v>
      </c>
      <c r="G140" s="236"/>
      <c r="H140" s="239">
        <v>350.55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141</v>
      </c>
      <c r="AU140" s="245" t="s">
        <v>82</v>
      </c>
      <c r="AV140" s="14" t="s">
        <v>82</v>
      </c>
      <c r="AW140" s="14" t="s">
        <v>33</v>
      </c>
      <c r="AX140" s="14" t="s">
        <v>80</v>
      </c>
      <c r="AY140" s="245" t="s">
        <v>130</v>
      </c>
    </row>
    <row r="141" spans="1:65" s="2" customFormat="1" ht="24.15" customHeight="1">
      <c r="A141" s="40"/>
      <c r="B141" s="41"/>
      <c r="C141" s="206" t="s">
        <v>8</v>
      </c>
      <c r="D141" s="206" t="s">
        <v>132</v>
      </c>
      <c r="E141" s="207" t="s">
        <v>265</v>
      </c>
      <c r="F141" s="208" t="s">
        <v>266</v>
      </c>
      <c r="G141" s="209" t="s">
        <v>198</v>
      </c>
      <c r="H141" s="210">
        <v>194.75</v>
      </c>
      <c r="I141" s="211"/>
      <c r="J141" s="212">
        <f>ROUND(I141*H141,2)</f>
        <v>0</v>
      </c>
      <c r="K141" s="208" t="s">
        <v>136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137</v>
      </c>
      <c r="AT141" s="217" t="s">
        <v>132</v>
      </c>
      <c r="AU141" s="217" t="s">
        <v>82</v>
      </c>
      <c r="AY141" s="19" t="s">
        <v>130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137</v>
      </c>
      <c r="BM141" s="217" t="s">
        <v>757</v>
      </c>
    </row>
    <row r="142" spans="1:47" s="2" customFormat="1" ht="12">
      <c r="A142" s="40"/>
      <c r="B142" s="41"/>
      <c r="C142" s="42"/>
      <c r="D142" s="219" t="s">
        <v>139</v>
      </c>
      <c r="E142" s="42"/>
      <c r="F142" s="220" t="s">
        <v>268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139</v>
      </c>
      <c r="AU142" s="19" t="s">
        <v>82</v>
      </c>
    </row>
    <row r="143" spans="1:51" s="14" customFormat="1" ht="12">
      <c r="A143" s="14"/>
      <c r="B143" s="235"/>
      <c r="C143" s="236"/>
      <c r="D143" s="226" t="s">
        <v>141</v>
      </c>
      <c r="E143" s="237" t="s">
        <v>19</v>
      </c>
      <c r="F143" s="238" t="s">
        <v>758</v>
      </c>
      <c r="G143" s="236"/>
      <c r="H143" s="239">
        <v>194.75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141</v>
      </c>
      <c r="AU143" s="245" t="s">
        <v>82</v>
      </c>
      <c r="AV143" s="14" t="s">
        <v>82</v>
      </c>
      <c r="AW143" s="14" t="s">
        <v>33</v>
      </c>
      <c r="AX143" s="14" t="s">
        <v>80</v>
      </c>
      <c r="AY143" s="245" t="s">
        <v>130</v>
      </c>
    </row>
    <row r="144" spans="1:65" s="2" customFormat="1" ht="24.15" customHeight="1">
      <c r="A144" s="40"/>
      <c r="B144" s="41"/>
      <c r="C144" s="206" t="s">
        <v>229</v>
      </c>
      <c r="D144" s="206" t="s">
        <v>132</v>
      </c>
      <c r="E144" s="207" t="s">
        <v>271</v>
      </c>
      <c r="F144" s="208" t="s">
        <v>272</v>
      </c>
      <c r="G144" s="209" t="s">
        <v>198</v>
      </c>
      <c r="H144" s="210">
        <v>5.2</v>
      </c>
      <c r="I144" s="211"/>
      <c r="J144" s="212">
        <f>ROUND(I144*H144,2)</f>
        <v>0</v>
      </c>
      <c r="K144" s="208" t="s">
        <v>136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137</v>
      </c>
      <c r="AT144" s="217" t="s">
        <v>132</v>
      </c>
      <c r="AU144" s="217" t="s">
        <v>82</v>
      </c>
      <c r="AY144" s="19" t="s">
        <v>130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137</v>
      </c>
      <c r="BM144" s="217" t="s">
        <v>759</v>
      </c>
    </row>
    <row r="145" spans="1:47" s="2" customFormat="1" ht="12">
      <c r="A145" s="40"/>
      <c r="B145" s="41"/>
      <c r="C145" s="42"/>
      <c r="D145" s="219" t="s">
        <v>139</v>
      </c>
      <c r="E145" s="42"/>
      <c r="F145" s="220" t="s">
        <v>274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139</v>
      </c>
      <c r="AU145" s="19" t="s">
        <v>82</v>
      </c>
    </row>
    <row r="146" spans="1:51" s="13" customFormat="1" ht="12">
      <c r="A146" s="13"/>
      <c r="B146" s="224"/>
      <c r="C146" s="225"/>
      <c r="D146" s="226" t="s">
        <v>141</v>
      </c>
      <c r="E146" s="227" t="s">
        <v>19</v>
      </c>
      <c r="F146" s="228" t="s">
        <v>234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141</v>
      </c>
      <c r="AU146" s="234" t="s">
        <v>82</v>
      </c>
      <c r="AV146" s="13" t="s">
        <v>80</v>
      </c>
      <c r="AW146" s="13" t="s">
        <v>33</v>
      </c>
      <c r="AX146" s="13" t="s">
        <v>72</v>
      </c>
      <c r="AY146" s="234" t="s">
        <v>130</v>
      </c>
    </row>
    <row r="147" spans="1:51" s="13" customFormat="1" ht="12">
      <c r="A147" s="13"/>
      <c r="B147" s="224"/>
      <c r="C147" s="225"/>
      <c r="D147" s="226" t="s">
        <v>141</v>
      </c>
      <c r="E147" s="227" t="s">
        <v>19</v>
      </c>
      <c r="F147" s="228" t="s">
        <v>275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141</v>
      </c>
      <c r="AU147" s="234" t="s">
        <v>82</v>
      </c>
      <c r="AV147" s="13" t="s">
        <v>80</v>
      </c>
      <c r="AW147" s="13" t="s">
        <v>33</v>
      </c>
      <c r="AX147" s="13" t="s">
        <v>72</v>
      </c>
      <c r="AY147" s="234" t="s">
        <v>130</v>
      </c>
    </row>
    <row r="148" spans="1:51" s="14" customFormat="1" ht="12">
      <c r="A148" s="14"/>
      <c r="B148" s="235"/>
      <c r="C148" s="236"/>
      <c r="D148" s="226" t="s">
        <v>141</v>
      </c>
      <c r="E148" s="237" t="s">
        <v>19</v>
      </c>
      <c r="F148" s="238" t="s">
        <v>760</v>
      </c>
      <c r="G148" s="236"/>
      <c r="H148" s="239">
        <v>5.2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141</v>
      </c>
      <c r="AU148" s="245" t="s">
        <v>82</v>
      </c>
      <c r="AV148" s="14" t="s">
        <v>82</v>
      </c>
      <c r="AW148" s="14" t="s">
        <v>33</v>
      </c>
      <c r="AX148" s="14" t="s">
        <v>80</v>
      </c>
      <c r="AY148" s="245" t="s">
        <v>130</v>
      </c>
    </row>
    <row r="149" spans="1:65" s="2" customFormat="1" ht="37.8" customHeight="1">
      <c r="A149" s="40"/>
      <c r="B149" s="41"/>
      <c r="C149" s="206" t="s">
        <v>236</v>
      </c>
      <c r="D149" s="206" t="s">
        <v>132</v>
      </c>
      <c r="E149" s="207" t="s">
        <v>278</v>
      </c>
      <c r="F149" s="208" t="s">
        <v>279</v>
      </c>
      <c r="G149" s="209" t="s">
        <v>198</v>
      </c>
      <c r="H149" s="210">
        <v>1.6</v>
      </c>
      <c r="I149" s="211"/>
      <c r="J149" s="212">
        <f>ROUND(I149*H149,2)</f>
        <v>0</v>
      </c>
      <c r="K149" s="208" t="s">
        <v>136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137</v>
      </c>
      <c r="AT149" s="217" t="s">
        <v>132</v>
      </c>
      <c r="AU149" s="217" t="s">
        <v>82</v>
      </c>
      <c r="AY149" s="19" t="s">
        <v>130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137</v>
      </c>
      <c r="BM149" s="217" t="s">
        <v>761</v>
      </c>
    </row>
    <row r="150" spans="1:47" s="2" customFormat="1" ht="12">
      <c r="A150" s="40"/>
      <c r="B150" s="41"/>
      <c r="C150" s="42"/>
      <c r="D150" s="219" t="s">
        <v>139</v>
      </c>
      <c r="E150" s="42"/>
      <c r="F150" s="220" t="s">
        <v>281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139</v>
      </c>
      <c r="AU150" s="19" t="s">
        <v>82</v>
      </c>
    </row>
    <row r="151" spans="1:51" s="13" customFormat="1" ht="12">
      <c r="A151" s="13"/>
      <c r="B151" s="224"/>
      <c r="C151" s="225"/>
      <c r="D151" s="226" t="s">
        <v>141</v>
      </c>
      <c r="E151" s="227" t="s">
        <v>19</v>
      </c>
      <c r="F151" s="228" t="s">
        <v>234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141</v>
      </c>
      <c r="AU151" s="234" t="s">
        <v>82</v>
      </c>
      <c r="AV151" s="13" t="s">
        <v>80</v>
      </c>
      <c r="AW151" s="13" t="s">
        <v>33</v>
      </c>
      <c r="AX151" s="13" t="s">
        <v>72</v>
      </c>
      <c r="AY151" s="234" t="s">
        <v>130</v>
      </c>
    </row>
    <row r="152" spans="1:51" s="14" customFormat="1" ht="12">
      <c r="A152" s="14"/>
      <c r="B152" s="235"/>
      <c r="C152" s="236"/>
      <c r="D152" s="226" t="s">
        <v>141</v>
      </c>
      <c r="E152" s="237" t="s">
        <v>19</v>
      </c>
      <c r="F152" s="238" t="s">
        <v>762</v>
      </c>
      <c r="G152" s="236"/>
      <c r="H152" s="239">
        <v>1.6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141</v>
      </c>
      <c r="AU152" s="245" t="s">
        <v>82</v>
      </c>
      <c r="AV152" s="14" t="s">
        <v>82</v>
      </c>
      <c r="AW152" s="14" t="s">
        <v>33</v>
      </c>
      <c r="AX152" s="14" t="s">
        <v>80</v>
      </c>
      <c r="AY152" s="245" t="s">
        <v>130</v>
      </c>
    </row>
    <row r="153" spans="1:65" s="2" customFormat="1" ht="16.5" customHeight="1">
      <c r="A153" s="40"/>
      <c r="B153" s="41"/>
      <c r="C153" s="257" t="s">
        <v>247</v>
      </c>
      <c r="D153" s="257" t="s">
        <v>284</v>
      </c>
      <c r="E153" s="258" t="s">
        <v>285</v>
      </c>
      <c r="F153" s="259" t="s">
        <v>286</v>
      </c>
      <c r="G153" s="260" t="s">
        <v>261</v>
      </c>
      <c r="H153" s="261">
        <v>3.2</v>
      </c>
      <c r="I153" s="262"/>
      <c r="J153" s="263">
        <f>ROUND(I153*H153,2)</f>
        <v>0</v>
      </c>
      <c r="K153" s="259" t="s">
        <v>136</v>
      </c>
      <c r="L153" s="264"/>
      <c r="M153" s="265" t="s">
        <v>19</v>
      </c>
      <c r="N153" s="266" t="s">
        <v>43</v>
      </c>
      <c r="O153" s="86"/>
      <c r="P153" s="215">
        <f>O153*H153</f>
        <v>0</v>
      </c>
      <c r="Q153" s="215">
        <v>1</v>
      </c>
      <c r="R153" s="215">
        <f>Q153*H153</f>
        <v>3.2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178</v>
      </c>
      <c r="AT153" s="217" t="s">
        <v>284</v>
      </c>
      <c r="AU153" s="217" t="s">
        <v>82</v>
      </c>
      <c r="AY153" s="19" t="s">
        <v>130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137</v>
      </c>
      <c r="BM153" s="217" t="s">
        <v>763</v>
      </c>
    </row>
    <row r="154" spans="1:51" s="14" customFormat="1" ht="12">
      <c r="A154" s="14"/>
      <c r="B154" s="235"/>
      <c r="C154" s="236"/>
      <c r="D154" s="226" t="s">
        <v>141</v>
      </c>
      <c r="E154" s="236"/>
      <c r="F154" s="238" t="s">
        <v>764</v>
      </c>
      <c r="G154" s="236"/>
      <c r="H154" s="239">
        <v>3.2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141</v>
      </c>
      <c r="AU154" s="245" t="s">
        <v>82</v>
      </c>
      <c r="AV154" s="14" t="s">
        <v>82</v>
      </c>
      <c r="AW154" s="14" t="s">
        <v>4</v>
      </c>
      <c r="AX154" s="14" t="s">
        <v>80</v>
      </c>
      <c r="AY154" s="245" t="s">
        <v>130</v>
      </c>
    </row>
    <row r="155" spans="1:65" s="2" customFormat="1" ht="24.15" customHeight="1">
      <c r="A155" s="40"/>
      <c r="B155" s="41"/>
      <c r="C155" s="206" t="s">
        <v>253</v>
      </c>
      <c r="D155" s="206" t="s">
        <v>132</v>
      </c>
      <c r="E155" s="207" t="s">
        <v>290</v>
      </c>
      <c r="F155" s="208" t="s">
        <v>291</v>
      </c>
      <c r="G155" s="209" t="s">
        <v>135</v>
      </c>
      <c r="H155" s="210">
        <v>41</v>
      </c>
      <c r="I155" s="211"/>
      <c r="J155" s="212">
        <f>ROUND(I155*H155,2)</f>
        <v>0</v>
      </c>
      <c r="K155" s="208" t="s">
        <v>136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137</v>
      </c>
      <c r="AT155" s="217" t="s">
        <v>132</v>
      </c>
      <c r="AU155" s="217" t="s">
        <v>82</v>
      </c>
      <c r="AY155" s="19" t="s">
        <v>130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137</v>
      </c>
      <c r="BM155" s="217" t="s">
        <v>765</v>
      </c>
    </row>
    <row r="156" spans="1:47" s="2" customFormat="1" ht="12">
      <c r="A156" s="40"/>
      <c r="B156" s="41"/>
      <c r="C156" s="42"/>
      <c r="D156" s="219" t="s">
        <v>139</v>
      </c>
      <c r="E156" s="42"/>
      <c r="F156" s="220" t="s">
        <v>293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139</v>
      </c>
      <c r="AU156" s="19" t="s">
        <v>82</v>
      </c>
    </row>
    <row r="157" spans="1:51" s="14" customFormat="1" ht="12">
      <c r="A157" s="14"/>
      <c r="B157" s="235"/>
      <c r="C157" s="236"/>
      <c r="D157" s="226" t="s">
        <v>141</v>
      </c>
      <c r="E157" s="237" t="s">
        <v>19</v>
      </c>
      <c r="F157" s="238" t="s">
        <v>381</v>
      </c>
      <c r="G157" s="236"/>
      <c r="H157" s="239">
        <v>41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141</v>
      </c>
      <c r="AU157" s="245" t="s">
        <v>82</v>
      </c>
      <c r="AV157" s="14" t="s">
        <v>82</v>
      </c>
      <c r="AW157" s="14" t="s">
        <v>33</v>
      </c>
      <c r="AX157" s="14" t="s">
        <v>80</v>
      </c>
      <c r="AY157" s="245" t="s">
        <v>130</v>
      </c>
    </row>
    <row r="158" spans="1:65" s="2" customFormat="1" ht="16.5" customHeight="1">
      <c r="A158" s="40"/>
      <c r="B158" s="41"/>
      <c r="C158" s="257" t="s">
        <v>258</v>
      </c>
      <c r="D158" s="257" t="s">
        <v>284</v>
      </c>
      <c r="E158" s="258" t="s">
        <v>295</v>
      </c>
      <c r="F158" s="259" t="s">
        <v>296</v>
      </c>
      <c r="G158" s="260" t="s">
        <v>297</v>
      </c>
      <c r="H158" s="261">
        <v>0.82</v>
      </c>
      <c r="I158" s="262"/>
      <c r="J158" s="263">
        <f>ROUND(I158*H158,2)</f>
        <v>0</v>
      </c>
      <c r="K158" s="259" t="s">
        <v>136</v>
      </c>
      <c r="L158" s="264"/>
      <c r="M158" s="265" t="s">
        <v>19</v>
      </c>
      <c r="N158" s="266" t="s">
        <v>43</v>
      </c>
      <c r="O158" s="86"/>
      <c r="P158" s="215">
        <f>O158*H158</f>
        <v>0</v>
      </c>
      <c r="Q158" s="215">
        <v>0.001</v>
      </c>
      <c r="R158" s="215">
        <f>Q158*H158</f>
        <v>0.00082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178</v>
      </c>
      <c r="AT158" s="217" t="s">
        <v>284</v>
      </c>
      <c r="AU158" s="217" t="s">
        <v>82</v>
      </c>
      <c r="AY158" s="19" t="s">
        <v>130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137</v>
      </c>
      <c r="BM158" s="217" t="s">
        <v>766</v>
      </c>
    </row>
    <row r="159" spans="1:51" s="14" customFormat="1" ht="12">
      <c r="A159" s="14"/>
      <c r="B159" s="235"/>
      <c r="C159" s="236"/>
      <c r="D159" s="226" t="s">
        <v>141</v>
      </c>
      <c r="E159" s="236"/>
      <c r="F159" s="238" t="s">
        <v>767</v>
      </c>
      <c r="G159" s="236"/>
      <c r="H159" s="239">
        <v>0.82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141</v>
      </c>
      <c r="AU159" s="245" t="s">
        <v>82</v>
      </c>
      <c r="AV159" s="14" t="s">
        <v>82</v>
      </c>
      <c r="AW159" s="14" t="s">
        <v>4</v>
      </c>
      <c r="AX159" s="14" t="s">
        <v>80</v>
      </c>
      <c r="AY159" s="245" t="s">
        <v>130</v>
      </c>
    </row>
    <row r="160" spans="1:65" s="2" customFormat="1" ht="21.75" customHeight="1">
      <c r="A160" s="40"/>
      <c r="B160" s="41"/>
      <c r="C160" s="206" t="s">
        <v>7</v>
      </c>
      <c r="D160" s="206" t="s">
        <v>132</v>
      </c>
      <c r="E160" s="207" t="s">
        <v>301</v>
      </c>
      <c r="F160" s="208" t="s">
        <v>302</v>
      </c>
      <c r="G160" s="209" t="s">
        <v>135</v>
      </c>
      <c r="H160" s="210">
        <v>164</v>
      </c>
      <c r="I160" s="211"/>
      <c r="J160" s="212">
        <f>ROUND(I160*H160,2)</f>
        <v>0</v>
      </c>
      <c r="K160" s="208" t="s">
        <v>136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137</v>
      </c>
      <c r="AT160" s="217" t="s">
        <v>132</v>
      </c>
      <c r="AU160" s="217" t="s">
        <v>82</v>
      </c>
      <c r="AY160" s="19" t="s">
        <v>130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137</v>
      </c>
      <c r="BM160" s="217" t="s">
        <v>768</v>
      </c>
    </row>
    <row r="161" spans="1:47" s="2" customFormat="1" ht="12">
      <c r="A161" s="40"/>
      <c r="B161" s="41"/>
      <c r="C161" s="42"/>
      <c r="D161" s="219" t="s">
        <v>139</v>
      </c>
      <c r="E161" s="42"/>
      <c r="F161" s="220" t="s">
        <v>304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139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141</v>
      </c>
      <c r="E162" s="227" t="s">
        <v>19</v>
      </c>
      <c r="F162" s="228" t="s">
        <v>305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141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130</v>
      </c>
    </row>
    <row r="163" spans="1:51" s="14" customFormat="1" ht="12">
      <c r="A163" s="14"/>
      <c r="B163" s="235"/>
      <c r="C163" s="236"/>
      <c r="D163" s="226" t="s">
        <v>141</v>
      </c>
      <c r="E163" s="237" t="s">
        <v>19</v>
      </c>
      <c r="F163" s="238" t="s">
        <v>769</v>
      </c>
      <c r="G163" s="236"/>
      <c r="H163" s="239">
        <v>164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141</v>
      </c>
      <c r="AU163" s="245" t="s">
        <v>82</v>
      </c>
      <c r="AV163" s="14" t="s">
        <v>82</v>
      </c>
      <c r="AW163" s="14" t="s">
        <v>33</v>
      </c>
      <c r="AX163" s="14" t="s">
        <v>80</v>
      </c>
      <c r="AY163" s="245" t="s">
        <v>130</v>
      </c>
    </row>
    <row r="164" spans="1:65" s="2" customFormat="1" ht="16.5" customHeight="1">
      <c r="A164" s="40"/>
      <c r="B164" s="41"/>
      <c r="C164" s="257" t="s">
        <v>270</v>
      </c>
      <c r="D164" s="257" t="s">
        <v>284</v>
      </c>
      <c r="E164" s="258" t="s">
        <v>308</v>
      </c>
      <c r="F164" s="259" t="s">
        <v>309</v>
      </c>
      <c r="G164" s="260" t="s">
        <v>261</v>
      </c>
      <c r="H164" s="261">
        <v>13.12</v>
      </c>
      <c r="I164" s="262"/>
      <c r="J164" s="263">
        <f>ROUND(I164*H164,2)</f>
        <v>0</v>
      </c>
      <c r="K164" s="259" t="s">
        <v>136</v>
      </c>
      <c r="L164" s="264"/>
      <c r="M164" s="265" t="s">
        <v>19</v>
      </c>
      <c r="N164" s="266" t="s">
        <v>43</v>
      </c>
      <c r="O164" s="86"/>
      <c r="P164" s="215">
        <f>O164*H164</f>
        <v>0</v>
      </c>
      <c r="Q164" s="215">
        <v>1</v>
      </c>
      <c r="R164" s="215">
        <f>Q164*H164</f>
        <v>13.12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178</v>
      </c>
      <c r="AT164" s="217" t="s">
        <v>284</v>
      </c>
      <c r="AU164" s="217" t="s">
        <v>82</v>
      </c>
      <c r="AY164" s="19" t="s">
        <v>130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137</v>
      </c>
      <c r="BM164" s="217" t="s">
        <v>770</v>
      </c>
    </row>
    <row r="165" spans="1:51" s="14" customFormat="1" ht="12">
      <c r="A165" s="14"/>
      <c r="B165" s="235"/>
      <c r="C165" s="236"/>
      <c r="D165" s="226" t="s">
        <v>141</v>
      </c>
      <c r="E165" s="237" t="s">
        <v>19</v>
      </c>
      <c r="F165" s="238" t="s">
        <v>771</v>
      </c>
      <c r="G165" s="236"/>
      <c r="H165" s="239">
        <v>13.12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141</v>
      </c>
      <c r="AU165" s="245" t="s">
        <v>82</v>
      </c>
      <c r="AV165" s="14" t="s">
        <v>82</v>
      </c>
      <c r="AW165" s="14" t="s">
        <v>33</v>
      </c>
      <c r="AX165" s="14" t="s">
        <v>80</v>
      </c>
      <c r="AY165" s="245" t="s">
        <v>130</v>
      </c>
    </row>
    <row r="166" spans="1:63" s="12" customFormat="1" ht="22.8" customHeight="1">
      <c r="A166" s="12"/>
      <c r="B166" s="190"/>
      <c r="C166" s="191"/>
      <c r="D166" s="192" t="s">
        <v>71</v>
      </c>
      <c r="E166" s="204" t="s">
        <v>137</v>
      </c>
      <c r="F166" s="204" t="s">
        <v>327</v>
      </c>
      <c r="G166" s="191"/>
      <c r="H166" s="191"/>
      <c r="I166" s="194"/>
      <c r="J166" s="205">
        <f>BK166</f>
        <v>0</v>
      </c>
      <c r="K166" s="191"/>
      <c r="L166" s="196"/>
      <c r="M166" s="197"/>
      <c r="N166" s="198"/>
      <c r="O166" s="198"/>
      <c r="P166" s="199">
        <f>SUM(P167:P170)</f>
        <v>0</v>
      </c>
      <c r="Q166" s="198"/>
      <c r="R166" s="199">
        <f>SUM(R167:R170)</f>
        <v>0.7563080000000001</v>
      </c>
      <c r="S166" s="198"/>
      <c r="T166" s="200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1" t="s">
        <v>80</v>
      </c>
      <c r="AT166" s="202" t="s">
        <v>71</v>
      </c>
      <c r="AU166" s="202" t="s">
        <v>80</v>
      </c>
      <c r="AY166" s="201" t="s">
        <v>130</v>
      </c>
      <c r="BK166" s="203">
        <f>SUM(BK167:BK170)</f>
        <v>0</v>
      </c>
    </row>
    <row r="167" spans="1:65" s="2" customFormat="1" ht="21.75" customHeight="1">
      <c r="A167" s="40"/>
      <c r="B167" s="41"/>
      <c r="C167" s="206" t="s">
        <v>277</v>
      </c>
      <c r="D167" s="206" t="s">
        <v>132</v>
      </c>
      <c r="E167" s="207" t="s">
        <v>329</v>
      </c>
      <c r="F167" s="208" t="s">
        <v>330</v>
      </c>
      <c r="G167" s="209" t="s">
        <v>198</v>
      </c>
      <c r="H167" s="210">
        <v>0.4</v>
      </c>
      <c r="I167" s="211"/>
      <c r="J167" s="212">
        <f>ROUND(I167*H167,2)</f>
        <v>0</v>
      </c>
      <c r="K167" s="208" t="s">
        <v>136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1.89077</v>
      </c>
      <c r="R167" s="215">
        <f>Q167*H167</f>
        <v>0.7563080000000001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137</v>
      </c>
      <c r="AT167" s="217" t="s">
        <v>132</v>
      </c>
      <c r="AU167" s="217" t="s">
        <v>82</v>
      </c>
      <c r="AY167" s="19" t="s">
        <v>130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137</v>
      </c>
      <c r="BM167" s="217" t="s">
        <v>772</v>
      </c>
    </row>
    <row r="168" spans="1:47" s="2" customFormat="1" ht="12">
      <c r="A168" s="40"/>
      <c r="B168" s="41"/>
      <c r="C168" s="42"/>
      <c r="D168" s="219" t="s">
        <v>139</v>
      </c>
      <c r="E168" s="42"/>
      <c r="F168" s="220" t="s">
        <v>332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139</v>
      </c>
      <c r="AU168" s="19" t="s">
        <v>82</v>
      </c>
    </row>
    <row r="169" spans="1:51" s="13" customFormat="1" ht="12">
      <c r="A169" s="13"/>
      <c r="B169" s="224"/>
      <c r="C169" s="225"/>
      <c r="D169" s="226" t="s">
        <v>141</v>
      </c>
      <c r="E169" s="227" t="s">
        <v>19</v>
      </c>
      <c r="F169" s="228" t="s">
        <v>234</v>
      </c>
      <c r="G169" s="225"/>
      <c r="H169" s="227" t="s">
        <v>19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141</v>
      </c>
      <c r="AU169" s="234" t="s">
        <v>82</v>
      </c>
      <c r="AV169" s="13" t="s">
        <v>80</v>
      </c>
      <c r="AW169" s="13" t="s">
        <v>33</v>
      </c>
      <c r="AX169" s="13" t="s">
        <v>72</v>
      </c>
      <c r="AY169" s="234" t="s">
        <v>130</v>
      </c>
    </row>
    <row r="170" spans="1:51" s="14" customFormat="1" ht="12">
      <c r="A170" s="14"/>
      <c r="B170" s="235"/>
      <c r="C170" s="236"/>
      <c r="D170" s="226" t="s">
        <v>141</v>
      </c>
      <c r="E170" s="237" t="s">
        <v>19</v>
      </c>
      <c r="F170" s="238" t="s">
        <v>773</v>
      </c>
      <c r="G170" s="236"/>
      <c r="H170" s="239">
        <v>0.4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141</v>
      </c>
      <c r="AU170" s="245" t="s">
        <v>82</v>
      </c>
      <c r="AV170" s="14" t="s">
        <v>82</v>
      </c>
      <c r="AW170" s="14" t="s">
        <v>33</v>
      </c>
      <c r="AX170" s="14" t="s">
        <v>80</v>
      </c>
      <c r="AY170" s="245" t="s">
        <v>130</v>
      </c>
    </row>
    <row r="171" spans="1:63" s="12" customFormat="1" ht="22.8" customHeight="1">
      <c r="A171" s="12"/>
      <c r="B171" s="190"/>
      <c r="C171" s="191"/>
      <c r="D171" s="192" t="s">
        <v>71</v>
      </c>
      <c r="E171" s="204" t="s">
        <v>159</v>
      </c>
      <c r="F171" s="204" t="s">
        <v>334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SUM(P172:P197)</f>
        <v>0</v>
      </c>
      <c r="Q171" s="198"/>
      <c r="R171" s="199">
        <f>SUM(R172:R197)</f>
        <v>80.64578</v>
      </c>
      <c r="S171" s="198"/>
      <c r="T171" s="200">
        <f>SUM(T172:T197)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80</v>
      </c>
      <c r="AT171" s="202" t="s">
        <v>71</v>
      </c>
      <c r="AU171" s="202" t="s">
        <v>80</v>
      </c>
      <c r="AY171" s="201" t="s">
        <v>130</v>
      </c>
      <c r="BK171" s="203">
        <f>SUM(BK172:BK197)</f>
        <v>0</v>
      </c>
    </row>
    <row r="172" spans="1:65" s="2" customFormat="1" ht="21.75" customHeight="1">
      <c r="A172" s="40"/>
      <c r="B172" s="41"/>
      <c r="C172" s="206" t="s">
        <v>283</v>
      </c>
      <c r="D172" s="206" t="s">
        <v>132</v>
      </c>
      <c r="E172" s="207" t="s">
        <v>336</v>
      </c>
      <c r="F172" s="208" t="s">
        <v>337</v>
      </c>
      <c r="G172" s="209" t="s">
        <v>135</v>
      </c>
      <c r="H172" s="210">
        <v>77</v>
      </c>
      <c r="I172" s="211"/>
      <c r="J172" s="212">
        <f>ROUND(I172*H172,2)</f>
        <v>0</v>
      </c>
      <c r="K172" s="208" t="s">
        <v>136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137</v>
      </c>
      <c r="AT172" s="217" t="s">
        <v>132</v>
      </c>
      <c r="AU172" s="217" t="s">
        <v>82</v>
      </c>
      <c r="AY172" s="19" t="s">
        <v>130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137</v>
      </c>
      <c r="BM172" s="217" t="s">
        <v>774</v>
      </c>
    </row>
    <row r="173" spans="1:47" s="2" customFormat="1" ht="12">
      <c r="A173" s="40"/>
      <c r="B173" s="41"/>
      <c r="C173" s="42"/>
      <c r="D173" s="219" t="s">
        <v>139</v>
      </c>
      <c r="E173" s="42"/>
      <c r="F173" s="220" t="s">
        <v>339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139</v>
      </c>
      <c r="AU173" s="19" t="s">
        <v>82</v>
      </c>
    </row>
    <row r="174" spans="1:51" s="13" customFormat="1" ht="12">
      <c r="A174" s="13"/>
      <c r="B174" s="224"/>
      <c r="C174" s="225"/>
      <c r="D174" s="226" t="s">
        <v>141</v>
      </c>
      <c r="E174" s="227" t="s">
        <v>19</v>
      </c>
      <c r="F174" s="228" t="s">
        <v>340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141</v>
      </c>
      <c r="AU174" s="234" t="s">
        <v>82</v>
      </c>
      <c r="AV174" s="13" t="s">
        <v>80</v>
      </c>
      <c r="AW174" s="13" t="s">
        <v>33</v>
      </c>
      <c r="AX174" s="13" t="s">
        <v>72</v>
      </c>
      <c r="AY174" s="234" t="s">
        <v>130</v>
      </c>
    </row>
    <row r="175" spans="1:51" s="14" customFormat="1" ht="12">
      <c r="A175" s="14"/>
      <c r="B175" s="235"/>
      <c r="C175" s="236"/>
      <c r="D175" s="226" t="s">
        <v>141</v>
      </c>
      <c r="E175" s="237" t="s">
        <v>19</v>
      </c>
      <c r="F175" s="238" t="s">
        <v>515</v>
      </c>
      <c r="G175" s="236"/>
      <c r="H175" s="239">
        <v>77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141</v>
      </c>
      <c r="AU175" s="245" t="s">
        <v>82</v>
      </c>
      <c r="AV175" s="14" t="s">
        <v>82</v>
      </c>
      <c r="AW175" s="14" t="s">
        <v>33</v>
      </c>
      <c r="AX175" s="14" t="s">
        <v>80</v>
      </c>
      <c r="AY175" s="245" t="s">
        <v>130</v>
      </c>
    </row>
    <row r="176" spans="1:65" s="2" customFormat="1" ht="21.75" customHeight="1">
      <c r="A176" s="40"/>
      <c r="B176" s="41"/>
      <c r="C176" s="206" t="s">
        <v>289</v>
      </c>
      <c r="D176" s="206" t="s">
        <v>132</v>
      </c>
      <c r="E176" s="207" t="s">
        <v>349</v>
      </c>
      <c r="F176" s="208" t="s">
        <v>350</v>
      </c>
      <c r="G176" s="209" t="s">
        <v>135</v>
      </c>
      <c r="H176" s="210">
        <v>277</v>
      </c>
      <c r="I176" s="211"/>
      <c r="J176" s="212">
        <f>ROUND(I176*H176,2)</f>
        <v>0</v>
      </c>
      <c r="K176" s="208" t="s">
        <v>136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137</v>
      </c>
      <c r="AT176" s="217" t="s">
        <v>132</v>
      </c>
      <c r="AU176" s="217" t="s">
        <v>82</v>
      </c>
      <c r="AY176" s="19" t="s">
        <v>130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137</v>
      </c>
      <c r="BM176" s="217" t="s">
        <v>775</v>
      </c>
    </row>
    <row r="177" spans="1:47" s="2" customFormat="1" ht="12">
      <c r="A177" s="40"/>
      <c r="B177" s="41"/>
      <c r="C177" s="42"/>
      <c r="D177" s="219" t="s">
        <v>139</v>
      </c>
      <c r="E177" s="42"/>
      <c r="F177" s="220" t="s">
        <v>352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139</v>
      </c>
      <c r="AU177" s="19" t="s">
        <v>82</v>
      </c>
    </row>
    <row r="178" spans="1:51" s="13" customFormat="1" ht="12">
      <c r="A178" s="13"/>
      <c r="B178" s="224"/>
      <c r="C178" s="225"/>
      <c r="D178" s="226" t="s">
        <v>141</v>
      </c>
      <c r="E178" s="227" t="s">
        <v>19</v>
      </c>
      <c r="F178" s="228" t="s">
        <v>353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141</v>
      </c>
      <c r="AU178" s="234" t="s">
        <v>82</v>
      </c>
      <c r="AV178" s="13" t="s">
        <v>80</v>
      </c>
      <c r="AW178" s="13" t="s">
        <v>33</v>
      </c>
      <c r="AX178" s="13" t="s">
        <v>72</v>
      </c>
      <c r="AY178" s="234" t="s">
        <v>130</v>
      </c>
    </row>
    <row r="179" spans="1:51" s="14" customFormat="1" ht="12">
      <c r="A179" s="14"/>
      <c r="B179" s="235"/>
      <c r="C179" s="236"/>
      <c r="D179" s="226" t="s">
        <v>141</v>
      </c>
      <c r="E179" s="237" t="s">
        <v>19</v>
      </c>
      <c r="F179" s="238" t="s">
        <v>776</v>
      </c>
      <c r="G179" s="236"/>
      <c r="H179" s="239">
        <v>277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141</v>
      </c>
      <c r="AU179" s="245" t="s">
        <v>82</v>
      </c>
      <c r="AV179" s="14" t="s">
        <v>82</v>
      </c>
      <c r="AW179" s="14" t="s">
        <v>33</v>
      </c>
      <c r="AX179" s="14" t="s">
        <v>80</v>
      </c>
      <c r="AY179" s="245" t="s">
        <v>130</v>
      </c>
    </row>
    <row r="180" spans="1:65" s="2" customFormat="1" ht="24.15" customHeight="1">
      <c r="A180" s="40"/>
      <c r="B180" s="41"/>
      <c r="C180" s="206" t="s">
        <v>172</v>
      </c>
      <c r="D180" s="206" t="s">
        <v>132</v>
      </c>
      <c r="E180" s="207" t="s">
        <v>356</v>
      </c>
      <c r="F180" s="208" t="s">
        <v>357</v>
      </c>
      <c r="G180" s="209" t="s">
        <v>135</v>
      </c>
      <c r="H180" s="210">
        <v>77</v>
      </c>
      <c r="I180" s="211"/>
      <c r="J180" s="212">
        <f>ROUND(I180*H180,2)</f>
        <v>0</v>
      </c>
      <c r="K180" s="208" t="s">
        <v>136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137</v>
      </c>
      <c r="AT180" s="217" t="s">
        <v>132</v>
      </c>
      <c r="AU180" s="217" t="s">
        <v>82</v>
      </c>
      <c r="AY180" s="19" t="s">
        <v>130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137</v>
      </c>
      <c r="BM180" s="217" t="s">
        <v>777</v>
      </c>
    </row>
    <row r="181" spans="1:47" s="2" customFormat="1" ht="12">
      <c r="A181" s="40"/>
      <c r="B181" s="41"/>
      <c r="C181" s="42"/>
      <c r="D181" s="219" t="s">
        <v>139</v>
      </c>
      <c r="E181" s="42"/>
      <c r="F181" s="220" t="s">
        <v>359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139</v>
      </c>
      <c r="AU181" s="19" t="s">
        <v>82</v>
      </c>
    </row>
    <row r="182" spans="1:51" s="13" customFormat="1" ht="12">
      <c r="A182" s="13"/>
      <c r="B182" s="224"/>
      <c r="C182" s="225"/>
      <c r="D182" s="226" t="s">
        <v>141</v>
      </c>
      <c r="E182" s="227" t="s">
        <v>19</v>
      </c>
      <c r="F182" s="228" t="s">
        <v>340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141</v>
      </c>
      <c r="AU182" s="234" t="s">
        <v>82</v>
      </c>
      <c r="AV182" s="13" t="s">
        <v>80</v>
      </c>
      <c r="AW182" s="13" t="s">
        <v>33</v>
      </c>
      <c r="AX182" s="13" t="s">
        <v>72</v>
      </c>
      <c r="AY182" s="234" t="s">
        <v>130</v>
      </c>
    </row>
    <row r="183" spans="1:51" s="14" customFormat="1" ht="12">
      <c r="A183" s="14"/>
      <c r="B183" s="235"/>
      <c r="C183" s="236"/>
      <c r="D183" s="226" t="s">
        <v>141</v>
      </c>
      <c r="E183" s="237" t="s">
        <v>19</v>
      </c>
      <c r="F183" s="238" t="s">
        <v>515</v>
      </c>
      <c r="G183" s="236"/>
      <c r="H183" s="239">
        <v>77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141</v>
      </c>
      <c r="AU183" s="245" t="s">
        <v>82</v>
      </c>
      <c r="AV183" s="14" t="s">
        <v>82</v>
      </c>
      <c r="AW183" s="14" t="s">
        <v>33</v>
      </c>
      <c r="AX183" s="14" t="s">
        <v>80</v>
      </c>
      <c r="AY183" s="245" t="s">
        <v>130</v>
      </c>
    </row>
    <row r="184" spans="1:65" s="2" customFormat="1" ht="16.5" customHeight="1">
      <c r="A184" s="40"/>
      <c r="B184" s="41"/>
      <c r="C184" s="206" t="s">
        <v>300</v>
      </c>
      <c r="D184" s="206" t="s">
        <v>132</v>
      </c>
      <c r="E184" s="207" t="s">
        <v>361</v>
      </c>
      <c r="F184" s="208" t="s">
        <v>362</v>
      </c>
      <c r="G184" s="209" t="s">
        <v>135</v>
      </c>
      <c r="H184" s="210">
        <v>77</v>
      </c>
      <c r="I184" s="211"/>
      <c r="J184" s="212">
        <f>ROUND(I184*H184,2)</f>
        <v>0</v>
      </c>
      <c r="K184" s="208" t="s">
        <v>136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137</v>
      </c>
      <c r="AT184" s="217" t="s">
        <v>132</v>
      </c>
      <c r="AU184" s="217" t="s">
        <v>82</v>
      </c>
      <c r="AY184" s="19" t="s">
        <v>130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137</v>
      </c>
      <c r="BM184" s="217" t="s">
        <v>778</v>
      </c>
    </row>
    <row r="185" spans="1:47" s="2" customFormat="1" ht="12">
      <c r="A185" s="40"/>
      <c r="B185" s="41"/>
      <c r="C185" s="42"/>
      <c r="D185" s="219" t="s">
        <v>139</v>
      </c>
      <c r="E185" s="42"/>
      <c r="F185" s="220" t="s">
        <v>364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139</v>
      </c>
      <c r="AU185" s="19" t="s">
        <v>82</v>
      </c>
    </row>
    <row r="186" spans="1:51" s="13" customFormat="1" ht="12">
      <c r="A186" s="13"/>
      <c r="B186" s="224"/>
      <c r="C186" s="225"/>
      <c r="D186" s="226" t="s">
        <v>141</v>
      </c>
      <c r="E186" s="227" t="s">
        <v>19</v>
      </c>
      <c r="F186" s="228" t="s">
        <v>365</v>
      </c>
      <c r="G186" s="225"/>
      <c r="H186" s="227" t="s">
        <v>19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141</v>
      </c>
      <c r="AU186" s="234" t="s">
        <v>82</v>
      </c>
      <c r="AV186" s="13" t="s">
        <v>80</v>
      </c>
      <c r="AW186" s="13" t="s">
        <v>33</v>
      </c>
      <c r="AX186" s="13" t="s">
        <v>72</v>
      </c>
      <c r="AY186" s="234" t="s">
        <v>130</v>
      </c>
    </row>
    <row r="187" spans="1:51" s="14" customFormat="1" ht="12">
      <c r="A187" s="14"/>
      <c r="B187" s="235"/>
      <c r="C187" s="236"/>
      <c r="D187" s="226" t="s">
        <v>141</v>
      </c>
      <c r="E187" s="237" t="s">
        <v>19</v>
      </c>
      <c r="F187" s="238" t="s">
        <v>515</v>
      </c>
      <c r="G187" s="236"/>
      <c r="H187" s="239">
        <v>77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141</v>
      </c>
      <c r="AU187" s="245" t="s">
        <v>82</v>
      </c>
      <c r="AV187" s="14" t="s">
        <v>82</v>
      </c>
      <c r="AW187" s="14" t="s">
        <v>33</v>
      </c>
      <c r="AX187" s="14" t="s">
        <v>80</v>
      </c>
      <c r="AY187" s="245" t="s">
        <v>130</v>
      </c>
    </row>
    <row r="188" spans="1:65" s="2" customFormat="1" ht="24.15" customHeight="1">
      <c r="A188" s="40"/>
      <c r="B188" s="41"/>
      <c r="C188" s="206" t="s">
        <v>307</v>
      </c>
      <c r="D188" s="206" t="s">
        <v>132</v>
      </c>
      <c r="E188" s="207" t="s">
        <v>367</v>
      </c>
      <c r="F188" s="208" t="s">
        <v>368</v>
      </c>
      <c r="G188" s="209" t="s">
        <v>135</v>
      </c>
      <c r="H188" s="210">
        <v>77</v>
      </c>
      <c r="I188" s="211"/>
      <c r="J188" s="212">
        <f>ROUND(I188*H188,2)</f>
        <v>0</v>
      </c>
      <c r="K188" s="208" t="s">
        <v>136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137</v>
      </c>
      <c r="AT188" s="217" t="s">
        <v>132</v>
      </c>
      <c r="AU188" s="217" t="s">
        <v>82</v>
      </c>
      <c r="AY188" s="19" t="s">
        <v>130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137</v>
      </c>
      <c r="BM188" s="217" t="s">
        <v>779</v>
      </c>
    </row>
    <row r="189" spans="1:47" s="2" customFormat="1" ht="12">
      <c r="A189" s="40"/>
      <c r="B189" s="41"/>
      <c r="C189" s="42"/>
      <c r="D189" s="219" t="s">
        <v>139</v>
      </c>
      <c r="E189" s="42"/>
      <c r="F189" s="220" t="s">
        <v>370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139</v>
      </c>
      <c r="AU189" s="19" t="s">
        <v>82</v>
      </c>
    </row>
    <row r="190" spans="1:51" s="13" customFormat="1" ht="12">
      <c r="A190" s="13"/>
      <c r="B190" s="224"/>
      <c r="C190" s="225"/>
      <c r="D190" s="226" t="s">
        <v>141</v>
      </c>
      <c r="E190" s="227" t="s">
        <v>19</v>
      </c>
      <c r="F190" s="228" t="s">
        <v>340</v>
      </c>
      <c r="G190" s="225"/>
      <c r="H190" s="227" t="s">
        <v>19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141</v>
      </c>
      <c r="AU190" s="234" t="s">
        <v>82</v>
      </c>
      <c r="AV190" s="13" t="s">
        <v>80</v>
      </c>
      <c r="AW190" s="13" t="s">
        <v>33</v>
      </c>
      <c r="AX190" s="13" t="s">
        <v>72</v>
      </c>
      <c r="AY190" s="234" t="s">
        <v>130</v>
      </c>
    </row>
    <row r="191" spans="1:51" s="14" customFormat="1" ht="12">
      <c r="A191" s="14"/>
      <c r="B191" s="235"/>
      <c r="C191" s="236"/>
      <c r="D191" s="226" t="s">
        <v>141</v>
      </c>
      <c r="E191" s="237" t="s">
        <v>19</v>
      </c>
      <c r="F191" s="238" t="s">
        <v>515</v>
      </c>
      <c r="G191" s="236"/>
      <c r="H191" s="239">
        <v>77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141</v>
      </c>
      <c r="AU191" s="245" t="s">
        <v>82</v>
      </c>
      <c r="AV191" s="14" t="s">
        <v>82</v>
      </c>
      <c r="AW191" s="14" t="s">
        <v>33</v>
      </c>
      <c r="AX191" s="14" t="s">
        <v>80</v>
      </c>
      <c r="AY191" s="245" t="s">
        <v>130</v>
      </c>
    </row>
    <row r="192" spans="1:65" s="2" customFormat="1" ht="44.25" customHeight="1">
      <c r="A192" s="40"/>
      <c r="B192" s="41"/>
      <c r="C192" s="206" t="s">
        <v>313</v>
      </c>
      <c r="D192" s="206" t="s">
        <v>132</v>
      </c>
      <c r="E192" s="207" t="s">
        <v>780</v>
      </c>
      <c r="F192" s="208" t="s">
        <v>781</v>
      </c>
      <c r="G192" s="209" t="s">
        <v>135</v>
      </c>
      <c r="H192" s="210">
        <v>277</v>
      </c>
      <c r="I192" s="211"/>
      <c r="J192" s="212">
        <f>ROUND(I192*H192,2)</f>
        <v>0</v>
      </c>
      <c r="K192" s="208" t="s">
        <v>136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0.11162</v>
      </c>
      <c r="R192" s="215">
        <f>Q192*H192</f>
        <v>30.91874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137</v>
      </c>
      <c r="AT192" s="217" t="s">
        <v>132</v>
      </c>
      <c r="AU192" s="217" t="s">
        <v>82</v>
      </c>
      <c r="AY192" s="19" t="s">
        <v>130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137</v>
      </c>
      <c r="BM192" s="217" t="s">
        <v>782</v>
      </c>
    </row>
    <row r="193" spans="1:47" s="2" customFormat="1" ht="12">
      <c r="A193" s="40"/>
      <c r="B193" s="41"/>
      <c r="C193" s="42"/>
      <c r="D193" s="219" t="s">
        <v>139</v>
      </c>
      <c r="E193" s="42"/>
      <c r="F193" s="220" t="s">
        <v>783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139</v>
      </c>
      <c r="AU193" s="19" t="s">
        <v>82</v>
      </c>
    </row>
    <row r="194" spans="1:51" s="13" customFormat="1" ht="12">
      <c r="A194" s="13"/>
      <c r="B194" s="224"/>
      <c r="C194" s="225"/>
      <c r="D194" s="226" t="s">
        <v>141</v>
      </c>
      <c r="E194" s="227" t="s">
        <v>19</v>
      </c>
      <c r="F194" s="228" t="s">
        <v>353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141</v>
      </c>
      <c r="AU194" s="234" t="s">
        <v>82</v>
      </c>
      <c r="AV194" s="13" t="s">
        <v>80</v>
      </c>
      <c r="AW194" s="13" t="s">
        <v>33</v>
      </c>
      <c r="AX194" s="13" t="s">
        <v>72</v>
      </c>
      <c r="AY194" s="234" t="s">
        <v>130</v>
      </c>
    </row>
    <row r="195" spans="1:51" s="14" customFormat="1" ht="12">
      <c r="A195" s="14"/>
      <c r="B195" s="235"/>
      <c r="C195" s="236"/>
      <c r="D195" s="226" t="s">
        <v>141</v>
      </c>
      <c r="E195" s="237" t="s">
        <v>19</v>
      </c>
      <c r="F195" s="238" t="s">
        <v>776</v>
      </c>
      <c r="G195" s="236"/>
      <c r="H195" s="239">
        <v>277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141</v>
      </c>
      <c r="AU195" s="245" t="s">
        <v>82</v>
      </c>
      <c r="AV195" s="14" t="s">
        <v>82</v>
      </c>
      <c r="AW195" s="14" t="s">
        <v>33</v>
      </c>
      <c r="AX195" s="14" t="s">
        <v>80</v>
      </c>
      <c r="AY195" s="245" t="s">
        <v>130</v>
      </c>
    </row>
    <row r="196" spans="1:65" s="2" customFormat="1" ht="16.5" customHeight="1">
      <c r="A196" s="40"/>
      <c r="B196" s="41"/>
      <c r="C196" s="257" t="s">
        <v>319</v>
      </c>
      <c r="D196" s="257" t="s">
        <v>284</v>
      </c>
      <c r="E196" s="258" t="s">
        <v>392</v>
      </c>
      <c r="F196" s="259" t="s">
        <v>393</v>
      </c>
      <c r="G196" s="260" t="s">
        <v>135</v>
      </c>
      <c r="H196" s="261">
        <v>282.54</v>
      </c>
      <c r="I196" s="262"/>
      <c r="J196" s="263">
        <f>ROUND(I196*H196,2)</f>
        <v>0</v>
      </c>
      <c r="K196" s="259" t="s">
        <v>136</v>
      </c>
      <c r="L196" s="264"/>
      <c r="M196" s="265" t="s">
        <v>19</v>
      </c>
      <c r="N196" s="266" t="s">
        <v>43</v>
      </c>
      <c r="O196" s="86"/>
      <c r="P196" s="215">
        <f>O196*H196</f>
        <v>0</v>
      </c>
      <c r="Q196" s="215">
        <v>0.176</v>
      </c>
      <c r="R196" s="215">
        <f>Q196*H196</f>
        <v>49.72704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178</v>
      </c>
      <c r="AT196" s="217" t="s">
        <v>284</v>
      </c>
      <c r="AU196" s="217" t="s">
        <v>82</v>
      </c>
      <c r="AY196" s="19" t="s">
        <v>130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137</v>
      </c>
      <c r="BM196" s="217" t="s">
        <v>784</v>
      </c>
    </row>
    <row r="197" spans="1:51" s="14" customFormat="1" ht="12">
      <c r="A197" s="14"/>
      <c r="B197" s="235"/>
      <c r="C197" s="236"/>
      <c r="D197" s="226" t="s">
        <v>141</v>
      </c>
      <c r="E197" s="236"/>
      <c r="F197" s="238" t="s">
        <v>785</v>
      </c>
      <c r="G197" s="236"/>
      <c r="H197" s="239">
        <v>282.54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141</v>
      </c>
      <c r="AU197" s="245" t="s">
        <v>82</v>
      </c>
      <c r="AV197" s="14" t="s">
        <v>82</v>
      </c>
      <c r="AW197" s="14" t="s">
        <v>4</v>
      </c>
      <c r="AX197" s="14" t="s">
        <v>80</v>
      </c>
      <c r="AY197" s="245" t="s">
        <v>130</v>
      </c>
    </row>
    <row r="198" spans="1:63" s="12" customFormat="1" ht="22.8" customHeight="1">
      <c r="A198" s="12"/>
      <c r="B198" s="190"/>
      <c r="C198" s="191"/>
      <c r="D198" s="192" t="s">
        <v>71</v>
      </c>
      <c r="E198" s="204" t="s">
        <v>178</v>
      </c>
      <c r="F198" s="204" t="s">
        <v>396</v>
      </c>
      <c r="G198" s="191"/>
      <c r="H198" s="191"/>
      <c r="I198" s="194"/>
      <c r="J198" s="205">
        <f>BK198</f>
        <v>0</v>
      </c>
      <c r="K198" s="191"/>
      <c r="L198" s="196"/>
      <c r="M198" s="197"/>
      <c r="N198" s="198"/>
      <c r="O198" s="198"/>
      <c r="P198" s="199">
        <f>SUM(P199:P223)</f>
        <v>0</v>
      </c>
      <c r="Q198" s="198"/>
      <c r="R198" s="199">
        <f>SUM(R199:R223)</f>
        <v>0.6408200000000002</v>
      </c>
      <c r="S198" s="198"/>
      <c r="T198" s="200">
        <f>SUM(T199:T223)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1" t="s">
        <v>80</v>
      </c>
      <c r="AT198" s="202" t="s">
        <v>71</v>
      </c>
      <c r="AU198" s="202" t="s">
        <v>80</v>
      </c>
      <c r="AY198" s="201" t="s">
        <v>130</v>
      </c>
      <c r="BK198" s="203">
        <f>SUM(BK199:BK223)</f>
        <v>0</v>
      </c>
    </row>
    <row r="199" spans="1:65" s="2" customFormat="1" ht="24.15" customHeight="1">
      <c r="A199" s="40"/>
      <c r="B199" s="41"/>
      <c r="C199" s="206" t="s">
        <v>323</v>
      </c>
      <c r="D199" s="206" t="s">
        <v>132</v>
      </c>
      <c r="E199" s="207" t="s">
        <v>454</v>
      </c>
      <c r="F199" s="208" t="s">
        <v>455</v>
      </c>
      <c r="G199" s="209" t="s">
        <v>181</v>
      </c>
      <c r="H199" s="210">
        <v>4</v>
      </c>
      <c r="I199" s="211"/>
      <c r="J199" s="212">
        <f>ROUND(I199*H199,2)</f>
        <v>0</v>
      </c>
      <c r="K199" s="208" t="s">
        <v>136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0.00276</v>
      </c>
      <c r="R199" s="215">
        <f>Q199*H199</f>
        <v>0.01104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137</v>
      </c>
      <c r="AT199" s="217" t="s">
        <v>132</v>
      </c>
      <c r="AU199" s="217" t="s">
        <v>82</v>
      </c>
      <c r="AY199" s="19" t="s">
        <v>130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137</v>
      </c>
      <c r="BM199" s="217" t="s">
        <v>786</v>
      </c>
    </row>
    <row r="200" spans="1:47" s="2" customFormat="1" ht="12">
      <c r="A200" s="40"/>
      <c r="B200" s="41"/>
      <c r="C200" s="42"/>
      <c r="D200" s="219" t="s">
        <v>139</v>
      </c>
      <c r="E200" s="42"/>
      <c r="F200" s="220" t="s">
        <v>457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139</v>
      </c>
      <c r="AU200" s="19" t="s">
        <v>82</v>
      </c>
    </row>
    <row r="201" spans="1:51" s="13" customFormat="1" ht="12">
      <c r="A201" s="13"/>
      <c r="B201" s="224"/>
      <c r="C201" s="225"/>
      <c r="D201" s="226" t="s">
        <v>141</v>
      </c>
      <c r="E201" s="227" t="s">
        <v>19</v>
      </c>
      <c r="F201" s="228" t="s">
        <v>234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141</v>
      </c>
      <c r="AU201" s="234" t="s">
        <v>82</v>
      </c>
      <c r="AV201" s="13" t="s">
        <v>80</v>
      </c>
      <c r="AW201" s="13" t="s">
        <v>33</v>
      </c>
      <c r="AX201" s="13" t="s">
        <v>72</v>
      </c>
      <c r="AY201" s="234" t="s">
        <v>130</v>
      </c>
    </row>
    <row r="202" spans="1:51" s="14" customFormat="1" ht="12">
      <c r="A202" s="14"/>
      <c r="B202" s="235"/>
      <c r="C202" s="236"/>
      <c r="D202" s="226" t="s">
        <v>141</v>
      </c>
      <c r="E202" s="237" t="s">
        <v>19</v>
      </c>
      <c r="F202" s="238" t="s">
        <v>137</v>
      </c>
      <c r="G202" s="236"/>
      <c r="H202" s="239">
        <v>4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141</v>
      </c>
      <c r="AU202" s="245" t="s">
        <v>82</v>
      </c>
      <c r="AV202" s="14" t="s">
        <v>82</v>
      </c>
      <c r="AW202" s="14" t="s">
        <v>33</v>
      </c>
      <c r="AX202" s="14" t="s">
        <v>80</v>
      </c>
      <c r="AY202" s="245" t="s">
        <v>130</v>
      </c>
    </row>
    <row r="203" spans="1:65" s="2" customFormat="1" ht="16.5" customHeight="1">
      <c r="A203" s="40"/>
      <c r="B203" s="41"/>
      <c r="C203" s="206" t="s">
        <v>328</v>
      </c>
      <c r="D203" s="206" t="s">
        <v>132</v>
      </c>
      <c r="E203" s="207" t="s">
        <v>464</v>
      </c>
      <c r="F203" s="208" t="s">
        <v>465</v>
      </c>
      <c r="G203" s="209" t="s">
        <v>316</v>
      </c>
      <c r="H203" s="210">
        <v>1</v>
      </c>
      <c r="I203" s="211"/>
      <c r="J203" s="212">
        <f>ROUND(I203*H203,2)</f>
        <v>0</v>
      </c>
      <c r="K203" s="208" t="s">
        <v>19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0.3409</v>
      </c>
      <c r="R203" s="215">
        <f>Q203*H203</f>
        <v>0.3409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137</v>
      </c>
      <c r="AT203" s="217" t="s">
        <v>132</v>
      </c>
      <c r="AU203" s="217" t="s">
        <v>82</v>
      </c>
      <c r="AY203" s="19" t="s">
        <v>130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137</v>
      </c>
      <c r="BM203" s="217" t="s">
        <v>787</v>
      </c>
    </row>
    <row r="204" spans="1:65" s="2" customFormat="1" ht="16.5" customHeight="1">
      <c r="A204" s="40"/>
      <c r="B204" s="41"/>
      <c r="C204" s="257" t="s">
        <v>335</v>
      </c>
      <c r="D204" s="257" t="s">
        <v>284</v>
      </c>
      <c r="E204" s="258" t="s">
        <v>468</v>
      </c>
      <c r="F204" s="259" t="s">
        <v>469</v>
      </c>
      <c r="G204" s="260" t="s">
        <v>316</v>
      </c>
      <c r="H204" s="261">
        <v>1</v>
      </c>
      <c r="I204" s="262"/>
      <c r="J204" s="263">
        <f>ROUND(I204*H204,2)</f>
        <v>0</v>
      </c>
      <c r="K204" s="259" t="s">
        <v>136</v>
      </c>
      <c r="L204" s="264"/>
      <c r="M204" s="265" t="s">
        <v>19</v>
      </c>
      <c r="N204" s="266" t="s">
        <v>43</v>
      </c>
      <c r="O204" s="86"/>
      <c r="P204" s="215">
        <f>O204*H204</f>
        <v>0</v>
      </c>
      <c r="Q204" s="215">
        <v>0.072</v>
      </c>
      <c r="R204" s="215">
        <f>Q204*H204</f>
        <v>0.072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178</v>
      </c>
      <c r="AT204" s="217" t="s">
        <v>284</v>
      </c>
      <c r="AU204" s="217" t="s">
        <v>82</v>
      </c>
      <c r="AY204" s="19" t="s">
        <v>130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137</v>
      </c>
      <c r="BM204" s="217" t="s">
        <v>788</v>
      </c>
    </row>
    <row r="205" spans="1:65" s="2" customFormat="1" ht="16.5" customHeight="1">
      <c r="A205" s="40"/>
      <c r="B205" s="41"/>
      <c r="C205" s="257" t="s">
        <v>341</v>
      </c>
      <c r="D205" s="257" t="s">
        <v>284</v>
      </c>
      <c r="E205" s="258" t="s">
        <v>471</v>
      </c>
      <c r="F205" s="259" t="s">
        <v>472</v>
      </c>
      <c r="G205" s="260" t="s">
        <v>316</v>
      </c>
      <c r="H205" s="261">
        <v>1</v>
      </c>
      <c r="I205" s="262"/>
      <c r="J205" s="263">
        <f>ROUND(I205*H205,2)</f>
        <v>0</v>
      </c>
      <c r="K205" s="259" t="s">
        <v>136</v>
      </c>
      <c r="L205" s="264"/>
      <c r="M205" s="265" t="s">
        <v>19</v>
      </c>
      <c r="N205" s="266" t="s">
        <v>43</v>
      </c>
      <c r="O205" s="86"/>
      <c r="P205" s="215">
        <f>O205*H205</f>
        <v>0</v>
      </c>
      <c r="Q205" s="215">
        <v>0.08</v>
      </c>
      <c r="R205" s="215">
        <f>Q205*H205</f>
        <v>0.08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178</v>
      </c>
      <c r="AT205" s="217" t="s">
        <v>284</v>
      </c>
      <c r="AU205" s="217" t="s">
        <v>82</v>
      </c>
      <c r="AY205" s="19" t="s">
        <v>130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137</v>
      </c>
      <c r="BM205" s="217" t="s">
        <v>789</v>
      </c>
    </row>
    <row r="206" spans="1:65" s="2" customFormat="1" ht="16.5" customHeight="1">
      <c r="A206" s="40"/>
      <c r="B206" s="41"/>
      <c r="C206" s="257" t="s">
        <v>348</v>
      </c>
      <c r="D206" s="257" t="s">
        <v>284</v>
      </c>
      <c r="E206" s="258" t="s">
        <v>475</v>
      </c>
      <c r="F206" s="259" t="s">
        <v>476</v>
      </c>
      <c r="G206" s="260" t="s">
        <v>316</v>
      </c>
      <c r="H206" s="261">
        <v>1</v>
      </c>
      <c r="I206" s="262"/>
      <c r="J206" s="263">
        <f>ROUND(I206*H206,2)</f>
        <v>0</v>
      </c>
      <c r="K206" s="259" t="s">
        <v>136</v>
      </c>
      <c r="L206" s="264"/>
      <c r="M206" s="265" t="s">
        <v>19</v>
      </c>
      <c r="N206" s="266" t="s">
        <v>43</v>
      </c>
      <c r="O206" s="86"/>
      <c r="P206" s="215">
        <f>O206*H206</f>
        <v>0</v>
      </c>
      <c r="Q206" s="215">
        <v>0.04</v>
      </c>
      <c r="R206" s="215">
        <f>Q206*H206</f>
        <v>0.04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178</v>
      </c>
      <c r="AT206" s="217" t="s">
        <v>284</v>
      </c>
      <c r="AU206" s="217" t="s">
        <v>82</v>
      </c>
      <c r="AY206" s="19" t="s">
        <v>130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137</v>
      </c>
      <c r="BM206" s="217" t="s">
        <v>790</v>
      </c>
    </row>
    <row r="207" spans="1:65" s="2" customFormat="1" ht="16.5" customHeight="1">
      <c r="A207" s="40"/>
      <c r="B207" s="41"/>
      <c r="C207" s="257" t="s">
        <v>355</v>
      </c>
      <c r="D207" s="257" t="s">
        <v>284</v>
      </c>
      <c r="E207" s="258" t="s">
        <v>479</v>
      </c>
      <c r="F207" s="259" t="s">
        <v>480</v>
      </c>
      <c r="G207" s="260" t="s">
        <v>316</v>
      </c>
      <c r="H207" s="261">
        <v>1</v>
      </c>
      <c r="I207" s="262"/>
      <c r="J207" s="263">
        <f>ROUND(I207*H207,2)</f>
        <v>0</v>
      </c>
      <c r="K207" s="259" t="s">
        <v>136</v>
      </c>
      <c r="L207" s="264"/>
      <c r="M207" s="265" t="s">
        <v>19</v>
      </c>
      <c r="N207" s="266" t="s">
        <v>43</v>
      </c>
      <c r="O207" s="86"/>
      <c r="P207" s="215">
        <f>O207*H207</f>
        <v>0</v>
      </c>
      <c r="Q207" s="215">
        <v>0.04</v>
      </c>
      <c r="R207" s="215">
        <f>Q207*H207</f>
        <v>0.04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178</v>
      </c>
      <c r="AT207" s="217" t="s">
        <v>284</v>
      </c>
      <c r="AU207" s="217" t="s">
        <v>82</v>
      </c>
      <c r="AY207" s="19" t="s">
        <v>130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137</v>
      </c>
      <c r="BM207" s="217" t="s">
        <v>791</v>
      </c>
    </row>
    <row r="208" spans="1:65" s="2" customFormat="1" ht="16.5" customHeight="1">
      <c r="A208" s="40"/>
      <c r="B208" s="41"/>
      <c r="C208" s="257" t="s">
        <v>360</v>
      </c>
      <c r="D208" s="257" t="s">
        <v>284</v>
      </c>
      <c r="E208" s="258" t="s">
        <v>483</v>
      </c>
      <c r="F208" s="259" t="s">
        <v>484</v>
      </c>
      <c r="G208" s="260" t="s">
        <v>316</v>
      </c>
      <c r="H208" s="261">
        <v>1</v>
      </c>
      <c r="I208" s="262"/>
      <c r="J208" s="263">
        <f>ROUND(I208*H208,2)</f>
        <v>0</v>
      </c>
      <c r="K208" s="259" t="s">
        <v>136</v>
      </c>
      <c r="L208" s="264"/>
      <c r="M208" s="265" t="s">
        <v>19</v>
      </c>
      <c r="N208" s="266" t="s">
        <v>43</v>
      </c>
      <c r="O208" s="86"/>
      <c r="P208" s="215">
        <f>O208*H208</f>
        <v>0</v>
      </c>
      <c r="Q208" s="215">
        <v>0.006</v>
      </c>
      <c r="R208" s="215">
        <f>Q208*H208</f>
        <v>0.006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178</v>
      </c>
      <c r="AT208" s="217" t="s">
        <v>284</v>
      </c>
      <c r="AU208" s="217" t="s">
        <v>82</v>
      </c>
      <c r="AY208" s="19" t="s">
        <v>130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137</v>
      </c>
      <c r="BM208" s="217" t="s">
        <v>792</v>
      </c>
    </row>
    <row r="209" spans="1:65" s="2" customFormat="1" ht="16.5" customHeight="1">
      <c r="A209" s="40"/>
      <c r="B209" s="41"/>
      <c r="C209" s="257" t="s">
        <v>366</v>
      </c>
      <c r="D209" s="257" t="s">
        <v>284</v>
      </c>
      <c r="E209" s="258" t="s">
        <v>487</v>
      </c>
      <c r="F209" s="259" t="s">
        <v>488</v>
      </c>
      <c r="G209" s="260" t="s">
        <v>316</v>
      </c>
      <c r="H209" s="261">
        <v>1</v>
      </c>
      <c r="I209" s="262"/>
      <c r="J209" s="263">
        <f>ROUND(I209*H209,2)</f>
        <v>0</v>
      </c>
      <c r="K209" s="259" t="s">
        <v>136</v>
      </c>
      <c r="L209" s="264"/>
      <c r="M209" s="265" t="s">
        <v>19</v>
      </c>
      <c r="N209" s="266" t="s">
        <v>43</v>
      </c>
      <c r="O209" s="86"/>
      <c r="P209" s="215">
        <f>O209*H209</f>
        <v>0</v>
      </c>
      <c r="Q209" s="215">
        <v>0.0506</v>
      </c>
      <c r="R209" s="215">
        <f>Q209*H209</f>
        <v>0.0506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178</v>
      </c>
      <c r="AT209" s="217" t="s">
        <v>284</v>
      </c>
      <c r="AU209" s="217" t="s">
        <v>82</v>
      </c>
      <c r="AY209" s="19" t="s">
        <v>130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137</v>
      </c>
      <c r="BM209" s="217" t="s">
        <v>793</v>
      </c>
    </row>
    <row r="210" spans="1:65" s="2" customFormat="1" ht="16.5" customHeight="1">
      <c r="A210" s="40"/>
      <c r="B210" s="41"/>
      <c r="C210" s="206" t="s">
        <v>371</v>
      </c>
      <c r="D210" s="206" t="s">
        <v>132</v>
      </c>
      <c r="E210" s="207" t="s">
        <v>491</v>
      </c>
      <c r="F210" s="208" t="s">
        <v>492</v>
      </c>
      <c r="G210" s="209" t="s">
        <v>181</v>
      </c>
      <c r="H210" s="210">
        <v>4</v>
      </c>
      <c r="I210" s="211"/>
      <c r="J210" s="212">
        <f>ROUND(I210*H210,2)</f>
        <v>0</v>
      </c>
      <c r="K210" s="208" t="s">
        <v>19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7E-05</v>
      </c>
      <c r="R210" s="215">
        <f>Q210*H210</f>
        <v>0.00028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137</v>
      </c>
      <c r="AT210" s="217" t="s">
        <v>132</v>
      </c>
      <c r="AU210" s="217" t="s">
        <v>82</v>
      </c>
      <c r="AY210" s="19" t="s">
        <v>130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137</v>
      </c>
      <c r="BM210" s="217" t="s">
        <v>794</v>
      </c>
    </row>
    <row r="211" spans="1:51" s="13" customFormat="1" ht="12">
      <c r="A211" s="13"/>
      <c r="B211" s="224"/>
      <c r="C211" s="225"/>
      <c r="D211" s="226" t="s">
        <v>141</v>
      </c>
      <c r="E211" s="227" t="s">
        <v>19</v>
      </c>
      <c r="F211" s="228" t="s">
        <v>234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141</v>
      </c>
      <c r="AU211" s="234" t="s">
        <v>82</v>
      </c>
      <c r="AV211" s="13" t="s">
        <v>80</v>
      </c>
      <c r="AW211" s="13" t="s">
        <v>33</v>
      </c>
      <c r="AX211" s="13" t="s">
        <v>72</v>
      </c>
      <c r="AY211" s="234" t="s">
        <v>130</v>
      </c>
    </row>
    <row r="212" spans="1:51" s="14" customFormat="1" ht="12">
      <c r="A212" s="14"/>
      <c r="B212" s="235"/>
      <c r="C212" s="236"/>
      <c r="D212" s="226" t="s">
        <v>141</v>
      </c>
      <c r="E212" s="237" t="s">
        <v>19</v>
      </c>
      <c r="F212" s="238" t="s">
        <v>137</v>
      </c>
      <c r="G212" s="236"/>
      <c r="H212" s="239">
        <v>4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141</v>
      </c>
      <c r="AU212" s="245" t="s">
        <v>82</v>
      </c>
      <c r="AV212" s="14" t="s">
        <v>82</v>
      </c>
      <c r="AW212" s="14" t="s">
        <v>33</v>
      </c>
      <c r="AX212" s="14" t="s">
        <v>80</v>
      </c>
      <c r="AY212" s="245" t="s">
        <v>130</v>
      </c>
    </row>
    <row r="213" spans="1:65" s="2" customFormat="1" ht="16.5" customHeight="1">
      <c r="A213" s="40"/>
      <c r="B213" s="41"/>
      <c r="C213" s="206" t="s">
        <v>376</v>
      </c>
      <c r="D213" s="206" t="s">
        <v>132</v>
      </c>
      <c r="E213" s="207" t="s">
        <v>795</v>
      </c>
      <c r="F213" s="208" t="s">
        <v>796</v>
      </c>
      <c r="G213" s="209" t="s">
        <v>400</v>
      </c>
      <c r="H213" s="210">
        <v>1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137</v>
      </c>
      <c r="AT213" s="217" t="s">
        <v>132</v>
      </c>
      <c r="AU213" s="217" t="s">
        <v>82</v>
      </c>
      <c r="AY213" s="19" t="s">
        <v>130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137</v>
      </c>
      <c r="BM213" s="217" t="s">
        <v>797</v>
      </c>
    </row>
    <row r="214" spans="1:65" s="2" customFormat="1" ht="16.5" customHeight="1">
      <c r="A214" s="40"/>
      <c r="B214" s="41"/>
      <c r="C214" s="257" t="s">
        <v>381</v>
      </c>
      <c r="D214" s="257" t="s">
        <v>284</v>
      </c>
      <c r="E214" s="258" t="s">
        <v>403</v>
      </c>
      <c r="F214" s="259" t="s">
        <v>404</v>
      </c>
      <c r="G214" s="260" t="s">
        <v>316</v>
      </c>
      <c r="H214" s="261">
        <v>25</v>
      </c>
      <c r="I214" s="262"/>
      <c r="J214" s="263">
        <f>ROUND(I214*H214,2)</f>
        <v>0</v>
      </c>
      <c r="K214" s="259" t="s">
        <v>19</v>
      </c>
      <c r="L214" s="264"/>
      <c r="M214" s="265" t="s">
        <v>19</v>
      </c>
      <c r="N214" s="266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178</v>
      </c>
      <c r="AT214" s="217" t="s">
        <v>284</v>
      </c>
      <c r="AU214" s="217" t="s">
        <v>82</v>
      </c>
      <c r="AY214" s="19" t="s">
        <v>130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137</v>
      </c>
      <c r="BM214" s="217" t="s">
        <v>798</v>
      </c>
    </row>
    <row r="215" spans="1:65" s="2" customFormat="1" ht="16.5" customHeight="1">
      <c r="A215" s="40"/>
      <c r="B215" s="41"/>
      <c r="C215" s="257" t="s">
        <v>386</v>
      </c>
      <c r="D215" s="257" t="s">
        <v>284</v>
      </c>
      <c r="E215" s="258" t="s">
        <v>799</v>
      </c>
      <c r="F215" s="259" t="s">
        <v>800</v>
      </c>
      <c r="G215" s="260" t="s">
        <v>316</v>
      </c>
      <c r="H215" s="261">
        <v>25</v>
      </c>
      <c r="I215" s="262"/>
      <c r="J215" s="263">
        <f>ROUND(I215*H215,2)</f>
        <v>0</v>
      </c>
      <c r="K215" s="259" t="s">
        <v>19</v>
      </c>
      <c r="L215" s="264"/>
      <c r="M215" s="265" t="s">
        <v>19</v>
      </c>
      <c r="N215" s="266" t="s">
        <v>43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178</v>
      </c>
      <c r="AT215" s="217" t="s">
        <v>284</v>
      </c>
      <c r="AU215" s="217" t="s">
        <v>82</v>
      </c>
      <c r="AY215" s="19" t="s">
        <v>130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137</v>
      </c>
      <c r="BM215" s="217" t="s">
        <v>801</v>
      </c>
    </row>
    <row r="216" spans="1:65" s="2" customFormat="1" ht="16.5" customHeight="1">
      <c r="A216" s="40"/>
      <c r="B216" s="41"/>
      <c r="C216" s="257" t="s">
        <v>391</v>
      </c>
      <c r="D216" s="257" t="s">
        <v>284</v>
      </c>
      <c r="E216" s="258" t="s">
        <v>407</v>
      </c>
      <c r="F216" s="259" t="s">
        <v>408</v>
      </c>
      <c r="G216" s="260" t="s">
        <v>316</v>
      </c>
      <c r="H216" s="261">
        <v>15</v>
      </c>
      <c r="I216" s="262"/>
      <c r="J216" s="263">
        <f>ROUND(I216*H216,2)</f>
        <v>0</v>
      </c>
      <c r="K216" s="259" t="s">
        <v>19</v>
      </c>
      <c r="L216" s="264"/>
      <c r="M216" s="265" t="s">
        <v>19</v>
      </c>
      <c r="N216" s="266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178</v>
      </c>
      <c r="AT216" s="217" t="s">
        <v>284</v>
      </c>
      <c r="AU216" s="217" t="s">
        <v>82</v>
      </c>
      <c r="AY216" s="19" t="s">
        <v>130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137</v>
      </c>
      <c r="BM216" s="217" t="s">
        <v>802</v>
      </c>
    </row>
    <row r="217" spans="1:65" s="2" customFormat="1" ht="16.5" customHeight="1">
      <c r="A217" s="40"/>
      <c r="B217" s="41"/>
      <c r="C217" s="257" t="s">
        <v>397</v>
      </c>
      <c r="D217" s="257" t="s">
        <v>284</v>
      </c>
      <c r="E217" s="258" t="s">
        <v>415</v>
      </c>
      <c r="F217" s="259" t="s">
        <v>416</v>
      </c>
      <c r="G217" s="260" t="s">
        <v>135</v>
      </c>
      <c r="H217" s="261">
        <v>100</v>
      </c>
      <c r="I217" s="262"/>
      <c r="J217" s="263">
        <f>ROUND(I217*H217,2)</f>
        <v>0</v>
      </c>
      <c r="K217" s="259" t="s">
        <v>19</v>
      </c>
      <c r="L217" s="264"/>
      <c r="M217" s="265" t="s">
        <v>19</v>
      </c>
      <c r="N217" s="266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178</v>
      </c>
      <c r="AT217" s="217" t="s">
        <v>284</v>
      </c>
      <c r="AU217" s="217" t="s">
        <v>82</v>
      </c>
      <c r="AY217" s="19" t="s">
        <v>130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137</v>
      </c>
      <c r="BM217" s="217" t="s">
        <v>803</v>
      </c>
    </row>
    <row r="218" spans="1:65" s="2" customFormat="1" ht="16.5" customHeight="1">
      <c r="A218" s="40"/>
      <c r="B218" s="41"/>
      <c r="C218" s="257" t="s">
        <v>402</v>
      </c>
      <c r="D218" s="257" t="s">
        <v>284</v>
      </c>
      <c r="E218" s="258" t="s">
        <v>419</v>
      </c>
      <c r="F218" s="259" t="s">
        <v>420</v>
      </c>
      <c r="G218" s="260" t="s">
        <v>316</v>
      </c>
      <c r="H218" s="261">
        <v>1</v>
      </c>
      <c r="I218" s="262"/>
      <c r="J218" s="263">
        <f>ROUND(I218*H218,2)</f>
        <v>0</v>
      </c>
      <c r="K218" s="259" t="s">
        <v>19</v>
      </c>
      <c r="L218" s="264"/>
      <c r="M218" s="265" t="s">
        <v>19</v>
      </c>
      <c r="N218" s="266" t="s">
        <v>43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178</v>
      </c>
      <c r="AT218" s="217" t="s">
        <v>284</v>
      </c>
      <c r="AU218" s="217" t="s">
        <v>82</v>
      </c>
      <c r="AY218" s="19" t="s">
        <v>130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80</v>
      </c>
      <c r="BK218" s="218">
        <f>ROUND(I218*H218,2)</f>
        <v>0</v>
      </c>
      <c r="BL218" s="19" t="s">
        <v>137</v>
      </c>
      <c r="BM218" s="217" t="s">
        <v>804</v>
      </c>
    </row>
    <row r="219" spans="1:65" s="2" customFormat="1" ht="16.5" customHeight="1">
      <c r="A219" s="40"/>
      <c r="B219" s="41"/>
      <c r="C219" s="257" t="s">
        <v>406</v>
      </c>
      <c r="D219" s="257" t="s">
        <v>284</v>
      </c>
      <c r="E219" s="258" t="s">
        <v>423</v>
      </c>
      <c r="F219" s="259" t="s">
        <v>424</v>
      </c>
      <c r="G219" s="260" t="s">
        <v>316</v>
      </c>
      <c r="H219" s="261">
        <v>3</v>
      </c>
      <c r="I219" s="262"/>
      <c r="J219" s="263">
        <f>ROUND(I219*H219,2)</f>
        <v>0</v>
      </c>
      <c r="K219" s="259" t="s">
        <v>19</v>
      </c>
      <c r="L219" s="264"/>
      <c r="M219" s="265" t="s">
        <v>19</v>
      </c>
      <c r="N219" s="266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178</v>
      </c>
      <c r="AT219" s="217" t="s">
        <v>284</v>
      </c>
      <c r="AU219" s="217" t="s">
        <v>82</v>
      </c>
      <c r="AY219" s="19" t="s">
        <v>130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137</v>
      </c>
      <c r="BM219" s="217" t="s">
        <v>805</v>
      </c>
    </row>
    <row r="220" spans="1:65" s="2" customFormat="1" ht="16.5" customHeight="1">
      <c r="A220" s="40"/>
      <c r="B220" s="41"/>
      <c r="C220" s="257" t="s">
        <v>410</v>
      </c>
      <c r="D220" s="257" t="s">
        <v>284</v>
      </c>
      <c r="E220" s="258" t="s">
        <v>427</v>
      </c>
      <c r="F220" s="259" t="s">
        <v>428</v>
      </c>
      <c r="G220" s="260" t="s">
        <v>316</v>
      </c>
      <c r="H220" s="261">
        <v>1</v>
      </c>
      <c r="I220" s="262"/>
      <c r="J220" s="263">
        <f>ROUND(I220*H220,2)</f>
        <v>0</v>
      </c>
      <c r="K220" s="259" t="s">
        <v>19</v>
      </c>
      <c r="L220" s="264"/>
      <c r="M220" s="265" t="s">
        <v>19</v>
      </c>
      <c r="N220" s="266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178</v>
      </c>
      <c r="AT220" s="217" t="s">
        <v>284</v>
      </c>
      <c r="AU220" s="217" t="s">
        <v>82</v>
      </c>
      <c r="AY220" s="19" t="s">
        <v>130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137</v>
      </c>
      <c r="BM220" s="217" t="s">
        <v>806</v>
      </c>
    </row>
    <row r="221" spans="1:65" s="2" customFormat="1" ht="16.5" customHeight="1">
      <c r="A221" s="40"/>
      <c r="B221" s="41"/>
      <c r="C221" s="257" t="s">
        <v>414</v>
      </c>
      <c r="D221" s="257" t="s">
        <v>284</v>
      </c>
      <c r="E221" s="258" t="s">
        <v>431</v>
      </c>
      <c r="F221" s="259" t="s">
        <v>432</v>
      </c>
      <c r="G221" s="260" t="s">
        <v>316</v>
      </c>
      <c r="H221" s="261">
        <v>1</v>
      </c>
      <c r="I221" s="262"/>
      <c r="J221" s="263">
        <f>ROUND(I221*H221,2)</f>
        <v>0</v>
      </c>
      <c r="K221" s="259" t="s">
        <v>19</v>
      </c>
      <c r="L221" s="264"/>
      <c r="M221" s="265" t="s">
        <v>19</v>
      </c>
      <c r="N221" s="266" t="s">
        <v>43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178</v>
      </c>
      <c r="AT221" s="217" t="s">
        <v>284</v>
      </c>
      <c r="AU221" s="217" t="s">
        <v>82</v>
      </c>
      <c r="AY221" s="19" t="s">
        <v>130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137</v>
      </c>
      <c r="BM221" s="217" t="s">
        <v>807</v>
      </c>
    </row>
    <row r="222" spans="1:65" s="2" customFormat="1" ht="16.5" customHeight="1">
      <c r="A222" s="40"/>
      <c r="B222" s="41"/>
      <c r="C222" s="257" t="s">
        <v>418</v>
      </c>
      <c r="D222" s="257" t="s">
        <v>284</v>
      </c>
      <c r="E222" s="258" t="s">
        <v>808</v>
      </c>
      <c r="F222" s="259" t="s">
        <v>809</v>
      </c>
      <c r="G222" s="260" t="s">
        <v>316</v>
      </c>
      <c r="H222" s="261">
        <v>1</v>
      </c>
      <c r="I222" s="262"/>
      <c r="J222" s="263">
        <f>ROUND(I222*H222,2)</f>
        <v>0</v>
      </c>
      <c r="K222" s="259" t="s">
        <v>19</v>
      </c>
      <c r="L222" s="264"/>
      <c r="M222" s="265" t="s">
        <v>19</v>
      </c>
      <c r="N222" s="266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178</v>
      </c>
      <c r="AT222" s="217" t="s">
        <v>284</v>
      </c>
      <c r="AU222" s="217" t="s">
        <v>82</v>
      </c>
      <c r="AY222" s="19" t="s">
        <v>130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137</v>
      </c>
      <c r="BM222" s="217" t="s">
        <v>810</v>
      </c>
    </row>
    <row r="223" spans="1:65" s="2" customFormat="1" ht="16.5" customHeight="1">
      <c r="A223" s="40"/>
      <c r="B223" s="41"/>
      <c r="C223" s="257" t="s">
        <v>422</v>
      </c>
      <c r="D223" s="257" t="s">
        <v>284</v>
      </c>
      <c r="E223" s="258" t="s">
        <v>811</v>
      </c>
      <c r="F223" s="259" t="s">
        <v>812</v>
      </c>
      <c r="G223" s="260" t="s">
        <v>316</v>
      </c>
      <c r="H223" s="261">
        <v>1</v>
      </c>
      <c r="I223" s="262"/>
      <c r="J223" s="263">
        <f>ROUND(I223*H223,2)</f>
        <v>0</v>
      </c>
      <c r="K223" s="259" t="s">
        <v>19</v>
      </c>
      <c r="L223" s="264"/>
      <c r="M223" s="265" t="s">
        <v>19</v>
      </c>
      <c r="N223" s="266" t="s">
        <v>43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178</v>
      </c>
      <c r="AT223" s="217" t="s">
        <v>284</v>
      </c>
      <c r="AU223" s="217" t="s">
        <v>82</v>
      </c>
      <c r="AY223" s="19" t="s">
        <v>130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137</v>
      </c>
      <c r="BM223" s="217" t="s">
        <v>813</v>
      </c>
    </row>
    <row r="224" spans="1:63" s="12" customFormat="1" ht="22.8" customHeight="1">
      <c r="A224" s="12"/>
      <c r="B224" s="190"/>
      <c r="C224" s="191"/>
      <c r="D224" s="192" t="s">
        <v>71</v>
      </c>
      <c r="E224" s="204" t="s">
        <v>190</v>
      </c>
      <c r="F224" s="204" t="s">
        <v>498</v>
      </c>
      <c r="G224" s="191"/>
      <c r="H224" s="191"/>
      <c r="I224" s="194"/>
      <c r="J224" s="205">
        <f>BK224</f>
        <v>0</v>
      </c>
      <c r="K224" s="191"/>
      <c r="L224" s="196"/>
      <c r="M224" s="197"/>
      <c r="N224" s="198"/>
      <c r="O224" s="198"/>
      <c r="P224" s="199">
        <f>SUM(P225:P267)</f>
        <v>0</v>
      </c>
      <c r="Q224" s="198"/>
      <c r="R224" s="199">
        <f>SUM(R225:R267)</f>
        <v>32.1030948</v>
      </c>
      <c r="S224" s="198"/>
      <c r="T224" s="200">
        <f>SUM(T225:T267)</f>
        <v>0.082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1" t="s">
        <v>80</v>
      </c>
      <c r="AT224" s="202" t="s">
        <v>71</v>
      </c>
      <c r="AU224" s="202" t="s">
        <v>80</v>
      </c>
      <c r="AY224" s="201" t="s">
        <v>130</v>
      </c>
      <c r="BK224" s="203">
        <f>SUM(BK225:BK267)</f>
        <v>0</v>
      </c>
    </row>
    <row r="225" spans="1:65" s="2" customFormat="1" ht="16.5" customHeight="1">
      <c r="A225" s="40"/>
      <c r="B225" s="41"/>
      <c r="C225" s="206" t="s">
        <v>426</v>
      </c>
      <c r="D225" s="206" t="s">
        <v>132</v>
      </c>
      <c r="E225" s="207" t="s">
        <v>500</v>
      </c>
      <c r="F225" s="208" t="s">
        <v>501</v>
      </c>
      <c r="G225" s="209" t="s">
        <v>316</v>
      </c>
      <c r="H225" s="210">
        <v>2</v>
      </c>
      <c r="I225" s="211"/>
      <c r="J225" s="212">
        <f>ROUND(I225*H225,2)</f>
        <v>0</v>
      </c>
      <c r="K225" s="208" t="s">
        <v>136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0.0007</v>
      </c>
      <c r="R225" s="215">
        <f>Q225*H225</f>
        <v>0.0014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137</v>
      </c>
      <c r="AT225" s="217" t="s">
        <v>132</v>
      </c>
      <c r="AU225" s="217" t="s">
        <v>82</v>
      </c>
      <c r="AY225" s="19" t="s">
        <v>130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137</v>
      </c>
      <c r="BM225" s="217" t="s">
        <v>814</v>
      </c>
    </row>
    <row r="226" spans="1:47" s="2" customFormat="1" ht="12">
      <c r="A226" s="40"/>
      <c r="B226" s="41"/>
      <c r="C226" s="42"/>
      <c r="D226" s="219" t="s">
        <v>139</v>
      </c>
      <c r="E226" s="42"/>
      <c r="F226" s="220" t="s">
        <v>503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139</v>
      </c>
      <c r="AU226" s="19" t="s">
        <v>82</v>
      </c>
    </row>
    <row r="227" spans="1:65" s="2" customFormat="1" ht="16.5" customHeight="1">
      <c r="A227" s="40"/>
      <c r="B227" s="41"/>
      <c r="C227" s="257" t="s">
        <v>430</v>
      </c>
      <c r="D227" s="257" t="s">
        <v>284</v>
      </c>
      <c r="E227" s="258" t="s">
        <v>505</v>
      </c>
      <c r="F227" s="259" t="s">
        <v>506</v>
      </c>
      <c r="G227" s="260" t="s">
        <v>316</v>
      </c>
      <c r="H227" s="261">
        <v>1</v>
      </c>
      <c r="I227" s="262"/>
      <c r="J227" s="263">
        <f>ROUND(I227*H227,2)</f>
        <v>0</v>
      </c>
      <c r="K227" s="259" t="s">
        <v>19</v>
      </c>
      <c r="L227" s="264"/>
      <c r="M227" s="265" t="s">
        <v>19</v>
      </c>
      <c r="N227" s="266" t="s">
        <v>43</v>
      </c>
      <c r="O227" s="86"/>
      <c r="P227" s="215">
        <f>O227*H227</f>
        <v>0</v>
      </c>
      <c r="Q227" s="215">
        <v>0.0025</v>
      </c>
      <c r="R227" s="215">
        <f>Q227*H227</f>
        <v>0.0025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178</v>
      </c>
      <c r="AT227" s="217" t="s">
        <v>284</v>
      </c>
      <c r="AU227" s="217" t="s">
        <v>82</v>
      </c>
      <c r="AY227" s="19" t="s">
        <v>130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137</v>
      </c>
      <c r="BM227" s="217" t="s">
        <v>815</v>
      </c>
    </row>
    <row r="228" spans="1:65" s="2" customFormat="1" ht="16.5" customHeight="1">
      <c r="A228" s="40"/>
      <c r="B228" s="41"/>
      <c r="C228" s="206" t="s">
        <v>347</v>
      </c>
      <c r="D228" s="206" t="s">
        <v>132</v>
      </c>
      <c r="E228" s="207" t="s">
        <v>508</v>
      </c>
      <c r="F228" s="208" t="s">
        <v>509</v>
      </c>
      <c r="G228" s="209" t="s">
        <v>316</v>
      </c>
      <c r="H228" s="210">
        <v>2</v>
      </c>
      <c r="I228" s="211"/>
      <c r="J228" s="212">
        <f>ROUND(I228*H228,2)</f>
        <v>0</v>
      </c>
      <c r="K228" s="208" t="s">
        <v>136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0.10941</v>
      </c>
      <c r="R228" s="215">
        <f>Q228*H228</f>
        <v>0.21882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137</v>
      </c>
      <c r="AT228" s="217" t="s">
        <v>132</v>
      </c>
      <c r="AU228" s="217" t="s">
        <v>82</v>
      </c>
      <c r="AY228" s="19" t="s">
        <v>130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137</v>
      </c>
      <c r="BM228" s="217" t="s">
        <v>816</v>
      </c>
    </row>
    <row r="229" spans="1:47" s="2" customFormat="1" ht="12">
      <c r="A229" s="40"/>
      <c r="B229" s="41"/>
      <c r="C229" s="42"/>
      <c r="D229" s="219" t="s">
        <v>139</v>
      </c>
      <c r="E229" s="42"/>
      <c r="F229" s="220" t="s">
        <v>511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139</v>
      </c>
      <c r="AU229" s="19" t="s">
        <v>82</v>
      </c>
    </row>
    <row r="230" spans="1:65" s="2" customFormat="1" ht="16.5" customHeight="1">
      <c r="A230" s="40"/>
      <c r="B230" s="41"/>
      <c r="C230" s="257" t="s">
        <v>437</v>
      </c>
      <c r="D230" s="257" t="s">
        <v>284</v>
      </c>
      <c r="E230" s="258" t="s">
        <v>512</v>
      </c>
      <c r="F230" s="259" t="s">
        <v>513</v>
      </c>
      <c r="G230" s="260" t="s">
        <v>316</v>
      </c>
      <c r="H230" s="261">
        <v>1</v>
      </c>
      <c r="I230" s="262"/>
      <c r="J230" s="263">
        <f>ROUND(I230*H230,2)</f>
        <v>0</v>
      </c>
      <c r="K230" s="259" t="s">
        <v>136</v>
      </c>
      <c r="L230" s="264"/>
      <c r="M230" s="265" t="s">
        <v>19</v>
      </c>
      <c r="N230" s="266" t="s">
        <v>43</v>
      </c>
      <c r="O230" s="86"/>
      <c r="P230" s="215">
        <f>O230*H230</f>
        <v>0</v>
      </c>
      <c r="Q230" s="215">
        <v>0.0061</v>
      </c>
      <c r="R230" s="215">
        <f>Q230*H230</f>
        <v>0.0061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178</v>
      </c>
      <c r="AT230" s="217" t="s">
        <v>284</v>
      </c>
      <c r="AU230" s="217" t="s">
        <v>82</v>
      </c>
      <c r="AY230" s="19" t="s">
        <v>130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137</v>
      </c>
      <c r="BM230" s="217" t="s">
        <v>817</v>
      </c>
    </row>
    <row r="231" spans="1:65" s="2" customFormat="1" ht="16.5" customHeight="1">
      <c r="A231" s="40"/>
      <c r="B231" s="41"/>
      <c r="C231" s="206" t="s">
        <v>439</v>
      </c>
      <c r="D231" s="206" t="s">
        <v>132</v>
      </c>
      <c r="E231" s="207" t="s">
        <v>523</v>
      </c>
      <c r="F231" s="208" t="s">
        <v>524</v>
      </c>
      <c r="G231" s="209" t="s">
        <v>181</v>
      </c>
      <c r="H231" s="210">
        <v>90</v>
      </c>
      <c r="I231" s="211"/>
      <c r="J231" s="212">
        <f>ROUND(I231*H231,2)</f>
        <v>0</v>
      </c>
      <c r="K231" s="208" t="s">
        <v>136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0.00026</v>
      </c>
      <c r="R231" s="215">
        <f>Q231*H231</f>
        <v>0.023399999999999997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137</v>
      </c>
      <c r="AT231" s="217" t="s">
        <v>132</v>
      </c>
      <c r="AU231" s="217" t="s">
        <v>82</v>
      </c>
      <c r="AY231" s="19" t="s">
        <v>130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137</v>
      </c>
      <c r="BM231" s="217" t="s">
        <v>818</v>
      </c>
    </row>
    <row r="232" spans="1:47" s="2" customFormat="1" ht="12">
      <c r="A232" s="40"/>
      <c r="B232" s="41"/>
      <c r="C232" s="42"/>
      <c r="D232" s="219" t="s">
        <v>139</v>
      </c>
      <c r="E232" s="42"/>
      <c r="F232" s="220" t="s">
        <v>526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139</v>
      </c>
      <c r="AU232" s="19" t="s">
        <v>82</v>
      </c>
    </row>
    <row r="233" spans="1:65" s="2" customFormat="1" ht="16.5" customHeight="1">
      <c r="A233" s="40"/>
      <c r="B233" s="41"/>
      <c r="C233" s="206" t="s">
        <v>441</v>
      </c>
      <c r="D233" s="206" t="s">
        <v>132</v>
      </c>
      <c r="E233" s="207" t="s">
        <v>533</v>
      </c>
      <c r="F233" s="208" t="s">
        <v>534</v>
      </c>
      <c r="G233" s="209" t="s">
        <v>135</v>
      </c>
      <c r="H233" s="210">
        <v>2</v>
      </c>
      <c r="I233" s="211"/>
      <c r="J233" s="212">
        <f>ROUND(I233*H233,2)</f>
        <v>0</v>
      </c>
      <c r="K233" s="208" t="s">
        <v>136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0.00145</v>
      </c>
      <c r="R233" s="215">
        <f>Q233*H233</f>
        <v>0.0029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137</v>
      </c>
      <c r="AT233" s="217" t="s">
        <v>132</v>
      </c>
      <c r="AU233" s="217" t="s">
        <v>82</v>
      </c>
      <c r="AY233" s="19" t="s">
        <v>130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137</v>
      </c>
      <c r="BM233" s="217" t="s">
        <v>819</v>
      </c>
    </row>
    <row r="234" spans="1:47" s="2" customFormat="1" ht="12">
      <c r="A234" s="40"/>
      <c r="B234" s="41"/>
      <c r="C234" s="42"/>
      <c r="D234" s="219" t="s">
        <v>139</v>
      </c>
      <c r="E234" s="42"/>
      <c r="F234" s="220" t="s">
        <v>536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139</v>
      </c>
      <c r="AU234" s="19" t="s">
        <v>82</v>
      </c>
    </row>
    <row r="235" spans="1:65" s="2" customFormat="1" ht="24.15" customHeight="1">
      <c r="A235" s="40"/>
      <c r="B235" s="41"/>
      <c r="C235" s="206" t="s">
        <v>443</v>
      </c>
      <c r="D235" s="206" t="s">
        <v>132</v>
      </c>
      <c r="E235" s="207" t="s">
        <v>555</v>
      </c>
      <c r="F235" s="208" t="s">
        <v>556</v>
      </c>
      <c r="G235" s="209" t="s">
        <v>181</v>
      </c>
      <c r="H235" s="210">
        <v>91</v>
      </c>
      <c r="I235" s="211"/>
      <c r="J235" s="212">
        <f>ROUND(I235*H235,2)</f>
        <v>0</v>
      </c>
      <c r="K235" s="208" t="s">
        <v>136</v>
      </c>
      <c r="L235" s="46"/>
      <c r="M235" s="213" t="s">
        <v>19</v>
      </c>
      <c r="N235" s="214" t="s">
        <v>43</v>
      </c>
      <c r="O235" s="86"/>
      <c r="P235" s="215">
        <f>O235*H235</f>
        <v>0</v>
      </c>
      <c r="Q235" s="215">
        <v>0.1554</v>
      </c>
      <c r="R235" s="215">
        <f>Q235*H235</f>
        <v>14.1414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137</v>
      </c>
      <c r="AT235" s="217" t="s">
        <v>132</v>
      </c>
      <c r="AU235" s="217" t="s">
        <v>82</v>
      </c>
      <c r="AY235" s="19" t="s">
        <v>130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80</v>
      </c>
      <c r="BK235" s="218">
        <f>ROUND(I235*H235,2)</f>
        <v>0</v>
      </c>
      <c r="BL235" s="19" t="s">
        <v>137</v>
      </c>
      <c r="BM235" s="217" t="s">
        <v>820</v>
      </c>
    </row>
    <row r="236" spans="1:47" s="2" customFormat="1" ht="12">
      <c r="A236" s="40"/>
      <c r="B236" s="41"/>
      <c r="C236" s="42"/>
      <c r="D236" s="219" t="s">
        <v>139</v>
      </c>
      <c r="E236" s="42"/>
      <c r="F236" s="220" t="s">
        <v>558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139</v>
      </c>
      <c r="AU236" s="19" t="s">
        <v>82</v>
      </c>
    </row>
    <row r="237" spans="1:51" s="13" customFormat="1" ht="12">
      <c r="A237" s="13"/>
      <c r="B237" s="224"/>
      <c r="C237" s="225"/>
      <c r="D237" s="226" t="s">
        <v>141</v>
      </c>
      <c r="E237" s="227" t="s">
        <v>19</v>
      </c>
      <c r="F237" s="228" t="s">
        <v>185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141</v>
      </c>
      <c r="AU237" s="234" t="s">
        <v>82</v>
      </c>
      <c r="AV237" s="13" t="s">
        <v>80</v>
      </c>
      <c r="AW237" s="13" t="s">
        <v>33</v>
      </c>
      <c r="AX237" s="13" t="s">
        <v>72</v>
      </c>
      <c r="AY237" s="234" t="s">
        <v>130</v>
      </c>
    </row>
    <row r="238" spans="1:51" s="14" customFormat="1" ht="12">
      <c r="A238" s="14"/>
      <c r="B238" s="235"/>
      <c r="C238" s="236"/>
      <c r="D238" s="226" t="s">
        <v>141</v>
      </c>
      <c r="E238" s="237" t="s">
        <v>19</v>
      </c>
      <c r="F238" s="238" t="s">
        <v>562</v>
      </c>
      <c r="G238" s="236"/>
      <c r="H238" s="239">
        <v>86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141</v>
      </c>
      <c r="AU238" s="245" t="s">
        <v>82</v>
      </c>
      <c r="AV238" s="14" t="s">
        <v>82</v>
      </c>
      <c r="AW238" s="14" t="s">
        <v>33</v>
      </c>
      <c r="AX238" s="14" t="s">
        <v>72</v>
      </c>
      <c r="AY238" s="245" t="s">
        <v>130</v>
      </c>
    </row>
    <row r="239" spans="1:51" s="13" customFormat="1" ht="12">
      <c r="A239" s="13"/>
      <c r="B239" s="224"/>
      <c r="C239" s="225"/>
      <c r="D239" s="226" t="s">
        <v>141</v>
      </c>
      <c r="E239" s="227" t="s">
        <v>19</v>
      </c>
      <c r="F239" s="228" t="s">
        <v>560</v>
      </c>
      <c r="G239" s="225"/>
      <c r="H239" s="227" t="s">
        <v>19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141</v>
      </c>
      <c r="AU239" s="234" t="s">
        <v>82</v>
      </c>
      <c r="AV239" s="13" t="s">
        <v>80</v>
      </c>
      <c r="AW239" s="13" t="s">
        <v>33</v>
      </c>
      <c r="AX239" s="13" t="s">
        <v>72</v>
      </c>
      <c r="AY239" s="234" t="s">
        <v>130</v>
      </c>
    </row>
    <row r="240" spans="1:51" s="14" customFormat="1" ht="12">
      <c r="A240" s="14"/>
      <c r="B240" s="235"/>
      <c r="C240" s="236"/>
      <c r="D240" s="226" t="s">
        <v>141</v>
      </c>
      <c r="E240" s="237" t="s">
        <v>19</v>
      </c>
      <c r="F240" s="238" t="s">
        <v>150</v>
      </c>
      <c r="G240" s="236"/>
      <c r="H240" s="239">
        <v>3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141</v>
      </c>
      <c r="AU240" s="245" t="s">
        <v>82</v>
      </c>
      <c r="AV240" s="14" t="s">
        <v>82</v>
      </c>
      <c r="AW240" s="14" t="s">
        <v>33</v>
      </c>
      <c r="AX240" s="14" t="s">
        <v>72</v>
      </c>
      <c r="AY240" s="245" t="s">
        <v>130</v>
      </c>
    </row>
    <row r="241" spans="1:51" s="13" customFormat="1" ht="12">
      <c r="A241" s="13"/>
      <c r="B241" s="224"/>
      <c r="C241" s="225"/>
      <c r="D241" s="226" t="s">
        <v>141</v>
      </c>
      <c r="E241" s="227" t="s">
        <v>19</v>
      </c>
      <c r="F241" s="228" t="s">
        <v>561</v>
      </c>
      <c r="G241" s="225"/>
      <c r="H241" s="227" t="s">
        <v>19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141</v>
      </c>
      <c r="AU241" s="234" t="s">
        <v>82</v>
      </c>
      <c r="AV241" s="13" t="s">
        <v>80</v>
      </c>
      <c r="AW241" s="13" t="s">
        <v>33</v>
      </c>
      <c r="AX241" s="13" t="s">
        <v>72</v>
      </c>
      <c r="AY241" s="234" t="s">
        <v>130</v>
      </c>
    </row>
    <row r="242" spans="1:51" s="14" customFormat="1" ht="12">
      <c r="A242" s="14"/>
      <c r="B242" s="235"/>
      <c r="C242" s="236"/>
      <c r="D242" s="226" t="s">
        <v>141</v>
      </c>
      <c r="E242" s="237" t="s">
        <v>19</v>
      </c>
      <c r="F242" s="238" t="s">
        <v>82</v>
      </c>
      <c r="G242" s="236"/>
      <c r="H242" s="239">
        <v>2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141</v>
      </c>
      <c r="AU242" s="245" t="s">
        <v>82</v>
      </c>
      <c r="AV242" s="14" t="s">
        <v>82</v>
      </c>
      <c r="AW242" s="14" t="s">
        <v>33</v>
      </c>
      <c r="AX242" s="14" t="s">
        <v>72</v>
      </c>
      <c r="AY242" s="245" t="s">
        <v>130</v>
      </c>
    </row>
    <row r="243" spans="1:51" s="15" customFormat="1" ht="12">
      <c r="A243" s="15"/>
      <c r="B243" s="246"/>
      <c r="C243" s="247"/>
      <c r="D243" s="226" t="s">
        <v>141</v>
      </c>
      <c r="E243" s="248" t="s">
        <v>19</v>
      </c>
      <c r="F243" s="249" t="s">
        <v>189</v>
      </c>
      <c r="G243" s="247"/>
      <c r="H243" s="250">
        <v>91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141</v>
      </c>
      <c r="AU243" s="256" t="s">
        <v>82</v>
      </c>
      <c r="AV243" s="15" t="s">
        <v>137</v>
      </c>
      <c r="AW243" s="15" t="s">
        <v>33</v>
      </c>
      <c r="AX243" s="15" t="s">
        <v>80</v>
      </c>
      <c r="AY243" s="256" t="s">
        <v>130</v>
      </c>
    </row>
    <row r="244" spans="1:65" s="2" customFormat="1" ht="16.5" customHeight="1">
      <c r="A244" s="40"/>
      <c r="B244" s="41"/>
      <c r="C244" s="257" t="s">
        <v>445</v>
      </c>
      <c r="D244" s="257" t="s">
        <v>284</v>
      </c>
      <c r="E244" s="258" t="s">
        <v>563</v>
      </c>
      <c r="F244" s="259" t="s">
        <v>564</v>
      </c>
      <c r="G244" s="260" t="s">
        <v>181</v>
      </c>
      <c r="H244" s="261">
        <v>87.72</v>
      </c>
      <c r="I244" s="262"/>
      <c r="J244" s="263">
        <f>ROUND(I244*H244,2)</f>
        <v>0</v>
      </c>
      <c r="K244" s="259" t="s">
        <v>136</v>
      </c>
      <c r="L244" s="264"/>
      <c r="M244" s="265" t="s">
        <v>19</v>
      </c>
      <c r="N244" s="266" t="s">
        <v>43</v>
      </c>
      <c r="O244" s="86"/>
      <c r="P244" s="215">
        <f>O244*H244</f>
        <v>0</v>
      </c>
      <c r="Q244" s="215">
        <v>0.08</v>
      </c>
      <c r="R244" s="215">
        <f>Q244*H244</f>
        <v>7.0176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178</v>
      </c>
      <c r="AT244" s="217" t="s">
        <v>284</v>
      </c>
      <c r="AU244" s="217" t="s">
        <v>82</v>
      </c>
      <c r="AY244" s="19" t="s">
        <v>130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137</v>
      </c>
      <c r="BM244" s="217" t="s">
        <v>821</v>
      </c>
    </row>
    <row r="245" spans="1:51" s="14" customFormat="1" ht="12">
      <c r="A245" s="14"/>
      <c r="B245" s="235"/>
      <c r="C245" s="236"/>
      <c r="D245" s="226" t="s">
        <v>141</v>
      </c>
      <c r="E245" s="236"/>
      <c r="F245" s="238" t="s">
        <v>822</v>
      </c>
      <c r="G245" s="236"/>
      <c r="H245" s="239">
        <v>87.72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141</v>
      </c>
      <c r="AU245" s="245" t="s">
        <v>82</v>
      </c>
      <c r="AV245" s="14" t="s">
        <v>82</v>
      </c>
      <c r="AW245" s="14" t="s">
        <v>4</v>
      </c>
      <c r="AX245" s="14" t="s">
        <v>80</v>
      </c>
      <c r="AY245" s="245" t="s">
        <v>130</v>
      </c>
    </row>
    <row r="246" spans="1:65" s="2" customFormat="1" ht="16.5" customHeight="1">
      <c r="A246" s="40"/>
      <c r="B246" s="41"/>
      <c r="C246" s="257" t="s">
        <v>447</v>
      </c>
      <c r="D246" s="257" t="s">
        <v>284</v>
      </c>
      <c r="E246" s="258" t="s">
        <v>568</v>
      </c>
      <c r="F246" s="259" t="s">
        <v>569</v>
      </c>
      <c r="G246" s="260" t="s">
        <v>181</v>
      </c>
      <c r="H246" s="261">
        <v>3.06</v>
      </c>
      <c r="I246" s="262"/>
      <c r="J246" s="263">
        <f>ROUND(I246*H246,2)</f>
        <v>0</v>
      </c>
      <c r="K246" s="259" t="s">
        <v>136</v>
      </c>
      <c r="L246" s="264"/>
      <c r="M246" s="265" t="s">
        <v>19</v>
      </c>
      <c r="N246" s="266" t="s">
        <v>43</v>
      </c>
      <c r="O246" s="86"/>
      <c r="P246" s="215">
        <f>O246*H246</f>
        <v>0</v>
      </c>
      <c r="Q246" s="215">
        <v>0.0483</v>
      </c>
      <c r="R246" s="215">
        <f>Q246*H246</f>
        <v>0.147798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178</v>
      </c>
      <c r="AT246" s="217" t="s">
        <v>284</v>
      </c>
      <c r="AU246" s="217" t="s">
        <v>82</v>
      </c>
      <c r="AY246" s="19" t="s">
        <v>130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80</v>
      </c>
      <c r="BK246" s="218">
        <f>ROUND(I246*H246,2)</f>
        <v>0</v>
      </c>
      <c r="BL246" s="19" t="s">
        <v>137</v>
      </c>
      <c r="BM246" s="217" t="s">
        <v>823</v>
      </c>
    </row>
    <row r="247" spans="1:51" s="14" customFormat="1" ht="12">
      <c r="A247" s="14"/>
      <c r="B247" s="235"/>
      <c r="C247" s="236"/>
      <c r="D247" s="226" t="s">
        <v>141</v>
      </c>
      <c r="E247" s="236"/>
      <c r="F247" s="238" t="s">
        <v>824</v>
      </c>
      <c r="G247" s="236"/>
      <c r="H247" s="239">
        <v>3.06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141</v>
      </c>
      <c r="AU247" s="245" t="s">
        <v>82</v>
      </c>
      <c r="AV247" s="14" t="s">
        <v>82</v>
      </c>
      <c r="AW247" s="14" t="s">
        <v>4</v>
      </c>
      <c r="AX247" s="14" t="s">
        <v>80</v>
      </c>
      <c r="AY247" s="245" t="s">
        <v>130</v>
      </c>
    </row>
    <row r="248" spans="1:65" s="2" customFormat="1" ht="16.5" customHeight="1">
      <c r="A248" s="40"/>
      <c r="B248" s="41"/>
      <c r="C248" s="257" t="s">
        <v>449</v>
      </c>
      <c r="D248" s="257" t="s">
        <v>284</v>
      </c>
      <c r="E248" s="258" t="s">
        <v>573</v>
      </c>
      <c r="F248" s="259" t="s">
        <v>574</v>
      </c>
      <c r="G248" s="260" t="s">
        <v>181</v>
      </c>
      <c r="H248" s="261">
        <v>2.04</v>
      </c>
      <c r="I248" s="262"/>
      <c r="J248" s="263">
        <f>ROUND(I248*H248,2)</f>
        <v>0</v>
      </c>
      <c r="K248" s="259" t="s">
        <v>136</v>
      </c>
      <c r="L248" s="264"/>
      <c r="M248" s="265" t="s">
        <v>19</v>
      </c>
      <c r="N248" s="266" t="s">
        <v>43</v>
      </c>
      <c r="O248" s="86"/>
      <c r="P248" s="215">
        <f>O248*H248</f>
        <v>0</v>
      </c>
      <c r="Q248" s="215">
        <v>0.06567</v>
      </c>
      <c r="R248" s="215">
        <f>Q248*H248</f>
        <v>0.13396680000000002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178</v>
      </c>
      <c r="AT248" s="217" t="s">
        <v>284</v>
      </c>
      <c r="AU248" s="217" t="s">
        <v>82</v>
      </c>
      <c r="AY248" s="19" t="s">
        <v>130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80</v>
      </c>
      <c r="BK248" s="218">
        <f>ROUND(I248*H248,2)</f>
        <v>0</v>
      </c>
      <c r="BL248" s="19" t="s">
        <v>137</v>
      </c>
      <c r="BM248" s="217" t="s">
        <v>825</v>
      </c>
    </row>
    <row r="249" spans="1:51" s="14" customFormat="1" ht="12">
      <c r="A249" s="14"/>
      <c r="B249" s="235"/>
      <c r="C249" s="236"/>
      <c r="D249" s="226" t="s">
        <v>141</v>
      </c>
      <c r="E249" s="236"/>
      <c r="F249" s="238" t="s">
        <v>826</v>
      </c>
      <c r="G249" s="236"/>
      <c r="H249" s="239">
        <v>2.04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141</v>
      </c>
      <c r="AU249" s="245" t="s">
        <v>82</v>
      </c>
      <c r="AV249" s="14" t="s">
        <v>82</v>
      </c>
      <c r="AW249" s="14" t="s">
        <v>4</v>
      </c>
      <c r="AX249" s="14" t="s">
        <v>80</v>
      </c>
      <c r="AY249" s="245" t="s">
        <v>130</v>
      </c>
    </row>
    <row r="250" spans="1:65" s="2" customFormat="1" ht="24.15" customHeight="1">
      <c r="A250" s="40"/>
      <c r="B250" s="41"/>
      <c r="C250" s="206" t="s">
        <v>451</v>
      </c>
      <c r="D250" s="206" t="s">
        <v>132</v>
      </c>
      <c r="E250" s="207" t="s">
        <v>583</v>
      </c>
      <c r="F250" s="208" t="s">
        <v>584</v>
      </c>
      <c r="G250" s="209" t="s">
        <v>181</v>
      </c>
      <c r="H250" s="210">
        <v>59</v>
      </c>
      <c r="I250" s="211"/>
      <c r="J250" s="212">
        <f>ROUND(I250*H250,2)</f>
        <v>0</v>
      </c>
      <c r="K250" s="208" t="s">
        <v>136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0.1295</v>
      </c>
      <c r="R250" s="215">
        <f>Q250*H250</f>
        <v>7.6405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137</v>
      </c>
      <c r="AT250" s="217" t="s">
        <v>132</v>
      </c>
      <c r="AU250" s="217" t="s">
        <v>82</v>
      </c>
      <c r="AY250" s="19" t="s">
        <v>130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137</v>
      </c>
      <c r="BM250" s="217" t="s">
        <v>827</v>
      </c>
    </row>
    <row r="251" spans="1:47" s="2" customFormat="1" ht="12">
      <c r="A251" s="40"/>
      <c r="B251" s="41"/>
      <c r="C251" s="42"/>
      <c r="D251" s="219" t="s">
        <v>139</v>
      </c>
      <c r="E251" s="42"/>
      <c r="F251" s="220" t="s">
        <v>586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139</v>
      </c>
      <c r="AU251" s="19" t="s">
        <v>82</v>
      </c>
    </row>
    <row r="252" spans="1:51" s="13" customFormat="1" ht="12">
      <c r="A252" s="13"/>
      <c r="B252" s="224"/>
      <c r="C252" s="225"/>
      <c r="D252" s="226" t="s">
        <v>141</v>
      </c>
      <c r="E252" s="227" t="s">
        <v>19</v>
      </c>
      <c r="F252" s="228" t="s">
        <v>587</v>
      </c>
      <c r="G252" s="225"/>
      <c r="H252" s="227" t="s">
        <v>19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141</v>
      </c>
      <c r="AU252" s="234" t="s">
        <v>82</v>
      </c>
      <c r="AV252" s="13" t="s">
        <v>80</v>
      </c>
      <c r="AW252" s="13" t="s">
        <v>33</v>
      </c>
      <c r="AX252" s="13" t="s">
        <v>72</v>
      </c>
      <c r="AY252" s="234" t="s">
        <v>130</v>
      </c>
    </row>
    <row r="253" spans="1:51" s="14" customFormat="1" ht="12">
      <c r="A253" s="14"/>
      <c r="B253" s="235"/>
      <c r="C253" s="236"/>
      <c r="D253" s="226" t="s">
        <v>141</v>
      </c>
      <c r="E253" s="237" t="s">
        <v>19</v>
      </c>
      <c r="F253" s="238" t="s">
        <v>447</v>
      </c>
      <c r="G253" s="236"/>
      <c r="H253" s="239">
        <v>59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141</v>
      </c>
      <c r="AU253" s="245" t="s">
        <v>82</v>
      </c>
      <c r="AV253" s="14" t="s">
        <v>82</v>
      </c>
      <c r="AW253" s="14" t="s">
        <v>33</v>
      </c>
      <c r="AX253" s="14" t="s">
        <v>80</v>
      </c>
      <c r="AY253" s="245" t="s">
        <v>130</v>
      </c>
    </row>
    <row r="254" spans="1:65" s="2" customFormat="1" ht="16.5" customHeight="1">
      <c r="A254" s="40"/>
      <c r="B254" s="41"/>
      <c r="C254" s="257" t="s">
        <v>453</v>
      </c>
      <c r="D254" s="257" t="s">
        <v>284</v>
      </c>
      <c r="E254" s="258" t="s">
        <v>589</v>
      </c>
      <c r="F254" s="259" t="s">
        <v>590</v>
      </c>
      <c r="G254" s="260" t="s">
        <v>181</v>
      </c>
      <c r="H254" s="261">
        <v>60.18</v>
      </c>
      <c r="I254" s="262"/>
      <c r="J254" s="263">
        <f>ROUND(I254*H254,2)</f>
        <v>0</v>
      </c>
      <c r="K254" s="259" t="s">
        <v>136</v>
      </c>
      <c r="L254" s="264"/>
      <c r="M254" s="265" t="s">
        <v>19</v>
      </c>
      <c r="N254" s="266" t="s">
        <v>43</v>
      </c>
      <c r="O254" s="86"/>
      <c r="P254" s="215">
        <f>O254*H254</f>
        <v>0</v>
      </c>
      <c r="Q254" s="215">
        <v>0.045</v>
      </c>
      <c r="R254" s="215">
        <f>Q254*H254</f>
        <v>2.7081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178</v>
      </c>
      <c r="AT254" s="217" t="s">
        <v>284</v>
      </c>
      <c r="AU254" s="217" t="s">
        <v>82</v>
      </c>
      <c r="AY254" s="19" t="s">
        <v>130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137</v>
      </c>
      <c r="BM254" s="217" t="s">
        <v>828</v>
      </c>
    </row>
    <row r="255" spans="1:51" s="14" customFormat="1" ht="12">
      <c r="A255" s="14"/>
      <c r="B255" s="235"/>
      <c r="C255" s="236"/>
      <c r="D255" s="226" t="s">
        <v>141</v>
      </c>
      <c r="E255" s="236"/>
      <c r="F255" s="238" t="s">
        <v>829</v>
      </c>
      <c r="G255" s="236"/>
      <c r="H255" s="239">
        <v>60.18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141</v>
      </c>
      <c r="AU255" s="245" t="s">
        <v>82</v>
      </c>
      <c r="AV255" s="14" t="s">
        <v>82</v>
      </c>
      <c r="AW255" s="14" t="s">
        <v>4</v>
      </c>
      <c r="AX255" s="14" t="s">
        <v>80</v>
      </c>
      <c r="AY255" s="245" t="s">
        <v>130</v>
      </c>
    </row>
    <row r="256" spans="1:65" s="2" customFormat="1" ht="24.15" customHeight="1">
      <c r="A256" s="40"/>
      <c r="B256" s="41"/>
      <c r="C256" s="206" t="s">
        <v>459</v>
      </c>
      <c r="D256" s="206" t="s">
        <v>132</v>
      </c>
      <c r="E256" s="207" t="s">
        <v>594</v>
      </c>
      <c r="F256" s="208" t="s">
        <v>595</v>
      </c>
      <c r="G256" s="209" t="s">
        <v>181</v>
      </c>
      <c r="H256" s="210">
        <v>85</v>
      </c>
      <c r="I256" s="211"/>
      <c r="J256" s="212">
        <f>ROUND(I256*H256,2)</f>
        <v>0</v>
      </c>
      <c r="K256" s="208" t="s">
        <v>136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0.00017</v>
      </c>
      <c r="R256" s="215">
        <f>Q256*H256</f>
        <v>0.014450000000000001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137</v>
      </c>
      <c r="AT256" s="217" t="s">
        <v>132</v>
      </c>
      <c r="AU256" s="217" t="s">
        <v>82</v>
      </c>
      <c r="AY256" s="19" t="s">
        <v>130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137</v>
      </c>
      <c r="BM256" s="217" t="s">
        <v>830</v>
      </c>
    </row>
    <row r="257" spans="1:47" s="2" customFormat="1" ht="12">
      <c r="A257" s="40"/>
      <c r="B257" s="41"/>
      <c r="C257" s="42"/>
      <c r="D257" s="219" t="s">
        <v>139</v>
      </c>
      <c r="E257" s="42"/>
      <c r="F257" s="220" t="s">
        <v>597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139</v>
      </c>
      <c r="AU257" s="19" t="s">
        <v>82</v>
      </c>
    </row>
    <row r="258" spans="1:65" s="2" customFormat="1" ht="16.5" customHeight="1">
      <c r="A258" s="40"/>
      <c r="B258" s="41"/>
      <c r="C258" s="206" t="s">
        <v>463</v>
      </c>
      <c r="D258" s="206" t="s">
        <v>132</v>
      </c>
      <c r="E258" s="207" t="s">
        <v>831</v>
      </c>
      <c r="F258" s="208" t="s">
        <v>832</v>
      </c>
      <c r="G258" s="209" t="s">
        <v>135</v>
      </c>
      <c r="H258" s="210">
        <v>64</v>
      </c>
      <c r="I258" s="211"/>
      <c r="J258" s="212">
        <f>ROUND(I258*H258,2)</f>
        <v>0</v>
      </c>
      <c r="K258" s="208" t="s">
        <v>136</v>
      </c>
      <c r="L258" s="46"/>
      <c r="M258" s="213" t="s">
        <v>19</v>
      </c>
      <c r="N258" s="214" t="s">
        <v>43</v>
      </c>
      <c r="O258" s="86"/>
      <c r="P258" s="215">
        <f>O258*H258</f>
        <v>0</v>
      </c>
      <c r="Q258" s="215">
        <v>0.00069</v>
      </c>
      <c r="R258" s="215">
        <f>Q258*H258</f>
        <v>0.04416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137</v>
      </c>
      <c r="AT258" s="217" t="s">
        <v>132</v>
      </c>
      <c r="AU258" s="217" t="s">
        <v>82</v>
      </c>
      <c r="AY258" s="19" t="s">
        <v>130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80</v>
      </c>
      <c r="BK258" s="218">
        <f>ROUND(I258*H258,2)</f>
        <v>0</v>
      </c>
      <c r="BL258" s="19" t="s">
        <v>137</v>
      </c>
      <c r="BM258" s="217" t="s">
        <v>833</v>
      </c>
    </row>
    <row r="259" spans="1:47" s="2" customFormat="1" ht="12">
      <c r="A259" s="40"/>
      <c r="B259" s="41"/>
      <c r="C259" s="42"/>
      <c r="D259" s="219" t="s">
        <v>139</v>
      </c>
      <c r="E259" s="42"/>
      <c r="F259" s="220" t="s">
        <v>834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139</v>
      </c>
      <c r="AU259" s="19" t="s">
        <v>82</v>
      </c>
    </row>
    <row r="260" spans="1:65" s="2" customFormat="1" ht="16.5" customHeight="1">
      <c r="A260" s="40"/>
      <c r="B260" s="41"/>
      <c r="C260" s="206" t="s">
        <v>467</v>
      </c>
      <c r="D260" s="206" t="s">
        <v>132</v>
      </c>
      <c r="E260" s="207" t="s">
        <v>599</v>
      </c>
      <c r="F260" s="208" t="s">
        <v>600</v>
      </c>
      <c r="G260" s="209" t="s">
        <v>181</v>
      </c>
      <c r="H260" s="210">
        <v>85</v>
      </c>
      <c r="I260" s="211"/>
      <c r="J260" s="212">
        <f>ROUND(I260*H260,2)</f>
        <v>0</v>
      </c>
      <c r="K260" s="208" t="s">
        <v>136</v>
      </c>
      <c r="L260" s="46"/>
      <c r="M260" s="213" t="s">
        <v>19</v>
      </c>
      <c r="N260" s="214" t="s">
        <v>43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137</v>
      </c>
      <c r="AT260" s="217" t="s">
        <v>132</v>
      </c>
      <c r="AU260" s="217" t="s">
        <v>82</v>
      </c>
      <c r="AY260" s="19" t="s">
        <v>130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80</v>
      </c>
      <c r="BK260" s="218">
        <f>ROUND(I260*H260,2)</f>
        <v>0</v>
      </c>
      <c r="BL260" s="19" t="s">
        <v>137</v>
      </c>
      <c r="BM260" s="217" t="s">
        <v>835</v>
      </c>
    </row>
    <row r="261" spans="1:47" s="2" customFormat="1" ht="12">
      <c r="A261" s="40"/>
      <c r="B261" s="41"/>
      <c r="C261" s="42"/>
      <c r="D261" s="219" t="s">
        <v>139</v>
      </c>
      <c r="E261" s="42"/>
      <c r="F261" s="220" t="s">
        <v>602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139</v>
      </c>
      <c r="AU261" s="19" t="s">
        <v>82</v>
      </c>
    </row>
    <row r="262" spans="1:51" s="14" customFormat="1" ht="12">
      <c r="A262" s="14"/>
      <c r="B262" s="235"/>
      <c r="C262" s="236"/>
      <c r="D262" s="226" t="s">
        <v>141</v>
      </c>
      <c r="E262" s="237" t="s">
        <v>19</v>
      </c>
      <c r="F262" s="238" t="s">
        <v>554</v>
      </c>
      <c r="G262" s="236"/>
      <c r="H262" s="239">
        <v>85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141</v>
      </c>
      <c r="AU262" s="245" t="s">
        <v>82</v>
      </c>
      <c r="AV262" s="14" t="s">
        <v>82</v>
      </c>
      <c r="AW262" s="14" t="s">
        <v>33</v>
      </c>
      <c r="AX262" s="14" t="s">
        <v>80</v>
      </c>
      <c r="AY262" s="245" t="s">
        <v>130</v>
      </c>
    </row>
    <row r="263" spans="1:65" s="2" customFormat="1" ht="33" customHeight="1">
      <c r="A263" s="40"/>
      <c r="B263" s="41"/>
      <c r="C263" s="206" t="s">
        <v>149</v>
      </c>
      <c r="D263" s="206" t="s">
        <v>132</v>
      </c>
      <c r="E263" s="207" t="s">
        <v>538</v>
      </c>
      <c r="F263" s="208" t="s">
        <v>539</v>
      </c>
      <c r="G263" s="209" t="s">
        <v>316</v>
      </c>
      <c r="H263" s="210">
        <v>1</v>
      </c>
      <c r="I263" s="211"/>
      <c r="J263" s="212">
        <f>ROUND(I263*H263,2)</f>
        <v>0</v>
      </c>
      <c r="K263" s="208" t="s">
        <v>136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0.082</v>
      </c>
      <c r="T263" s="216">
        <f>S263*H263</f>
        <v>0.082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137</v>
      </c>
      <c r="AT263" s="217" t="s">
        <v>132</v>
      </c>
      <c r="AU263" s="217" t="s">
        <v>82</v>
      </c>
      <c r="AY263" s="19" t="s">
        <v>130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80</v>
      </c>
      <c r="BK263" s="218">
        <f>ROUND(I263*H263,2)</f>
        <v>0</v>
      </c>
      <c r="BL263" s="19" t="s">
        <v>137</v>
      </c>
      <c r="BM263" s="217" t="s">
        <v>836</v>
      </c>
    </row>
    <row r="264" spans="1:47" s="2" customFormat="1" ht="12">
      <c r="A264" s="40"/>
      <c r="B264" s="41"/>
      <c r="C264" s="42"/>
      <c r="D264" s="219" t="s">
        <v>139</v>
      </c>
      <c r="E264" s="42"/>
      <c r="F264" s="220" t="s">
        <v>541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139</v>
      </c>
      <c r="AU264" s="19" t="s">
        <v>82</v>
      </c>
    </row>
    <row r="265" spans="1:65" s="2" customFormat="1" ht="16.5" customHeight="1">
      <c r="A265" s="40"/>
      <c r="B265" s="41"/>
      <c r="C265" s="206" t="s">
        <v>474</v>
      </c>
      <c r="D265" s="206" t="s">
        <v>132</v>
      </c>
      <c r="E265" s="207" t="s">
        <v>837</v>
      </c>
      <c r="F265" s="208" t="s">
        <v>838</v>
      </c>
      <c r="G265" s="209" t="s">
        <v>400</v>
      </c>
      <c r="H265" s="210">
        <v>1</v>
      </c>
      <c r="I265" s="211"/>
      <c r="J265" s="212">
        <f>ROUND(I265*H265,2)</f>
        <v>0</v>
      </c>
      <c r="K265" s="208" t="s">
        <v>19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137</v>
      </c>
      <c r="AT265" s="217" t="s">
        <v>132</v>
      </c>
      <c r="AU265" s="217" t="s">
        <v>82</v>
      </c>
      <c r="AY265" s="19" t="s">
        <v>130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137</v>
      </c>
      <c r="BM265" s="217" t="s">
        <v>839</v>
      </c>
    </row>
    <row r="266" spans="1:65" s="2" customFormat="1" ht="16.5" customHeight="1">
      <c r="A266" s="40"/>
      <c r="B266" s="41"/>
      <c r="C266" s="206" t="s">
        <v>478</v>
      </c>
      <c r="D266" s="206" t="s">
        <v>132</v>
      </c>
      <c r="E266" s="207" t="s">
        <v>840</v>
      </c>
      <c r="F266" s="208" t="s">
        <v>841</v>
      </c>
      <c r="G266" s="209" t="s">
        <v>400</v>
      </c>
      <c r="H266" s="210">
        <v>2</v>
      </c>
      <c r="I266" s="211"/>
      <c r="J266" s="212">
        <f>ROUND(I266*H266,2)</f>
        <v>0</v>
      </c>
      <c r="K266" s="208" t="s">
        <v>19</v>
      </c>
      <c r="L266" s="46"/>
      <c r="M266" s="213" t="s">
        <v>19</v>
      </c>
      <c r="N266" s="214" t="s">
        <v>43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137</v>
      </c>
      <c r="AT266" s="217" t="s">
        <v>132</v>
      </c>
      <c r="AU266" s="217" t="s">
        <v>82</v>
      </c>
      <c r="AY266" s="19" t="s">
        <v>130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80</v>
      </c>
      <c r="BK266" s="218">
        <f>ROUND(I266*H266,2)</f>
        <v>0</v>
      </c>
      <c r="BL266" s="19" t="s">
        <v>137</v>
      </c>
      <c r="BM266" s="217" t="s">
        <v>842</v>
      </c>
    </row>
    <row r="267" spans="1:65" s="2" customFormat="1" ht="16.5" customHeight="1">
      <c r="A267" s="40"/>
      <c r="B267" s="41"/>
      <c r="C267" s="206" t="s">
        <v>482</v>
      </c>
      <c r="D267" s="206" t="s">
        <v>132</v>
      </c>
      <c r="E267" s="207" t="s">
        <v>843</v>
      </c>
      <c r="F267" s="208" t="s">
        <v>844</v>
      </c>
      <c r="G267" s="209" t="s">
        <v>400</v>
      </c>
      <c r="H267" s="210">
        <v>2</v>
      </c>
      <c r="I267" s="211"/>
      <c r="J267" s="212">
        <f>ROUND(I267*H267,2)</f>
        <v>0</v>
      </c>
      <c r="K267" s="208" t="s">
        <v>19</v>
      </c>
      <c r="L267" s="46"/>
      <c r="M267" s="213" t="s">
        <v>19</v>
      </c>
      <c r="N267" s="214" t="s">
        <v>43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137</v>
      </c>
      <c r="AT267" s="217" t="s">
        <v>132</v>
      </c>
      <c r="AU267" s="217" t="s">
        <v>82</v>
      </c>
      <c r="AY267" s="19" t="s">
        <v>130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80</v>
      </c>
      <c r="BK267" s="218">
        <f>ROUND(I267*H267,2)</f>
        <v>0</v>
      </c>
      <c r="BL267" s="19" t="s">
        <v>137</v>
      </c>
      <c r="BM267" s="217" t="s">
        <v>845</v>
      </c>
    </row>
    <row r="268" spans="1:63" s="12" customFormat="1" ht="22.8" customHeight="1">
      <c r="A268" s="12"/>
      <c r="B268" s="190"/>
      <c r="C268" s="191"/>
      <c r="D268" s="192" t="s">
        <v>71</v>
      </c>
      <c r="E268" s="204" t="s">
        <v>613</v>
      </c>
      <c r="F268" s="204" t="s">
        <v>614</v>
      </c>
      <c r="G268" s="191"/>
      <c r="H268" s="191"/>
      <c r="I268" s="194"/>
      <c r="J268" s="205">
        <f>BK268</f>
        <v>0</v>
      </c>
      <c r="K268" s="191"/>
      <c r="L268" s="196"/>
      <c r="M268" s="197"/>
      <c r="N268" s="198"/>
      <c r="O268" s="198"/>
      <c r="P268" s="199">
        <f>SUM(P269:P285)</f>
        <v>0</v>
      </c>
      <c r="Q268" s="198"/>
      <c r="R268" s="199">
        <f>SUM(R269:R285)</f>
        <v>0</v>
      </c>
      <c r="S268" s="198"/>
      <c r="T268" s="200">
        <f>SUM(T269:T285)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1" t="s">
        <v>80</v>
      </c>
      <c r="AT268" s="202" t="s">
        <v>71</v>
      </c>
      <c r="AU268" s="202" t="s">
        <v>80</v>
      </c>
      <c r="AY268" s="201" t="s">
        <v>130</v>
      </c>
      <c r="BK268" s="203">
        <f>SUM(BK269:BK285)</f>
        <v>0</v>
      </c>
    </row>
    <row r="269" spans="1:65" s="2" customFormat="1" ht="24.15" customHeight="1">
      <c r="A269" s="40"/>
      <c r="B269" s="41"/>
      <c r="C269" s="206" t="s">
        <v>486</v>
      </c>
      <c r="D269" s="206" t="s">
        <v>132</v>
      </c>
      <c r="E269" s="207" t="s">
        <v>616</v>
      </c>
      <c r="F269" s="208" t="s">
        <v>617</v>
      </c>
      <c r="G269" s="209" t="s">
        <v>261</v>
      </c>
      <c r="H269" s="210">
        <v>34.858</v>
      </c>
      <c r="I269" s="211"/>
      <c r="J269" s="212">
        <f>ROUND(I269*H269,2)</f>
        <v>0</v>
      </c>
      <c r="K269" s="208" t="s">
        <v>136</v>
      </c>
      <c r="L269" s="46"/>
      <c r="M269" s="213" t="s">
        <v>19</v>
      </c>
      <c r="N269" s="214" t="s">
        <v>43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137</v>
      </c>
      <c r="AT269" s="217" t="s">
        <v>132</v>
      </c>
      <c r="AU269" s="217" t="s">
        <v>82</v>
      </c>
      <c r="AY269" s="19" t="s">
        <v>130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80</v>
      </c>
      <c r="BK269" s="218">
        <f>ROUND(I269*H269,2)</f>
        <v>0</v>
      </c>
      <c r="BL269" s="19" t="s">
        <v>137</v>
      </c>
      <c r="BM269" s="217" t="s">
        <v>846</v>
      </c>
    </row>
    <row r="270" spans="1:47" s="2" customFormat="1" ht="12">
      <c r="A270" s="40"/>
      <c r="B270" s="41"/>
      <c r="C270" s="42"/>
      <c r="D270" s="219" t="s">
        <v>139</v>
      </c>
      <c r="E270" s="42"/>
      <c r="F270" s="220" t="s">
        <v>619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139</v>
      </c>
      <c r="AU270" s="19" t="s">
        <v>82</v>
      </c>
    </row>
    <row r="271" spans="1:65" s="2" customFormat="1" ht="24.15" customHeight="1">
      <c r="A271" s="40"/>
      <c r="B271" s="41"/>
      <c r="C271" s="206" t="s">
        <v>490</v>
      </c>
      <c r="D271" s="206" t="s">
        <v>132</v>
      </c>
      <c r="E271" s="207" t="s">
        <v>621</v>
      </c>
      <c r="F271" s="208" t="s">
        <v>622</v>
      </c>
      <c r="G271" s="209" t="s">
        <v>261</v>
      </c>
      <c r="H271" s="210">
        <v>488.012</v>
      </c>
      <c r="I271" s="211"/>
      <c r="J271" s="212">
        <f>ROUND(I271*H271,2)</f>
        <v>0</v>
      </c>
      <c r="K271" s="208" t="s">
        <v>136</v>
      </c>
      <c r="L271" s="46"/>
      <c r="M271" s="213" t="s">
        <v>19</v>
      </c>
      <c r="N271" s="214" t="s">
        <v>43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137</v>
      </c>
      <c r="AT271" s="217" t="s">
        <v>132</v>
      </c>
      <c r="AU271" s="217" t="s">
        <v>82</v>
      </c>
      <c r="AY271" s="19" t="s">
        <v>130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80</v>
      </c>
      <c r="BK271" s="218">
        <f>ROUND(I271*H271,2)</f>
        <v>0</v>
      </c>
      <c r="BL271" s="19" t="s">
        <v>137</v>
      </c>
      <c r="BM271" s="217" t="s">
        <v>847</v>
      </c>
    </row>
    <row r="272" spans="1:47" s="2" customFormat="1" ht="12">
      <c r="A272" s="40"/>
      <c r="B272" s="41"/>
      <c r="C272" s="42"/>
      <c r="D272" s="219" t="s">
        <v>139</v>
      </c>
      <c r="E272" s="42"/>
      <c r="F272" s="220" t="s">
        <v>624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139</v>
      </c>
      <c r="AU272" s="19" t="s">
        <v>82</v>
      </c>
    </row>
    <row r="273" spans="1:51" s="14" customFormat="1" ht="12">
      <c r="A273" s="14"/>
      <c r="B273" s="235"/>
      <c r="C273" s="236"/>
      <c r="D273" s="226" t="s">
        <v>141</v>
      </c>
      <c r="E273" s="237" t="s">
        <v>19</v>
      </c>
      <c r="F273" s="238" t="s">
        <v>848</v>
      </c>
      <c r="G273" s="236"/>
      <c r="H273" s="239">
        <v>488.012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141</v>
      </c>
      <c r="AU273" s="245" t="s">
        <v>82</v>
      </c>
      <c r="AV273" s="14" t="s">
        <v>82</v>
      </c>
      <c r="AW273" s="14" t="s">
        <v>33</v>
      </c>
      <c r="AX273" s="14" t="s">
        <v>80</v>
      </c>
      <c r="AY273" s="245" t="s">
        <v>130</v>
      </c>
    </row>
    <row r="274" spans="1:65" s="2" customFormat="1" ht="16.5" customHeight="1">
      <c r="A274" s="40"/>
      <c r="B274" s="41"/>
      <c r="C274" s="206" t="s">
        <v>494</v>
      </c>
      <c r="D274" s="206" t="s">
        <v>132</v>
      </c>
      <c r="E274" s="207" t="s">
        <v>627</v>
      </c>
      <c r="F274" s="208" t="s">
        <v>628</v>
      </c>
      <c r="G274" s="209" t="s">
        <v>261</v>
      </c>
      <c r="H274" s="210">
        <v>34.858</v>
      </c>
      <c r="I274" s="211"/>
      <c r="J274" s="212">
        <f>ROUND(I274*H274,2)</f>
        <v>0</v>
      </c>
      <c r="K274" s="208" t="s">
        <v>136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137</v>
      </c>
      <c r="AT274" s="217" t="s">
        <v>132</v>
      </c>
      <c r="AU274" s="217" t="s">
        <v>82</v>
      </c>
      <c r="AY274" s="19" t="s">
        <v>130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80</v>
      </c>
      <c r="BK274" s="218">
        <f>ROUND(I274*H274,2)</f>
        <v>0</v>
      </c>
      <c r="BL274" s="19" t="s">
        <v>137</v>
      </c>
      <c r="BM274" s="217" t="s">
        <v>849</v>
      </c>
    </row>
    <row r="275" spans="1:47" s="2" customFormat="1" ht="12">
      <c r="A275" s="40"/>
      <c r="B275" s="41"/>
      <c r="C275" s="42"/>
      <c r="D275" s="219" t="s">
        <v>139</v>
      </c>
      <c r="E275" s="42"/>
      <c r="F275" s="220" t="s">
        <v>630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139</v>
      </c>
      <c r="AU275" s="19" t="s">
        <v>82</v>
      </c>
    </row>
    <row r="276" spans="1:51" s="14" customFormat="1" ht="12">
      <c r="A276" s="14"/>
      <c r="B276" s="235"/>
      <c r="C276" s="236"/>
      <c r="D276" s="226" t="s">
        <v>141</v>
      </c>
      <c r="E276" s="237" t="s">
        <v>19</v>
      </c>
      <c r="F276" s="238" t="s">
        <v>850</v>
      </c>
      <c r="G276" s="236"/>
      <c r="H276" s="239">
        <v>34.858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141</v>
      </c>
      <c r="AU276" s="245" t="s">
        <v>82</v>
      </c>
      <c r="AV276" s="14" t="s">
        <v>82</v>
      </c>
      <c r="AW276" s="14" t="s">
        <v>33</v>
      </c>
      <c r="AX276" s="14" t="s">
        <v>80</v>
      </c>
      <c r="AY276" s="245" t="s">
        <v>130</v>
      </c>
    </row>
    <row r="277" spans="1:65" s="2" customFormat="1" ht="24.15" customHeight="1">
      <c r="A277" s="40"/>
      <c r="B277" s="41"/>
      <c r="C277" s="206" t="s">
        <v>499</v>
      </c>
      <c r="D277" s="206" t="s">
        <v>132</v>
      </c>
      <c r="E277" s="207" t="s">
        <v>633</v>
      </c>
      <c r="F277" s="208" t="s">
        <v>634</v>
      </c>
      <c r="G277" s="209" t="s">
        <v>261</v>
      </c>
      <c r="H277" s="210">
        <v>0.082</v>
      </c>
      <c r="I277" s="211"/>
      <c r="J277" s="212">
        <f>ROUND(I277*H277,2)</f>
        <v>0</v>
      </c>
      <c r="K277" s="208" t="s">
        <v>136</v>
      </c>
      <c r="L277" s="46"/>
      <c r="M277" s="213" t="s">
        <v>19</v>
      </c>
      <c r="N277" s="214" t="s">
        <v>43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137</v>
      </c>
      <c r="AT277" s="217" t="s">
        <v>132</v>
      </c>
      <c r="AU277" s="217" t="s">
        <v>82</v>
      </c>
      <c r="AY277" s="19" t="s">
        <v>130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80</v>
      </c>
      <c r="BK277" s="218">
        <f>ROUND(I277*H277,2)</f>
        <v>0</v>
      </c>
      <c r="BL277" s="19" t="s">
        <v>137</v>
      </c>
      <c r="BM277" s="217" t="s">
        <v>851</v>
      </c>
    </row>
    <row r="278" spans="1:47" s="2" customFormat="1" ht="12">
      <c r="A278" s="40"/>
      <c r="B278" s="41"/>
      <c r="C278" s="42"/>
      <c r="D278" s="219" t="s">
        <v>139</v>
      </c>
      <c r="E278" s="42"/>
      <c r="F278" s="220" t="s">
        <v>636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139</v>
      </c>
      <c r="AU278" s="19" t="s">
        <v>82</v>
      </c>
    </row>
    <row r="279" spans="1:51" s="14" customFormat="1" ht="12">
      <c r="A279" s="14"/>
      <c r="B279" s="235"/>
      <c r="C279" s="236"/>
      <c r="D279" s="226" t="s">
        <v>141</v>
      </c>
      <c r="E279" s="237" t="s">
        <v>19</v>
      </c>
      <c r="F279" s="238" t="s">
        <v>642</v>
      </c>
      <c r="G279" s="236"/>
      <c r="H279" s="239">
        <v>0.082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5" t="s">
        <v>141</v>
      </c>
      <c r="AU279" s="245" t="s">
        <v>82</v>
      </c>
      <c r="AV279" s="14" t="s">
        <v>82</v>
      </c>
      <c r="AW279" s="14" t="s">
        <v>33</v>
      </c>
      <c r="AX279" s="14" t="s">
        <v>80</v>
      </c>
      <c r="AY279" s="245" t="s">
        <v>130</v>
      </c>
    </row>
    <row r="280" spans="1:65" s="2" customFormat="1" ht="24.15" customHeight="1">
      <c r="A280" s="40"/>
      <c r="B280" s="41"/>
      <c r="C280" s="206" t="s">
        <v>504</v>
      </c>
      <c r="D280" s="206" t="s">
        <v>132</v>
      </c>
      <c r="E280" s="207" t="s">
        <v>644</v>
      </c>
      <c r="F280" s="208" t="s">
        <v>260</v>
      </c>
      <c r="G280" s="209" t="s">
        <v>261</v>
      </c>
      <c r="H280" s="210">
        <v>20.24</v>
      </c>
      <c r="I280" s="211"/>
      <c r="J280" s="212">
        <f>ROUND(I280*H280,2)</f>
        <v>0</v>
      </c>
      <c r="K280" s="208" t="s">
        <v>136</v>
      </c>
      <c r="L280" s="46"/>
      <c r="M280" s="213" t="s">
        <v>19</v>
      </c>
      <c r="N280" s="214" t="s">
        <v>43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137</v>
      </c>
      <c r="AT280" s="217" t="s">
        <v>132</v>
      </c>
      <c r="AU280" s="217" t="s">
        <v>82</v>
      </c>
      <c r="AY280" s="19" t="s">
        <v>130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80</v>
      </c>
      <c r="BK280" s="218">
        <f>ROUND(I280*H280,2)</f>
        <v>0</v>
      </c>
      <c r="BL280" s="19" t="s">
        <v>137</v>
      </c>
      <c r="BM280" s="217" t="s">
        <v>852</v>
      </c>
    </row>
    <row r="281" spans="1:47" s="2" customFormat="1" ht="12">
      <c r="A281" s="40"/>
      <c r="B281" s="41"/>
      <c r="C281" s="42"/>
      <c r="D281" s="219" t="s">
        <v>139</v>
      </c>
      <c r="E281" s="42"/>
      <c r="F281" s="220" t="s">
        <v>646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139</v>
      </c>
      <c r="AU281" s="19" t="s">
        <v>82</v>
      </c>
    </row>
    <row r="282" spans="1:51" s="14" customFormat="1" ht="12">
      <c r="A282" s="14"/>
      <c r="B282" s="235"/>
      <c r="C282" s="236"/>
      <c r="D282" s="226" t="s">
        <v>141</v>
      </c>
      <c r="E282" s="237" t="s">
        <v>19</v>
      </c>
      <c r="F282" s="238" t="s">
        <v>853</v>
      </c>
      <c r="G282" s="236"/>
      <c r="H282" s="239">
        <v>20.24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141</v>
      </c>
      <c r="AU282" s="245" t="s">
        <v>82</v>
      </c>
      <c r="AV282" s="14" t="s">
        <v>82</v>
      </c>
      <c r="AW282" s="14" t="s">
        <v>33</v>
      </c>
      <c r="AX282" s="14" t="s">
        <v>80</v>
      </c>
      <c r="AY282" s="245" t="s">
        <v>130</v>
      </c>
    </row>
    <row r="283" spans="1:65" s="2" customFormat="1" ht="24.15" customHeight="1">
      <c r="A283" s="40"/>
      <c r="B283" s="41"/>
      <c r="C283" s="206" t="s">
        <v>458</v>
      </c>
      <c r="D283" s="206" t="s">
        <v>132</v>
      </c>
      <c r="E283" s="207" t="s">
        <v>651</v>
      </c>
      <c r="F283" s="208" t="s">
        <v>652</v>
      </c>
      <c r="G283" s="209" t="s">
        <v>261</v>
      </c>
      <c r="H283" s="210">
        <v>14.536</v>
      </c>
      <c r="I283" s="211"/>
      <c r="J283" s="212">
        <f>ROUND(I283*H283,2)</f>
        <v>0</v>
      </c>
      <c r="K283" s="208" t="s">
        <v>136</v>
      </c>
      <c r="L283" s="46"/>
      <c r="M283" s="213" t="s">
        <v>19</v>
      </c>
      <c r="N283" s="214" t="s">
        <v>43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137</v>
      </c>
      <c r="AT283" s="217" t="s">
        <v>132</v>
      </c>
      <c r="AU283" s="217" t="s">
        <v>82</v>
      </c>
      <c r="AY283" s="19" t="s">
        <v>130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80</v>
      </c>
      <c r="BK283" s="218">
        <f>ROUND(I283*H283,2)</f>
        <v>0</v>
      </c>
      <c r="BL283" s="19" t="s">
        <v>137</v>
      </c>
      <c r="BM283" s="217" t="s">
        <v>854</v>
      </c>
    </row>
    <row r="284" spans="1:47" s="2" customFormat="1" ht="12">
      <c r="A284" s="40"/>
      <c r="B284" s="41"/>
      <c r="C284" s="42"/>
      <c r="D284" s="219" t="s">
        <v>139</v>
      </c>
      <c r="E284" s="42"/>
      <c r="F284" s="220" t="s">
        <v>654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139</v>
      </c>
      <c r="AU284" s="19" t="s">
        <v>82</v>
      </c>
    </row>
    <row r="285" spans="1:51" s="14" customFormat="1" ht="12">
      <c r="A285" s="14"/>
      <c r="B285" s="235"/>
      <c r="C285" s="236"/>
      <c r="D285" s="226" t="s">
        <v>141</v>
      </c>
      <c r="E285" s="237" t="s">
        <v>19</v>
      </c>
      <c r="F285" s="238" t="s">
        <v>855</v>
      </c>
      <c r="G285" s="236"/>
      <c r="H285" s="239">
        <v>14.536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141</v>
      </c>
      <c r="AU285" s="245" t="s">
        <v>82</v>
      </c>
      <c r="AV285" s="14" t="s">
        <v>82</v>
      </c>
      <c r="AW285" s="14" t="s">
        <v>33</v>
      </c>
      <c r="AX285" s="14" t="s">
        <v>80</v>
      </c>
      <c r="AY285" s="245" t="s">
        <v>130</v>
      </c>
    </row>
    <row r="286" spans="1:63" s="12" customFormat="1" ht="22.8" customHeight="1">
      <c r="A286" s="12"/>
      <c r="B286" s="190"/>
      <c r="C286" s="191"/>
      <c r="D286" s="192" t="s">
        <v>71</v>
      </c>
      <c r="E286" s="204" t="s">
        <v>656</v>
      </c>
      <c r="F286" s="204" t="s">
        <v>657</v>
      </c>
      <c r="G286" s="191"/>
      <c r="H286" s="191"/>
      <c r="I286" s="194"/>
      <c r="J286" s="205">
        <f>BK286</f>
        <v>0</v>
      </c>
      <c r="K286" s="191"/>
      <c r="L286" s="196"/>
      <c r="M286" s="197"/>
      <c r="N286" s="198"/>
      <c r="O286" s="198"/>
      <c r="P286" s="199">
        <f>SUM(P287:P288)</f>
        <v>0</v>
      </c>
      <c r="Q286" s="198"/>
      <c r="R286" s="199">
        <f>SUM(R287:R288)</f>
        <v>0</v>
      </c>
      <c r="S286" s="198"/>
      <c r="T286" s="200">
        <f>SUM(T287:T288)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1" t="s">
        <v>80</v>
      </c>
      <c r="AT286" s="202" t="s">
        <v>71</v>
      </c>
      <c r="AU286" s="202" t="s">
        <v>80</v>
      </c>
      <c r="AY286" s="201" t="s">
        <v>130</v>
      </c>
      <c r="BK286" s="203">
        <f>SUM(BK287:BK288)</f>
        <v>0</v>
      </c>
    </row>
    <row r="287" spans="1:65" s="2" customFormat="1" ht="24.15" customHeight="1">
      <c r="A287" s="40"/>
      <c r="B287" s="41"/>
      <c r="C287" s="206" t="s">
        <v>143</v>
      </c>
      <c r="D287" s="206" t="s">
        <v>132</v>
      </c>
      <c r="E287" s="207" t="s">
        <v>659</v>
      </c>
      <c r="F287" s="208" t="s">
        <v>660</v>
      </c>
      <c r="G287" s="209" t="s">
        <v>261</v>
      </c>
      <c r="H287" s="210">
        <v>130.467</v>
      </c>
      <c r="I287" s="211"/>
      <c r="J287" s="212">
        <f>ROUND(I287*H287,2)</f>
        <v>0</v>
      </c>
      <c r="K287" s="208" t="s">
        <v>136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137</v>
      </c>
      <c r="AT287" s="217" t="s">
        <v>132</v>
      </c>
      <c r="AU287" s="217" t="s">
        <v>82</v>
      </c>
      <c r="AY287" s="19" t="s">
        <v>130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137</v>
      </c>
      <c r="BM287" s="217" t="s">
        <v>856</v>
      </c>
    </row>
    <row r="288" spans="1:47" s="2" customFormat="1" ht="12">
      <c r="A288" s="40"/>
      <c r="B288" s="41"/>
      <c r="C288" s="42"/>
      <c r="D288" s="219" t="s">
        <v>139</v>
      </c>
      <c r="E288" s="42"/>
      <c r="F288" s="220" t="s">
        <v>662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139</v>
      </c>
      <c r="AU288" s="19" t="s">
        <v>82</v>
      </c>
    </row>
    <row r="289" spans="1:63" s="12" customFormat="1" ht="25.9" customHeight="1">
      <c r="A289" s="12"/>
      <c r="B289" s="190"/>
      <c r="C289" s="191"/>
      <c r="D289" s="192" t="s">
        <v>71</v>
      </c>
      <c r="E289" s="193" t="s">
        <v>663</v>
      </c>
      <c r="F289" s="193" t="s">
        <v>664</v>
      </c>
      <c r="G289" s="191"/>
      <c r="H289" s="191"/>
      <c r="I289" s="194"/>
      <c r="J289" s="195">
        <f>BK289</f>
        <v>0</v>
      </c>
      <c r="K289" s="191"/>
      <c r="L289" s="196"/>
      <c r="M289" s="197"/>
      <c r="N289" s="198"/>
      <c r="O289" s="198"/>
      <c r="P289" s="199">
        <f>P290+P301+P310</f>
        <v>0</v>
      </c>
      <c r="Q289" s="198"/>
      <c r="R289" s="199">
        <f>R290+R301+R310</f>
        <v>0</v>
      </c>
      <c r="S289" s="198"/>
      <c r="T289" s="200">
        <f>T290+T301+T310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1" t="s">
        <v>159</v>
      </c>
      <c r="AT289" s="202" t="s">
        <v>71</v>
      </c>
      <c r="AU289" s="202" t="s">
        <v>72</v>
      </c>
      <c r="AY289" s="201" t="s">
        <v>130</v>
      </c>
      <c r="BK289" s="203">
        <f>BK290+BK301+BK310</f>
        <v>0</v>
      </c>
    </row>
    <row r="290" spans="1:63" s="12" customFormat="1" ht="22.8" customHeight="1">
      <c r="A290" s="12"/>
      <c r="B290" s="190"/>
      <c r="C290" s="191"/>
      <c r="D290" s="192" t="s">
        <v>71</v>
      </c>
      <c r="E290" s="204" t="s">
        <v>665</v>
      </c>
      <c r="F290" s="204" t="s">
        <v>666</v>
      </c>
      <c r="G290" s="191"/>
      <c r="H290" s="191"/>
      <c r="I290" s="194"/>
      <c r="J290" s="205">
        <f>BK290</f>
        <v>0</v>
      </c>
      <c r="K290" s="191"/>
      <c r="L290" s="196"/>
      <c r="M290" s="197"/>
      <c r="N290" s="198"/>
      <c r="O290" s="198"/>
      <c r="P290" s="199">
        <f>SUM(P291:P300)</f>
        <v>0</v>
      </c>
      <c r="Q290" s="198"/>
      <c r="R290" s="199">
        <f>SUM(R291:R300)</f>
        <v>0</v>
      </c>
      <c r="S290" s="198"/>
      <c r="T290" s="200">
        <f>SUM(T291:T300)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1" t="s">
        <v>159</v>
      </c>
      <c r="AT290" s="202" t="s">
        <v>71</v>
      </c>
      <c r="AU290" s="202" t="s">
        <v>80</v>
      </c>
      <c r="AY290" s="201" t="s">
        <v>130</v>
      </c>
      <c r="BK290" s="203">
        <f>SUM(BK291:BK300)</f>
        <v>0</v>
      </c>
    </row>
    <row r="291" spans="1:65" s="2" customFormat="1" ht="16.5" customHeight="1">
      <c r="A291" s="40"/>
      <c r="B291" s="41"/>
      <c r="C291" s="206" t="s">
        <v>515</v>
      </c>
      <c r="D291" s="206" t="s">
        <v>132</v>
      </c>
      <c r="E291" s="207" t="s">
        <v>668</v>
      </c>
      <c r="F291" s="208" t="s">
        <v>669</v>
      </c>
      <c r="G291" s="209" t="s">
        <v>670</v>
      </c>
      <c r="H291" s="210">
        <v>10</v>
      </c>
      <c r="I291" s="211"/>
      <c r="J291" s="212">
        <f>ROUND(I291*H291,2)</f>
        <v>0</v>
      </c>
      <c r="K291" s="208" t="s">
        <v>19</v>
      </c>
      <c r="L291" s="46"/>
      <c r="M291" s="213" t="s">
        <v>19</v>
      </c>
      <c r="N291" s="214" t="s">
        <v>43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671</v>
      </c>
      <c r="AT291" s="217" t="s">
        <v>132</v>
      </c>
      <c r="AU291" s="217" t="s">
        <v>82</v>
      </c>
      <c r="AY291" s="19" t="s">
        <v>130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80</v>
      </c>
      <c r="BK291" s="218">
        <f>ROUND(I291*H291,2)</f>
        <v>0</v>
      </c>
      <c r="BL291" s="19" t="s">
        <v>671</v>
      </c>
      <c r="BM291" s="217" t="s">
        <v>857</v>
      </c>
    </row>
    <row r="292" spans="1:51" s="13" customFormat="1" ht="12">
      <c r="A292" s="13"/>
      <c r="B292" s="224"/>
      <c r="C292" s="225"/>
      <c r="D292" s="226" t="s">
        <v>141</v>
      </c>
      <c r="E292" s="227" t="s">
        <v>19</v>
      </c>
      <c r="F292" s="228" t="s">
        <v>673</v>
      </c>
      <c r="G292" s="225"/>
      <c r="H292" s="227" t="s">
        <v>19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141</v>
      </c>
      <c r="AU292" s="234" t="s">
        <v>82</v>
      </c>
      <c r="AV292" s="13" t="s">
        <v>80</v>
      </c>
      <c r="AW292" s="13" t="s">
        <v>33</v>
      </c>
      <c r="AX292" s="13" t="s">
        <v>72</v>
      </c>
      <c r="AY292" s="234" t="s">
        <v>130</v>
      </c>
    </row>
    <row r="293" spans="1:51" s="14" customFormat="1" ht="12">
      <c r="A293" s="14"/>
      <c r="B293" s="235"/>
      <c r="C293" s="236"/>
      <c r="D293" s="226" t="s">
        <v>141</v>
      </c>
      <c r="E293" s="237" t="s">
        <v>19</v>
      </c>
      <c r="F293" s="238" t="s">
        <v>195</v>
      </c>
      <c r="G293" s="236"/>
      <c r="H293" s="239">
        <v>10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141</v>
      </c>
      <c r="AU293" s="245" t="s">
        <v>82</v>
      </c>
      <c r="AV293" s="14" t="s">
        <v>82</v>
      </c>
      <c r="AW293" s="14" t="s">
        <v>33</v>
      </c>
      <c r="AX293" s="14" t="s">
        <v>80</v>
      </c>
      <c r="AY293" s="245" t="s">
        <v>130</v>
      </c>
    </row>
    <row r="294" spans="1:65" s="2" customFormat="1" ht="16.5" customHeight="1">
      <c r="A294" s="40"/>
      <c r="B294" s="41"/>
      <c r="C294" s="206" t="s">
        <v>522</v>
      </c>
      <c r="D294" s="206" t="s">
        <v>132</v>
      </c>
      <c r="E294" s="207" t="s">
        <v>675</v>
      </c>
      <c r="F294" s="208" t="s">
        <v>676</v>
      </c>
      <c r="G294" s="209" t="s">
        <v>670</v>
      </c>
      <c r="H294" s="210">
        <v>10</v>
      </c>
      <c r="I294" s="211"/>
      <c r="J294" s="212">
        <f>ROUND(I294*H294,2)</f>
        <v>0</v>
      </c>
      <c r="K294" s="208" t="s">
        <v>136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671</v>
      </c>
      <c r="AT294" s="217" t="s">
        <v>132</v>
      </c>
      <c r="AU294" s="217" t="s">
        <v>82</v>
      </c>
      <c r="AY294" s="19" t="s">
        <v>130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671</v>
      </c>
      <c r="BM294" s="217" t="s">
        <v>858</v>
      </c>
    </row>
    <row r="295" spans="1:47" s="2" customFormat="1" ht="12">
      <c r="A295" s="40"/>
      <c r="B295" s="41"/>
      <c r="C295" s="42"/>
      <c r="D295" s="219" t="s">
        <v>139</v>
      </c>
      <c r="E295" s="42"/>
      <c r="F295" s="220" t="s">
        <v>678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139</v>
      </c>
      <c r="AU295" s="19" t="s">
        <v>82</v>
      </c>
    </row>
    <row r="296" spans="1:47" s="2" customFormat="1" ht="12">
      <c r="A296" s="40"/>
      <c r="B296" s="41"/>
      <c r="C296" s="42"/>
      <c r="D296" s="226" t="s">
        <v>679</v>
      </c>
      <c r="E296" s="42"/>
      <c r="F296" s="267" t="s">
        <v>680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679</v>
      </c>
      <c r="AU296" s="19" t="s">
        <v>82</v>
      </c>
    </row>
    <row r="297" spans="1:65" s="2" customFormat="1" ht="16.5" customHeight="1">
      <c r="A297" s="40"/>
      <c r="B297" s="41"/>
      <c r="C297" s="206" t="s">
        <v>527</v>
      </c>
      <c r="D297" s="206" t="s">
        <v>132</v>
      </c>
      <c r="E297" s="207" t="s">
        <v>682</v>
      </c>
      <c r="F297" s="208" t="s">
        <v>683</v>
      </c>
      <c r="G297" s="209" t="s">
        <v>670</v>
      </c>
      <c r="H297" s="210">
        <v>10</v>
      </c>
      <c r="I297" s="211"/>
      <c r="J297" s="212">
        <f>ROUND(I297*H297,2)</f>
        <v>0</v>
      </c>
      <c r="K297" s="208" t="s">
        <v>19</v>
      </c>
      <c r="L297" s="46"/>
      <c r="M297" s="213" t="s">
        <v>19</v>
      </c>
      <c r="N297" s="214" t="s">
        <v>43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671</v>
      </c>
      <c r="AT297" s="217" t="s">
        <v>132</v>
      </c>
      <c r="AU297" s="217" t="s">
        <v>82</v>
      </c>
      <c r="AY297" s="19" t="s">
        <v>130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80</v>
      </c>
      <c r="BK297" s="218">
        <f>ROUND(I297*H297,2)</f>
        <v>0</v>
      </c>
      <c r="BL297" s="19" t="s">
        <v>671</v>
      </c>
      <c r="BM297" s="217" t="s">
        <v>859</v>
      </c>
    </row>
    <row r="298" spans="1:51" s="13" customFormat="1" ht="12">
      <c r="A298" s="13"/>
      <c r="B298" s="224"/>
      <c r="C298" s="225"/>
      <c r="D298" s="226" t="s">
        <v>141</v>
      </c>
      <c r="E298" s="227" t="s">
        <v>19</v>
      </c>
      <c r="F298" s="228" t="s">
        <v>685</v>
      </c>
      <c r="G298" s="225"/>
      <c r="H298" s="227" t="s">
        <v>19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141</v>
      </c>
      <c r="AU298" s="234" t="s">
        <v>82</v>
      </c>
      <c r="AV298" s="13" t="s">
        <v>80</v>
      </c>
      <c r="AW298" s="13" t="s">
        <v>33</v>
      </c>
      <c r="AX298" s="13" t="s">
        <v>72</v>
      </c>
      <c r="AY298" s="234" t="s">
        <v>130</v>
      </c>
    </row>
    <row r="299" spans="1:51" s="14" customFormat="1" ht="12">
      <c r="A299" s="14"/>
      <c r="B299" s="235"/>
      <c r="C299" s="236"/>
      <c r="D299" s="226" t="s">
        <v>141</v>
      </c>
      <c r="E299" s="237" t="s">
        <v>19</v>
      </c>
      <c r="F299" s="238" t="s">
        <v>195</v>
      </c>
      <c r="G299" s="236"/>
      <c r="H299" s="239">
        <v>10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141</v>
      </c>
      <c r="AU299" s="245" t="s">
        <v>82</v>
      </c>
      <c r="AV299" s="14" t="s">
        <v>82</v>
      </c>
      <c r="AW299" s="14" t="s">
        <v>33</v>
      </c>
      <c r="AX299" s="14" t="s">
        <v>80</v>
      </c>
      <c r="AY299" s="245" t="s">
        <v>130</v>
      </c>
    </row>
    <row r="300" spans="1:65" s="2" customFormat="1" ht="16.5" customHeight="1">
      <c r="A300" s="40"/>
      <c r="B300" s="41"/>
      <c r="C300" s="206" t="s">
        <v>532</v>
      </c>
      <c r="D300" s="206" t="s">
        <v>132</v>
      </c>
      <c r="E300" s="207" t="s">
        <v>687</v>
      </c>
      <c r="F300" s="208" t="s">
        <v>688</v>
      </c>
      <c r="G300" s="209" t="s">
        <v>400</v>
      </c>
      <c r="H300" s="210">
        <v>1</v>
      </c>
      <c r="I300" s="211"/>
      <c r="J300" s="212">
        <f>ROUND(I300*H300,2)</f>
        <v>0</v>
      </c>
      <c r="K300" s="208" t="s">
        <v>19</v>
      </c>
      <c r="L300" s="46"/>
      <c r="M300" s="213" t="s">
        <v>19</v>
      </c>
      <c r="N300" s="214" t="s">
        <v>43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671</v>
      </c>
      <c r="AT300" s="217" t="s">
        <v>132</v>
      </c>
      <c r="AU300" s="217" t="s">
        <v>82</v>
      </c>
      <c r="AY300" s="19" t="s">
        <v>130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80</v>
      </c>
      <c r="BK300" s="218">
        <f>ROUND(I300*H300,2)</f>
        <v>0</v>
      </c>
      <c r="BL300" s="19" t="s">
        <v>671</v>
      </c>
      <c r="BM300" s="217" t="s">
        <v>860</v>
      </c>
    </row>
    <row r="301" spans="1:63" s="12" customFormat="1" ht="22.8" customHeight="1">
      <c r="A301" s="12"/>
      <c r="B301" s="190"/>
      <c r="C301" s="191"/>
      <c r="D301" s="192" t="s">
        <v>71</v>
      </c>
      <c r="E301" s="204" t="s">
        <v>690</v>
      </c>
      <c r="F301" s="204" t="s">
        <v>691</v>
      </c>
      <c r="G301" s="191"/>
      <c r="H301" s="191"/>
      <c r="I301" s="194"/>
      <c r="J301" s="205">
        <f>BK301</f>
        <v>0</v>
      </c>
      <c r="K301" s="191"/>
      <c r="L301" s="196"/>
      <c r="M301" s="197"/>
      <c r="N301" s="198"/>
      <c r="O301" s="198"/>
      <c r="P301" s="199">
        <f>SUM(P302:P309)</f>
        <v>0</v>
      </c>
      <c r="Q301" s="198"/>
      <c r="R301" s="199">
        <f>SUM(R302:R309)</f>
        <v>0</v>
      </c>
      <c r="S301" s="198"/>
      <c r="T301" s="200">
        <f>SUM(T302:T309)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1" t="s">
        <v>159</v>
      </c>
      <c r="AT301" s="202" t="s">
        <v>71</v>
      </c>
      <c r="AU301" s="202" t="s">
        <v>80</v>
      </c>
      <c r="AY301" s="201" t="s">
        <v>130</v>
      </c>
      <c r="BK301" s="203">
        <f>SUM(BK302:BK309)</f>
        <v>0</v>
      </c>
    </row>
    <row r="302" spans="1:65" s="2" customFormat="1" ht="16.5" customHeight="1">
      <c r="A302" s="40"/>
      <c r="B302" s="41"/>
      <c r="C302" s="206" t="s">
        <v>537</v>
      </c>
      <c r="D302" s="206" t="s">
        <v>132</v>
      </c>
      <c r="E302" s="207" t="s">
        <v>693</v>
      </c>
      <c r="F302" s="208" t="s">
        <v>694</v>
      </c>
      <c r="G302" s="209" t="s">
        <v>400</v>
      </c>
      <c r="H302" s="210">
        <v>1</v>
      </c>
      <c r="I302" s="211"/>
      <c r="J302" s="212">
        <f>ROUND(I302*H302,2)</f>
        <v>0</v>
      </c>
      <c r="K302" s="208" t="s">
        <v>19</v>
      </c>
      <c r="L302" s="46"/>
      <c r="M302" s="213" t="s">
        <v>19</v>
      </c>
      <c r="N302" s="214" t="s">
        <v>43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671</v>
      </c>
      <c r="AT302" s="217" t="s">
        <v>132</v>
      </c>
      <c r="AU302" s="217" t="s">
        <v>82</v>
      </c>
      <c r="AY302" s="19" t="s">
        <v>130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80</v>
      </c>
      <c r="BK302" s="218">
        <f>ROUND(I302*H302,2)</f>
        <v>0</v>
      </c>
      <c r="BL302" s="19" t="s">
        <v>671</v>
      </c>
      <c r="BM302" s="217" t="s">
        <v>861</v>
      </c>
    </row>
    <row r="303" spans="1:47" s="2" customFormat="1" ht="12">
      <c r="A303" s="40"/>
      <c r="B303" s="41"/>
      <c r="C303" s="42"/>
      <c r="D303" s="226" t="s">
        <v>679</v>
      </c>
      <c r="E303" s="42"/>
      <c r="F303" s="267" t="s">
        <v>696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679</v>
      </c>
      <c r="AU303" s="19" t="s">
        <v>82</v>
      </c>
    </row>
    <row r="304" spans="1:65" s="2" customFormat="1" ht="16.5" customHeight="1">
      <c r="A304" s="40"/>
      <c r="B304" s="41"/>
      <c r="C304" s="206" t="s">
        <v>542</v>
      </c>
      <c r="D304" s="206" t="s">
        <v>132</v>
      </c>
      <c r="E304" s="207" t="s">
        <v>698</v>
      </c>
      <c r="F304" s="208" t="s">
        <v>699</v>
      </c>
      <c r="G304" s="209" t="s">
        <v>700</v>
      </c>
      <c r="H304" s="210">
        <v>1</v>
      </c>
      <c r="I304" s="211"/>
      <c r="J304" s="212">
        <f>ROUND(I304*H304,2)</f>
        <v>0</v>
      </c>
      <c r="K304" s="208" t="s">
        <v>19</v>
      </c>
      <c r="L304" s="46"/>
      <c r="M304" s="213" t="s">
        <v>19</v>
      </c>
      <c r="N304" s="214" t="s">
        <v>43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671</v>
      </c>
      <c r="AT304" s="217" t="s">
        <v>132</v>
      </c>
      <c r="AU304" s="217" t="s">
        <v>82</v>
      </c>
      <c r="AY304" s="19" t="s">
        <v>130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80</v>
      </c>
      <c r="BK304" s="218">
        <f>ROUND(I304*H304,2)</f>
        <v>0</v>
      </c>
      <c r="BL304" s="19" t="s">
        <v>671</v>
      </c>
      <c r="BM304" s="217" t="s">
        <v>862</v>
      </c>
    </row>
    <row r="305" spans="1:51" s="14" customFormat="1" ht="12">
      <c r="A305" s="14"/>
      <c r="B305" s="235"/>
      <c r="C305" s="236"/>
      <c r="D305" s="226" t="s">
        <v>141</v>
      </c>
      <c r="E305" s="237" t="s">
        <v>19</v>
      </c>
      <c r="F305" s="238" t="s">
        <v>80</v>
      </c>
      <c r="G305" s="236"/>
      <c r="H305" s="239">
        <v>1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141</v>
      </c>
      <c r="AU305" s="245" t="s">
        <v>82</v>
      </c>
      <c r="AV305" s="14" t="s">
        <v>82</v>
      </c>
      <c r="AW305" s="14" t="s">
        <v>33</v>
      </c>
      <c r="AX305" s="14" t="s">
        <v>80</v>
      </c>
      <c r="AY305" s="245" t="s">
        <v>130</v>
      </c>
    </row>
    <row r="306" spans="1:65" s="2" customFormat="1" ht="16.5" customHeight="1">
      <c r="A306" s="40"/>
      <c r="B306" s="41"/>
      <c r="C306" s="206" t="s">
        <v>546</v>
      </c>
      <c r="D306" s="206" t="s">
        <v>132</v>
      </c>
      <c r="E306" s="207" t="s">
        <v>703</v>
      </c>
      <c r="F306" s="208" t="s">
        <v>704</v>
      </c>
      <c r="G306" s="209" t="s">
        <v>700</v>
      </c>
      <c r="H306" s="210">
        <v>1</v>
      </c>
      <c r="I306" s="211"/>
      <c r="J306" s="212">
        <f>ROUND(I306*H306,2)</f>
        <v>0</v>
      </c>
      <c r="K306" s="208" t="s">
        <v>19</v>
      </c>
      <c r="L306" s="46"/>
      <c r="M306" s="213" t="s">
        <v>19</v>
      </c>
      <c r="N306" s="214" t="s">
        <v>43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671</v>
      </c>
      <c r="AT306" s="217" t="s">
        <v>132</v>
      </c>
      <c r="AU306" s="217" t="s">
        <v>82</v>
      </c>
      <c r="AY306" s="19" t="s">
        <v>130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80</v>
      </c>
      <c r="BK306" s="218">
        <f>ROUND(I306*H306,2)</f>
        <v>0</v>
      </c>
      <c r="BL306" s="19" t="s">
        <v>671</v>
      </c>
      <c r="BM306" s="217" t="s">
        <v>863</v>
      </c>
    </row>
    <row r="307" spans="1:51" s="13" customFormat="1" ht="12">
      <c r="A307" s="13"/>
      <c r="B307" s="224"/>
      <c r="C307" s="225"/>
      <c r="D307" s="226" t="s">
        <v>141</v>
      </c>
      <c r="E307" s="227" t="s">
        <v>19</v>
      </c>
      <c r="F307" s="228" t="s">
        <v>706</v>
      </c>
      <c r="G307" s="225"/>
      <c r="H307" s="227" t="s">
        <v>19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141</v>
      </c>
      <c r="AU307" s="234" t="s">
        <v>82</v>
      </c>
      <c r="AV307" s="13" t="s">
        <v>80</v>
      </c>
      <c r="AW307" s="13" t="s">
        <v>33</v>
      </c>
      <c r="AX307" s="13" t="s">
        <v>72</v>
      </c>
      <c r="AY307" s="234" t="s">
        <v>130</v>
      </c>
    </row>
    <row r="308" spans="1:51" s="14" customFormat="1" ht="12">
      <c r="A308" s="14"/>
      <c r="B308" s="235"/>
      <c r="C308" s="236"/>
      <c r="D308" s="226" t="s">
        <v>141</v>
      </c>
      <c r="E308" s="237" t="s">
        <v>19</v>
      </c>
      <c r="F308" s="238" t="s">
        <v>80</v>
      </c>
      <c r="G308" s="236"/>
      <c r="H308" s="239">
        <v>1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141</v>
      </c>
      <c r="AU308" s="245" t="s">
        <v>82</v>
      </c>
      <c r="AV308" s="14" t="s">
        <v>82</v>
      </c>
      <c r="AW308" s="14" t="s">
        <v>33</v>
      </c>
      <c r="AX308" s="14" t="s">
        <v>80</v>
      </c>
      <c r="AY308" s="245" t="s">
        <v>130</v>
      </c>
    </row>
    <row r="309" spans="1:65" s="2" customFormat="1" ht="16.5" customHeight="1">
      <c r="A309" s="40"/>
      <c r="B309" s="41"/>
      <c r="C309" s="206" t="s">
        <v>550</v>
      </c>
      <c r="D309" s="206" t="s">
        <v>132</v>
      </c>
      <c r="E309" s="207" t="s">
        <v>708</v>
      </c>
      <c r="F309" s="208" t="s">
        <v>709</v>
      </c>
      <c r="G309" s="209" t="s">
        <v>316</v>
      </c>
      <c r="H309" s="210">
        <v>1</v>
      </c>
      <c r="I309" s="211"/>
      <c r="J309" s="212">
        <f>ROUND(I309*H309,2)</f>
        <v>0</v>
      </c>
      <c r="K309" s="208" t="s">
        <v>19</v>
      </c>
      <c r="L309" s="46"/>
      <c r="M309" s="213" t="s">
        <v>19</v>
      </c>
      <c r="N309" s="214" t="s">
        <v>43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671</v>
      </c>
      <c r="AT309" s="217" t="s">
        <v>132</v>
      </c>
      <c r="AU309" s="217" t="s">
        <v>82</v>
      </c>
      <c r="AY309" s="19" t="s">
        <v>130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80</v>
      </c>
      <c r="BK309" s="218">
        <f>ROUND(I309*H309,2)</f>
        <v>0</v>
      </c>
      <c r="BL309" s="19" t="s">
        <v>671</v>
      </c>
      <c r="BM309" s="217" t="s">
        <v>864</v>
      </c>
    </row>
    <row r="310" spans="1:63" s="12" customFormat="1" ht="22.8" customHeight="1">
      <c r="A310" s="12"/>
      <c r="B310" s="190"/>
      <c r="C310" s="191"/>
      <c r="D310" s="192" t="s">
        <v>71</v>
      </c>
      <c r="E310" s="204" t="s">
        <v>711</v>
      </c>
      <c r="F310" s="204" t="s">
        <v>712</v>
      </c>
      <c r="G310" s="191"/>
      <c r="H310" s="191"/>
      <c r="I310" s="194"/>
      <c r="J310" s="205">
        <f>BK310</f>
        <v>0</v>
      </c>
      <c r="K310" s="191"/>
      <c r="L310" s="196"/>
      <c r="M310" s="197"/>
      <c r="N310" s="198"/>
      <c r="O310" s="198"/>
      <c r="P310" s="199">
        <f>P311</f>
        <v>0</v>
      </c>
      <c r="Q310" s="198"/>
      <c r="R310" s="199">
        <f>R311</f>
        <v>0</v>
      </c>
      <c r="S310" s="198"/>
      <c r="T310" s="200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1" t="s">
        <v>159</v>
      </c>
      <c r="AT310" s="202" t="s">
        <v>71</v>
      </c>
      <c r="AU310" s="202" t="s">
        <v>80</v>
      </c>
      <c r="AY310" s="201" t="s">
        <v>130</v>
      </c>
      <c r="BK310" s="203">
        <f>BK311</f>
        <v>0</v>
      </c>
    </row>
    <row r="311" spans="1:65" s="2" customFormat="1" ht="16.5" customHeight="1">
      <c r="A311" s="40"/>
      <c r="B311" s="41"/>
      <c r="C311" s="206" t="s">
        <v>554</v>
      </c>
      <c r="D311" s="206" t="s">
        <v>132</v>
      </c>
      <c r="E311" s="207" t="s">
        <v>714</v>
      </c>
      <c r="F311" s="208" t="s">
        <v>715</v>
      </c>
      <c r="G311" s="209" t="s">
        <v>400</v>
      </c>
      <c r="H311" s="210">
        <v>3</v>
      </c>
      <c r="I311" s="211"/>
      <c r="J311" s="212">
        <f>ROUND(I311*H311,2)</f>
        <v>0</v>
      </c>
      <c r="K311" s="208" t="s">
        <v>19</v>
      </c>
      <c r="L311" s="46"/>
      <c r="M311" s="268" t="s">
        <v>19</v>
      </c>
      <c r="N311" s="269" t="s">
        <v>43</v>
      </c>
      <c r="O311" s="270"/>
      <c r="P311" s="271">
        <f>O311*H311</f>
        <v>0</v>
      </c>
      <c r="Q311" s="271">
        <v>0</v>
      </c>
      <c r="R311" s="271">
        <f>Q311*H311</f>
        <v>0</v>
      </c>
      <c r="S311" s="271">
        <v>0</v>
      </c>
      <c r="T311" s="272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671</v>
      </c>
      <c r="AT311" s="217" t="s">
        <v>132</v>
      </c>
      <c r="AU311" s="217" t="s">
        <v>82</v>
      </c>
      <c r="AY311" s="19" t="s">
        <v>130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80</v>
      </c>
      <c r="BK311" s="218">
        <f>ROUND(I311*H311,2)</f>
        <v>0</v>
      </c>
      <c r="BL311" s="19" t="s">
        <v>671</v>
      </c>
      <c r="BM311" s="217" t="s">
        <v>865</v>
      </c>
    </row>
    <row r="312" spans="1:31" s="2" customFormat="1" ht="6.95" customHeight="1">
      <c r="A312" s="40"/>
      <c r="B312" s="61"/>
      <c r="C312" s="62"/>
      <c r="D312" s="62"/>
      <c r="E312" s="62"/>
      <c r="F312" s="62"/>
      <c r="G312" s="62"/>
      <c r="H312" s="62"/>
      <c r="I312" s="62"/>
      <c r="J312" s="62"/>
      <c r="K312" s="62"/>
      <c r="L312" s="46"/>
      <c r="M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</row>
  </sheetData>
  <sheetProtection password="CC35" sheet="1" objects="1" scenarios="1" formatColumns="0" formatRows="0" autoFilter="0"/>
  <autoFilter ref="C90:K311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1/113107323"/>
    <hyperlink ref="F99" r:id="rId2" display="https://podminky.urs.cz/item/CS_URS_2023_01/113107343"/>
    <hyperlink ref="F103" r:id="rId3" display="https://podminky.urs.cz/item/CS_URS_2023_01/121151113"/>
    <hyperlink ref="F105" r:id="rId4" display="https://podminky.urs.cz/item/CS_URS_2023_01/122211101"/>
    <hyperlink ref="F107" r:id="rId5" display="https://podminky.urs.cz/item/CS_URS_2023_01/122251102"/>
    <hyperlink ref="F109" r:id="rId6" display="https://podminky.urs.cz/item/CS_URS_2023_01/122311101"/>
    <hyperlink ref="F111" r:id="rId7" display="https://podminky.urs.cz/item/CS_URS_2023_01/122351102"/>
    <hyperlink ref="F113" r:id="rId8" display="https://podminky.urs.cz/item/CS_URS_2023_01/131213701"/>
    <hyperlink ref="F117" r:id="rId9" display="https://podminky.urs.cz/item/CS_URS_2023_01/131251100"/>
    <hyperlink ref="F121" r:id="rId10" display="https://podminky.urs.cz/item/CS_URS_2023_01/132251251"/>
    <hyperlink ref="F125" r:id="rId11" display="https://podminky.urs.cz/item/CS_URS_2023_01/162751137"/>
    <hyperlink ref="F134" r:id="rId12" display="https://podminky.urs.cz/item/CS_URS_2023_01/162751139"/>
    <hyperlink ref="F137" r:id="rId13" display="https://podminky.urs.cz/item/CS_URS_2023_01/167151112"/>
    <hyperlink ref="F139" r:id="rId14" display="https://podminky.urs.cz/item/CS_URS_2023_01/171201231"/>
    <hyperlink ref="F142" r:id="rId15" display="https://podminky.urs.cz/item/CS_URS_2023_01/171251201"/>
    <hyperlink ref="F145" r:id="rId16" display="https://podminky.urs.cz/item/CS_URS_2023_01/174111101"/>
    <hyperlink ref="F150" r:id="rId17" display="https://podminky.urs.cz/item/CS_URS_2023_01/175111101"/>
    <hyperlink ref="F156" r:id="rId18" display="https://podminky.urs.cz/item/CS_URS_2023_01/181411131"/>
    <hyperlink ref="F161" r:id="rId19" display="https://podminky.urs.cz/item/CS_URS_2023_01/182303111"/>
    <hyperlink ref="F168" r:id="rId20" display="https://podminky.urs.cz/item/CS_URS_2023_01/451572111"/>
    <hyperlink ref="F173" r:id="rId21" display="https://podminky.urs.cz/item/CS_URS_2023_01/564831011"/>
    <hyperlink ref="F177" r:id="rId22" display="https://podminky.urs.cz/item/CS_URS_2023_01/564861111"/>
    <hyperlink ref="F181" r:id="rId23" display="https://podminky.urs.cz/item/CS_URS_2023_01/565165101"/>
    <hyperlink ref="F185" r:id="rId24" display="https://podminky.urs.cz/item/CS_URS_2023_01/573211108"/>
    <hyperlink ref="F189" r:id="rId25" display="https://podminky.urs.cz/item/CS_URS_2023_01/577144031"/>
    <hyperlink ref="F193" r:id="rId26" display="https://podminky.urs.cz/item/CS_URS_2023_01/596212212"/>
    <hyperlink ref="F200" r:id="rId27" display="https://podminky.urs.cz/item/CS_URS_2023_01/871315221"/>
    <hyperlink ref="F226" r:id="rId28" display="https://podminky.urs.cz/item/CS_URS_2023_01/914111111"/>
    <hyperlink ref="F229" r:id="rId29" display="https://podminky.urs.cz/item/CS_URS_2023_01/914511111"/>
    <hyperlink ref="F232" r:id="rId30" display="https://podminky.urs.cz/item/CS_URS_2023_01/915121112"/>
    <hyperlink ref="F234" r:id="rId31" display="https://podminky.urs.cz/item/CS_URS_2023_01/915131112"/>
    <hyperlink ref="F236" r:id="rId32" display="https://podminky.urs.cz/item/CS_URS_2023_01/916131213"/>
    <hyperlink ref="F251" r:id="rId33" display="https://podminky.urs.cz/item/CS_URS_2023_01/916231213"/>
    <hyperlink ref="F257" r:id="rId34" display="https://podminky.urs.cz/item/CS_URS_2023_01/919122122"/>
    <hyperlink ref="F259" r:id="rId35" display="https://podminky.urs.cz/item/CS_URS_2023_01/919726123"/>
    <hyperlink ref="F261" r:id="rId36" display="https://podminky.urs.cz/item/CS_URS_2023_01/919735113"/>
    <hyperlink ref="F264" r:id="rId37" display="https://podminky.urs.cz/item/CS_URS_2023_01/966006132"/>
    <hyperlink ref="F270" r:id="rId38" display="https://podminky.urs.cz/item/CS_URS_2023_01/997221571"/>
    <hyperlink ref="F272" r:id="rId39" display="https://podminky.urs.cz/item/CS_URS_2023_01/997221579"/>
    <hyperlink ref="F275" r:id="rId40" display="https://podminky.urs.cz/item/CS_URS_2023_01/997221612"/>
    <hyperlink ref="F278" r:id="rId41" display="https://podminky.urs.cz/item/CS_URS_2023_01/997221861"/>
    <hyperlink ref="F281" r:id="rId42" display="https://podminky.urs.cz/item/CS_URS_2023_01/997221873"/>
    <hyperlink ref="F284" r:id="rId43" display="https://podminky.urs.cz/item/CS_URS_2023_01/997221875"/>
    <hyperlink ref="F288" r:id="rId44" display="https://podminky.urs.cz/item/CS_URS_2023_01/998223011"/>
    <hyperlink ref="F295" r:id="rId45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K1904 Parkování v lokalitě Osada - Jih v Litvínově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866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ROUND((SUM(BE90:BE233)),2)</f>
        <v>0</v>
      </c>
      <c r="G33" s="40"/>
      <c r="H33" s="40"/>
      <c r="I33" s="150">
        <v>0.21</v>
      </c>
      <c r="J33" s="149">
        <f>ROUND(((SUM(BE90:BE233))*I33),2)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ROUND((SUM(BF90:BF233)),2)</f>
        <v>0</v>
      </c>
      <c r="G34" s="40"/>
      <c r="H34" s="40"/>
      <c r="I34" s="150">
        <v>0.15</v>
      </c>
      <c r="J34" s="149">
        <f>ROUND(((SUM(BF90:BF233))*I34),2)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ROUND((SUM(BG90:BG233)),2)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ROUND((SUM(BH90:BH233)),2)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ROUND((SUM(BI90:BI233)),2)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K1904 Parkování v lokalitě Osada - Jih v Litvínově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03 - Komunikace SO 03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Litvínov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Litvínov</v>
      </c>
      <c r="G54" s="42"/>
      <c r="H54" s="42"/>
      <c r="I54" s="34" t="s">
        <v>31</v>
      </c>
      <c r="J54" s="38" t="str">
        <f>E21</f>
        <v>NE2D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J138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106</v>
      </c>
      <c r="E63" s="176"/>
      <c r="F63" s="176"/>
      <c r="G63" s="176"/>
      <c r="H63" s="176"/>
      <c r="I63" s="176"/>
      <c r="J63" s="177">
        <f>J143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108</v>
      </c>
      <c r="E64" s="176"/>
      <c r="F64" s="176"/>
      <c r="G64" s="176"/>
      <c r="H64" s="176"/>
      <c r="I64" s="176"/>
      <c r="J64" s="177">
        <f>J170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109</v>
      </c>
      <c r="E65" s="176"/>
      <c r="F65" s="176"/>
      <c r="G65" s="176"/>
      <c r="H65" s="176"/>
      <c r="I65" s="176"/>
      <c r="J65" s="177">
        <f>J193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110</v>
      </c>
      <c r="E66" s="176"/>
      <c r="F66" s="176"/>
      <c r="G66" s="176"/>
      <c r="H66" s="176"/>
      <c r="I66" s="176"/>
      <c r="J66" s="177">
        <f>J208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111</v>
      </c>
      <c r="E67" s="170"/>
      <c r="F67" s="170"/>
      <c r="G67" s="170"/>
      <c r="H67" s="170"/>
      <c r="I67" s="170"/>
      <c r="J67" s="171">
        <f>J211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112</v>
      </c>
      <c r="E68" s="176"/>
      <c r="F68" s="176"/>
      <c r="G68" s="176"/>
      <c r="H68" s="176"/>
      <c r="I68" s="176"/>
      <c r="J68" s="177">
        <f>J212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113</v>
      </c>
      <c r="E69" s="176"/>
      <c r="F69" s="176"/>
      <c r="G69" s="176"/>
      <c r="H69" s="176"/>
      <c r="I69" s="176"/>
      <c r="J69" s="177">
        <f>J223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114</v>
      </c>
      <c r="E70" s="176"/>
      <c r="F70" s="176"/>
      <c r="G70" s="176"/>
      <c r="H70" s="176"/>
      <c r="I70" s="176"/>
      <c r="J70" s="177">
        <f>J232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115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K1904 Parkování v lokalitě Osada - Jih v Litvínově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96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SO 03 - Komunikace SO 03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F12</f>
        <v>Litvínov</v>
      </c>
      <c r="G84" s="42"/>
      <c r="H84" s="42"/>
      <c r="I84" s="34" t="s">
        <v>23</v>
      </c>
      <c r="J84" s="74" t="str">
        <f>IF(J12="","",J12)</f>
        <v>28. 6. 2023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E15</f>
        <v>Město Litvínov</v>
      </c>
      <c r="G86" s="42"/>
      <c r="H86" s="42"/>
      <c r="I86" s="34" t="s">
        <v>31</v>
      </c>
      <c r="J86" s="38" t="str">
        <f>E21</f>
        <v>NE2D Projekt s.r.o.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29</v>
      </c>
      <c r="D87" s="42"/>
      <c r="E87" s="42"/>
      <c r="F87" s="29" t="str">
        <f>IF(E18="","",E18)</f>
        <v>Vyplň údaj</v>
      </c>
      <c r="G87" s="42"/>
      <c r="H87" s="42"/>
      <c r="I87" s="34" t="s">
        <v>34</v>
      </c>
      <c r="J87" s="38" t="str">
        <f>E24</f>
        <v>Jaroslav Kudláček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116</v>
      </c>
      <c r="D89" s="182" t="s">
        <v>57</v>
      </c>
      <c r="E89" s="182" t="s">
        <v>53</v>
      </c>
      <c r="F89" s="182" t="s">
        <v>54</v>
      </c>
      <c r="G89" s="182" t="s">
        <v>117</v>
      </c>
      <c r="H89" s="182" t="s">
        <v>118</v>
      </c>
      <c r="I89" s="182" t="s">
        <v>119</v>
      </c>
      <c r="J89" s="182" t="s">
        <v>100</v>
      </c>
      <c r="K89" s="183" t="s">
        <v>120</v>
      </c>
      <c r="L89" s="184"/>
      <c r="M89" s="94" t="s">
        <v>19</v>
      </c>
      <c r="N89" s="95" t="s">
        <v>42</v>
      </c>
      <c r="O89" s="95" t="s">
        <v>121</v>
      </c>
      <c r="P89" s="95" t="s">
        <v>122</v>
      </c>
      <c r="Q89" s="95" t="s">
        <v>123</v>
      </c>
      <c r="R89" s="95" t="s">
        <v>124</v>
      </c>
      <c r="S89" s="95" t="s">
        <v>125</v>
      </c>
      <c r="T89" s="96" t="s">
        <v>126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127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P91+P211</f>
        <v>0</v>
      </c>
      <c r="Q90" s="98"/>
      <c r="R90" s="187">
        <f>R91+R211</f>
        <v>41.3293936</v>
      </c>
      <c r="S90" s="98"/>
      <c r="T90" s="188">
        <f>T91+T211</f>
        <v>15.120000000000001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101</v>
      </c>
      <c r="BK90" s="189">
        <f>BK91+BK211</f>
        <v>0</v>
      </c>
    </row>
    <row r="91" spans="1:63" s="12" customFormat="1" ht="25.9" customHeight="1">
      <c r="A91" s="12"/>
      <c r="B91" s="190"/>
      <c r="C91" s="191"/>
      <c r="D91" s="192" t="s">
        <v>71</v>
      </c>
      <c r="E91" s="193" t="s">
        <v>128</v>
      </c>
      <c r="F91" s="193" t="s">
        <v>129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P92+P138+P143+P170+P193+P208</f>
        <v>0</v>
      </c>
      <c r="Q91" s="198"/>
      <c r="R91" s="199">
        <f>R92+R138+R143+R170+R193+R208</f>
        <v>41.3293936</v>
      </c>
      <c r="S91" s="198"/>
      <c r="T91" s="200">
        <f>T92+T138+T143+T170+T193+T208</f>
        <v>15.120000000000001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72</v>
      </c>
      <c r="AY91" s="201" t="s">
        <v>130</v>
      </c>
      <c r="BK91" s="203">
        <f>BK92+BK138+BK143+BK170+BK193+BK208</f>
        <v>0</v>
      </c>
    </row>
    <row r="92" spans="1:63" s="12" customFormat="1" ht="22.8" customHeight="1">
      <c r="A92" s="12"/>
      <c r="B92" s="190"/>
      <c r="C92" s="191"/>
      <c r="D92" s="192" t="s">
        <v>71</v>
      </c>
      <c r="E92" s="204" t="s">
        <v>80</v>
      </c>
      <c r="F92" s="204" t="s">
        <v>131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SUM(P93:P137)</f>
        <v>0</v>
      </c>
      <c r="Q92" s="198"/>
      <c r="R92" s="199">
        <f>SUM(R93:R137)</f>
        <v>9.280579999999999</v>
      </c>
      <c r="S92" s="198"/>
      <c r="T92" s="200">
        <f>SUM(T93:T137)</f>
        <v>15.120000000000001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80</v>
      </c>
      <c r="AY92" s="201" t="s">
        <v>130</v>
      </c>
      <c r="BK92" s="203">
        <f>SUM(BK93:BK137)</f>
        <v>0</v>
      </c>
    </row>
    <row r="93" spans="1:65" s="2" customFormat="1" ht="37.8" customHeight="1">
      <c r="A93" s="40"/>
      <c r="B93" s="41"/>
      <c r="C93" s="206" t="s">
        <v>80</v>
      </c>
      <c r="D93" s="206" t="s">
        <v>132</v>
      </c>
      <c r="E93" s="207" t="s">
        <v>167</v>
      </c>
      <c r="F93" s="208" t="s">
        <v>168</v>
      </c>
      <c r="G93" s="209" t="s">
        <v>135</v>
      </c>
      <c r="H93" s="210">
        <v>20</v>
      </c>
      <c r="I93" s="211"/>
      <c r="J93" s="212">
        <f>ROUND(I93*H93,2)</f>
        <v>0</v>
      </c>
      <c r="K93" s="208" t="s">
        <v>136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0.44</v>
      </c>
      <c r="T93" s="216">
        <f>S93*H93</f>
        <v>8.8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137</v>
      </c>
      <c r="AT93" s="217" t="s">
        <v>132</v>
      </c>
      <c r="AU93" s="217" t="s">
        <v>82</v>
      </c>
      <c r="AY93" s="19" t="s">
        <v>130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137</v>
      </c>
      <c r="BM93" s="217" t="s">
        <v>867</v>
      </c>
    </row>
    <row r="94" spans="1:47" s="2" customFormat="1" ht="12">
      <c r="A94" s="40"/>
      <c r="B94" s="41"/>
      <c r="C94" s="42"/>
      <c r="D94" s="219" t="s">
        <v>139</v>
      </c>
      <c r="E94" s="42"/>
      <c r="F94" s="220" t="s">
        <v>170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139</v>
      </c>
      <c r="AU94" s="19" t="s">
        <v>82</v>
      </c>
    </row>
    <row r="95" spans="1:51" s="13" customFormat="1" ht="12">
      <c r="A95" s="13"/>
      <c r="B95" s="224"/>
      <c r="C95" s="225"/>
      <c r="D95" s="226" t="s">
        <v>141</v>
      </c>
      <c r="E95" s="227" t="s">
        <v>19</v>
      </c>
      <c r="F95" s="228" t="s">
        <v>171</v>
      </c>
      <c r="G95" s="225"/>
      <c r="H95" s="227" t="s">
        <v>19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141</v>
      </c>
      <c r="AU95" s="234" t="s">
        <v>82</v>
      </c>
      <c r="AV95" s="13" t="s">
        <v>80</v>
      </c>
      <c r="AW95" s="13" t="s">
        <v>33</v>
      </c>
      <c r="AX95" s="13" t="s">
        <v>72</v>
      </c>
      <c r="AY95" s="234" t="s">
        <v>130</v>
      </c>
    </row>
    <row r="96" spans="1:51" s="14" customFormat="1" ht="12">
      <c r="A96" s="14"/>
      <c r="B96" s="235"/>
      <c r="C96" s="236"/>
      <c r="D96" s="226" t="s">
        <v>141</v>
      </c>
      <c r="E96" s="237" t="s">
        <v>19</v>
      </c>
      <c r="F96" s="238" t="s">
        <v>258</v>
      </c>
      <c r="G96" s="236"/>
      <c r="H96" s="239">
        <v>20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141</v>
      </c>
      <c r="AU96" s="245" t="s">
        <v>82</v>
      </c>
      <c r="AV96" s="14" t="s">
        <v>82</v>
      </c>
      <c r="AW96" s="14" t="s">
        <v>33</v>
      </c>
      <c r="AX96" s="14" t="s">
        <v>80</v>
      </c>
      <c r="AY96" s="245" t="s">
        <v>130</v>
      </c>
    </row>
    <row r="97" spans="1:65" s="2" customFormat="1" ht="33" customHeight="1">
      <c r="A97" s="40"/>
      <c r="B97" s="41"/>
      <c r="C97" s="206" t="s">
        <v>82</v>
      </c>
      <c r="D97" s="206" t="s">
        <v>132</v>
      </c>
      <c r="E97" s="207" t="s">
        <v>174</v>
      </c>
      <c r="F97" s="208" t="s">
        <v>175</v>
      </c>
      <c r="G97" s="209" t="s">
        <v>135</v>
      </c>
      <c r="H97" s="210">
        <v>20</v>
      </c>
      <c r="I97" s="211"/>
      <c r="J97" s="212">
        <f>ROUND(I97*H97,2)</f>
        <v>0</v>
      </c>
      <c r="K97" s="208" t="s">
        <v>136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0.316</v>
      </c>
      <c r="T97" s="216">
        <f>S97*H97</f>
        <v>6.32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137</v>
      </c>
      <c r="AT97" s="217" t="s">
        <v>132</v>
      </c>
      <c r="AU97" s="217" t="s">
        <v>82</v>
      </c>
      <c r="AY97" s="19" t="s">
        <v>130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137</v>
      </c>
      <c r="BM97" s="217" t="s">
        <v>868</v>
      </c>
    </row>
    <row r="98" spans="1:47" s="2" customFormat="1" ht="12">
      <c r="A98" s="40"/>
      <c r="B98" s="41"/>
      <c r="C98" s="42"/>
      <c r="D98" s="219" t="s">
        <v>139</v>
      </c>
      <c r="E98" s="42"/>
      <c r="F98" s="220" t="s">
        <v>177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139</v>
      </c>
      <c r="AU98" s="19" t="s">
        <v>82</v>
      </c>
    </row>
    <row r="99" spans="1:51" s="13" customFormat="1" ht="12">
      <c r="A99" s="13"/>
      <c r="B99" s="224"/>
      <c r="C99" s="225"/>
      <c r="D99" s="226" t="s">
        <v>141</v>
      </c>
      <c r="E99" s="227" t="s">
        <v>19</v>
      </c>
      <c r="F99" s="228" t="s">
        <v>171</v>
      </c>
      <c r="G99" s="225"/>
      <c r="H99" s="227" t="s">
        <v>19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141</v>
      </c>
      <c r="AU99" s="234" t="s">
        <v>82</v>
      </c>
      <c r="AV99" s="13" t="s">
        <v>80</v>
      </c>
      <c r="AW99" s="13" t="s">
        <v>33</v>
      </c>
      <c r="AX99" s="13" t="s">
        <v>72</v>
      </c>
      <c r="AY99" s="234" t="s">
        <v>130</v>
      </c>
    </row>
    <row r="100" spans="1:51" s="14" customFormat="1" ht="12">
      <c r="A100" s="14"/>
      <c r="B100" s="235"/>
      <c r="C100" s="236"/>
      <c r="D100" s="226" t="s">
        <v>141</v>
      </c>
      <c r="E100" s="237" t="s">
        <v>19</v>
      </c>
      <c r="F100" s="238" t="s">
        <v>258</v>
      </c>
      <c r="G100" s="236"/>
      <c r="H100" s="239">
        <v>20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141</v>
      </c>
      <c r="AU100" s="245" t="s">
        <v>82</v>
      </c>
      <c r="AV100" s="14" t="s">
        <v>82</v>
      </c>
      <c r="AW100" s="14" t="s">
        <v>33</v>
      </c>
      <c r="AX100" s="14" t="s">
        <v>80</v>
      </c>
      <c r="AY100" s="245" t="s">
        <v>130</v>
      </c>
    </row>
    <row r="101" spans="1:65" s="2" customFormat="1" ht="16.5" customHeight="1">
      <c r="A101" s="40"/>
      <c r="B101" s="41"/>
      <c r="C101" s="206" t="s">
        <v>150</v>
      </c>
      <c r="D101" s="206" t="s">
        <v>132</v>
      </c>
      <c r="E101" s="207" t="s">
        <v>869</v>
      </c>
      <c r="F101" s="208" t="s">
        <v>870</v>
      </c>
      <c r="G101" s="209" t="s">
        <v>135</v>
      </c>
      <c r="H101" s="210">
        <v>97</v>
      </c>
      <c r="I101" s="211"/>
      <c r="J101" s="212">
        <f>ROUND(I101*H101,2)</f>
        <v>0</v>
      </c>
      <c r="K101" s="208" t="s">
        <v>136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137</v>
      </c>
      <c r="AT101" s="217" t="s">
        <v>132</v>
      </c>
      <c r="AU101" s="217" t="s">
        <v>82</v>
      </c>
      <c r="AY101" s="19" t="s">
        <v>130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137</v>
      </c>
      <c r="BM101" s="217" t="s">
        <v>871</v>
      </c>
    </row>
    <row r="102" spans="1:47" s="2" customFormat="1" ht="12">
      <c r="A102" s="40"/>
      <c r="B102" s="41"/>
      <c r="C102" s="42"/>
      <c r="D102" s="219" t="s">
        <v>139</v>
      </c>
      <c r="E102" s="42"/>
      <c r="F102" s="220" t="s">
        <v>872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139</v>
      </c>
      <c r="AU102" s="19" t="s">
        <v>82</v>
      </c>
    </row>
    <row r="103" spans="1:65" s="2" customFormat="1" ht="16.5" customHeight="1">
      <c r="A103" s="40"/>
      <c r="B103" s="41"/>
      <c r="C103" s="206" t="s">
        <v>137</v>
      </c>
      <c r="D103" s="206" t="s">
        <v>132</v>
      </c>
      <c r="E103" s="207" t="s">
        <v>196</v>
      </c>
      <c r="F103" s="208" t="s">
        <v>197</v>
      </c>
      <c r="G103" s="209" t="s">
        <v>198</v>
      </c>
      <c r="H103" s="210">
        <v>7.5</v>
      </c>
      <c r="I103" s="211"/>
      <c r="J103" s="212">
        <f>ROUND(I103*H103,2)</f>
        <v>0</v>
      </c>
      <c r="K103" s="208" t="s">
        <v>136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137</v>
      </c>
      <c r="AT103" s="217" t="s">
        <v>132</v>
      </c>
      <c r="AU103" s="217" t="s">
        <v>82</v>
      </c>
      <c r="AY103" s="19" t="s">
        <v>130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137</v>
      </c>
      <c r="BM103" s="217" t="s">
        <v>873</v>
      </c>
    </row>
    <row r="104" spans="1:47" s="2" customFormat="1" ht="12">
      <c r="A104" s="40"/>
      <c r="B104" s="41"/>
      <c r="C104" s="42"/>
      <c r="D104" s="219" t="s">
        <v>139</v>
      </c>
      <c r="E104" s="42"/>
      <c r="F104" s="220" t="s">
        <v>200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139</v>
      </c>
      <c r="AU104" s="19" t="s">
        <v>82</v>
      </c>
    </row>
    <row r="105" spans="1:65" s="2" customFormat="1" ht="16.5" customHeight="1">
      <c r="A105" s="40"/>
      <c r="B105" s="41"/>
      <c r="C105" s="206" t="s">
        <v>159</v>
      </c>
      <c r="D105" s="206" t="s">
        <v>132</v>
      </c>
      <c r="E105" s="207" t="s">
        <v>874</v>
      </c>
      <c r="F105" s="208" t="s">
        <v>875</v>
      </c>
      <c r="G105" s="209" t="s">
        <v>198</v>
      </c>
      <c r="H105" s="210">
        <v>7.5</v>
      </c>
      <c r="I105" s="211"/>
      <c r="J105" s="212">
        <f>ROUND(I105*H105,2)</f>
        <v>0</v>
      </c>
      <c r="K105" s="208" t="s">
        <v>136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137</v>
      </c>
      <c r="AT105" s="217" t="s">
        <v>132</v>
      </c>
      <c r="AU105" s="217" t="s">
        <v>82</v>
      </c>
      <c r="AY105" s="19" t="s">
        <v>130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137</v>
      </c>
      <c r="BM105" s="217" t="s">
        <v>876</v>
      </c>
    </row>
    <row r="106" spans="1:47" s="2" customFormat="1" ht="12">
      <c r="A106" s="40"/>
      <c r="B106" s="41"/>
      <c r="C106" s="42"/>
      <c r="D106" s="219" t="s">
        <v>139</v>
      </c>
      <c r="E106" s="42"/>
      <c r="F106" s="220" t="s">
        <v>877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139</v>
      </c>
      <c r="AU106" s="19" t="s">
        <v>82</v>
      </c>
    </row>
    <row r="107" spans="1:65" s="2" customFormat="1" ht="16.5" customHeight="1">
      <c r="A107" s="40"/>
      <c r="B107" s="41"/>
      <c r="C107" s="206" t="s">
        <v>166</v>
      </c>
      <c r="D107" s="206" t="s">
        <v>132</v>
      </c>
      <c r="E107" s="207" t="s">
        <v>207</v>
      </c>
      <c r="F107" s="208" t="s">
        <v>208</v>
      </c>
      <c r="G107" s="209" t="s">
        <v>198</v>
      </c>
      <c r="H107" s="210">
        <v>7.5</v>
      </c>
      <c r="I107" s="211"/>
      <c r="J107" s="212">
        <f>ROUND(I107*H107,2)</f>
        <v>0</v>
      </c>
      <c r="K107" s="208" t="s">
        <v>136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137</v>
      </c>
      <c r="AT107" s="217" t="s">
        <v>132</v>
      </c>
      <c r="AU107" s="217" t="s">
        <v>82</v>
      </c>
      <c r="AY107" s="19" t="s">
        <v>130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137</v>
      </c>
      <c r="BM107" s="217" t="s">
        <v>878</v>
      </c>
    </row>
    <row r="108" spans="1:47" s="2" customFormat="1" ht="12">
      <c r="A108" s="40"/>
      <c r="B108" s="41"/>
      <c r="C108" s="42"/>
      <c r="D108" s="219" t="s">
        <v>139</v>
      </c>
      <c r="E108" s="42"/>
      <c r="F108" s="220" t="s">
        <v>210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139</v>
      </c>
      <c r="AU108" s="19" t="s">
        <v>82</v>
      </c>
    </row>
    <row r="109" spans="1:65" s="2" customFormat="1" ht="16.5" customHeight="1">
      <c r="A109" s="40"/>
      <c r="B109" s="41"/>
      <c r="C109" s="206" t="s">
        <v>173</v>
      </c>
      <c r="D109" s="206" t="s">
        <v>132</v>
      </c>
      <c r="E109" s="207" t="s">
        <v>879</v>
      </c>
      <c r="F109" s="208" t="s">
        <v>880</v>
      </c>
      <c r="G109" s="209" t="s">
        <v>198</v>
      </c>
      <c r="H109" s="210">
        <v>7.5</v>
      </c>
      <c r="I109" s="211"/>
      <c r="J109" s="212">
        <f>ROUND(I109*H109,2)</f>
        <v>0</v>
      </c>
      <c r="K109" s="208" t="s">
        <v>136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137</v>
      </c>
      <c r="AT109" s="217" t="s">
        <v>132</v>
      </c>
      <c r="AU109" s="217" t="s">
        <v>82</v>
      </c>
      <c r="AY109" s="19" t="s">
        <v>130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137</v>
      </c>
      <c r="BM109" s="217" t="s">
        <v>881</v>
      </c>
    </row>
    <row r="110" spans="1:47" s="2" customFormat="1" ht="12">
      <c r="A110" s="40"/>
      <c r="B110" s="41"/>
      <c r="C110" s="42"/>
      <c r="D110" s="219" t="s">
        <v>139</v>
      </c>
      <c r="E110" s="42"/>
      <c r="F110" s="220" t="s">
        <v>882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139</v>
      </c>
      <c r="AU110" s="19" t="s">
        <v>82</v>
      </c>
    </row>
    <row r="111" spans="1:65" s="2" customFormat="1" ht="37.8" customHeight="1">
      <c r="A111" s="40"/>
      <c r="B111" s="41"/>
      <c r="C111" s="206" t="s">
        <v>178</v>
      </c>
      <c r="D111" s="206" t="s">
        <v>132</v>
      </c>
      <c r="E111" s="207" t="s">
        <v>237</v>
      </c>
      <c r="F111" s="208" t="s">
        <v>238</v>
      </c>
      <c r="G111" s="209" t="s">
        <v>198</v>
      </c>
      <c r="H111" s="210">
        <v>49.4</v>
      </c>
      <c r="I111" s="211"/>
      <c r="J111" s="212">
        <f>ROUND(I111*H111,2)</f>
        <v>0</v>
      </c>
      <c r="K111" s="208" t="s">
        <v>136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137</v>
      </c>
      <c r="AT111" s="217" t="s">
        <v>132</v>
      </c>
      <c r="AU111" s="217" t="s">
        <v>82</v>
      </c>
      <c r="AY111" s="19" t="s">
        <v>130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137</v>
      </c>
      <c r="BM111" s="217" t="s">
        <v>883</v>
      </c>
    </row>
    <row r="112" spans="1:47" s="2" customFormat="1" ht="12">
      <c r="A112" s="40"/>
      <c r="B112" s="41"/>
      <c r="C112" s="42"/>
      <c r="D112" s="219" t="s">
        <v>139</v>
      </c>
      <c r="E112" s="42"/>
      <c r="F112" s="220" t="s">
        <v>240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139</v>
      </c>
      <c r="AU112" s="19" t="s">
        <v>82</v>
      </c>
    </row>
    <row r="113" spans="1:51" s="14" customFormat="1" ht="12">
      <c r="A113" s="14"/>
      <c r="B113" s="235"/>
      <c r="C113" s="236"/>
      <c r="D113" s="226" t="s">
        <v>141</v>
      </c>
      <c r="E113" s="237" t="s">
        <v>19</v>
      </c>
      <c r="F113" s="238" t="s">
        <v>884</v>
      </c>
      <c r="G113" s="236"/>
      <c r="H113" s="239">
        <v>19.4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141</v>
      </c>
      <c r="AU113" s="245" t="s">
        <v>82</v>
      </c>
      <c r="AV113" s="14" t="s">
        <v>82</v>
      </c>
      <c r="AW113" s="14" t="s">
        <v>33</v>
      </c>
      <c r="AX113" s="14" t="s">
        <v>72</v>
      </c>
      <c r="AY113" s="245" t="s">
        <v>130</v>
      </c>
    </row>
    <row r="114" spans="1:51" s="14" customFormat="1" ht="12">
      <c r="A114" s="14"/>
      <c r="B114" s="235"/>
      <c r="C114" s="236"/>
      <c r="D114" s="226" t="s">
        <v>141</v>
      </c>
      <c r="E114" s="237" t="s">
        <v>19</v>
      </c>
      <c r="F114" s="238" t="s">
        <v>885</v>
      </c>
      <c r="G114" s="236"/>
      <c r="H114" s="239">
        <v>30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141</v>
      </c>
      <c r="AU114" s="245" t="s">
        <v>82</v>
      </c>
      <c r="AV114" s="14" t="s">
        <v>82</v>
      </c>
      <c r="AW114" s="14" t="s">
        <v>33</v>
      </c>
      <c r="AX114" s="14" t="s">
        <v>72</v>
      </c>
      <c r="AY114" s="245" t="s">
        <v>130</v>
      </c>
    </row>
    <row r="115" spans="1:51" s="15" customFormat="1" ht="12">
      <c r="A115" s="15"/>
      <c r="B115" s="246"/>
      <c r="C115" s="247"/>
      <c r="D115" s="226" t="s">
        <v>141</v>
      </c>
      <c r="E115" s="248" t="s">
        <v>19</v>
      </c>
      <c r="F115" s="249" t="s">
        <v>189</v>
      </c>
      <c r="G115" s="247"/>
      <c r="H115" s="250">
        <v>49.4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141</v>
      </c>
      <c r="AU115" s="256" t="s">
        <v>82</v>
      </c>
      <c r="AV115" s="15" t="s">
        <v>137</v>
      </c>
      <c r="AW115" s="15" t="s">
        <v>33</v>
      </c>
      <c r="AX115" s="15" t="s">
        <v>80</v>
      </c>
      <c r="AY115" s="256" t="s">
        <v>130</v>
      </c>
    </row>
    <row r="116" spans="1:65" s="2" customFormat="1" ht="37.8" customHeight="1">
      <c r="A116" s="40"/>
      <c r="B116" s="41"/>
      <c r="C116" s="206" t="s">
        <v>190</v>
      </c>
      <c r="D116" s="206" t="s">
        <v>132</v>
      </c>
      <c r="E116" s="207" t="s">
        <v>248</v>
      </c>
      <c r="F116" s="208" t="s">
        <v>249</v>
      </c>
      <c r="G116" s="209" t="s">
        <v>198</v>
      </c>
      <c r="H116" s="210">
        <v>247</v>
      </c>
      <c r="I116" s="211"/>
      <c r="J116" s="212">
        <f>ROUND(I116*H116,2)</f>
        <v>0</v>
      </c>
      <c r="K116" s="208" t="s">
        <v>136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137</v>
      </c>
      <c r="AT116" s="217" t="s">
        <v>132</v>
      </c>
      <c r="AU116" s="217" t="s">
        <v>82</v>
      </c>
      <c r="AY116" s="19" t="s">
        <v>130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137</v>
      </c>
      <c r="BM116" s="217" t="s">
        <v>886</v>
      </c>
    </row>
    <row r="117" spans="1:47" s="2" customFormat="1" ht="12">
      <c r="A117" s="40"/>
      <c r="B117" s="41"/>
      <c r="C117" s="42"/>
      <c r="D117" s="219" t="s">
        <v>139</v>
      </c>
      <c r="E117" s="42"/>
      <c r="F117" s="220" t="s">
        <v>251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139</v>
      </c>
      <c r="AU117" s="19" t="s">
        <v>82</v>
      </c>
    </row>
    <row r="118" spans="1:51" s="14" customFormat="1" ht="12">
      <c r="A118" s="14"/>
      <c r="B118" s="235"/>
      <c r="C118" s="236"/>
      <c r="D118" s="226" t="s">
        <v>141</v>
      </c>
      <c r="E118" s="237" t="s">
        <v>19</v>
      </c>
      <c r="F118" s="238" t="s">
        <v>887</v>
      </c>
      <c r="G118" s="236"/>
      <c r="H118" s="239">
        <v>247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141</v>
      </c>
      <c r="AU118" s="245" t="s">
        <v>82</v>
      </c>
      <c r="AV118" s="14" t="s">
        <v>82</v>
      </c>
      <c r="AW118" s="14" t="s">
        <v>33</v>
      </c>
      <c r="AX118" s="14" t="s">
        <v>80</v>
      </c>
      <c r="AY118" s="245" t="s">
        <v>130</v>
      </c>
    </row>
    <row r="119" spans="1:65" s="2" customFormat="1" ht="24.15" customHeight="1">
      <c r="A119" s="40"/>
      <c r="B119" s="41"/>
      <c r="C119" s="206" t="s">
        <v>195</v>
      </c>
      <c r="D119" s="206" t="s">
        <v>132</v>
      </c>
      <c r="E119" s="207" t="s">
        <v>888</v>
      </c>
      <c r="F119" s="208" t="s">
        <v>889</v>
      </c>
      <c r="G119" s="209" t="s">
        <v>198</v>
      </c>
      <c r="H119" s="210">
        <v>49.4</v>
      </c>
      <c r="I119" s="211"/>
      <c r="J119" s="212">
        <f>ROUND(I119*H119,2)</f>
        <v>0</v>
      </c>
      <c r="K119" s="208" t="s">
        <v>136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137</v>
      </c>
      <c r="AT119" s="217" t="s">
        <v>132</v>
      </c>
      <c r="AU119" s="217" t="s">
        <v>82</v>
      </c>
      <c r="AY119" s="19" t="s">
        <v>130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137</v>
      </c>
      <c r="BM119" s="217" t="s">
        <v>890</v>
      </c>
    </row>
    <row r="120" spans="1:47" s="2" customFormat="1" ht="12">
      <c r="A120" s="40"/>
      <c r="B120" s="41"/>
      <c r="C120" s="42"/>
      <c r="D120" s="219" t="s">
        <v>139</v>
      </c>
      <c r="E120" s="42"/>
      <c r="F120" s="220" t="s">
        <v>891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139</v>
      </c>
      <c r="AU120" s="19" t="s">
        <v>82</v>
      </c>
    </row>
    <row r="121" spans="1:65" s="2" customFormat="1" ht="24.15" customHeight="1">
      <c r="A121" s="40"/>
      <c r="B121" s="41"/>
      <c r="C121" s="206" t="s">
        <v>201</v>
      </c>
      <c r="D121" s="206" t="s">
        <v>132</v>
      </c>
      <c r="E121" s="207" t="s">
        <v>259</v>
      </c>
      <c r="F121" s="208" t="s">
        <v>260</v>
      </c>
      <c r="G121" s="209" t="s">
        <v>261</v>
      </c>
      <c r="H121" s="210">
        <v>88.92</v>
      </c>
      <c r="I121" s="211"/>
      <c r="J121" s="212">
        <f>ROUND(I121*H121,2)</f>
        <v>0</v>
      </c>
      <c r="K121" s="208" t="s">
        <v>136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137</v>
      </c>
      <c r="AT121" s="217" t="s">
        <v>132</v>
      </c>
      <c r="AU121" s="217" t="s">
        <v>82</v>
      </c>
      <c r="AY121" s="19" t="s">
        <v>130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137</v>
      </c>
      <c r="BM121" s="217" t="s">
        <v>892</v>
      </c>
    </row>
    <row r="122" spans="1:47" s="2" customFormat="1" ht="12">
      <c r="A122" s="40"/>
      <c r="B122" s="41"/>
      <c r="C122" s="42"/>
      <c r="D122" s="219" t="s">
        <v>139</v>
      </c>
      <c r="E122" s="42"/>
      <c r="F122" s="220" t="s">
        <v>263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139</v>
      </c>
      <c r="AU122" s="19" t="s">
        <v>82</v>
      </c>
    </row>
    <row r="123" spans="1:51" s="14" customFormat="1" ht="12">
      <c r="A123" s="14"/>
      <c r="B123" s="235"/>
      <c r="C123" s="236"/>
      <c r="D123" s="226" t="s">
        <v>141</v>
      </c>
      <c r="E123" s="237" t="s">
        <v>19</v>
      </c>
      <c r="F123" s="238" t="s">
        <v>893</v>
      </c>
      <c r="G123" s="236"/>
      <c r="H123" s="239">
        <v>88.92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141</v>
      </c>
      <c r="AU123" s="245" t="s">
        <v>82</v>
      </c>
      <c r="AV123" s="14" t="s">
        <v>82</v>
      </c>
      <c r="AW123" s="14" t="s">
        <v>33</v>
      </c>
      <c r="AX123" s="14" t="s">
        <v>80</v>
      </c>
      <c r="AY123" s="245" t="s">
        <v>130</v>
      </c>
    </row>
    <row r="124" spans="1:65" s="2" customFormat="1" ht="24.15" customHeight="1">
      <c r="A124" s="40"/>
      <c r="B124" s="41"/>
      <c r="C124" s="206" t="s">
        <v>206</v>
      </c>
      <c r="D124" s="206" t="s">
        <v>132</v>
      </c>
      <c r="E124" s="207" t="s">
        <v>265</v>
      </c>
      <c r="F124" s="208" t="s">
        <v>266</v>
      </c>
      <c r="G124" s="209" t="s">
        <v>198</v>
      </c>
      <c r="H124" s="210">
        <v>49.4</v>
      </c>
      <c r="I124" s="211"/>
      <c r="J124" s="212">
        <f>ROUND(I124*H124,2)</f>
        <v>0</v>
      </c>
      <c r="K124" s="208" t="s">
        <v>136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137</v>
      </c>
      <c r="AT124" s="217" t="s">
        <v>132</v>
      </c>
      <c r="AU124" s="217" t="s">
        <v>82</v>
      </c>
      <c r="AY124" s="19" t="s">
        <v>130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137</v>
      </c>
      <c r="BM124" s="217" t="s">
        <v>894</v>
      </c>
    </row>
    <row r="125" spans="1:47" s="2" customFormat="1" ht="12">
      <c r="A125" s="40"/>
      <c r="B125" s="41"/>
      <c r="C125" s="42"/>
      <c r="D125" s="219" t="s">
        <v>139</v>
      </c>
      <c r="E125" s="42"/>
      <c r="F125" s="220" t="s">
        <v>268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139</v>
      </c>
      <c r="AU125" s="19" t="s">
        <v>82</v>
      </c>
    </row>
    <row r="126" spans="1:51" s="14" customFormat="1" ht="12">
      <c r="A126" s="14"/>
      <c r="B126" s="235"/>
      <c r="C126" s="236"/>
      <c r="D126" s="226" t="s">
        <v>141</v>
      </c>
      <c r="E126" s="237" t="s">
        <v>19</v>
      </c>
      <c r="F126" s="238" t="s">
        <v>895</v>
      </c>
      <c r="G126" s="236"/>
      <c r="H126" s="239">
        <v>49.4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141</v>
      </c>
      <c r="AU126" s="245" t="s">
        <v>82</v>
      </c>
      <c r="AV126" s="14" t="s">
        <v>82</v>
      </c>
      <c r="AW126" s="14" t="s">
        <v>33</v>
      </c>
      <c r="AX126" s="14" t="s">
        <v>80</v>
      </c>
      <c r="AY126" s="245" t="s">
        <v>130</v>
      </c>
    </row>
    <row r="127" spans="1:65" s="2" customFormat="1" ht="24.15" customHeight="1">
      <c r="A127" s="40"/>
      <c r="B127" s="41"/>
      <c r="C127" s="206" t="s">
        <v>188</v>
      </c>
      <c r="D127" s="206" t="s">
        <v>132</v>
      </c>
      <c r="E127" s="207" t="s">
        <v>290</v>
      </c>
      <c r="F127" s="208" t="s">
        <v>291</v>
      </c>
      <c r="G127" s="209" t="s">
        <v>135</v>
      </c>
      <c r="H127" s="210">
        <v>29</v>
      </c>
      <c r="I127" s="211"/>
      <c r="J127" s="212">
        <f>ROUND(I127*H127,2)</f>
        <v>0</v>
      </c>
      <c r="K127" s="208" t="s">
        <v>136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137</v>
      </c>
      <c r="AT127" s="217" t="s">
        <v>132</v>
      </c>
      <c r="AU127" s="217" t="s">
        <v>82</v>
      </c>
      <c r="AY127" s="19" t="s">
        <v>130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137</v>
      </c>
      <c r="BM127" s="217" t="s">
        <v>896</v>
      </c>
    </row>
    <row r="128" spans="1:47" s="2" customFormat="1" ht="12">
      <c r="A128" s="40"/>
      <c r="B128" s="41"/>
      <c r="C128" s="42"/>
      <c r="D128" s="219" t="s">
        <v>139</v>
      </c>
      <c r="E128" s="42"/>
      <c r="F128" s="220" t="s">
        <v>293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139</v>
      </c>
      <c r="AU128" s="19" t="s">
        <v>82</v>
      </c>
    </row>
    <row r="129" spans="1:51" s="14" customFormat="1" ht="12">
      <c r="A129" s="14"/>
      <c r="B129" s="235"/>
      <c r="C129" s="236"/>
      <c r="D129" s="226" t="s">
        <v>141</v>
      </c>
      <c r="E129" s="237" t="s">
        <v>19</v>
      </c>
      <c r="F129" s="238" t="s">
        <v>313</v>
      </c>
      <c r="G129" s="236"/>
      <c r="H129" s="239">
        <v>29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141</v>
      </c>
      <c r="AU129" s="245" t="s">
        <v>82</v>
      </c>
      <c r="AV129" s="14" t="s">
        <v>82</v>
      </c>
      <c r="AW129" s="14" t="s">
        <v>33</v>
      </c>
      <c r="AX129" s="14" t="s">
        <v>80</v>
      </c>
      <c r="AY129" s="245" t="s">
        <v>130</v>
      </c>
    </row>
    <row r="130" spans="1:65" s="2" customFormat="1" ht="16.5" customHeight="1">
      <c r="A130" s="40"/>
      <c r="B130" s="41"/>
      <c r="C130" s="257" t="s">
        <v>215</v>
      </c>
      <c r="D130" s="257" t="s">
        <v>284</v>
      </c>
      <c r="E130" s="258" t="s">
        <v>295</v>
      </c>
      <c r="F130" s="259" t="s">
        <v>296</v>
      </c>
      <c r="G130" s="260" t="s">
        <v>297</v>
      </c>
      <c r="H130" s="261">
        <v>0.58</v>
      </c>
      <c r="I130" s="262"/>
      <c r="J130" s="263">
        <f>ROUND(I130*H130,2)</f>
        <v>0</v>
      </c>
      <c r="K130" s="259" t="s">
        <v>136</v>
      </c>
      <c r="L130" s="264"/>
      <c r="M130" s="265" t="s">
        <v>19</v>
      </c>
      <c r="N130" s="266" t="s">
        <v>43</v>
      </c>
      <c r="O130" s="86"/>
      <c r="P130" s="215">
        <f>O130*H130</f>
        <v>0</v>
      </c>
      <c r="Q130" s="215">
        <v>0.001</v>
      </c>
      <c r="R130" s="215">
        <f>Q130*H130</f>
        <v>0.00058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178</v>
      </c>
      <c r="AT130" s="217" t="s">
        <v>284</v>
      </c>
      <c r="AU130" s="217" t="s">
        <v>82</v>
      </c>
      <c r="AY130" s="19" t="s">
        <v>130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137</v>
      </c>
      <c r="BM130" s="217" t="s">
        <v>897</v>
      </c>
    </row>
    <row r="131" spans="1:51" s="14" customFormat="1" ht="12">
      <c r="A131" s="14"/>
      <c r="B131" s="235"/>
      <c r="C131" s="236"/>
      <c r="D131" s="226" t="s">
        <v>141</v>
      </c>
      <c r="E131" s="236"/>
      <c r="F131" s="238" t="s">
        <v>898</v>
      </c>
      <c r="G131" s="236"/>
      <c r="H131" s="239">
        <v>0.58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141</v>
      </c>
      <c r="AU131" s="245" t="s">
        <v>82</v>
      </c>
      <c r="AV131" s="14" t="s">
        <v>82</v>
      </c>
      <c r="AW131" s="14" t="s">
        <v>4</v>
      </c>
      <c r="AX131" s="14" t="s">
        <v>80</v>
      </c>
      <c r="AY131" s="245" t="s">
        <v>130</v>
      </c>
    </row>
    <row r="132" spans="1:65" s="2" customFormat="1" ht="21.75" customHeight="1">
      <c r="A132" s="40"/>
      <c r="B132" s="41"/>
      <c r="C132" s="206" t="s">
        <v>8</v>
      </c>
      <c r="D132" s="206" t="s">
        <v>132</v>
      </c>
      <c r="E132" s="207" t="s">
        <v>301</v>
      </c>
      <c r="F132" s="208" t="s">
        <v>302</v>
      </c>
      <c r="G132" s="209" t="s">
        <v>135</v>
      </c>
      <c r="H132" s="210">
        <v>116</v>
      </c>
      <c r="I132" s="211"/>
      <c r="J132" s="212">
        <f>ROUND(I132*H132,2)</f>
        <v>0</v>
      </c>
      <c r="K132" s="208" t="s">
        <v>136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137</v>
      </c>
      <c r="AT132" s="217" t="s">
        <v>132</v>
      </c>
      <c r="AU132" s="217" t="s">
        <v>82</v>
      </c>
      <c r="AY132" s="19" t="s">
        <v>130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137</v>
      </c>
      <c r="BM132" s="217" t="s">
        <v>899</v>
      </c>
    </row>
    <row r="133" spans="1:47" s="2" customFormat="1" ht="12">
      <c r="A133" s="40"/>
      <c r="B133" s="41"/>
      <c r="C133" s="42"/>
      <c r="D133" s="219" t="s">
        <v>139</v>
      </c>
      <c r="E133" s="42"/>
      <c r="F133" s="220" t="s">
        <v>304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139</v>
      </c>
      <c r="AU133" s="19" t="s">
        <v>82</v>
      </c>
    </row>
    <row r="134" spans="1:51" s="13" customFormat="1" ht="12">
      <c r="A134" s="13"/>
      <c r="B134" s="224"/>
      <c r="C134" s="225"/>
      <c r="D134" s="226" t="s">
        <v>141</v>
      </c>
      <c r="E134" s="227" t="s">
        <v>19</v>
      </c>
      <c r="F134" s="228" t="s">
        <v>305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141</v>
      </c>
      <c r="AU134" s="234" t="s">
        <v>82</v>
      </c>
      <c r="AV134" s="13" t="s">
        <v>80</v>
      </c>
      <c r="AW134" s="13" t="s">
        <v>33</v>
      </c>
      <c r="AX134" s="13" t="s">
        <v>72</v>
      </c>
      <c r="AY134" s="234" t="s">
        <v>130</v>
      </c>
    </row>
    <row r="135" spans="1:51" s="14" customFormat="1" ht="12">
      <c r="A135" s="14"/>
      <c r="B135" s="235"/>
      <c r="C135" s="236"/>
      <c r="D135" s="226" t="s">
        <v>141</v>
      </c>
      <c r="E135" s="237" t="s">
        <v>19</v>
      </c>
      <c r="F135" s="238" t="s">
        <v>900</v>
      </c>
      <c r="G135" s="236"/>
      <c r="H135" s="239">
        <v>116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141</v>
      </c>
      <c r="AU135" s="245" t="s">
        <v>82</v>
      </c>
      <c r="AV135" s="14" t="s">
        <v>82</v>
      </c>
      <c r="AW135" s="14" t="s">
        <v>33</v>
      </c>
      <c r="AX135" s="14" t="s">
        <v>80</v>
      </c>
      <c r="AY135" s="245" t="s">
        <v>130</v>
      </c>
    </row>
    <row r="136" spans="1:65" s="2" customFormat="1" ht="16.5" customHeight="1">
      <c r="A136" s="40"/>
      <c r="B136" s="41"/>
      <c r="C136" s="257" t="s">
        <v>229</v>
      </c>
      <c r="D136" s="257" t="s">
        <v>284</v>
      </c>
      <c r="E136" s="258" t="s">
        <v>308</v>
      </c>
      <c r="F136" s="259" t="s">
        <v>309</v>
      </c>
      <c r="G136" s="260" t="s">
        <v>261</v>
      </c>
      <c r="H136" s="261">
        <v>9.28</v>
      </c>
      <c r="I136" s="262"/>
      <c r="J136" s="263">
        <f>ROUND(I136*H136,2)</f>
        <v>0</v>
      </c>
      <c r="K136" s="259" t="s">
        <v>136</v>
      </c>
      <c r="L136" s="264"/>
      <c r="M136" s="265" t="s">
        <v>19</v>
      </c>
      <c r="N136" s="266" t="s">
        <v>43</v>
      </c>
      <c r="O136" s="86"/>
      <c r="P136" s="215">
        <f>O136*H136</f>
        <v>0</v>
      </c>
      <c r="Q136" s="215">
        <v>1</v>
      </c>
      <c r="R136" s="215">
        <f>Q136*H136</f>
        <v>9.28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178</v>
      </c>
      <c r="AT136" s="217" t="s">
        <v>284</v>
      </c>
      <c r="AU136" s="217" t="s">
        <v>82</v>
      </c>
      <c r="AY136" s="19" t="s">
        <v>130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137</v>
      </c>
      <c r="BM136" s="217" t="s">
        <v>901</v>
      </c>
    </row>
    <row r="137" spans="1:51" s="14" customFormat="1" ht="12">
      <c r="A137" s="14"/>
      <c r="B137" s="235"/>
      <c r="C137" s="236"/>
      <c r="D137" s="226" t="s">
        <v>141</v>
      </c>
      <c r="E137" s="237" t="s">
        <v>19</v>
      </c>
      <c r="F137" s="238" t="s">
        <v>902</v>
      </c>
      <c r="G137" s="236"/>
      <c r="H137" s="239">
        <v>9.28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141</v>
      </c>
      <c r="AU137" s="245" t="s">
        <v>82</v>
      </c>
      <c r="AV137" s="14" t="s">
        <v>82</v>
      </c>
      <c r="AW137" s="14" t="s">
        <v>33</v>
      </c>
      <c r="AX137" s="14" t="s">
        <v>80</v>
      </c>
      <c r="AY137" s="245" t="s">
        <v>130</v>
      </c>
    </row>
    <row r="138" spans="1:63" s="12" customFormat="1" ht="22.8" customHeight="1">
      <c r="A138" s="12"/>
      <c r="B138" s="190"/>
      <c r="C138" s="191"/>
      <c r="D138" s="192" t="s">
        <v>71</v>
      </c>
      <c r="E138" s="204" t="s">
        <v>150</v>
      </c>
      <c r="F138" s="204" t="s">
        <v>312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SUM(P139:P142)</f>
        <v>0</v>
      </c>
      <c r="Q138" s="198"/>
      <c r="R138" s="199">
        <f>SUM(R139:R142)</f>
        <v>3.47774</v>
      </c>
      <c r="S138" s="198"/>
      <c r="T138" s="200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80</v>
      </c>
      <c r="AT138" s="202" t="s">
        <v>71</v>
      </c>
      <c r="AU138" s="202" t="s">
        <v>80</v>
      </c>
      <c r="AY138" s="201" t="s">
        <v>130</v>
      </c>
      <c r="BK138" s="203">
        <f>SUM(BK139:BK142)</f>
        <v>0</v>
      </c>
    </row>
    <row r="139" spans="1:65" s="2" customFormat="1" ht="16.5" customHeight="1">
      <c r="A139" s="40"/>
      <c r="B139" s="41"/>
      <c r="C139" s="206" t="s">
        <v>236</v>
      </c>
      <c r="D139" s="206" t="s">
        <v>132</v>
      </c>
      <c r="E139" s="207" t="s">
        <v>314</v>
      </c>
      <c r="F139" s="208" t="s">
        <v>315</v>
      </c>
      <c r="G139" s="209" t="s">
        <v>316</v>
      </c>
      <c r="H139" s="210">
        <v>1</v>
      </c>
      <c r="I139" s="211"/>
      <c r="J139" s="212">
        <f>ROUND(I139*H139,2)</f>
        <v>0</v>
      </c>
      <c r="K139" s="208" t="s">
        <v>136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137</v>
      </c>
      <c r="AT139" s="217" t="s">
        <v>132</v>
      </c>
      <c r="AU139" s="217" t="s">
        <v>82</v>
      </c>
      <c r="AY139" s="19" t="s">
        <v>130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137</v>
      </c>
      <c r="BM139" s="217" t="s">
        <v>903</v>
      </c>
    </row>
    <row r="140" spans="1:47" s="2" customFormat="1" ht="12">
      <c r="A140" s="40"/>
      <c r="B140" s="41"/>
      <c r="C140" s="42"/>
      <c r="D140" s="219" t="s">
        <v>139</v>
      </c>
      <c r="E140" s="42"/>
      <c r="F140" s="220" t="s">
        <v>318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139</v>
      </c>
      <c r="AU140" s="19" t="s">
        <v>82</v>
      </c>
    </row>
    <row r="141" spans="1:65" s="2" customFormat="1" ht="16.5" customHeight="1">
      <c r="A141" s="40"/>
      <c r="B141" s="41"/>
      <c r="C141" s="257" t="s">
        <v>247</v>
      </c>
      <c r="D141" s="257" t="s">
        <v>284</v>
      </c>
      <c r="E141" s="258" t="s">
        <v>320</v>
      </c>
      <c r="F141" s="259" t="s">
        <v>321</v>
      </c>
      <c r="G141" s="260" t="s">
        <v>316</v>
      </c>
      <c r="H141" s="261">
        <v>1</v>
      </c>
      <c r="I141" s="262"/>
      <c r="J141" s="263">
        <f>ROUND(I141*H141,2)</f>
        <v>0</v>
      </c>
      <c r="K141" s="259" t="s">
        <v>136</v>
      </c>
      <c r="L141" s="264"/>
      <c r="M141" s="265" t="s">
        <v>19</v>
      </c>
      <c r="N141" s="266" t="s">
        <v>43</v>
      </c>
      <c r="O141" s="86"/>
      <c r="P141" s="215">
        <f>O141*H141</f>
        <v>0</v>
      </c>
      <c r="Q141" s="215">
        <v>2.28699</v>
      </c>
      <c r="R141" s="215">
        <f>Q141*H141</f>
        <v>2.28699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178</v>
      </c>
      <c r="AT141" s="217" t="s">
        <v>284</v>
      </c>
      <c r="AU141" s="217" t="s">
        <v>82</v>
      </c>
      <c r="AY141" s="19" t="s">
        <v>130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137</v>
      </c>
      <c r="BM141" s="217" t="s">
        <v>904</v>
      </c>
    </row>
    <row r="142" spans="1:65" s="2" customFormat="1" ht="16.5" customHeight="1">
      <c r="A142" s="40"/>
      <c r="B142" s="41"/>
      <c r="C142" s="257" t="s">
        <v>253</v>
      </c>
      <c r="D142" s="257" t="s">
        <v>284</v>
      </c>
      <c r="E142" s="258" t="s">
        <v>324</v>
      </c>
      <c r="F142" s="259" t="s">
        <v>325</v>
      </c>
      <c r="G142" s="260" t="s">
        <v>316</v>
      </c>
      <c r="H142" s="261">
        <v>1</v>
      </c>
      <c r="I142" s="262"/>
      <c r="J142" s="263">
        <f>ROUND(I142*H142,2)</f>
        <v>0</v>
      </c>
      <c r="K142" s="259" t="s">
        <v>19</v>
      </c>
      <c r="L142" s="264"/>
      <c r="M142" s="265" t="s">
        <v>19</v>
      </c>
      <c r="N142" s="266" t="s">
        <v>43</v>
      </c>
      <c r="O142" s="86"/>
      <c r="P142" s="215">
        <f>O142*H142</f>
        <v>0</v>
      </c>
      <c r="Q142" s="215">
        <v>1.19075</v>
      </c>
      <c r="R142" s="215">
        <f>Q142*H142</f>
        <v>1.19075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178</v>
      </c>
      <c r="AT142" s="217" t="s">
        <v>284</v>
      </c>
      <c r="AU142" s="217" t="s">
        <v>82</v>
      </c>
      <c r="AY142" s="19" t="s">
        <v>130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137</v>
      </c>
      <c r="BM142" s="217" t="s">
        <v>905</v>
      </c>
    </row>
    <row r="143" spans="1:63" s="12" customFormat="1" ht="22.8" customHeight="1">
      <c r="A143" s="12"/>
      <c r="B143" s="190"/>
      <c r="C143" s="191"/>
      <c r="D143" s="192" t="s">
        <v>71</v>
      </c>
      <c r="E143" s="204" t="s">
        <v>159</v>
      </c>
      <c r="F143" s="204" t="s">
        <v>334</v>
      </c>
      <c r="G143" s="191"/>
      <c r="H143" s="191"/>
      <c r="I143" s="194"/>
      <c r="J143" s="205">
        <f>BK143</f>
        <v>0</v>
      </c>
      <c r="K143" s="191"/>
      <c r="L143" s="196"/>
      <c r="M143" s="197"/>
      <c r="N143" s="198"/>
      <c r="O143" s="198"/>
      <c r="P143" s="199">
        <f>SUM(P144:P169)</f>
        <v>0</v>
      </c>
      <c r="Q143" s="198"/>
      <c r="R143" s="199">
        <f>SUM(R144:R169)</f>
        <v>12.3018</v>
      </c>
      <c r="S143" s="198"/>
      <c r="T143" s="200">
        <f>SUM(T144:T169)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1" t="s">
        <v>80</v>
      </c>
      <c r="AT143" s="202" t="s">
        <v>71</v>
      </c>
      <c r="AU143" s="202" t="s">
        <v>80</v>
      </c>
      <c r="AY143" s="201" t="s">
        <v>130</v>
      </c>
      <c r="BK143" s="203">
        <f>SUM(BK144:BK169)</f>
        <v>0</v>
      </c>
    </row>
    <row r="144" spans="1:65" s="2" customFormat="1" ht="21.75" customHeight="1">
      <c r="A144" s="40"/>
      <c r="B144" s="41"/>
      <c r="C144" s="206" t="s">
        <v>258</v>
      </c>
      <c r="D144" s="206" t="s">
        <v>132</v>
      </c>
      <c r="E144" s="207" t="s">
        <v>336</v>
      </c>
      <c r="F144" s="208" t="s">
        <v>337</v>
      </c>
      <c r="G144" s="209" t="s">
        <v>135</v>
      </c>
      <c r="H144" s="210">
        <v>20</v>
      </c>
      <c r="I144" s="211"/>
      <c r="J144" s="212">
        <f>ROUND(I144*H144,2)</f>
        <v>0</v>
      </c>
      <c r="K144" s="208" t="s">
        <v>136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137</v>
      </c>
      <c r="AT144" s="217" t="s">
        <v>132</v>
      </c>
      <c r="AU144" s="217" t="s">
        <v>82</v>
      </c>
      <c r="AY144" s="19" t="s">
        <v>130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137</v>
      </c>
      <c r="BM144" s="217" t="s">
        <v>906</v>
      </c>
    </row>
    <row r="145" spans="1:47" s="2" customFormat="1" ht="12">
      <c r="A145" s="40"/>
      <c r="B145" s="41"/>
      <c r="C145" s="42"/>
      <c r="D145" s="219" t="s">
        <v>139</v>
      </c>
      <c r="E145" s="42"/>
      <c r="F145" s="220" t="s">
        <v>339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139</v>
      </c>
      <c r="AU145" s="19" t="s">
        <v>82</v>
      </c>
    </row>
    <row r="146" spans="1:51" s="13" customFormat="1" ht="12">
      <c r="A146" s="13"/>
      <c r="B146" s="224"/>
      <c r="C146" s="225"/>
      <c r="D146" s="226" t="s">
        <v>141</v>
      </c>
      <c r="E146" s="227" t="s">
        <v>19</v>
      </c>
      <c r="F146" s="228" t="s">
        <v>340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141</v>
      </c>
      <c r="AU146" s="234" t="s">
        <v>82</v>
      </c>
      <c r="AV146" s="13" t="s">
        <v>80</v>
      </c>
      <c r="AW146" s="13" t="s">
        <v>33</v>
      </c>
      <c r="AX146" s="13" t="s">
        <v>72</v>
      </c>
      <c r="AY146" s="234" t="s">
        <v>130</v>
      </c>
    </row>
    <row r="147" spans="1:51" s="14" customFormat="1" ht="12">
      <c r="A147" s="14"/>
      <c r="B147" s="235"/>
      <c r="C147" s="236"/>
      <c r="D147" s="226" t="s">
        <v>141</v>
      </c>
      <c r="E147" s="237" t="s">
        <v>19</v>
      </c>
      <c r="F147" s="238" t="s">
        <v>258</v>
      </c>
      <c r="G147" s="236"/>
      <c r="H147" s="239">
        <v>20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141</v>
      </c>
      <c r="AU147" s="245" t="s">
        <v>82</v>
      </c>
      <c r="AV147" s="14" t="s">
        <v>82</v>
      </c>
      <c r="AW147" s="14" t="s">
        <v>33</v>
      </c>
      <c r="AX147" s="14" t="s">
        <v>80</v>
      </c>
      <c r="AY147" s="245" t="s">
        <v>130</v>
      </c>
    </row>
    <row r="148" spans="1:65" s="2" customFormat="1" ht="21.75" customHeight="1">
      <c r="A148" s="40"/>
      <c r="B148" s="41"/>
      <c r="C148" s="206" t="s">
        <v>7</v>
      </c>
      <c r="D148" s="206" t="s">
        <v>132</v>
      </c>
      <c r="E148" s="207" t="s">
        <v>907</v>
      </c>
      <c r="F148" s="208" t="s">
        <v>908</v>
      </c>
      <c r="G148" s="209" t="s">
        <v>135</v>
      </c>
      <c r="H148" s="210">
        <v>42</v>
      </c>
      <c r="I148" s="211"/>
      <c r="J148" s="212">
        <f>ROUND(I148*H148,2)</f>
        <v>0</v>
      </c>
      <c r="K148" s="208" t="s">
        <v>136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137</v>
      </c>
      <c r="AT148" s="217" t="s">
        <v>132</v>
      </c>
      <c r="AU148" s="217" t="s">
        <v>82</v>
      </c>
      <c r="AY148" s="19" t="s">
        <v>130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137</v>
      </c>
      <c r="BM148" s="217" t="s">
        <v>909</v>
      </c>
    </row>
    <row r="149" spans="1:47" s="2" customFormat="1" ht="12">
      <c r="A149" s="40"/>
      <c r="B149" s="41"/>
      <c r="C149" s="42"/>
      <c r="D149" s="219" t="s">
        <v>139</v>
      </c>
      <c r="E149" s="42"/>
      <c r="F149" s="220" t="s">
        <v>910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139</v>
      </c>
      <c r="AU149" s="19" t="s">
        <v>82</v>
      </c>
    </row>
    <row r="150" spans="1:51" s="13" customFormat="1" ht="12">
      <c r="A150" s="13"/>
      <c r="B150" s="224"/>
      <c r="C150" s="225"/>
      <c r="D150" s="226" t="s">
        <v>141</v>
      </c>
      <c r="E150" s="227" t="s">
        <v>19</v>
      </c>
      <c r="F150" s="228" t="s">
        <v>353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141</v>
      </c>
      <c r="AU150" s="234" t="s">
        <v>82</v>
      </c>
      <c r="AV150" s="13" t="s">
        <v>80</v>
      </c>
      <c r="AW150" s="13" t="s">
        <v>33</v>
      </c>
      <c r="AX150" s="13" t="s">
        <v>72</v>
      </c>
      <c r="AY150" s="234" t="s">
        <v>130</v>
      </c>
    </row>
    <row r="151" spans="1:51" s="14" customFormat="1" ht="12">
      <c r="A151" s="14"/>
      <c r="B151" s="235"/>
      <c r="C151" s="236"/>
      <c r="D151" s="226" t="s">
        <v>141</v>
      </c>
      <c r="E151" s="237" t="s">
        <v>19</v>
      </c>
      <c r="F151" s="238" t="s">
        <v>386</v>
      </c>
      <c r="G151" s="236"/>
      <c r="H151" s="239">
        <v>42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141</v>
      </c>
      <c r="AU151" s="245" t="s">
        <v>82</v>
      </c>
      <c r="AV151" s="14" t="s">
        <v>82</v>
      </c>
      <c r="AW151" s="14" t="s">
        <v>33</v>
      </c>
      <c r="AX151" s="14" t="s">
        <v>80</v>
      </c>
      <c r="AY151" s="245" t="s">
        <v>130</v>
      </c>
    </row>
    <row r="152" spans="1:65" s="2" customFormat="1" ht="24.15" customHeight="1">
      <c r="A152" s="40"/>
      <c r="B152" s="41"/>
      <c r="C152" s="206" t="s">
        <v>270</v>
      </c>
      <c r="D152" s="206" t="s">
        <v>132</v>
      </c>
      <c r="E152" s="207" t="s">
        <v>356</v>
      </c>
      <c r="F152" s="208" t="s">
        <v>357</v>
      </c>
      <c r="G152" s="209" t="s">
        <v>135</v>
      </c>
      <c r="H152" s="210">
        <v>20</v>
      </c>
      <c r="I152" s="211"/>
      <c r="J152" s="212">
        <f>ROUND(I152*H152,2)</f>
        <v>0</v>
      </c>
      <c r="K152" s="208" t="s">
        <v>136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137</v>
      </c>
      <c r="AT152" s="217" t="s">
        <v>132</v>
      </c>
      <c r="AU152" s="217" t="s">
        <v>82</v>
      </c>
      <c r="AY152" s="19" t="s">
        <v>130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137</v>
      </c>
      <c r="BM152" s="217" t="s">
        <v>911</v>
      </c>
    </row>
    <row r="153" spans="1:47" s="2" customFormat="1" ht="12">
      <c r="A153" s="40"/>
      <c r="B153" s="41"/>
      <c r="C153" s="42"/>
      <c r="D153" s="219" t="s">
        <v>139</v>
      </c>
      <c r="E153" s="42"/>
      <c r="F153" s="220" t="s">
        <v>359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139</v>
      </c>
      <c r="AU153" s="19" t="s">
        <v>82</v>
      </c>
    </row>
    <row r="154" spans="1:51" s="13" customFormat="1" ht="12">
      <c r="A154" s="13"/>
      <c r="B154" s="224"/>
      <c r="C154" s="225"/>
      <c r="D154" s="226" t="s">
        <v>141</v>
      </c>
      <c r="E154" s="227" t="s">
        <v>19</v>
      </c>
      <c r="F154" s="228" t="s">
        <v>340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141</v>
      </c>
      <c r="AU154" s="234" t="s">
        <v>82</v>
      </c>
      <c r="AV154" s="13" t="s">
        <v>80</v>
      </c>
      <c r="AW154" s="13" t="s">
        <v>33</v>
      </c>
      <c r="AX154" s="13" t="s">
        <v>72</v>
      </c>
      <c r="AY154" s="234" t="s">
        <v>130</v>
      </c>
    </row>
    <row r="155" spans="1:51" s="14" customFormat="1" ht="12">
      <c r="A155" s="14"/>
      <c r="B155" s="235"/>
      <c r="C155" s="236"/>
      <c r="D155" s="226" t="s">
        <v>141</v>
      </c>
      <c r="E155" s="237" t="s">
        <v>19</v>
      </c>
      <c r="F155" s="238" t="s">
        <v>258</v>
      </c>
      <c r="G155" s="236"/>
      <c r="H155" s="239">
        <v>20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141</v>
      </c>
      <c r="AU155" s="245" t="s">
        <v>82</v>
      </c>
      <c r="AV155" s="14" t="s">
        <v>82</v>
      </c>
      <c r="AW155" s="14" t="s">
        <v>33</v>
      </c>
      <c r="AX155" s="14" t="s">
        <v>80</v>
      </c>
      <c r="AY155" s="245" t="s">
        <v>130</v>
      </c>
    </row>
    <row r="156" spans="1:65" s="2" customFormat="1" ht="16.5" customHeight="1">
      <c r="A156" s="40"/>
      <c r="B156" s="41"/>
      <c r="C156" s="206" t="s">
        <v>277</v>
      </c>
      <c r="D156" s="206" t="s">
        <v>132</v>
      </c>
      <c r="E156" s="207" t="s">
        <v>361</v>
      </c>
      <c r="F156" s="208" t="s">
        <v>362</v>
      </c>
      <c r="G156" s="209" t="s">
        <v>135</v>
      </c>
      <c r="H156" s="210">
        <v>20</v>
      </c>
      <c r="I156" s="211"/>
      <c r="J156" s="212">
        <f>ROUND(I156*H156,2)</f>
        <v>0</v>
      </c>
      <c r="K156" s="208" t="s">
        <v>136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137</v>
      </c>
      <c r="AT156" s="217" t="s">
        <v>132</v>
      </c>
      <c r="AU156" s="217" t="s">
        <v>82</v>
      </c>
      <c r="AY156" s="19" t="s">
        <v>130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137</v>
      </c>
      <c r="BM156" s="217" t="s">
        <v>912</v>
      </c>
    </row>
    <row r="157" spans="1:47" s="2" customFormat="1" ht="12">
      <c r="A157" s="40"/>
      <c r="B157" s="41"/>
      <c r="C157" s="42"/>
      <c r="D157" s="219" t="s">
        <v>139</v>
      </c>
      <c r="E157" s="42"/>
      <c r="F157" s="220" t="s">
        <v>364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139</v>
      </c>
      <c r="AU157" s="19" t="s">
        <v>82</v>
      </c>
    </row>
    <row r="158" spans="1:51" s="13" customFormat="1" ht="12">
      <c r="A158" s="13"/>
      <c r="B158" s="224"/>
      <c r="C158" s="225"/>
      <c r="D158" s="226" t="s">
        <v>141</v>
      </c>
      <c r="E158" s="227" t="s">
        <v>19</v>
      </c>
      <c r="F158" s="228" t="s">
        <v>365</v>
      </c>
      <c r="G158" s="225"/>
      <c r="H158" s="227" t="s">
        <v>19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141</v>
      </c>
      <c r="AU158" s="234" t="s">
        <v>82</v>
      </c>
      <c r="AV158" s="13" t="s">
        <v>80</v>
      </c>
      <c r="AW158" s="13" t="s">
        <v>33</v>
      </c>
      <c r="AX158" s="13" t="s">
        <v>72</v>
      </c>
      <c r="AY158" s="234" t="s">
        <v>130</v>
      </c>
    </row>
    <row r="159" spans="1:51" s="14" customFormat="1" ht="12">
      <c r="A159" s="14"/>
      <c r="B159" s="235"/>
      <c r="C159" s="236"/>
      <c r="D159" s="226" t="s">
        <v>141</v>
      </c>
      <c r="E159" s="237" t="s">
        <v>19</v>
      </c>
      <c r="F159" s="238" t="s">
        <v>258</v>
      </c>
      <c r="G159" s="236"/>
      <c r="H159" s="239">
        <v>20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141</v>
      </c>
      <c r="AU159" s="245" t="s">
        <v>82</v>
      </c>
      <c r="AV159" s="14" t="s">
        <v>82</v>
      </c>
      <c r="AW159" s="14" t="s">
        <v>33</v>
      </c>
      <c r="AX159" s="14" t="s">
        <v>80</v>
      </c>
      <c r="AY159" s="245" t="s">
        <v>130</v>
      </c>
    </row>
    <row r="160" spans="1:65" s="2" customFormat="1" ht="24.15" customHeight="1">
      <c r="A160" s="40"/>
      <c r="B160" s="41"/>
      <c r="C160" s="206" t="s">
        <v>283</v>
      </c>
      <c r="D160" s="206" t="s">
        <v>132</v>
      </c>
      <c r="E160" s="207" t="s">
        <v>367</v>
      </c>
      <c r="F160" s="208" t="s">
        <v>368</v>
      </c>
      <c r="G160" s="209" t="s">
        <v>135</v>
      </c>
      <c r="H160" s="210">
        <v>20</v>
      </c>
      <c r="I160" s="211"/>
      <c r="J160" s="212">
        <f>ROUND(I160*H160,2)</f>
        <v>0</v>
      </c>
      <c r="K160" s="208" t="s">
        <v>136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137</v>
      </c>
      <c r="AT160" s="217" t="s">
        <v>132</v>
      </c>
      <c r="AU160" s="217" t="s">
        <v>82</v>
      </c>
      <c r="AY160" s="19" t="s">
        <v>130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137</v>
      </c>
      <c r="BM160" s="217" t="s">
        <v>913</v>
      </c>
    </row>
    <row r="161" spans="1:47" s="2" customFormat="1" ht="12">
      <c r="A161" s="40"/>
      <c r="B161" s="41"/>
      <c r="C161" s="42"/>
      <c r="D161" s="219" t="s">
        <v>139</v>
      </c>
      <c r="E161" s="42"/>
      <c r="F161" s="220" t="s">
        <v>370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139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141</v>
      </c>
      <c r="E162" s="227" t="s">
        <v>19</v>
      </c>
      <c r="F162" s="228" t="s">
        <v>340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141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130</v>
      </c>
    </row>
    <row r="163" spans="1:51" s="14" customFormat="1" ht="12">
      <c r="A163" s="14"/>
      <c r="B163" s="235"/>
      <c r="C163" s="236"/>
      <c r="D163" s="226" t="s">
        <v>141</v>
      </c>
      <c r="E163" s="237" t="s">
        <v>19</v>
      </c>
      <c r="F163" s="238" t="s">
        <v>258</v>
      </c>
      <c r="G163" s="236"/>
      <c r="H163" s="239">
        <v>20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141</v>
      </c>
      <c r="AU163" s="245" t="s">
        <v>82</v>
      </c>
      <c r="AV163" s="14" t="s">
        <v>82</v>
      </c>
      <c r="AW163" s="14" t="s">
        <v>33</v>
      </c>
      <c r="AX163" s="14" t="s">
        <v>80</v>
      </c>
      <c r="AY163" s="245" t="s">
        <v>130</v>
      </c>
    </row>
    <row r="164" spans="1:65" s="2" customFormat="1" ht="37.8" customHeight="1">
      <c r="A164" s="40"/>
      <c r="B164" s="41"/>
      <c r="C164" s="206" t="s">
        <v>289</v>
      </c>
      <c r="D164" s="206" t="s">
        <v>132</v>
      </c>
      <c r="E164" s="207" t="s">
        <v>914</v>
      </c>
      <c r="F164" s="208" t="s">
        <v>915</v>
      </c>
      <c r="G164" s="209" t="s">
        <v>135</v>
      </c>
      <c r="H164" s="210">
        <v>42</v>
      </c>
      <c r="I164" s="211"/>
      <c r="J164" s="212">
        <f>ROUND(I164*H164,2)</f>
        <v>0</v>
      </c>
      <c r="K164" s="208" t="s">
        <v>136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0.11162</v>
      </c>
      <c r="R164" s="215">
        <f>Q164*H164</f>
        <v>4.68804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137</v>
      </c>
      <c r="AT164" s="217" t="s">
        <v>132</v>
      </c>
      <c r="AU164" s="217" t="s">
        <v>82</v>
      </c>
      <c r="AY164" s="19" t="s">
        <v>130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137</v>
      </c>
      <c r="BM164" s="217" t="s">
        <v>916</v>
      </c>
    </row>
    <row r="165" spans="1:47" s="2" customFormat="1" ht="12">
      <c r="A165" s="40"/>
      <c r="B165" s="41"/>
      <c r="C165" s="42"/>
      <c r="D165" s="219" t="s">
        <v>139</v>
      </c>
      <c r="E165" s="42"/>
      <c r="F165" s="220" t="s">
        <v>917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139</v>
      </c>
      <c r="AU165" s="19" t="s">
        <v>82</v>
      </c>
    </row>
    <row r="166" spans="1:51" s="13" customFormat="1" ht="12">
      <c r="A166" s="13"/>
      <c r="B166" s="224"/>
      <c r="C166" s="225"/>
      <c r="D166" s="226" t="s">
        <v>141</v>
      </c>
      <c r="E166" s="227" t="s">
        <v>19</v>
      </c>
      <c r="F166" s="228" t="s">
        <v>353</v>
      </c>
      <c r="G166" s="225"/>
      <c r="H166" s="227" t="s">
        <v>19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141</v>
      </c>
      <c r="AU166" s="234" t="s">
        <v>82</v>
      </c>
      <c r="AV166" s="13" t="s">
        <v>80</v>
      </c>
      <c r="AW166" s="13" t="s">
        <v>33</v>
      </c>
      <c r="AX166" s="13" t="s">
        <v>72</v>
      </c>
      <c r="AY166" s="234" t="s">
        <v>130</v>
      </c>
    </row>
    <row r="167" spans="1:51" s="14" customFormat="1" ht="12">
      <c r="A167" s="14"/>
      <c r="B167" s="235"/>
      <c r="C167" s="236"/>
      <c r="D167" s="226" t="s">
        <v>141</v>
      </c>
      <c r="E167" s="237" t="s">
        <v>19</v>
      </c>
      <c r="F167" s="238" t="s">
        <v>386</v>
      </c>
      <c r="G167" s="236"/>
      <c r="H167" s="239">
        <v>42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141</v>
      </c>
      <c r="AU167" s="245" t="s">
        <v>82</v>
      </c>
      <c r="AV167" s="14" t="s">
        <v>82</v>
      </c>
      <c r="AW167" s="14" t="s">
        <v>33</v>
      </c>
      <c r="AX167" s="14" t="s">
        <v>80</v>
      </c>
      <c r="AY167" s="245" t="s">
        <v>130</v>
      </c>
    </row>
    <row r="168" spans="1:65" s="2" customFormat="1" ht="16.5" customHeight="1">
      <c r="A168" s="40"/>
      <c r="B168" s="41"/>
      <c r="C168" s="257" t="s">
        <v>172</v>
      </c>
      <c r="D168" s="257" t="s">
        <v>284</v>
      </c>
      <c r="E168" s="258" t="s">
        <v>392</v>
      </c>
      <c r="F168" s="259" t="s">
        <v>393</v>
      </c>
      <c r="G168" s="260" t="s">
        <v>135</v>
      </c>
      <c r="H168" s="261">
        <v>43.26</v>
      </c>
      <c r="I168" s="262"/>
      <c r="J168" s="263">
        <f>ROUND(I168*H168,2)</f>
        <v>0</v>
      </c>
      <c r="K168" s="259" t="s">
        <v>136</v>
      </c>
      <c r="L168" s="264"/>
      <c r="M168" s="265" t="s">
        <v>19</v>
      </c>
      <c r="N168" s="266" t="s">
        <v>43</v>
      </c>
      <c r="O168" s="86"/>
      <c r="P168" s="215">
        <f>O168*H168</f>
        <v>0</v>
      </c>
      <c r="Q168" s="215">
        <v>0.176</v>
      </c>
      <c r="R168" s="215">
        <f>Q168*H168</f>
        <v>7.613759999999999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178</v>
      </c>
      <c r="AT168" s="217" t="s">
        <v>284</v>
      </c>
      <c r="AU168" s="217" t="s">
        <v>82</v>
      </c>
      <c r="AY168" s="19" t="s">
        <v>130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137</v>
      </c>
      <c r="BM168" s="217" t="s">
        <v>918</v>
      </c>
    </row>
    <row r="169" spans="1:51" s="14" customFormat="1" ht="12">
      <c r="A169" s="14"/>
      <c r="B169" s="235"/>
      <c r="C169" s="236"/>
      <c r="D169" s="226" t="s">
        <v>141</v>
      </c>
      <c r="E169" s="236"/>
      <c r="F169" s="238" t="s">
        <v>919</v>
      </c>
      <c r="G169" s="236"/>
      <c r="H169" s="239">
        <v>43.26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141</v>
      </c>
      <c r="AU169" s="245" t="s">
        <v>82</v>
      </c>
      <c r="AV169" s="14" t="s">
        <v>82</v>
      </c>
      <c r="AW169" s="14" t="s">
        <v>4</v>
      </c>
      <c r="AX169" s="14" t="s">
        <v>80</v>
      </c>
      <c r="AY169" s="245" t="s">
        <v>130</v>
      </c>
    </row>
    <row r="170" spans="1:63" s="12" customFormat="1" ht="22.8" customHeight="1">
      <c r="A170" s="12"/>
      <c r="B170" s="190"/>
      <c r="C170" s="191"/>
      <c r="D170" s="192" t="s">
        <v>71</v>
      </c>
      <c r="E170" s="204" t="s">
        <v>190</v>
      </c>
      <c r="F170" s="204" t="s">
        <v>498</v>
      </c>
      <c r="G170" s="191"/>
      <c r="H170" s="191"/>
      <c r="I170" s="194"/>
      <c r="J170" s="205">
        <f>BK170</f>
        <v>0</v>
      </c>
      <c r="K170" s="191"/>
      <c r="L170" s="196"/>
      <c r="M170" s="197"/>
      <c r="N170" s="198"/>
      <c r="O170" s="198"/>
      <c r="P170" s="199">
        <f>SUM(P171:P192)</f>
        <v>0</v>
      </c>
      <c r="Q170" s="198"/>
      <c r="R170" s="199">
        <f>SUM(R171:R192)</f>
        <v>16.269273600000002</v>
      </c>
      <c r="S170" s="198"/>
      <c r="T170" s="200">
        <f>SUM(T171:T192)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1" t="s">
        <v>80</v>
      </c>
      <c r="AT170" s="202" t="s">
        <v>71</v>
      </c>
      <c r="AU170" s="202" t="s">
        <v>80</v>
      </c>
      <c r="AY170" s="201" t="s">
        <v>130</v>
      </c>
      <c r="BK170" s="203">
        <f>SUM(BK171:BK192)</f>
        <v>0</v>
      </c>
    </row>
    <row r="171" spans="1:65" s="2" customFormat="1" ht="24.15" customHeight="1">
      <c r="A171" s="40"/>
      <c r="B171" s="41"/>
      <c r="C171" s="206" t="s">
        <v>300</v>
      </c>
      <c r="D171" s="206" t="s">
        <v>132</v>
      </c>
      <c r="E171" s="207" t="s">
        <v>555</v>
      </c>
      <c r="F171" s="208" t="s">
        <v>556</v>
      </c>
      <c r="G171" s="209" t="s">
        <v>181</v>
      </c>
      <c r="H171" s="210">
        <v>40</v>
      </c>
      <c r="I171" s="211"/>
      <c r="J171" s="212">
        <f>ROUND(I171*H171,2)</f>
        <v>0</v>
      </c>
      <c r="K171" s="208" t="s">
        <v>136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0.1554</v>
      </c>
      <c r="R171" s="215">
        <f>Q171*H171</f>
        <v>6.216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137</v>
      </c>
      <c r="AT171" s="217" t="s">
        <v>132</v>
      </c>
      <c r="AU171" s="217" t="s">
        <v>82</v>
      </c>
      <c r="AY171" s="19" t="s">
        <v>130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137</v>
      </c>
      <c r="BM171" s="217" t="s">
        <v>920</v>
      </c>
    </row>
    <row r="172" spans="1:47" s="2" customFormat="1" ht="12">
      <c r="A172" s="40"/>
      <c r="B172" s="41"/>
      <c r="C172" s="42"/>
      <c r="D172" s="219" t="s">
        <v>139</v>
      </c>
      <c r="E172" s="42"/>
      <c r="F172" s="220" t="s">
        <v>558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139</v>
      </c>
      <c r="AU172" s="19" t="s">
        <v>82</v>
      </c>
    </row>
    <row r="173" spans="1:51" s="13" customFormat="1" ht="12">
      <c r="A173" s="13"/>
      <c r="B173" s="224"/>
      <c r="C173" s="225"/>
      <c r="D173" s="226" t="s">
        <v>141</v>
      </c>
      <c r="E173" s="227" t="s">
        <v>19</v>
      </c>
      <c r="F173" s="228" t="s">
        <v>185</v>
      </c>
      <c r="G173" s="225"/>
      <c r="H173" s="227" t="s">
        <v>19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141</v>
      </c>
      <c r="AU173" s="234" t="s">
        <v>82</v>
      </c>
      <c r="AV173" s="13" t="s">
        <v>80</v>
      </c>
      <c r="AW173" s="13" t="s">
        <v>33</v>
      </c>
      <c r="AX173" s="13" t="s">
        <v>72</v>
      </c>
      <c r="AY173" s="234" t="s">
        <v>130</v>
      </c>
    </row>
    <row r="174" spans="1:51" s="14" customFormat="1" ht="12">
      <c r="A174" s="14"/>
      <c r="B174" s="235"/>
      <c r="C174" s="236"/>
      <c r="D174" s="226" t="s">
        <v>141</v>
      </c>
      <c r="E174" s="237" t="s">
        <v>19</v>
      </c>
      <c r="F174" s="238" t="s">
        <v>355</v>
      </c>
      <c r="G174" s="236"/>
      <c r="H174" s="239">
        <v>36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141</v>
      </c>
      <c r="AU174" s="245" t="s">
        <v>82</v>
      </c>
      <c r="AV174" s="14" t="s">
        <v>82</v>
      </c>
      <c r="AW174" s="14" t="s">
        <v>33</v>
      </c>
      <c r="AX174" s="14" t="s">
        <v>72</v>
      </c>
      <c r="AY174" s="245" t="s">
        <v>130</v>
      </c>
    </row>
    <row r="175" spans="1:51" s="13" customFormat="1" ht="12">
      <c r="A175" s="13"/>
      <c r="B175" s="224"/>
      <c r="C175" s="225"/>
      <c r="D175" s="226" t="s">
        <v>141</v>
      </c>
      <c r="E175" s="227" t="s">
        <v>19</v>
      </c>
      <c r="F175" s="228" t="s">
        <v>561</v>
      </c>
      <c r="G175" s="225"/>
      <c r="H175" s="227" t="s">
        <v>19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141</v>
      </c>
      <c r="AU175" s="234" t="s">
        <v>82</v>
      </c>
      <c r="AV175" s="13" t="s">
        <v>80</v>
      </c>
      <c r="AW175" s="13" t="s">
        <v>33</v>
      </c>
      <c r="AX175" s="13" t="s">
        <v>72</v>
      </c>
      <c r="AY175" s="234" t="s">
        <v>130</v>
      </c>
    </row>
    <row r="176" spans="1:51" s="14" customFormat="1" ht="12">
      <c r="A176" s="14"/>
      <c r="B176" s="235"/>
      <c r="C176" s="236"/>
      <c r="D176" s="226" t="s">
        <v>141</v>
      </c>
      <c r="E176" s="237" t="s">
        <v>19</v>
      </c>
      <c r="F176" s="238" t="s">
        <v>137</v>
      </c>
      <c r="G176" s="236"/>
      <c r="H176" s="239">
        <v>4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141</v>
      </c>
      <c r="AU176" s="245" t="s">
        <v>82</v>
      </c>
      <c r="AV176" s="14" t="s">
        <v>82</v>
      </c>
      <c r="AW176" s="14" t="s">
        <v>33</v>
      </c>
      <c r="AX176" s="14" t="s">
        <v>72</v>
      </c>
      <c r="AY176" s="245" t="s">
        <v>130</v>
      </c>
    </row>
    <row r="177" spans="1:51" s="15" customFormat="1" ht="12">
      <c r="A177" s="15"/>
      <c r="B177" s="246"/>
      <c r="C177" s="247"/>
      <c r="D177" s="226" t="s">
        <v>141</v>
      </c>
      <c r="E177" s="248" t="s">
        <v>19</v>
      </c>
      <c r="F177" s="249" t="s">
        <v>189</v>
      </c>
      <c r="G177" s="247"/>
      <c r="H177" s="250">
        <v>40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141</v>
      </c>
      <c r="AU177" s="256" t="s">
        <v>82</v>
      </c>
      <c r="AV177" s="15" t="s">
        <v>137</v>
      </c>
      <c r="AW177" s="15" t="s">
        <v>33</v>
      </c>
      <c r="AX177" s="15" t="s">
        <v>80</v>
      </c>
      <c r="AY177" s="256" t="s">
        <v>130</v>
      </c>
    </row>
    <row r="178" spans="1:65" s="2" customFormat="1" ht="16.5" customHeight="1">
      <c r="A178" s="40"/>
      <c r="B178" s="41"/>
      <c r="C178" s="257" t="s">
        <v>307</v>
      </c>
      <c r="D178" s="257" t="s">
        <v>284</v>
      </c>
      <c r="E178" s="258" t="s">
        <v>563</v>
      </c>
      <c r="F178" s="259" t="s">
        <v>564</v>
      </c>
      <c r="G178" s="260" t="s">
        <v>181</v>
      </c>
      <c r="H178" s="261">
        <v>36.72</v>
      </c>
      <c r="I178" s="262"/>
      <c r="J178" s="263">
        <f>ROUND(I178*H178,2)</f>
        <v>0</v>
      </c>
      <c r="K178" s="259" t="s">
        <v>136</v>
      </c>
      <c r="L178" s="264"/>
      <c r="M178" s="265" t="s">
        <v>19</v>
      </c>
      <c r="N178" s="266" t="s">
        <v>43</v>
      </c>
      <c r="O178" s="86"/>
      <c r="P178" s="215">
        <f>O178*H178</f>
        <v>0</v>
      </c>
      <c r="Q178" s="215">
        <v>0.08</v>
      </c>
      <c r="R178" s="215">
        <f>Q178*H178</f>
        <v>2.9375999999999998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178</v>
      </c>
      <c r="AT178" s="217" t="s">
        <v>284</v>
      </c>
      <c r="AU178" s="217" t="s">
        <v>82</v>
      </c>
      <c r="AY178" s="19" t="s">
        <v>130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137</v>
      </c>
      <c r="BM178" s="217" t="s">
        <v>921</v>
      </c>
    </row>
    <row r="179" spans="1:51" s="14" customFormat="1" ht="12">
      <c r="A179" s="14"/>
      <c r="B179" s="235"/>
      <c r="C179" s="236"/>
      <c r="D179" s="226" t="s">
        <v>141</v>
      </c>
      <c r="E179" s="236"/>
      <c r="F179" s="238" t="s">
        <v>922</v>
      </c>
      <c r="G179" s="236"/>
      <c r="H179" s="239">
        <v>36.72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141</v>
      </c>
      <c r="AU179" s="245" t="s">
        <v>82</v>
      </c>
      <c r="AV179" s="14" t="s">
        <v>82</v>
      </c>
      <c r="AW179" s="14" t="s">
        <v>4</v>
      </c>
      <c r="AX179" s="14" t="s">
        <v>80</v>
      </c>
      <c r="AY179" s="245" t="s">
        <v>130</v>
      </c>
    </row>
    <row r="180" spans="1:65" s="2" customFormat="1" ht="16.5" customHeight="1">
      <c r="A180" s="40"/>
      <c r="B180" s="41"/>
      <c r="C180" s="257" t="s">
        <v>313</v>
      </c>
      <c r="D180" s="257" t="s">
        <v>284</v>
      </c>
      <c r="E180" s="258" t="s">
        <v>573</v>
      </c>
      <c r="F180" s="259" t="s">
        <v>574</v>
      </c>
      <c r="G180" s="260" t="s">
        <v>181</v>
      </c>
      <c r="H180" s="261">
        <v>4.08</v>
      </c>
      <c r="I180" s="262"/>
      <c r="J180" s="263">
        <f>ROUND(I180*H180,2)</f>
        <v>0</v>
      </c>
      <c r="K180" s="259" t="s">
        <v>136</v>
      </c>
      <c r="L180" s="264"/>
      <c r="M180" s="265" t="s">
        <v>19</v>
      </c>
      <c r="N180" s="266" t="s">
        <v>43</v>
      </c>
      <c r="O180" s="86"/>
      <c r="P180" s="215">
        <f>O180*H180</f>
        <v>0</v>
      </c>
      <c r="Q180" s="215">
        <v>0.06567</v>
      </c>
      <c r="R180" s="215">
        <f>Q180*H180</f>
        <v>0.26793360000000005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178</v>
      </c>
      <c r="AT180" s="217" t="s">
        <v>284</v>
      </c>
      <c r="AU180" s="217" t="s">
        <v>82</v>
      </c>
      <c r="AY180" s="19" t="s">
        <v>130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137</v>
      </c>
      <c r="BM180" s="217" t="s">
        <v>923</v>
      </c>
    </row>
    <row r="181" spans="1:51" s="14" customFormat="1" ht="12">
      <c r="A181" s="14"/>
      <c r="B181" s="235"/>
      <c r="C181" s="236"/>
      <c r="D181" s="226" t="s">
        <v>141</v>
      </c>
      <c r="E181" s="236"/>
      <c r="F181" s="238" t="s">
        <v>924</v>
      </c>
      <c r="G181" s="236"/>
      <c r="H181" s="239">
        <v>4.08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141</v>
      </c>
      <c r="AU181" s="245" t="s">
        <v>82</v>
      </c>
      <c r="AV181" s="14" t="s">
        <v>82</v>
      </c>
      <c r="AW181" s="14" t="s">
        <v>4</v>
      </c>
      <c r="AX181" s="14" t="s">
        <v>80</v>
      </c>
      <c r="AY181" s="245" t="s">
        <v>130</v>
      </c>
    </row>
    <row r="182" spans="1:65" s="2" customFormat="1" ht="24.15" customHeight="1">
      <c r="A182" s="40"/>
      <c r="B182" s="41"/>
      <c r="C182" s="206" t="s">
        <v>319</v>
      </c>
      <c r="D182" s="206" t="s">
        <v>132</v>
      </c>
      <c r="E182" s="207" t="s">
        <v>583</v>
      </c>
      <c r="F182" s="208" t="s">
        <v>584</v>
      </c>
      <c r="G182" s="209" t="s">
        <v>181</v>
      </c>
      <c r="H182" s="210">
        <v>39</v>
      </c>
      <c r="I182" s="211"/>
      <c r="J182" s="212">
        <f>ROUND(I182*H182,2)</f>
        <v>0</v>
      </c>
      <c r="K182" s="208" t="s">
        <v>136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0.1295</v>
      </c>
      <c r="R182" s="215">
        <f>Q182*H182</f>
        <v>5.0505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137</v>
      </c>
      <c r="AT182" s="217" t="s">
        <v>132</v>
      </c>
      <c r="AU182" s="217" t="s">
        <v>82</v>
      </c>
      <c r="AY182" s="19" t="s">
        <v>130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137</v>
      </c>
      <c r="BM182" s="217" t="s">
        <v>925</v>
      </c>
    </row>
    <row r="183" spans="1:47" s="2" customFormat="1" ht="12">
      <c r="A183" s="40"/>
      <c r="B183" s="41"/>
      <c r="C183" s="42"/>
      <c r="D183" s="219" t="s">
        <v>139</v>
      </c>
      <c r="E183" s="42"/>
      <c r="F183" s="220" t="s">
        <v>586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139</v>
      </c>
      <c r="AU183" s="19" t="s">
        <v>82</v>
      </c>
    </row>
    <row r="184" spans="1:51" s="13" customFormat="1" ht="12">
      <c r="A184" s="13"/>
      <c r="B184" s="224"/>
      <c r="C184" s="225"/>
      <c r="D184" s="226" t="s">
        <v>141</v>
      </c>
      <c r="E184" s="227" t="s">
        <v>19</v>
      </c>
      <c r="F184" s="228" t="s">
        <v>587</v>
      </c>
      <c r="G184" s="225"/>
      <c r="H184" s="227" t="s">
        <v>19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141</v>
      </c>
      <c r="AU184" s="234" t="s">
        <v>82</v>
      </c>
      <c r="AV184" s="13" t="s">
        <v>80</v>
      </c>
      <c r="AW184" s="13" t="s">
        <v>33</v>
      </c>
      <c r="AX184" s="13" t="s">
        <v>72</v>
      </c>
      <c r="AY184" s="234" t="s">
        <v>130</v>
      </c>
    </row>
    <row r="185" spans="1:51" s="14" customFormat="1" ht="12">
      <c r="A185" s="14"/>
      <c r="B185" s="235"/>
      <c r="C185" s="236"/>
      <c r="D185" s="226" t="s">
        <v>141</v>
      </c>
      <c r="E185" s="237" t="s">
        <v>19</v>
      </c>
      <c r="F185" s="238" t="s">
        <v>371</v>
      </c>
      <c r="G185" s="236"/>
      <c r="H185" s="239">
        <v>39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141</v>
      </c>
      <c r="AU185" s="245" t="s">
        <v>82</v>
      </c>
      <c r="AV185" s="14" t="s">
        <v>82</v>
      </c>
      <c r="AW185" s="14" t="s">
        <v>33</v>
      </c>
      <c r="AX185" s="14" t="s">
        <v>80</v>
      </c>
      <c r="AY185" s="245" t="s">
        <v>130</v>
      </c>
    </row>
    <row r="186" spans="1:65" s="2" customFormat="1" ht="16.5" customHeight="1">
      <c r="A186" s="40"/>
      <c r="B186" s="41"/>
      <c r="C186" s="257" t="s">
        <v>323</v>
      </c>
      <c r="D186" s="257" t="s">
        <v>284</v>
      </c>
      <c r="E186" s="258" t="s">
        <v>589</v>
      </c>
      <c r="F186" s="259" t="s">
        <v>590</v>
      </c>
      <c r="G186" s="260" t="s">
        <v>181</v>
      </c>
      <c r="H186" s="261">
        <v>39.78</v>
      </c>
      <c r="I186" s="262"/>
      <c r="J186" s="263">
        <f>ROUND(I186*H186,2)</f>
        <v>0</v>
      </c>
      <c r="K186" s="259" t="s">
        <v>136</v>
      </c>
      <c r="L186" s="264"/>
      <c r="M186" s="265" t="s">
        <v>19</v>
      </c>
      <c r="N186" s="266" t="s">
        <v>43</v>
      </c>
      <c r="O186" s="86"/>
      <c r="P186" s="215">
        <f>O186*H186</f>
        <v>0</v>
      </c>
      <c r="Q186" s="215">
        <v>0.045</v>
      </c>
      <c r="R186" s="215">
        <f>Q186*H186</f>
        <v>1.7901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178</v>
      </c>
      <c r="AT186" s="217" t="s">
        <v>284</v>
      </c>
      <c r="AU186" s="217" t="s">
        <v>82</v>
      </c>
      <c r="AY186" s="19" t="s">
        <v>130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137</v>
      </c>
      <c r="BM186" s="217" t="s">
        <v>926</v>
      </c>
    </row>
    <row r="187" spans="1:51" s="14" customFormat="1" ht="12">
      <c r="A187" s="14"/>
      <c r="B187" s="235"/>
      <c r="C187" s="236"/>
      <c r="D187" s="226" t="s">
        <v>141</v>
      </c>
      <c r="E187" s="236"/>
      <c r="F187" s="238" t="s">
        <v>927</v>
      </c>
      <c r="G187" s="236"/>
      <c r="H187" s="239">
        <v>39.78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141</v>
      </c>
      <c r="AU187" s="245" t="s">
        <v>82</v>
      </c>
      <c r="AV187" s="14" t="s">
        <v>82</v>
      </c>
      <c r="AW187" s="14" t="s">
        <v>4</v>
      </c>
      <c r="AX187" s="14" t="s">
        <v>80</v>
      </c>
      <c r="AY187" s="245" t="s">
        <v>130</v>
      </c>
    </row>
    <row r="188" spans="1:65" s="2" customFormat="1" ht="24.15" customHeight="1">
      <c r="A188" s="40"/>
      <c r="B188" s="41"/>
      <c r="C188" s="206" t="s">
        <v>328</v>
      </c>
      <c r="D188" s="206" t="s">
        <v>132</v>
      </c>
      <c r="E188" s="207" t="s">
        <v>594</v>
      </c>
      <c r="F188" s="208" t="s">
        <v>595</v>
      </c>
      <c r="G188" s="209" t="s">
        <v>181</v>
      </c>
      <c r="H188" s="210">
        <v>42</v>
      </c>
      <c r="I188" s="211"/>
      <c r="J188" s="212">
        <f>ROUND(I188*H188,2)</f>
        <v>0</v>
      </c>
      <c r="K188" s="208" t="s">
        <v>136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0.00017</v>
      </c>
      <c r="R188" s="215">
        <f>Q188*H188</f>
        <v>0.0071400000000000005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137</v>
      </c>
      <c r="AT188" s="217" t="s">
        <v>132</v>
      </c>
      <c r="AU188" s="217" t="s">
        <v>82</v>
      </c>
      <c r="AY188" s="19" t="s">
        <v>130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137</v>
      </c>
      <c r="BM188" s="217" t="s">
        <v>928</v>
      </c>
    </row>
    <row r="189" spans="1:47" s="2" customFormat="1" ht="12">
      <c r="A189" s="40"/>
      <c r="B189" s="41"/>
      <c r="C189" s="42"/>
      <c r="D189" s="219" t="s">
        <v>139</v>
      </c>
      <c r="E189" s="42"/>
      <c r="F189" s="220" t="s">
        <v>597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139</v>
      </c>
      <c r="AU189" s="19" t="s">
        <v>82</v>
      </c>
    </row>
    <row r="190" spans="1:65" s="2" customFormat="1" ht="16.5" customHeight="1">
      <c r="A190" s="40"/>
      <c r="B190" s="41"/>
      <c r="C190" s="206" t="s">
        <v>335</v>
      </c>
      <c r="D190" s="206" t="s">
        <v>132</v>
      </c>
      <c r="E190" s="207" t="s">
        <v>599</v>
      </c>
      <c r="F190" s="208" t="s">
        <v>600</v>
      </c>
      <c r="G190" s="209" t="s">
        <v>181</v>
      </c>
      <c r="H190" s="210">
        <v>42</v>
      </c>
      <c r="I190" s="211"/>
      <c r="J190" s="212">
        <f>ROUND(I190*H190,2)</f>
        <v>0</v>
      </c>
      <c r="K190" s="208" t="s">
        <v>136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137</v>
      </c>
      <c r="AT190" s="217" t="s">
        <v>132</v>
      </c>
      <c r="AU190" s="217" t="s">
        <v>82</v>
      </c>
      <c r="AY190" s="19" t="s">
        <v>130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137</v>
      </c>
      <c r="BM190" s="217" t="s">
        <v>929</v>
      </c>
    </row>
    <row r="191" spans="1:47" s="2" customFormat="1" ht="12">
      <c r="A191" s="40"/>
      <c r="B191" s="41"/>
      <c r="C191" s="42"/>
      <c r="D191" s="219" t="s">
        <v>139</v>
      </c>
      <c r="E191" s="42"/>
      <c r="F191" s="220" t="s">
        <v>602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139</v>
      </c>
      <c r="AU191" s="19" t="s">
        <v>82</v>
      </c>
    </row>
    <row r="192" spans="1:51" s="14" customFormat="1" ht="12">
      <c r="A192" s="14"/>
      <c r="B192" s="235"/>
      <c r="C192" s="236"/>
      <c r="D192" s="226" t="s">
        <v>141</v>
      </c>
      <c r="E192" s="237" t="s">
        <v>19</v>
      </c>
      <c r="F192" s="238" t="s">
        <v>386</v>
      </c>
      <c r="G192" s="236"/>
      <c r="H192" s="239">
        <v>42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141</v>
      </c>
      <c r="AU192" s="245" t="s">
        <v>82</v>
      </c>
      <c r="AV192" s="14" t="s">
        <v>82</v>
      </c>
      <c r="AW192" s="14" t="s">
        <v>33</v>
      </c>
      <c r="AX192" s="14" t="s">
        <v>80</v>
      </c>
      <c r="AY192" s="245" t="s">
        <v>130</v>
      </c>
    </row>
    <row r="193" spans="1:63" s="12" customFormat="1" ht="22.8" customHeight="1">
      <c r="A193" s="12"/>
      <c r="B193" s="190"/>
      <c r="C193" s="191"/>
      <c r="D193" s="192" t="s">
        <v>71</v>
      </c>
      <c r="E193" s="204" t="s">
        <v>613</v>
      </c>
      <c r="F193" s="204" t="s">
        <v>614</v>
      </c>
      <c r="G193" s="191"/>
      <c r="H193" s="191"/>
      <c r="I193" s="194"/>
      <c r="J193" s="205">
        <f>BK193</f>
        <v>0</v>
      </c>
      <c r="K193" s="191"/>
      <c r="L193" s="196"/>
      <c r="M193" s="197"/>
      <c r="N193" s="198"/>
      <c r="O193" s="198"/>
      <c r="P193" s="199">
        <f>SUM(P194:P207)</f>
        <v>0</v>
      </c>
      <c r="Q193" s="198"/>
      <c r="R193" s="199">
        <f>SUM(R194:R207)</f>
        <v>0</v>
      </c>
      <c r="S193" s="198"/>
      <c r="T193" s="200">
        <f>SUM(T194:T207)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1" t="s">
        <v>80</v>
      </c>
      <c r="AT193" s="202" t="s">
        <v>71</v>
      </c>
      <c r="AU193" s="202" t="s">
        <v>80</v>
      </c>
      <c r="AY193" s="201" t="s">
        <v>130</v>
      </c>
      <c r="BK193" s="203">
        <f>SUM(BK194:BK207)</f>
        <v>0</v>
      </c>
    </row>
    <row r="194" spans="1:65" s="2" customFormat="1" ht="24.15" customHeight="1">
      <c r="A194" s="40"/>
      <c r="B194" s="41"/>
      <c r="C194" s="206" t="s">
        <v>341</v>
      </c>
      <c r="D194" s="206" t="s">
        <v>132</v>
      </c>
      <c r="E194" s="207" t="s">
        <v>616</v>
      </c>
      <c r="F194" s="208" t="s">
        <v>617</v>
      </c>
      <c r="G194" s="209" t="s">
        <v>261</v>
      </c>
      <c r="H194" s="210">
        <v>15.12</v>
      </c>
      <c r="I194" s="211"/>
      <c r="J194" s="212">
        <f>ROUND(I194*H194,2)</f>
        <v>0</v>
      </c>
      <c r="K194" s="208" t="s">
        <v>136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137</v>
      </c>
      <c r="AT194" s="217" t="s">
        <v>132</v>
      </c>
      <c r="AU194" s="217" t="s">
        <v>82</v>
      </c>
      <c r="AY194" s="19" t="s">
        <v>130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137</v>
      </c>
      <c r="BM194" s="217" t="s">
        <v>930</v>
      </c>
    </row>
    <row r="195" spans="1:47" s="2" customFormat="1" ht="12">
      <c r="A195" s="40"/>
      <c r="B195" s="41"/>
      <c r="C195" s="42"/>
      <c r="D195" s="219" t="s">
        <v>139</v>
      </c>
      <c r="E195" s="42"/>
      <c r="F195" s="220" t="s">
        <v>619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139</v>
      </c>
      <c r="AU195" s="19" t="s">
        <v>82</v>
      </c>
    </row>
    <row r="196" spans="1:65" s="2" customFormat="1" ht="24.15" customHeight="1">
      <c r="A196" s="40"/>
      <c r="B196" s="41"/>
      <c r="C196" s="206" t="s">
        <v>348</v>
      </c>
      <c r="D196" s="206" t="s">
        <v>132</v>
      </c>
      <c r="E196" s="207" t="s">
        <v>621</v>
      </c>
      <c r="F196" s="208" t="s">
        <v>622</v>
      </c>
      <c r="G196" s="209" t="s">
        <v>261</v>
      </c>
      <c r="H196" s="210">
        <v>211.68</v>
      </c>
      <c r="I196" s="211"/>
      <c r="J196" s="212">
        <f>ROUND(I196*H196,2)</f>
        <v>0</v>
      </c>
      <c r="K196" s="208" t="s">
        <v>136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137</v>
      </c>
      <c r="AT196" s="217" t="s">
        <v>132</v>
      </c>
      <c r="AU196" s="217" t="s">
        <v>82</v>
      </c>
      <c r="AY196" s="19" t="s">
        <v>130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137</v>
      </c>
      <c r="BM196" s="217" t="s">
        <v>931</v>
      </c>
    </row>
    <row r="197" spans="1:47" s="2" customFormat="1" ht="12">
      <c r="A197" s="40"/>
      <c r="B197" s="41"/>
      <c r="C197" s="42"/>
      <c r="D197" s="219" t="s">
        <v>139</v>
      </c>
      <c r="E197" s="42"/>
      <c r="F197" s="220" t="s">
        <v>624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139</v>
      </c>
      <c r="AU197" s="19" t="s">
        <v>82</v>
      </c>
    </row>
    <row r="198" spans="1:51" s="14" customFormat="1" ht="12">
      <c r="A198" s="14"/>
      <c r="B198" s="235"/>
      <c r="C198" s="236"/>
      <c r="D198" s="226" t="s">
        <v>141</v>
      </c>
      <c r="E198" s="237" t="s">
        <v>19</v>
      </c>
      <c r="F198" s="238" t="s">
        <v>932</v>
      </c>
      <c r="G198" s="236"/>
      <c r="H198" s="239">
        <v>211.68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141</v>
      </c>
      <c r="AU198" s="245" t="s">
        <v>82</v>
      </c>
      <c r="AV198" s="14" t="s">
        <v>82</v>
      </c>
      <c r="AW198" s="14" t="s">
        <v>33</v>
      </c>
      <c r="AX198" s="14" t="s">
        <v>80</v>
      </c>
      <c r="AY198" s="245" t="s">
        <v>130</v>
      </c>
    </row>
    <row r="199" spans="1:65" s="2" customFormat="1" ht="16.5" customHeight="1">
      <c r="A199" s="40"/>
      <c r="B199" s="41"/>
      <c r="C199" s="206" t="s">
        <v>355</v>
      </c>
      <c r="D199" s="206" t="s">
        <v>132</v>
      </c>
      <c r="E199" s="207" t="s">
        <v>627</v>
      </c>
      <c r="F199" s="208" t="s">
        <v>628</v>
      </c>
      <c r="G199" s="209" t="s">
        <v>261</v>
      </c>
      <c r="H199" s="210">
        <v>15.12</v>
      </c>
      <c r="I199" s="211"/>
      <c r="J199" s="212">
        <f>ROUND(I199*H199,2)</f>
        <v>0</v>
      </c>
      <c r="K199" s="208" t="s">
        <v>136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137</v>
      </c>
      <c r="AT199" s="217" t="s">
        <v>132</v>
      </c>
      <c r="AU199" s="217" t="s">
        <v>82</v>
      </c>
      <c r="AY199" s="19" t="s">
        <v>130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137</v>
      </c>
      <c r="BM199" s="217" t="s">
        <v>933</v>
      </c>
    </row>
    <row r="200" spans="1:47" s="2" customFormat="1" ht="12">
      <c r="A200" s="40"/>
      <c r="B200" s="41"/>
      <c r="C200" s="42"/>
      <c r="D200" s="219" t="s">
        <v>139</v>
      </c>
      <c r="E200" s="42"/>
      <c r="F200" s="220" t="s">
        <v>630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139</v>
      </c>
      <c r="AU200" s="19" t="s">
        <v>82</v>
      </c>
    </row>
    <row r="201" spans="1:51" s="14" customFormat="1" ht="12">
      <c r="A201" s="14"/>
      <c r="B201" s="235"/>
      <c r="C201" s="236"/>
      <c r="D201" s="226" t="s">
        <v>141</v>
      </c>
      <c r="E201" s="237" t="s">
        <v>19</v>
      </c>
      <c r="F201" s="238" t="s">
        <v>934</v>
      </c>
      <c r="G201" s="236"/>
      <c r="H201" s="239">
        <v>15.12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141</v>
      </c>
      <c r="AU201" s="245" t="s">
        <v>82</v>
      </c>
      <c r="AV201" s="14" t="s">
        <v>82</v>
      </c>
      <c r="AW201" s="14" t="s">
        <v>33</v>
      </c>
      <c r="AX201" s="14" t="s">
        <v>80</v>
      </c>
      <c r="AY201" s="245" t="s">
        <v>130</v>
      </c>
    </row>
    <row r="202" spans="1:65" s="2" customFormat="1" ht="24.15" customHeight="1">
      <c r="A202" s="40"/>
      <c r="B202" s="41"/>
      <c r="C202" s="206" t="s">
        <v>360</v>
      </c>
      <c r="D202" s="206" t="s">
        <v>132</v>
      </c>
      <c r="E202" s="207" t="s">
        <v>644</v>
      </c>
      <c r="F202" s="208" t="s">
        <v>260</v>
      </c>
      <c r="G202" s="209" t="s">
        <v>261</v>
      </c>
      <c r="H202" s="210">
        <v>8.8</v>
      </c>
      <c r="I202" s="211"/>
      <c r="J202" s="212">
        <f>ROUND(I202*H202,2)</f>
        <v>0</v>
      </c>
      <c r="K202" s="208" t="s">
        <v>136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137</v>
      </c>
      <c r="AT202" s="217" t="s">
        <v>132</v>
      </c>
      <c r="AU202" s="217" t="s">
        <v>82</v>
      </c>
      <c r="AY202" s="19" t="s">
        <v>130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137</v>
      </c>
      <c r="BM202" s="217" t="s">
        <v>935</v>
      </c>
    </row>
    <row r="203" spans="1:47" s="2" customFormat="1" ht="12">
      <c r="A203" s="40"/>
      <c r="B203" s="41"/>
      <c r="C203" s="42"/>
      <c r="D203" s="219" t="s">
        <v>139</v>
      </c>
      <c r="E203" s="42"/>
      <c r="F203" s="220" t="s">
        <v>646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139</v>
      </c>
      <c r="AU203" s="19" t="s">
        <v>82</v>
      </c>
    </row>
    <row r="204" spans="1:51" s="14" customFormat="1" ht="12">
      <c r="A204" s="14"/>
      <c r="B204" s="235"/>
      <c r="C204" s="236"/>
      <c r="D204" s="226" t="s">
        <v>141</v>
      </c>
      <c r="E204" s="237" t="s">
        <v>19</v>
      </c>
      <c r="F204" s="238" t="s">
        <v>936</v>
      </c>
      <c r="G204" s="236"/>
      <c r="H204" s="239">
        <v>8.8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141</v>
      </c>
      <c r="AU204" s="245" t="s">
        <v>82</v>
      </c>
      <c r="AV204" s="14" t="s">
        <v>82</v>
      </c>
      <c r="AW204" s="14" t="s">
        <v>33</v>
      </c>
      <c r="AX204" s="14" t="s">
        <v>80</v>
      </c>
      <c r="AY204" s="245" t="s">
        <v>130</v>
      </c>
    </row>
    <row r="205" spans="1:65" s="2" customFormat="1" ht="24.15" customHeight="1">
      <c r="A205" s="40"/>
      <c r="B205" s="41"/>
      <c r="C205" s="206" t="s">
        <v>366</v>
      </c>
      <c r="D205" s="206" t="s">
        <v>132</v>
      </c>
      <c r="E205" s="207" t="s">
        <v>651</v>
      </c>
      <c r="F205" s="208" t="s">
        <v>652</v>
      </c>
      <c r="G205" s="209" t="s">
        <v>261</v>
      </c>
      <c r="H205" s="210">
        <v>6.32</v>
      </c>
      <c r="I205" s="211"/>
      <c r="J205" s="212">
        <f>ROUND(I205*H205,2)</f>
        <v>0</v>
      </c>
      <c r="K205" s="208" t="s">
        <v>136</v>
      </c>
      <c r="L205" s="46"/>
      <c r="M205" s="213" t="s">
        <v>19</v>
      </c>
      <c r="N205" s="214" t="s">
        <v>43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137</v>
      </c>
      <c r="AT205" s="217" t="s">
        <v>132</v>
      </c>
      <c r="AU205" s="217" t="s">
        <v>82</v>
      </c>
      <c r="AY205" s="19" t="s">
        <v>130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137</v>
      </c>
      <c r="BM205" s="217" t="s">
        <v>937</v>
      </c>
    </row>
    <row r="206" spans="1:47" s="2" customFormat="1" ht="12">
      <c r="A206" s="40"/>
      <c r="B206" s="41"/>
      <c r="C206" s="42"/>
      <c r="D206" s="219" t="s">
        <v>139</v>
      </c>
      <c r="E206" s="42"/>
      <c r="F206" s="220" t="s">
        <v>654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139</v>
      </c>
      <c r="AU206" s="19" t="s">
        <v>82</v>
      </c>
    </row>
    <row r="207" spans="1:51" s="14" customFormat="1" ht="12">
      <c r="A207" s="14"/>
      <c r="B207" s="235"/>
      <c r="C207" s="236"/>
      <c r="D207" s="226" t="s">
        <v>141</v>
      </c>
      <c r="E207" s="237" t="s">
        <v>19</v>
      </c>
      <c r="F207" s="238" t="s">
        <v>938</v>
      </c>
      <c r="G207" s="236"/>
      <c r="H207" s="239">
        <v>6.32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141</v>
      </c>
      <c r="AU207" s="245" t="s">
        <v>82</v>
      </c>
      <c r="AV207" s="14" t="s">
        <v>82</v>
      </c>
      <c r="AW207" s="14" t="s">
        <v>33</v>
      </c>
      <c r="AX207" s="14" t="s">
        <v>80</v>
      </c>
      <c r="AY207" s="245" t="s">
        <v>130</v>
      </c>
    </row>
    <row r="208" spans="1:63" s="12" customFormat="1" ht="22.8" customHeight="1">
      <c r="A208" s="12"/>
      <c r="B208" s="190"/>
      <c r="C208" s="191"/>
      <c r="D208" s="192" t="s">
        <v>71</v>
      </c>
      <c r="E208" s="204" t="s">
        <v>656</v>
      </c>
      <c r="F208" s="204" t="s">
        <v>657</v>
      </c>
      <c r="G208" s="191"/>
      <c r="H208" s="191"/>
      <c r="I208" s="194"/>
      <c r="J208" s="205">
        <f>BK208</f>
        <v>0</v>
      </c>
      <c r="K208" s="191"/>
      <c r="L208" s="196"/>
      <c r="M208" s="197"/>
      <c r="N208" s="198"/>
      <c r="O208" s="198"/>
      <c r="P208" s="199">
        <f>SUM(P209:P210)</f>
        <v>0</v>
      </c>
      <c r="Q208" s="198"/>
      <c r="R208" s="199">
        <f>SUM(R209:R210)</f>
        <v>0</v>
      </c>
      <c r="S208" s="198"/>
      <c r="T208" s="200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1" t="s">
        <v>80</v>
      </c>
      <c r="AT208" s="202" t="s">
        <v>71</v>
      </c>
      <c r="AU208" s="202" t="s">
        <v>80</v>
      </c>
      <c r="AY208" s="201" t="s">
        <v>130</v>
      </c>
      <c r="BK208" s="203">
        <f>SUM(BK209:BK210)</f>
        <v>0</v>
      </c>
    </row>
    <row r="209" spans="1:65" s="2" customFormat="1" ht="24.15" customHeight="1">
      <c r="A209" s="40"/>
      <c r="B209" s="41"/>
      <c r="C209" s="206" t="s">
        <v>371</v>
      </c>
      <c r="D209" s="206" t="s">
        <v>132</v>
      </c>
      <c r="E209" s="207" t="s">
        <v>659</v>
      </c>
      <c r="F209" s="208" t="s">
        <v>660</v>
      </c>
      <c r="G209" s="209" t="s">
        <v>261</v>
      </c>
      <c r="H209" s="210">
        <v>41.329</v>
      </c>
      <c r="I209" s="211"/>
      <c r="J209" s="212">
        <f>ROUND(I209*H209,2)</f>
        <v>0</v>
      </c>
      <c r="K209" s="208" t="s">
        <v>136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137</v>
      </c>
      <c r="AT209" s="217" t="s">
        <v>132</v>
      </c>
      <c r="AU209" s="217" t="s">
        <v>82</v>
      </c>
      <c r="AY209" s="19" t="s">
        <v>130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137</v>
      </c>
      <c r="BM209" s="217" t="s">
        <v>939</v>
      </c>
    </row>
    <row r="210" spans="1:47" s="2" customFormat="1" ht="12">
      <c r="A210" s="40"/>
      <c r="B210" s="41"/>
      <c r="C210" s="42"/>
      <c r="D210" s="219" t="s">
        <v>139</v>
      </c>
      <c r="E210" s="42"/>
      <c r="F210" s="220" t="s">
        <v>662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139</v>
      </c>
      <c r="AU210" s="19" t="s">
        <v>82</v>
      </c>
    </row>
    <row r="211" spans="1:63" s="12" customFormat="1" ht="25.9" customHeight="1">
      <c r="A211" s="12"/>
      <c r="B211" s="190"/>
      <c r="C211" s="191"/>
      <c r="D211" s="192" t="s">
        <v>71</v>
      </c>
      <c r="E211" s="193" t="s">
        <v>663</v>
      </c>
      <c r="F211" s="193" t="s">
        <v>664</v>
      </c>
      <c r="G211" s="191"/>
      <c r="H211" s="191"/>
      <c r="I211" s="194"/>
      <c r="J211" s="195">
        <f>BK211</f>
        <v>0</v>
      </c>
      <c r="K211" s="191"/>
      <c r="L211" s="196"/>
      <c r="M211" s="197"/>
      <c r="N211" s="198"/>
      <c r="O211" s="198"/>
      <c r="P211" s="199">
        <f>P212+P223+P232</f>
        <v>0</v>
      </c>
      <c r="Q211" s="198"/>
      <c r="R211" s="199">
        <f>R212+R223+R232</f>
        <v>0</v>
      </c>
      <c r="S211" s="198"/>
      <c r="T211" s="200">
        <f>T212+T223+T232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1" t="s">
        <v>159</v>
      </c>
      <c r="AT211" s="202" t="s">
        <v>71</v>
      </c>
      <c r="AU211" s="202" t="s">
        <v>72</v>
      </c>
      <c r="AY211" s="201" t="s">
        <v>130</v>
      </c>
      <c r="BK211" s="203">
        <f>BK212+BK223+BK232</f>
        <v>0</v>
      </c>
    </row>
    <row r="212" spans="1:63" s="12" customFormat="1" ht="22.8" customHeight="1">
      <c r="A212" s="12"/>
      <c r="B212" s="190"/>
      <c r="C212" s="191"/>
      <c r="D212" s="192" t="s">
        <v>71</v>
      </c>
      <c r="E212" s="204" t="s">
        <v>665</v>
      </c>
      <c r="F212" s="204" t="s">
        <v>666</v>
      </c>
      <c r="G212" s="191"/>
      <c r="H212" s="191"/>
      <c r="I212" s="194"/>
      <c r="J212" s="205">
        <f>BK212</f>
        <v>0</v>
      </c>
      <c r="K212" s="191"/>
      <c r="L212" s="196"/>
      <c r="M212" s="197"/>
      <c r="N212" s="198"/>
      <c r="O212" s="198"/>
      <c r="P212" s="199">
        <f>SUM(P213:P222)</f>
        <v>0</v>
      </c>
      <c r="Q212" s="198"/>
      <c r="R212" s="199">
        <f>SUM(R213:R222)</f>
        <v>0</v>
      </c>
      <c r="S212" s="198"/>
      <c r="T212" s="200">
        <f>SUM(T213:T222)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1" t="s">
        <v>159</v>
      </c>
      <c r="AT212" s="202" t="s">
        <v>71</v>
      </c>
      <c r="AU212" s="202" t="s">
        <v>80</v>
      </c>
      <c r="AY212" s="201" t="s">
        <v>130</v>
      </c>
      <c r="BK212" s="203">
        <f>SUM(BK213:BK222)</f>
        <v>0</v>
      </c>
    </row>
    <row r="213" spans="1:65" s="2" customFormat="1" ht="16.5" customHeight="1">
      <c r="A213" s="40"/>
      <c r="B213" s="41"/>
      <c r="C213" s="206" t="s">
        <v>376</v>
      </c>
      <c r="D213" s="206" t="s">
        <v>132</v>
      </c>
      <c r="E213" s="207" t="s">
        <v>668</v>
      </c>
      <c r="F213" s="208" t="s">
        <v>669</v>
      </c>
      <c r="G213" s="209" t="s">
        <v>670</v>
      </c>
      <c r="H213" s="210">
        <v>5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671</v>
      </c>
      <c r="AT213" s="217" t="s">
        <v>132</v>
      </c>
      <c r="AU213" s="217" t="s">
        <v>82</v>
      </c>
      <c r="AY213" s="19" t="s">
        <v>130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671</v>
      </c>
      <c r="BM213" s="217" t="s">
        <v>940</v>
      </c>
    </row>
    <row r="214" spans="1:51" s="13" customFormat="1" ht="12">
      <c r="A214" s="13"/>
      <c r="B214" s="224"/>
      <c r="C214" s="225"/>
      <c r="D214" s="226" t="s">
        <v>141</v>
      </c>
      <c r="E214" s="227" t="s">
        <v>19</v>
      </c>
      <c r="F214" s="228" t="s">
        <v>673</v>
      </c>
      <c r="G214" s="225"/>
      <c r="H214" s="227" t="s">
        <v>19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141</v>
      </c>
      <c r="AU214" s="234" t="s">
        <v>82</v>
      </c>
      <c r="AV214" s="13" t="s">
        <v>80</v>
      </c>
      <c r="AW214" s="13" t="s">
        <v>33</v>
      </c>
      <c r="AX214" s="13" t="s">
        <v>72</v>
      </c>
      <c r="AY214" s="234" t="s">
        <v>130</v>
      </c>
    </row>
    <row r="215" spans="1:51" s="14" customFormat="1" ht="12">
      <c r="A215" s="14"/>
      <c r="B215" s="235"/>
      <c r="C215" s="236"/>
      <c r="D215" s="226" t="s">
        <v>141</v>
      </c>
      <c r="E215" s="237" t="s">
        <v>19</v>
      </c>
      <c r="F215" s="238" t="s">
        <v>159</v>
      </c>
      <c r="G215" s="236"/>
      <c r="H215" s="239">
        <v>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141</v>
      </c>
      <c r="AU215" s="245" t="s">
        <v>82</v>
      </c>
      <c r="AV215" s="14" t="s">
        <v>82</v>
      </c>
      <c r="AW215" s="14" t="s">
        <v>33</v>
      </c>
      <c r="AX215" s="14" t="s">
        <v>80</v>
      </c>
      <c r="AY215" s="245" t="s">
        <v>130</v>
      </c>
    </row>
    <row r="216" spans="1:65" s="2" customFormat="1" ht="16.5" customHeight="1">
      <c r="A216" s="40"/>
      <c r="B216" s="41"/>
      <c r="C216" s="206" t="s">
        <v>381</v>
      </c>
      <c r="D216" s="206" t="s">
        <v>132</v>
      </c>
      <c r="E216" s="207" t="s">
        <v>675</v>
      </c>
      <c r="F216" s="208" t="s">
        <v>676</v>
      </c>
      <c r="G216" s="209" t="s">
        <v>670</v>
      </c>
      <c r="H216" s="210">
        <v>5</v>
      </c>
      <c r="I216" s="211"/>
      <c r="J216" s="212">
        <f>ROUND(I216*H216,2)</f>
        <v>0</v>
      </c>
      <c r="K216" s="208" t="s">
        <v>136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671</v>
      </c>
      <c r="AT216" s="217" t="s">
        <v>132</v>
      </c>
      <c r="AU216" s="217" t="s">
        <v>82</v>
      </c>
      <c r="AY216" s="19" t="s">
        <v>130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671</v>
      </c>
      <c r="BM216" s="217" t="s">
        <v>941</v>
      </c>
    </row>
    <row r="217" spans="1:47" s="2" customFormat="1" ht="12">
      <c r="A217" s="40"/>
      <c r="B217" s="41"/>
      <c r="C217" s="42"/>
      <c r="D217" s="219" t="s">
        <v>139</v>
      </c>
      <c r="E217" s="42"/>
      <c r="F217" s="220" t="s">
        <v>678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139</v>
      </c>
      <c r="AU217" s="19" t="s">
        <v>82</v>
      </c>
    </row>
    <row r="218" spans="1:47" s="2" customFormat="1" ht="12">
      <c r="A218" s="40"/>
      <c r="B218" s="41"/>
      <c r="C218" s="42"/>
      <c r="D218" s="226" t="s">
        <v>679</v>
      </c>
      <c r="E218" s="42"/>
      <c r="F218" s="267" t="s">
        <v>680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679</v>
      </c>
      <c r="AU218" s="19" t="s">
        <v>82</v>
      </c>
    </row>
    <row r="219" spans="1:65" s="2" customFormat="1" ht="16.5" customHeight="1">
      <c r="A219" s="40"/>
      <c r="B219" s="41"/>
      <c r="C219" s="206" t="s">
        <v>386</v>
      </c>
      <c r="D219" s="206" t="s">
        <v>132</v>
      </c>
      <c r="E219" s="207" t="s">
        <v>682</v>
      </c>
      <c r="F219" s="208" t="s">
        <v>683</v>
      </c>
      <c r="G219" s="209" t="s">
        <v>670</v>
      </c>
      <c r="H219" s="210">
        <v>5</v>
      </c>
      <c r="I219" s="211"/>
      <c r="J219" s="212">
        <f>ROUND(I219*H219,2)</f>
        <v>0</v>
      </c>
      <c r="K219" s="208" t="s">
        <v>19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671</v>
      </c>
      <c r="AT219" s="217" t="s">
        <v>132</v>
      </c>
      <c r="AU219" s="217" t="s">
        <v>82</v>
      </c>
      <c r="AY219" s="19" t="s">
        <v>130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671</v>
      </c>
      <c r="BM219" s="217" t="s">
        <v>942</v>
      </c>
    </row>
    <row r="220" spans="1:51" s="13" customFormat="1" ht="12">
      <c r="A220" s="13"/>
      <c r="B220" s="224"/>
      <c r="C220" s="225"/>
      <c r="D220" s="226" t="s">
        <v>141</v>
      </c>
      <c r="E220" s="227" t="s">
        <v>19</v>
      </c>
      <c r="F220" s="228" t="s">
        <v>685</v>
      </c>
      <c r="G220" s="225"/>
      <c r="H220" s="227" t="s">
        <v>19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141</v>
      </c>
      <c r="AU220" s="234" t="s">
        <v>82</v>
      </c>
      <c r="AV220" s="13" t="s">
        <v>80</v>
      </c>
      <c r="AW220" s="13" t="s">
        <v>33</v>
      </c>
      <c r="AX220" s="13" t="s">
        <v>72</v>
      </c>
      <c r="AY220" s="234" t="s">
        <v>130</v>
      </c>
    </row>
    <row r="221" spans="1:51" s="14" customFormat="1" ht="12">
      <c r="A221" s="14"/>
      <c r="B221" s="235"/>
      <c r="C221" s="236"/>
      <c r="D221" s="226" t="s">
        <v>141</v>
      </c>
      <c r="E221" s="237" t="s">
        <v>19</v>
      </c>
      <c r="F221" s="238" t="s">
        <v>159</v>
      </c>
      <c r="G221" s="236"/>
      <c r="H221" s="239">
        <v>5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141</v>
      </c>
      <c r="AU221" s="245" t="s">
        <v>82</v>
      </c>
      <c r="AV221" s="14" t="s">
        <v>82</v>
      </c>
      <c r="AW221" s="14" t="s">
        <v>33</v>
      </c>
      <c r="AX221" s="14" t="s">
        <v>80</v>
      </c>
      <c r="AY221" s="245" t="s">
        <v>130</v>
      </c>
    </row>
    <row r="222" spans="1:65" s="2" customFormat="1" ht="16.5" customHeight="1">
      <c r="A222" s="40"/>
      <c r="B222" s="41"/>
      <c r="C222" s="206" t="s">
        <v>391</v>
      </c>
      <c r="D222" s="206" t="s">
        <v>132</v>
      </c>
      <c r="E222" s="207" t="s">
        <v>687</v>
      </c>
      <c r="F222" s="208" t="s">
        <v>688</v>
      </c>
      <c r="G222" s="209" t="s">
        <v>400</v>
      </c>
      <c r="H222" s="210">
        <v>1</v>
      </c>
      <c r="I222" s="211"/>
      <c r="J222" s="212">
        <f>ROUND(I222*H222,2)</f>
        <v>0</v>
      </c>
      <c r="K222" s="208" t="s">
        <v>19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671</v>
      </c>
      <c r="AT222" s="217" t="s">
        <v>132</v>
      </c>
      <c r="AU222" s="217" t="s">
        <v>82</v>
      </c>
      <c r="AY222" s="19" t="s">
        <v>130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671</v>
      </c>
      <c r="BM222" s="217" t="s">
        <v>943</v>
      </c>
    </row>
    <row r="223" spans="1:63" s="12" customFormat="1" ht="22.8" customHeight="1">
      <c r="A223" s="12"/>
      <c r="B223" s="190"/>
      <c r="C223" s="191"/>
      <c r="D223" s="192" t="s">
        <v>71</v>
      </c>
      <c r="E223" s="204" t="s">
        <v>690</v>
      </c>
      <c r="F223" s="204" t="s">
        <v>691</v>
      </c>
      <c r="G223" s="191"/>
      <c r="H223" s="191"/>
      <c r="I223" s="194"/>
      <c r="J223" s="205">
        <f>BK223</f>
        <v>0</v>
      </c>
      <c r="K223" s="191"/>
      <c r="L223" s="196"/>
      <c r="M223" s="197"/>
      <c r="N223" s="198"/>
      <c r="O223" s="198"/>
      <c r="P223" s="199">
        <f>SUM(P224:P231)</f>
        <v>0</v>
      </c>
      <c r="Q223" s="198"/>
      <c r="R223" s="199">
        <f>SUM(R224:R231)</f>
        <v>0</v>
      </c>
      <c r="S223" s="198"/>
      <c r="T223" s="200">
        <f>SUM(T224:T231)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1" t="s">
        <v>159</v>
      </c>
      <c r="AT223" s="202" t="s">
        <v>71</v>
      </c>
      <c r="AU223" s="202" t="s">
        <v>80</v>
      </c>
      <c r="AY223" s="201" t="s">
        <v>130</v>
      </c>
      <c r="BK223" s="203">
        <f>SUM(BK224:BK231)</f>
        <v>0</v>
      </c>
    </row>
    <row r="224" spans="1:65" s="2" customFormat="1" ht="16.5" customHeight="1">
      <c r="A224" s="40"/>
      <c r="B224" s="41"/>
      <c r="C224" s="206" t="s">
        <v>397</v>
      </c>
      <c r="D224" s="206" t="s">
        <v>132</v>
      </c>
      <c r="E224" s="207" t="s">
        <v>693</v>
      </c>
      <c r="F224" s="208" t="s">
        <v>694</v>
      </c>
      <c r="G224" s="209" t="s">
        <v>400</v>
      </c>
      <c r="H224" s="210">
        <v>1</v>
      </c>
      <c r="I224" s="211"/>
      <c r="J224" s="212">
        <f>ROUND(I224*H224,2)</f>
        <v>0</v>
      </c>
      <c r="K224" s="208" t="s">
        <v>19</v>
      </c>
      <c r="L224" s="46"/>
      <c r="M224" s="213" t="s">
        <v>19</v>
      </c>
      <c r="N224" s="214" t="s">
        <v>43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671</v>
      </c>
      <c r="AT224" s="217" t="s">
        <v>132</v>
      </c>
      <c r="AU224" s="217" t="s">
        <v>82</v>
      </c>
      <c r="AY224" s="19" t="s">
        <v>130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671</v>
      </c>
      <c r="BM224" s="217" t="s">
        <v>944</v>
      </c>
    </row>
    <row r="225" spans="1:47" s="2" customFormat="1" ht="12">
      <c r="A225" s="40"/>
      <c r="B225" s="41"/>
      <c r="C225" s="42"/>
      <c r="D225" s="226" t="s">
        <v>679</v>
      </c>
      <c r="E225" s="42"/>
      <c r="F225" s="267" t="s">
        <v>696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679</v>
      </c>
      <c r="AU225" s="19" t="s">
        <v>82</v>
      </c>
    </row>
    <row r="226" spans="1:65" s="2" customFormat="1" ht="16.5" customHeight="1">
      <c r="A226" s="40"/>
      <c r="B226" s="41"/>
      <c r="C226" s="206" t="s">
        <v>402</v>
      </c>
      <c r="D226" s="206" t="s">
        <v>132</v>
      </c>
      <c r="E226" s="207" t="s">
        <v>698</v>
      </c>
      <c r="F226" s="208" t="s">
        <v>699</v>
      </c>
      <c r="G226" s="209" t="s">
        <v>700</v>
      </c>
      <c r="H226" s="210">
        <v>1</v>
      </c>
      <c r="I226" s="211"/>
      <c r="J226" s="212">
        <f>ROUND(I226*H226,2)</f>
        <v>0</v>
      </c>
      <c r="K226" s="208" t="s">
        <v>19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671</v>
      </c>
      <c r="AT226" s="217" t="s">
        <v>132</v>
      </c>
      <c r="AU226" s="217" t="s">
        <v>82</v>
      </c>
      <c r="AY226" s="19" t="s">
        <v>130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671</v>
      </c>
      <c r="BM226" s="217" t="s">
        <v>945</v>
      </c>
    </row>
    <row r="227" spans="1:51" s="14" customFormat="1" ht="12">
      <c r="A227" s="14"/>
      <c r="B227" s="235"/>
      <c r="C227" s="236"/>
      <c r="D227" s="226" t="s">
        <v>141</v>
      </c>
      <c r="E227" s="237" t="s">
        <v>19</v>
      </c>
      <c r="F227" s="238" t="s">
        <v>80</v>
      </c>
      <c r="G227" s="236"/>
      <c r="H227" s="239">
        <v>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141</v>
      </c>
      <c r="AU227" s="245" t="s">
        <v>82</v>
      </c>
      <c r="AV227" s="14" t="s">
        <v>82</v>
      </c>
      <c r="AW227" s="14" t="s">
        <v>33</v>
      </c>
      <c r="AX227" s="14" t="s">
        <v>80</v>
      </c>
      <c r="AY227" s="245" t="s">
        <v>130</v>
      </c>
    </row>
    <row r="228" spans="1:65" s="2" customFormat="1" ht="16.5" customHeight="1">
      <c r="A228" s="40"/>
      <c r="B228" s="41"/>
      <c r="C228" s="206" t="s">
        <v>406</v>
      </c>
      <c r="D228" s="206" t="s">
        <v>132</v>
      </c>
      <c r="E228" s="207" t="s">
        <v>703</v>
      </c>
      <c r="F228" s="208" t="s">
        <v>704</v>
      </c>
      <c r="G228" s="209" t="s">
        <v>700</v>
      </c>
      <c r="H228" s="210">
        <v>1</v>
      </c>
      <c r="I228" s="211"/>
      <c r="J228" s="212">
        <f>ROUND(I228*H228,2)</f>
        <v>0</v>
      </c>
      <c r="K228" s="208" t="s">
        <v>19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671</v>
      </c>
      <c r="AT228" s="217" t="s">
        <v>132</v>
      </c>
      <c r="AU228" s="217" t="s">
        <v>82</v>
      </c>
      <c r="AY228" s="19" t="s">
        <v>130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671</v>
      </c>
      <c r="BM228" s="217" t="s">
        <v>946</v>
      </c>
    </row>
    <row r="229" spans="1:51" s="13" customFormat="1" ht="12">
      <c r="A229" s="13"/>
      <c r="B229" s="224"/>
      <c r="C229" s="225"/>
      <c r="D229" s="226" t="s">
        <v>141</v>
      </c>
      <c r="E229" s="227" t="s">
        <v>19</v>
      </c>
      <c r="F229" s="228" t="s">
        <v>706</v>
      </c>
      <c r="G229" s="225"/>
      <c r="H229" s="227" t="s">
        <v>19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141</v>
      </c>
      <c r="AU229" s="234" t="s">
        <v>82</v>
      </c>
      <c r="AV229" s="13" t="s">
        <v>80</v>
      </c>
      <c r="AW229" s="13" t="s">
        <v>33</v>
      </c>
      <c r="AX229" s="13" t="s">
        <v>72</v>
      </c>
      <c r="AY229" s="234" t="s">
        <v>130</v>
      </c>
    </row>
    <row r="230" spans="1:51" s="14" customFormat="1" ht="12">
      <c r="A230" s="14"/>
      <c r="B230" s="235"/>
      <c r="C230" s="236"/>
      <c r="D230" s="226" t="s">
        <v>141</v>
      </c>
      <c r="E230" s="237" t="s">
        <v>19</v>
      </c>
      <c r="F230" s="238" t="s">
        <v>80</v>
      </c>
      <c r="G230" s="236"/>
      <c r="H230" s="239">
        <v>1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141</v>
      </c>
      <c r="AU230" s="245" t="s">
        <v>82</v>
      </c>
      <c r="AV230" s="14" t="s">
        <v>82</v>
      </c>
      <c r="AW230" s="14" t="s">
        <v>33</v>
      </c>
      <c r="AX230" s="14" t="s">
        <v>80</v>
      </c>
      <c r="AY230" s="245" t="s">
        <v>130</v>
      </c>
    </row>
    <row r="231" spans="1:65" s="2" customFormat="1" ht="16.5" customHeight="1">
      <c r="A231" s="40"/>
      <c r="B231" s="41"/>
      <c r="C231" s="206" t="s">
        <v>410</v>
      </c>
      <c r="D231" s="206" t="s">
        <v>132</v>
      </c>
      <c r="E231" s="207" t="s">
        <v>708</v>
      </c>
      <c r="F231" s="208" t="s">
        <v>709</v>
      </c>
      <c r="G231" s="209" t="s">
        <v>316</v>
      </c>
      <c r="H231" s="210">
        <v>1</v>
      </c>
      <c r="I231" s="211"/>
      <c r="J231" s="212">
        <f>ROUND(I231*H231,2)</f>
        <v>0</v>
      </c>
      <c r="K231" s="208" t="s">
        <v>19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671</v>
      </c>
      <c r="AT231" s="217" t="s">
        <v>132</v>
      </c>
      <c r="AU231" s="217" t="s">
        <v>82</v>
      </c>
      <c r="AY231" s="19" t="s">
        <v>130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671</v>
      </c>
      <c r="BM231" s="217" t="s">
        <v>947</v>
      </c>
    </row>
    <row r="232" spans="1:63" s="12" customFormat="1" ht="22.8" customHeight="1">
      <c r="A232" s="12"/>
      <c r="B232" s="190"/>
      <c r="C232" s="191"/>
      <c r="D232" s="192" t="s">
        <v>71</v>
      </c>
      <c r="E232" s="204" t="s">
        <v>711</v>
      </c>
      <c r="F232" s="204" t="s">
        <v>712</v>
      </c>
      <c r="G232" s="191"/>
      <c r="H232" s="191"/>
      <c r="I232" s="194"/>
      <c r="J232" s="205">
        <f>BK232</f>
        <v>0</v>
      </c>
      <c r="K232" s="191"/>
      <c r="L232" s="196"/>
      <c r="M232" s="197"/>
      <c r="N232" s="198"/>
      <c r="O232" s="198"/>
      <c r="P232" s="199">
        <f>P233</f>
        <v>0</v>
      </c>
      <c r="Q232" s="198"/>
      <c r="R232" s="199">
        <f>R233</f>
        <v>0</v>
      </c>
      <c r="S232" s="198"/>
      <c r="T232" s="200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1" t="s">
        <v>159</v>
      </c>
      <c r="AT232" s="202" t="s">
        <v>71</v>
      </c>
      <c r="AU232" s="202" t="s">
        <v>80</v>
      </c>
      <c r="AY232" s="201" t="s">
        <v>130</v>
      </c>
      <c r="BK232" s="203">
        <f>BK233</f>
        <v>0</v>
      </c>
    </row>
    <row r="233" spans="1:65" s="2" customFormat="1" ht="16.5" customHeight="1">
      <c r="A233" s="40"/>
      <c r="B233" s="41"/>
      <c r="C233" s="206" t="s">
        <v>414</v>
      </c>
      <c r="D233" s="206" t="s">
        <v>132</v>
      </c>
      <c r="E233" s="207" t="s">
        <v>714</v>
      </c>
      <c r="F233" s="208" t="s">
        <v>715</v>
      </c>
      <c r="G233" s="209" t="s">
        <v>400</v>
      </c>
      <c r="H233" s="210">
        <v>2</v>
      </c>
      <c r="I233" s="211"/>
      <c r="J233" s="212">
        <f>ROUND(I233*H233,2)</f>
        <v>0</v>
      </c>
      <c r="K233" s="208" t="s">
        <v>19</v>
      </c>
      <c r="L233" s="46"/>
      <c r="M233" s="268" t="s">
        <v>19</v>
      </c>
      <c r="N233" s="269" t="s">
        <v>43</v>
      </c>
      <c r="O233" s="270"/>
      <c r="P233" s="271">
        <f>O233*H233</f>
        <v>0</v>
      </c>
      <c r="Q233" s="271">
        <v>0</v>
      </c>
      <c r="R233" s="271">
        <f>Q233*H233</f>
        <v>0</v>
      </c>
      <c r="S233" s="271">
        <v>0</v>
      </c>
      <c r="T233" s="272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671</v>
      </c>
      <c r="AT233" s="217" t="s">
        <v>132</v>
      </c>
      <c r="AU233" s="217" t="s">
        <v>82</v>
      </c>
      <c r="AY233" s="19" t="s">
        <v>130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671</v>
      </c>
      <c r="BM233" s="217" t="s">
        <v>948</v>
      </c>
    </row>
    <row r="234" spans="1:31" s="2" customFormat="1" ht="6.95" customHeight="1">
      <c r="A234" s="40"/>
      <c r="B234" s="61"/>
      <c r="C234" s="62"/>
      <c r="D234" s="62"/>
      <c r="E234" s="62"/>
      <c r="F234" s="62"/>
      <c r="G234" s="62"/>
      <c r="H234" s="62"/>
      <c r="I234" s="62"/>
      <c r="J234" s="62"/>
      <c r="K234" s="62"/>
      <c r="L234" s="46"/>
      <c r="M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</row>
  </sheetData>
  <sheetProtection password="CC35" sheet="1" objects="1" scenarios="1" formatColumns="0" formatRows="0" autoFilter="0"/>
  <autoFilter ref="C89:K23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1/113107323"/>
    <hyperlink ref="F98" r:id="rId2" display="https://podminky.urs.cz/item/CS_URS_2023_01/113107343"/>
    <hyperlink ref="F102" r:id="rId3" display="https://podminky.urs.cz/item/CS_URS_2023_01/121151103"/>
    <hyperlink ref="F104" r:id="rId4" display="https://podminky.urs.cz/item/CS_URS_2023_01/122211101"/>
    <hyperlink ref="F106" r:id="rId5" display="https://podminky.urs.cz/item/CS_URS_2023_01/122251101"/>
    <hyperlink ref="F108" r:id="rId6" display="https://podminky.urs.cz/item/CS_URS_2023_01/122311101"/>
    <hyperlink ref="F110" r:id="rId7" display="https://podminky.urs.cz/item/CS_URS_2023_01/122351101"/>
    <hyperlink ref="F112" r:id="rId8" display="https://podminky.urs.cz/item/CS_URS_2023_01/162751137"/>
    <hyperlink ref="F117" r:id="rId9" display="https://podminky.urs.cz/item/CS_URS_2023_01/162751139"/>
    <hyperlink ref="F120" r:id="rId10" display="https://podminky.urs.cz/item/CS_URS_2023_01/167151102"/>
    <hyperlink ref="F122" r:id="rId11" display="https://podminky.urs.cz/item/CS_URS_2023_01/171201231"/>
    <hyperlink ref="F125" r:id="rId12" display="https://podminky.urs.cz/item/CS_URS_2023_01/171251201"/>
    <hyperlink ref="F128" r:id="rId13" display="https://podminky.urs.cz/item/CS_URS_2023_01/181411131"/>
    <hyperlink ref="F133" r:id="rId14" display="https://podminky.urs.cz/item/CS_URS_2023_01/182303111"/>
    <hyperlink ref="F140" r:id="rId15" display="https://podminky.urs.cz/item/CS_URS_2023_01/386120102"/>
    <hyperlink ref="F145" r:id="rId16" display="https://podminky.urs.cz/item/CS_URS_2023_01/564831011"/>
    <hyperlink ref="F149" r:id="rId17" display="https://podminky.urs.cz/item/CS_URS_2023_01/564861011"/>
    <hyperlink ref="F153" r:id="rId18" display="https://podminky.urs.cz/item/CS_URS_2023_01/565165101"/>
    <hyperlink ref="F157" r:id="rId19" display="https://podminky.urs.cz/item/CS_URS_2023_01/573211108"/>
    <hyperlink ref="F161" r:id="rId20" display="https://podminky.urs.cz/item/CS_URS_2023_01/577144031"/>
    <hyperlink ref="F165" r:id="rId21" display="https://podminky.urs.cz/item/CS_URS_2023_01/596212210"/>
    <hyperlink ref="F172" r:id="rId22" display="https://podminky.urs.cz/item/CS_URS_2023_01/916131213"/>
    <hyperlink ref="F183" r:id="rId23" display="https://podminky.urs.cz/item/CS_URS_2023_01/916231213"/>
    <hyperlink ref="F189" r:id="rId24" display="https://podminky.urs.cz/item/CS_URS_2023_01/919122122"/>
    <hyperlink ref="F191" r:id="rId25" display="https://podminky.urs.cz/item/CS_URS_2023_01/919735113"/>
    <hyperlink ref="F195" r:id="rId26" display="https://podminky.urs.cz/item/CS_URS_2023_01/997221571"/>
    <hyperlink ref="F197" r:id="rId27" display="https://podminky.urs.cz/item/CS_URS_2023_01/997221579"/>
    <hyperlink ref="F200" r:id="rId28" display="https://podminky.urs.cz/item/CS_URS_2023_01/997221612"/>
    <hyperlink ref="F203" r:id="rId29" display="https://podminky.urs.cz/item/CS_URS_2023_01/997221873"/>
    <hyperlink ref="F206" r:id="rId30" display="https://podminky.urs.cz/item/CS_URS_2023_01/997221875"/>
    <hyperlink ref="F210" r:id="rId31" display="https://podminky.urs.cz/item/CS_URS_2023_01/998223011"/>
    <hyperlink ref="F217" r:id="rId32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K1904 Parkování v lokalitě Osada - Jih v Litvínově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949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ROUND((SUM(BE89:BE258)),2)</f>
        <v>0</v>
      </c>
      <c r="G33" s="40"/>
      <c r="H33" s="40"/>
      <c r="I33" s="150">
        <v>0.21</v>
      </c>
      <c r="J33" s="149">
        <f>ROUND(((SUM(BE89:BE258))*I33),2)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ROUND((SUM(BF89:BF258)),2)</f>
        <v>0</v>
      </c>
      <c r="G34" s="40"/>
      <c r="H34" s="40"/>
      <c r="I34" s="150">
        <v>0.15</v>
      </c>
      <c r="J34" s="149">
        <f>ROUND(((SUM(BF89:BF258))*I34),2)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ROUND((SUM(BG89:BG258)),2)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ROUND((SUM(BH89:BH258)),2)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ROUND((SUM(BI89:BI258)),2)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K1904 Parkování v lokalitě Osada - Jih v Litvínově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04 - Komunikace SO 04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Litvínov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Litvínov</v>
      </c>
      <c r="G54" s="42"/>
      <c r="H54" s="42"/>
      <c r="I54" s="34" t="s">
        <v>31</v>
      </c>
      <c r="J54" s="38" t="str">
        <f>E21</f>
        <v>NE2D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106</v>
      </c>
      <c r="E62" s="176"/>
      <c r="F62" s="176"/>
      <c r="G62" s="176"/>
      <c r="H62" s="176"/>
      <c r="I62" s="176"/>
      <c r="J62" s="177">
        <f>J147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108</v>
      </c>
      <c r="E63" s="176"/>
      <c r="F63" s="176"/>
      <c r="G63" s="176"/>
      <c r="H63" s="176"/>
      <c r="I63" s="176"/>
      <c r="J63" s="177">
        <f>J178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109</v>
      </c>
      <c r="E64" s="176"/>
      <c r="F64" s="176"/>
      <c r="G64" s="176"/>
      <c r="H64" s="176"/>
      <c r="I64" s="176"/>
      <c r="J64" s="177">
        <f>J213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110</v>
      </c>
      <c r="E65" s="176"/>
      <c r="F65" s="176"/>
      <c r="G65" s="176"/>
      <c r="H65" s="176"/>
      <c r="I65" s="176"/>
      <c r="J65" s="177">
        <f>J233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111</v>
      </c>
      <c r="E66" s="170"/>
      <c r="F66" s="170"/>
      <c r="G66" s="170"/>
      <c r="H66" s="170"/>
      <c r="I66" s="170"/>
      <c r="J66" s="171">
        <f>J236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112</v>
      </c>
      <c r="E67" s="176"/>
      <c r="F67" s="176"/>
      <c r="G67" s="176"/>
      <c r="H67" s="176"/>
      <c r="I67" s="176"/>
      <c r="J67" s="177">
        <f>J237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113</v>
      </c>
      <c r="E68" s="176"/>
      <c r="F68" s="176"/>
      <c r="G68" s="176"/>
      <c r="H68" s="176"/>
      <c r="I68" s="176"/>
      <c r="J68" s="177">
        <f>J248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114</v>
      </c>
      <c r="E69" s="176"/>
      <c r="F69" s="176"/>
      <c r="G69" s="176"/>
      <c r="H69" s="176"/>
      <c r="I69" s="176"/>
      <c r="J69" s="177">
        <f>J257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115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K1904 Parkování v lokalitě Osada - Jih v Litvínově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96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SO 04 - Komunikace SO 04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Litvínov</v>
      </c>
      <c r="G83" s="42"/>
      <c r="H83" s="42"/>
      <c r="I83" s="34" t="s">
        <v>23</v>
      </c>
      <c r="J83" s="74" t="str">
        <f>IF(J12="","",J12)</f>
        <v>28. 6. 2023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Litvínov</v>
      </c>
      <c r="G85" s="42"/>
      <c r="H85" s="42"/>
      <c r="I85" s="34" t="s">
        <v>31</v>
      </c>
      <c r="J85" s="38" t="str">
        <f>E21</f>
        <v>NE2D Projekt s.r.o.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Jaroslav Kudláček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116</v>
      </c>
      <c r="D88" s="182" t="s">
        <v>57</v>
      </c>
      <c r="E88" s="182" t="s">
        <v>53</v>
      </c>
      <c r="F88" s="182" t="s">
        <v>54</v>
      </c>
      <c r="G88" s="182" t="s">
        <v>117</v>
      </c>
      <c r="H88" s="182" t="s">
        <v>118</v>
      </c>
      <c r="I88" s="182" t="s">
        <v>119</v>
      </c>
      <c r="J88" s="182" t="s">
        <v>100</v>
      </c>
      <c r="K88" s="183" t="s">
        <v>120</v>
      </c>
      <c r="L88" s="184"/>
      <c r="M88" s="94" t="s">
        <v>19</v>
      </c>
      <c r="N88" s="95" t="s">
        <v>42</v>
      </c>
      <c r="O88" s="95" t="s">
        <v>121</v>
      </c>
      <c r="P88" s="95" t="s">
        <v>122</v>
      </c>
      <c r="Q88" s="95" t="s">
        <v>123</v>
      </c>
      <c r="R88" s="95" t="s">
        <v>124</v>
      </c>
      <c r="S88" s="95" t="s">
        <v>125</v>
      </c>
      <c r="T88" s="96" t="s">
        <v>126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127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P90+P236</f>
        <v>0</v>
      </c>
      <c r="Q89" s="98"/>
      <c r="R89" s="187">
        <f>R90+R236</f>
        <v>73.58535499999999</v>
      </c>
      <c r="S89" s="98"/>
      <c r="T89" s="188">
        <f>T90+T236</f>
        <v>34.71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101</v>
      </c>
      <c r="BK89" s="189">
        <f>BK90+BK236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128</v>
      </c>
      <c r="F90" s="193" t="s">
        <v>129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P91+P147+P178+P213+P233</f>
        <v>0</v>
      </c>
      <c r="Q90" s="198"/>
      <c r="R90" s="199">
        <f>R91+R147+R178+R213+R233</f>
        <v>73.58535499999999</v>
      </c>
      <c r="S90" s="198"/>
      <c r="T90" s="200">
        <f>T91+T147+T178+T213+T233</f>
        <v>34.71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130</v>
      </c>
      <c r="BK90" s="203">
        <f>BK91+BK147+BK178+BK213+BK233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80</v>
      </c>
      <c r="F91" s="204" t="s">
        <v>131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SUM(P92:P146)</f>
        <v>0</v>
      </c>
      <c r="Q91" s="198"/>
      <c r="R91" s="199">
        <f>SUM(R92:R146)</f>
        <v>12.480780000000001</v>
      </c>
      <c r="S91" s="198"/>
      <c r="T91" s="200">
        <f>SUM(T92:T146)</f>
        <v>34.71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130</v>
      </c>
      <c r="BK91" s="203">
        <f>SUM(BK92:BK146)</f>
        <v>0</v>
      </c>
    </row>
    <row r="92" spans="1:65" s="2" customFormat="1" ht="37.8" customHeight="1">
      <c r="A92" s="40"/>
      <c r="B92" s="41"/>
      <c r="C92" s="206" t="s">
        <v>80</v>
      </c>
      <c r="D92" s="206" t="s">
        <v>132</v>
      </c>
      <c r="E92" s="207" t="s">
        <v>133</v>
      </c>
      <c r="F92" s="208" t="s">
        <v>134</v>
      </c>
      <c r="G92" s="209" t="s">
        <v>135</v>
      </c>
      <c r="H92" s="210">
        <v>15</v>
      </c>
      <c r="I92" s="211"/>
      <c r="J92" s="212">
        <f>ROUND(I92*H92,2)</f>
        <v>0</v>
      </c>
      <c r="K92" s="208" t="s">
        <v>136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0.26</v>
      </c>
      <c r="T92" s="216">
        <f>S92*H92</f>
        <v>3.9000000000000004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137</v>
      </c>
      <c r="AT92" s="217" t="s">
        <v>132</v>
      </c>
      <c r="AU92" s="217" t="s">
        <v>82</v>
      </c>
      <c r="AY92" s="19" t="s">
        <v>130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137</v>
      </c>
      <c r="BM92" s="217" t="s">
        <v>950</v>
      </c>
    </row>
    <row r="93" spans="1:47" s="2" customFormat="1" ht="12">
      <c r="A93" s="40"/>
      <c r="B93" s="41"/>
      <c r="C93" s="42"/>
      <c r="D93" s="219" t="s">
        <v>139</v>
      </c>
      <c r="E93" s="42"/>
      <c r="F93" s="220" t="s">
        <v>140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139</v>
      </c>
      <c r="AU93" s="19" t="s">
        <v>82</v>
      </c>
    </row>
    <row r="94" spans="1:51" s="13" customFormat="1" ht="12">
      <c r="A94" s="13"/>
      <c r="B94" s="224"/>
      <c r="C94" s="225"/>
      <c r="D94" s="226" t="s">
        <v>141</v>
      </c>
      <c r="E94" s="227" t="s">
        <v>19</v>
      </c>
      <c r="F94" s="228" t="s">
        <v>142</v>
      </c>
      <c r="G94" s="225"/>
      <c r="H94" s="227" t="s">
        <v>19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141</v>
      </c>
      <c r="AU94" s="234" t="s">
        <v>82</v>
      </c>
      <c r="AV94" s="13" t="s">
        <v>80</v>
      </c>
      <c r="AW94" s="13" t="s">
        <v>33</v>
      </c>
      <c r="AX94" s="13" t="s">
        <v>72</v>
      </c>
      <c r="AY94" s="234" t="s">
        <v>130</v>
      </c>
    </row>
    <row r="95" spans="1:51" s="14" customFormat="1" ht="12">
      <c r="A95" s="14"/>
      <c r="B95" s="235"/>
      <c r="C95" s="236"/>
      <c r="D95" s="226" t="s">
        <v>141</v>
      </c>
      <c r="E95" s="237" t="s">
        <v>19</v>
      </c>
      <c r="F95" s="238" t="s">
        <v>8</v>
      </c>
      <c r="G95" s="236"/>
      <c r="H95" s="239">
        <v>15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141</v>
      </c>
      <c r="AU95" s="245" t="s">
        <v>82</v>
      </c>
      <c r="AV95" s="14" t="s">
        <v>82</v>
      </c>
      <c r="AW95" s="14" t="s">
        <v>33</v>
      </c>
      <c r="AX95" s="14" t="s">
        <v>80</v>
      </c>
      <c r="AY95" s="245" t="s">
        <v>130</v>
      </c>
    </row>
    <row r="96" spans="1:65" s="2" customFormat="1" ht="37.8" customHeight="1">
      <c r="A96" s="40"/>
      <c r="B96" s="41"/>
      <c r="C96" s="206" t="s">
        <v>82</v>
      </c>
      <c r="D96" s="206" t="s">
        <v>132</v>
      </c>
      <c r="E96" s="207" t="s">
        <v>951</v>
      </c>
      <c r="F96" s="208" t="s">
        <v>952</v>
      </c>
      <c r="G96" s="209" t="s">
        <v>135</v>
      </c>
      <c r="H96" s="210">
        <v>15</v>
      </c>
      <c r="I96" s="211"/>
      <c r="J96" s="212">
        <f>ROUND(I96*H96,2)</f>
        <v>0</v>
      </c>
      <c r="K96" s="208" t="s">
        <v>136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0.29</v>
      </c>
      <c r="T96" s="216">
        <f>S96*H96</f>
        <v>4.35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137</v>
      </c>
      <c r="AT96" s="217" t="s">
        <v>132</v>
      </c>
      <c r="AU96" s="217" t="s">
        <v>82</v>
      </c>
      <c r="AY96" s="19" t="s">
        <v>130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137</v>
      </c>
      <c r="BM96" s="217" t="s">
        <v>953</v>
      </c>
    </row>
    <row r="97" spans="1:47" s="2" customFormat="1" ht="12">
      <c r="A97" s="40"/>
      <c r="B97" s="41"/>
      <c r="C97" s="42"/>
      <c r="D97" s="219" t="s">
        <v>139</v>
      </c>
      <c r="E97" s="42"/>
      <c r="F97" s="220" t="s">
        <v>954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139</v>
      </c>
      <c r="AU97" s="19" t="s">
        <v>82</v>
      </c>
    </row>
    <row r="98" spans="1:51" s="13" customFormat="1" ht="12">
      <c r="A98" s="13"/>
      <c r="B98" s="224"/>
      <c r="C98" s="225"/>
      <c r="D98" s="226" t="s">
        <v>141</v>
      </c>
      <c r="E98" s="227" t="s">
        <v>19</v>
      </c>
      <c r="F98" s="228" t="s">
        <v>142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141</v>
      </c>
      <c r="AU98" s="234" t="s">
        <v>82</v>
      </c>
      <c r="AV98" s="13" t="s">
        <v>80</v>
      </c>
      <c r="AW98" s="13" t="s">
        <v>33</v>
      </c>
      <c r="AX98" s="13" t="s">
        <v>72</v>
      </c>
      <c r="AY98" s="234" t="s">
        <v>130</v>
      </c>
    </row>
    <row r="99" spans="1:51" s="14" customFormat="1" ht="12">
      <c r="A99" s="14"/>
      <c r="B99" s="235"/>
      <c r="C99" s="236"/>
      <c r="D99" s="226" t="s">
        <v>141</v>
      </c>
      <c r="E99" s="237" t="s">
        <v>19</v>
      </c>
      <c r="F99" s="238" t="s">
        <v>8</v>
      </c>
      <c r="G99" s="236"/>
      <c r="H99" s="239">
        <v>15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141</v>
      </c>
      <c r="AU99" s="245" t="s">
        <v>82</v>
      </c>
      <c r="AV99" s="14" t="s">
        <v>82</v>
      </c>
      <c r="AW99" s="14" t="s">
        <v>33</v>
      </c>
      <c r="AX99" s="14" t="s">
        <v>80</v>
      </c>
      <c r="AY99" s="245" t="s">
        <v>130</v>
      </c>
    </row>
    <row r="100" spans="1:65" s="2" customFormat="1" ht="37.8" customHeight="1">
      <c r="A100" s="40"/>
      <c r="B100" s="41"/>
      <c r="C100" s="206" t="s">
        <v>150</v>
      </c>
      <c r="D100" s="206" t="s">
        <v>132</v>
      </c>
      <c r="E100" s="207" t="s">
        <v>167</v>
      </c>
      <c r="F100" s="208" t="s">
        <v>168</v>
      </c>
      <c r="G100" s="209" t="s">
        <v>135</v>
      </c>
      <c r="H100" s="210">
        <v>35</v>
      </c>
      <c r="I100" s="211"/>
      <c r="J100" s="212">
        <f>ROUND(I100*H100,2)</f>
        <v>0</v>
      </c>
      <c r="K100" s="208" t="s">
        <v>136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0.44</v>
      </c>
      <c r="T100" s="216">
        <f>S100*H100</f>
        <v>15.4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137</v>
      </c>
      <c r="AT100" s="217" t="s">
        <v>132</v>
      </c>
      <c r="AU100" s="217" t="s">
        <v>82</v>
      </c>
      <c r="AY100" s="19" t="s">
        <v>130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137</v>
      </c>
      <c r="BM100" s="217" t="s">
        <v>955</v>
      </c>
    </row>
    <row r="101" spans="1:47" s="2" customFormat="1" ht="12">
      <c r="A101" s="40"/>
      <c r="B101" s="41"/>
      <c r="C101" s="42"/>
      <c r="D101" s="219" t="s">
        <v>139</v>
      </c>
      <c r="E101" s="42"/>
      <c r="F101" s="220" t="s">
        <v>170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139</v>
      </c>
      <c r="AU101" s="19" t="s">
        <v>82</v>
      </c>
    </row>
    <row r="102" spans="1:51" s="13" customFormat="1" ht="12">
      <c r="A102" s="13"/>
      <c r="B102" s="224"/>
      <c r="C102" s="225"/>
      <c r="D102" s="226" t="s">
        <v>141</v>
      </c>
      <c r="E102" s="227" t="s">
        <v>19</v>
      </c>
      <c r="F102" s="228" t="s">
        <v>171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141</v>
      </c>
      <c r="AU102" s="234" t="s">
        <v>82</v>
      </c>
      <c r="AV102" s="13" t="s">
        <v>80</v>
      </c>
      <c r="AW102" s="13" t="s">
        <v>33</v>
      </c>
      <c r="AX102" s="13" t="s">
        <v>72</v>
      </c>
      <c r="AY102" s="234" t="s">
        <v>130</v>
      </c>
    </row>
    <row r="103" spans="1:51" s="14" customFormat="1" ht="12">
      <c r="A103" s="14"/>
      <c r="B103" s="235"/>
      <c r="C103" s="236"/>
      <c r="D103" s="226" t="s">
        <v>141</v>
      </c>
      <c r="E103" s="237" t="s">
        <v>19</v>
      </c>
      <c r="F103" s="238" t="s">
        <v>348</v>
      </c>
      <c r="G103" s="236"/>
      <c r="H103" s="239">
        <v>35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141</v>
      </c>
      <c r="AU103" s="245" t="s">
        <v>82</v>
      </c>
      <c r="AV103" s="14" t="s">
        <v>82</v>
      </c>
      <c r="AW103" s="14" t="s">
        <v>33</v>
      </c>
      <c r="AX103" s="14" t="s">
        <v>80</v>
      </c>
      <c r="AY103" s="245" t="s">
        <v>130</v>
      </c>
    </row>
    <row r="104" spans="1:65" s="2" customFormat="1" ht="33" customHeight="1">
      <c r="A104" s="40"/>
      <c r="B104" s="41"/>
      <c r="C104" s="206" t="s">
        <v>137</v>
      </c>
      <c r="D104" s="206" t="s">
        <v>132</v>
      </c>
      <c r="E104" s="207" t="s">
        <v>174</v>
      </c>
      <c r="F104" s="208" t="s">
        <v>175</v>
      </c>
      <c r="G104" s="209" t="s">
        <v>135</v>
      </c>
      <c r="H104" s="210">
        <v>35</v>
      </c>
      <c r="I104" s="211"/>
      <c r="J104" s="212">
        <f>ROUND(I104*H104,2)</f>
        <v>0</v>
      </c>
      <c r="K104" s="208" t="s">
        <v>136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0.316</v>
      </c>
      <c r="T104" s="216">
        <f>S104*H104</f>
        <v>11.06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137</v>
      </c>
      <c r="AT104" s="217" t="s">
        <v>132</v>
      </c>
      <c r="AU104" s="217" t="s">
        <v>82</v>
      </c>
      <c r="AY104" s="19" t="s">
        <v>130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137</v>
      </c>
      <c r="BM104" s="217" t="s">
        <v>956</v>
      </c>
    </row>
    <row r="105" spans="1:47" s="2" customFormat="1" ht="12">
      <c r="A105" s="40"/>
      <c r="B105" s="41"/>
      <c r="C105" s="42"/>
      <c r="D105" s="219" t="s">
        <v>139</v>
      </c>
      <c r="E105" s="42"/>
      <c r="F105" s="220" t="s">
        <v>177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139</v>
      </c>
      <c r="AU105" s="19" t="s">
        <v>82</v>
      </c>
    </row>
    <row r="106" spans="1:51" s="13" customFormat="1" ht="12">
      <c r="A106" s="13"/>
      <c r="B106" s="224"/>
      <c r="C106" s="225"/>
      <c r="D106" s="226" t="s">
        <v>141</v>
      </c>
      <c r="E106" s="227" t="s">
        <v>19</v>
      </c>
      <c r="F106" s="228" t="s">
        <v>171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141</v>
      </c>
      <c r="AU106" s="234" t="s">
        <v>82</v>
      </c>
      <c r="AV106" s="13" t="s">
        <v>80</v>
      </c>
      <c r="AW106" s="13" t="s">
        <v>33</v>
      </c>
      <c r="AX106" s="13" t="s">
        <v>72</v>
      </c>
      <c r="AY106" s="234" t="s">
        <v>130</v>
      </c>
    </row>
    <row r="107" spans="1:51" s="14" customFormat="1" ht="12">
      <c r="A107" s="14"/>
      <c r="B107" s="235"/>
      <c r="C107" s="236"/>
      <c r="D107" s="226" t="s">
        <v>141</v>
      </c>
      <c r="E107" s="237" t="s">
        <v>19</v>
      </c>
      <c r="F107" s="238" t="s">
        <v>348</v>
      </c>
      <c r="G107" s="236"/>
      <c r="H107" s="239">
        <v>35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141</v>
      </c>
      <c r="AU107" s="245" t="s">
        <v>82</v>
      </c>
      <c r="AV107" s="14" t="s">
        <v>82</v>
      </c>
      <c r="AW107" s="14" t="s">
        <v>33</v>
      </c>
      <c r="AX107" s="14" t="s">
        <v>80</v>
      </c>
      <c r="AY107" s="245" t="s">
        <v>130</v>
      </c>
    </row>
    <row r="108" spans="1:65" s="2" customFormat="1" ht="16.5" customHeight="1">
      <c r="A108" s="40"/>
      <c r="B108" s="41"/>
      <c r="C108" s="206" t="s">
        <v>159</v>
      </c>
      <c r="D108" s="206" t="s">
        <v>132</v>
      </c>
      <c r="E108" s="207" t="s">
        <v>720</v>
      </c>
      <c r="F108" s="208" t="s">
        <v>721</v>
      </c>
      <c r="G108" s="209" t="s">
        <v>135</v>
      </c>
      <c r="H108" s="210">
        <v>142</v>
      </c>
      <c r="I108" s="211"/>
      <c r="J108" s="212">
        <f>ROUND(I108*H108,2)</f>
        <v>0</v>
      </c>
      <c r="K108" s="208" t="s">
        <v>136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137</v>
      </c>
      <c r="AT108" s="217" t="s">
        <v>132</v>
      </c>
      <c r="AU108" s="217" t="s">
        <v>82</v>
      </c>
      <c r="AY108" s="19" t="s">
        <v>130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137</v>
      </c>
      <c r="BM108" s="217" t="s">
        <v>957</v>
      </c>
    </row>
    <row r="109" spans="1:47" s="2" customFormat="1" ht="12">
      <c r="A109" s="40"/>
      <c r="B109" s="41"/>
      <c r="C109" s="42"/>
      <c r="D109" s="219" t="s">
        <v>139</v>
      </c>
      <c r="E109" s="42"/>
      <c r="F109" s="220" t="s">
        <v>723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139</v>
      </c>
      <c r="AU109" s="19" t="s">
        <v>82</v>
      </c>
    </row>
    <row r="110" spans="1:65" s="2" customFormat="1" ht="16.5" customHeight="1">
      <c r="A110" s="40"/>
      <c r="B110" s="41"/>
      <c r="C110" s="206" t="s">
        <v>166</v>
      </c>
      <c r="D110" s="206" t="s">
        <v>132</v>
      </c>
      <c r="E110" s="207" t="s">
        <v>196</v>
      </c>
      <c r="F110" s="208" t="s">
        <v>197</v>
      </c>
      <c r="G110" s="209" t="s">
        <v>198</v>
      </c>
      <c r="H110" s="210">
        <v>22.5</v>
      </c>
      <c r="I110" s="211"/>
      <c r="J110" s="212">
        <f>ROUND(I110*H110,2)</f>
        <v>0</v>
      </c>
      <c r="K110" s="208" t="s">
        <v>136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137</v>
      </c>
      <c r="AT110" s="217" t="s">
        <v>132</v>
      </c>
      <c r="AU110" s="217" t="s">
        <v>82</v>
      </c>
      <c r="AY110" s="19" t="s">
        <v>130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137</v>
      </c>
      <c r="BM110" s="217" t="s">
        <v>958</v>
      </c>
    </row>
    <row r="111" spans="1:47" s="2" customFormat="1" ht="12">
      <c r="A111" s="40"/>
      <c r="B111" s="41"/>
      <c r="C111" s="42"/>
      <c r="D111" s="219" t="s">
        <v>139</v>
      </c>
      <c r="E111" s="42"/>
      <c r="F111" s="220" t="s">
        <v>200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139</v>
      </c>
      <c r="AU111" s="19" t="s">
        <v>82</v>
      </c>
    </row>
    <row r="112" spans="1:65" s="2" customFormat="1" ht="21.75" customHeight="1">
      <c r="A112" s="40"/>
      <c r="B112" s="41"/>
      <c r="C112" s="206" t="s">
        <v>173</v>
      </c>
      <c r="D112" s="206" t="s">
        <v>132</v>
      </c>
      <c r="E112" s="207" t="s">
        <v>725</v>
      </c>
      <c r="F112" s="208" t="s">
        <v>726</v>
      </c>
      <c r="G112" s="209" t="s">
        <v>198</v>
      </c>
      <c r="H112" s="210">
        <v>22.5</v>
      </c>
      <c r="I112" s="211"/>
      <c r="J112" s="212">
        <f>ROUND(I112*H112,2)</f>
        <v>0</v>
      </c>
      <c r="K112" s="208" t="s">
        <v>136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137</v>
      </c>
      <c r="AT112" s="217" t="s">
        <v>132</v>
      </c>
      <c r="AU112" s="217" t="s">
        <v>82</v>
      </c>
      <c r="AY112" s="19" t="s">
        <v>130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137</v>
      </c>
      <c r="BM112" s="217" t="s">
        <v>959</v>
      </c>
    </row>
    <row r="113" spans="1:47" s="2" customFormat="1" ht="12">
      <c r="A113" s="40"/>
      <c r="B113" s="41"/>
      <c r="C113" s="42"/>
      <c r="D113" s="219" t="s">
        <v>139</v>
      </c>
      <c r="E113" s="42"/>
      <c r="F113" s="220" t="s">
        <v>728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139</v>
      </c>
      <c r="AU113" s="19" t="s">
        <v>82</v>
      </c>
    </row>
    <row r="114" spans="1:65" s="2" customFormat="1" ht="16.5" customHeight="1">
      <c r="A114" s="40"/>
      <c r="B114" s="41"/>
      <c r="C114" s="206" t="s">
        <v>178</v>
      </c>
      <c r="D114" s="206" t="s">
        <v>132</v>
      </c>
      <c r="E114" s="207" t="s">
        <v>207</v>
      </c>
      <c r="F114" s="208" t="s">
        <v>208</v>
      </c>
      <c r="G114" s="209" t="s">
        <v>198</v>
      </c>
      <c r="H114" s="210">
        <v>22.5</v>
      </c>
      <c r="I114" s="211"/>
      <c r="J114" s="212">
        <f>ROUND(I114*H114,2)</f>
        <v>0</v>
      </c>
      <c r="K114" s="208" t="s">
        <v>136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137</v>
      </c>
      <c r="AT114" s="217" t="s">
        <v>132</v>
      </c>
      <c r="AU114" s="217" t="s">
        <v>82</v>
      </c>
      <c r="AY114" s="19" t="s">
        <v>130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137</v>
      </c>
      <c r="BM114" s="217" t="s">
        <v>960</v>
      </c>
    </row>
    <row r="115" spans="1:47" s="2" customFormat="1" ht="12">
      <c r="A115" s="40"/>
      <c r="B115" s="41"/>
      <c r="C115" s="42"/>
      <c r="D115" s="219" t="s">
        <v>139</v>
      </c>
      <c r="E115" s="42"/>
      <c r="F115" s="220" t="s">
        <v>210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139</v>
      </c>
      <c r="AU115" s="19" t="s">
        <v>82</v>
      </c>
    </row>
    <row r="116" spans="1:65" s="2" customFormat="1" ht="21.75" customHeight="1">
      <c r="A116" s="40"/>
      <c r="B116" s="41"/>
      <c r="C116" s="206" t="s">
        <v>190</v>
      </c>
      <c r="D116" s="206" t="s">
        <v>132</v>
      </c>
      <c r="E116" s="207" t="s">
        <v>730</v>
      </c>
      <c r="F116" s="208" t="s">
        <v>731</v>
      </c>
      <c r="G116" s="209" t="s">
        <v>198</v>
      </c>
      <c r="H116" s="210">
        <v>22.5</v>
      </c>
      <c r="I116" s="211"/>
      <c r="J116" s="212">
        <f>ROUND(I116*H116,2)</f>
        <v>0</v>
      </c>
      <c r="K116" s="208" t="s">
        <v>136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137</v>
      </c>
      <c r="AT116" s="217" t="s">
        <v>132</v>
      </c>
      <c r="AU116" s="217" t="s">
        <v>82</v>
      </c>
      <c r="AY116" s="19" t="s">
        <v>130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137</v>
      </c>
      <c r="BM116" s="217" t="s">
        <v>961</v>
      </c>
    </row>
    <row r="117" spans="1:47" s="2" customFormat="1" ht="12">
      <c r="A117" s="40"/>
      <c r="B117" s="41"/>
      <c r="C117" s="42"/>
      <c r="D117" s="219" t="s">
        <v>139</v>
      </c>
      <c r="E117" s="42"/>
      <c r="F117" s="220" t="s">
        <v>733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139</v>
      </c>
      <c r="AU117" s="19" t="s">
        <v>82</v>
      </c>
    </row>
    <row r="118" spans="1:65" s="2" customFormat="1" ht="37.8" customHeight="1">
      <c r="A118" s="40"/>
      <c r="B118" s="41"/>
      <c r="C118" s="206" t="s">
        <v>195</v>
      </c>
      <c r="D118" s="206" t="s">
        <v>132</v>
      </c>
      <c r="E118" s="207" t="s">
        <v>237</v>
      </c>
      <c r="F118" s="208" t="s">
        <v>238</v>
      </c>
      <c r="G118" s="209" t="s">
        <v>198</v>
      </c>
      <c r="H118" s="210">
        <v>118.4</v>
      </c>
      <c r="I118" s="211"/>
      <c r="J118" s="212">
        <f>ROUND(I118*H118,2)</f>
        <v>0</v>
      </c>
      <c r="K118" s="208" t="s">
        <v>136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137</v>
      </c>
      <c r="AT118" s="217" t="s">
        <v>132</v>
      </c>
      <c r="AU118" s="217" t="s">
        <v>82</v>
      </c>
      <c r="AY118" s="19" t="s">
        <v>130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137</v>
      </c>
      <c r="BM118" s="217" t="s">
        <v>962</v>
      </c>
    </row>
    <row r="119" spans="1:47" s="2" customFormat="1" ht="12">
      <c r="A119" s="40"/>
      <c r="B119" s="41"/>
      <c r="C119" s="42"/>
      <c r="D119" s="219" t="s">
        <v>139</v>
      </c>
      <c r="E119" s="42"/>
      <c r="F119" s="220" t="s">
        <v>240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139</v>
      </c>
      <c r="AU119" s="19" t="s">
        <v>82</v>
      </c>
    </row>
    <row r="120" spans="1:51" s="14" customFormat="1" ht="12">
      <c r="A120" s="14"/>
      <c r="B120" s="235"/>
      <c r="C120" s="236"/>
      <c r="D120" s="226" t="s">
        <v>141</v>
      </c>
      <c r="E120" s="237" t="s">
        <v>19</v>
      </c>
      <c r="F120" s="238" t="s">
        <v>963</v>
      </c>
      <c r="G120" s="236"/>
      <c r="H120" s="239">
        <v>28.4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141</v>
      </c>
      <c r="AU120" s="245" t="s">
        <v>82</v>
      </c>
      <c r="AV120" s="14" t="s">
        <v>82</v>
      </c>
      <c r="AW120" s="14" t="s">
        <v>33</v>
      </c>
      <c r="AX120" s="14" t="s">
        <v>72</v>
      </c>
      <c r="AY120" s="245" t="s">
        <v>130</v>
      </c>
    </row>
    <row r="121" spans="1:51" s="14" customFormat="1" ht="12">
      <c r="A121" s="14"/>
      <c r="B121" s="235"/>
      <c r="C121" s="236"/>
      <c r="D121" s="226" t="s">
        <v>141</v>
      </c>
      <c r="E121" s="237" t="s">
        <v>19</v>
      </c>
      <c r="F121" s="238" t="s">
        <v>964</v>
      </c>
      <c r="G121" s="236"/>
      <c r="H121" s="239">
        <v>90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141</v>
      </c>
      <c r="AU121" s="245" t="s">
        <v>82</v>
      </c>
      <c r="AV121" s="14" t="s">
        <v>82</v>
      </c>
      <c r="AW121" s="14" t="s">
        <v>33</v>
      </c>
      <c r="AX121" s="14" t="s">
        <v>72</v>
      </c>
      <c r="AY121" s="245" t="s">
        <v>130</v>
      </c>
    </row>
    <row r="122" spans="1:51" s="15" customFormat="1" ht="12">
      <c r="A122" s="15"/>
      <c r="B122" s="246"/>
      <c r="C122" s="247"/>
      <c r="D122" s="226" t="s">
        <v>141</v>
      </c>
      <c r="E122" s="248" t="s">
        <v>19</v>
      </c>
      <c r="F122" s="249" t="s">
        <v>189</v>
      </c>
      <c r="G122" s="247"/>
      <c r="H122" s="250">
        <v>118.4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6" t="s">
        <v>141</v>
      </c>
      <c r="AU122" s="256" t="s">
        <v>82</v>
      </c>
      <c r="AV122" s="15" t="s">
        <v>137</v>
      </c>
      <c r="AW122" s="15" t="s">
        <v>33</v>
      </c>
      <c r="AX122" s="15" t="s">
        <v>80</v>
      </c>
      <c r="AY122" s="256" t="s">
        <v>130</v>
      </c>
    </row>
    <row r="123" spans="1:65" s="2" customFormat="1" ht="37.8" customHeight="1">
      <c r="A123" s="40"/>
      <c r="B123" s="41"/>
      <c r="C123" s="206" t="s">
        <v>201</v>
      </c>
      <c r="D123" s="206" t="s">
        <v>132</v>
      </c>
      <c r="E123" s="207" t="s">
        <v>248</v>
      </c>
      <c r="F123" s="208" t="s">
        <v>249</v>
      </c>
      <c r="G123" s="209" t="s">
        <v>198</v>
      </c>
      <c r="H123" s="210">
        <v>592</v>
      </c>
      <c r="I123" s="211"/>
      <c r="J123" s="212">
        <f>ROUND(I123*H123,2)</f>
        <v>0</v>
      </c>
      <c r="K123" s="208" t="s">
        <v>136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137</v>
      </c>
      <c r="AT123" s="217" t="s">
        <v>132</v>
      </c>
      <c r="AU123" s="217" t="s">
        <v>82</v>
      </c>
      <c r="AY123" s="19" t="s">
        <v>130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137</v>
      </c>
      <c r="BM123" s="217" t="s">
        <v>965</v>
      </c>
    </row>
    <row r="124" spans="1:47" s="2" customFormat="1" ht="12">
      <c r="A124" s="40"/>
      <c r="B124" s="41"/>
      <c r="C124" s="42"/>
      <c r="D124" s="219" t="s">
        <v>139</v>
      </c>
      <c r="E124" s="42"/>
      <c r="F124" s="220" t="s">
        <v>251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139</v>
      </c>
      <c r="AU124" s="19" t="s">
        <v>82</v>
      </c>
    </row>
    <row r="125" spans="1:51" s="14" customFormat="1" ht="12">
      <c r="A125" s="14"/>
      <c r="B125" s="235"/>
      <c r="C125" s="236"/>
      <c r="D125" s="226" t="s">
        <v>141</v>
      </c>
      <c r="E125" s="237" t="s">
        <v>19</v>
      </c>
      <c r="F125" s="238" t="s">
        <v>966</v>
      </c>
      <c r="G125" s="236"/>
      <c r="H125" s="239">
        <v>592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141</v>
      </c>
      <c r="AU125" s="245" t="s">
        <v>82</v>
      </c>
      <c r="AV125" s="14" t="s">
        <v>82</v>
      </c>
      <c r="AW125" s="14" t="s">
        <v>33</v>
      </c>
      <c r="AX125" s="14" t="s">
        <v>80</v>
      </c>
      <c r="AY125" s="245" t="s">
        <v>130</v>
      </c>
    </row>
    <row r="126" spans="1:65" s="2" customFormat="1" ht="24.15" customHeight="1">
      <c r="A126" s="40"/>
      <c r="B126" s="41"/>
      <c r="C126" s="206" t="s">
        <v>206</v>
      </c>
      <c r="D126" s="206" t="s">
        <v>132</v>
      </c>
      <c r="E126" s="207" t="s">
        <v>888</v>
      </c>
      <c r="F126" s="208" t="s">
        <v>889</v>
      </c>
      <c r="G126" s="209" t="s">
        <v>198</v>
      </c>
      <c r="H126" s="210">
        <v>84.95</v>
      </c>
      <c r="I126" s="211"/>
      <c r="J126" s="212">
        <f>ROUND(I126*H126,2)</f>
        <v>0</v>
      </c>
      <c r="K126" s="208" t="s">
        <v>136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137</v>
      </c>
      <c r="AT126" s="217" t="s">
        <v>132</v>
      </c>
      <c r="AU126" s="217" t="s">
        <v>82</v>
      </c>
      <c r="AY126" s="19" t="s">
        <v>130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137</v>
      </c>
      <c r="BM126" s="217" t="s">
        <v>967</v>
      </c>
    </row>
    <row r="127" spans="1:47" s="2" customFormat="1" ht="12">
      <c r="A127" s="40"/>
      <c r="B127" s="41"/>
      <c r="C127" s="42"/>
      <c r="D127" s="219" t="s">
        <v>139</v>
      </c>
      <c r="E127" s="42"/>
      <c r="F127" s="220" t="s">
        <v>891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139</v>
      </c>
      <c r="AU127" s="19" t="s">
        <v>82</v>
      </c>
    </row>
    <row r="128" spans="1:65" s="2" customFormat="1" ht="24.15" customHeight="1">
      <c r="A128" s="40"/>
      <c r="B128" s="41"/>
      <c r="C128" s="206" t="s">
        <v>188</v>
      </c>
      <c r="D128" s="206" t="s">
        <v>132</v>
      </c>
      <c r="E128" s="207" t="s">
        <v>254</v>
      </c>
      <c r="F128" s="208" t="s">
        <v>255</v>
      </c>
      <c r="G128" s="209" t="s">
        <v>198</v>
      </c>
      <c r="H128" s="210">
        <v>118.4</v>
      </c>
      <c r="I128" s="211"/>
      <c r="J128" s="212">
        <f>ROUND(I128*H128,2)</f>
        <v>0</v>
      </c>
      <c r="K128" s="208" t="s">
        <v>136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137</v>
      </c>
      <c r="AT128" s="217" t="s">
        <v>132</v>
      </c>
      <c r="AU128" s="217" t="s">
        <v>82</v>
      </c>
      <c r="AY128" s="19" t="s">
        <v>130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137</v>
      </c>
      <c r="BM128" s="217" t="s">
        <v>968</v>
      </c>
    </row>
    <row r="129" spans="1:47" s="2" customFormat="1" ht="12">
      <c r="A129" s="40"/>
      <c r="B129" s="41"/>
      <c r="C129" s="42"/>
      <c r="D129" s="219" t="s">
        <v>139</v>
      </c>
      <c r="E129" s="42"/>
      <c r="F129" s="220" t="s">
        <v>257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139</v>
      </c>
      <c r="AU129" s="19" t="s">
        <v>82</v>
      </c>
    </row>
    <row r="130" spans="1:65" s="2" customFormat="1" ht="24.15" customHeight="1">
      <c r="A130" s="40"/>
      <c r="B130" s="41"/>
      <c r="C130" s="206" t="s">
        <v>215</v>
      </c>
      <c r="D130" s="206" t="s">
        <v>132</v>
      </c>
      <c r="E130" s="207" t="s">
        <v>259</v>
      </c>
      <c r="F130" s="208" t="s">
        <v>260</v>
      </c>
      <c r="G130" s="209" t="s">
        <v>261</v>
      </c>
      <c r="H130" s="210">
        <v>213.12</v>
      </c>
      <c r="I130" s="211"/>
      <c r="J130" s="212">
        <f>ROUND(I130*H130,2)</f>
        <v>0</v>
      </c>
      <c r="K130" s="208" t="s">
        <v>136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137</v>
      </c>
      <c r="AT130" s="217" t="s">
        <v>132</v>
      </c>
      <c r="AU130" s="217" t="s">
        <v>82</v>
      </c>
      <c r="AY130" s="19" t="s">
        <v>130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137</v>
      </c>
      <c r="BM130" s="217" t="s">
        <v>969</v>
      </c>
    </row>
    <row r="131" spans="1:47" s="2" customFormat="1" ht="12">
      <c r="A131" s="40"/>
      <c r="B131" s="41"/>
      <c r="C131" s="42"/>
      <c r="D131" s="219" t="s">
        <v>139</v>
      </c>
      <c r="E131" s="42"/>
      <c r="F131" s="220" t="s">
        <v>263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139</v>
      </c>
      <c r="AU131" s="19" t="s">
        <v>82</v>
      </c>
    </row>
    <row r="132" spans="1:51" s="14" customFormat="1" ht="12">
      <c r="A132" s="14"/>
      <c r="B132" s="235"/>
      <c r="C132" s="236"/>
      <c r="D132" s="226" t="s">
        <v>141</v>
      </c>
      <c r="E132" s="237" t="s">
        <v>19</v>
      </c>
      <c r="F132" s="238" t="s">
        <v>970</v>
      </c>
      <c r="G132" s="236"/>
      <c r="H132" s="239">
        <v>213.12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141</v>
      </c>
      <c r="AU132" s="245" t="s">
        <v>82</v>
      </c>
      <c r="AV132" s="14" t="s">
        <v>82</v>
      </c>
      <c r="AW132" s="14" t="s">
        <v>33</v>
      </c>
      <c r="AX132" s="14" t="s">
        <v>80</v>
      </c>
      <c r="AY132" s="245" t="s">
        <v>130</v>
      </c>
    </row>
    <row r="133" spans="1:65" s="2" customFormat="1" ht="24.15" customHeight="1">
      <c r="A133" s="40"/>
      <c r="B133" s="41"/>
      <c r="C133" s="206" t="s">
        <v>8</v>
      </c>
      <c r="D133" s="206" t="s">
        <v>132</v>
      </c>
      <c r="E133" s="207" t="s">
        <v>265</v>
      </c>
      <c r="F133" s="208" t="s">
        <v>266</v>
      </c>
      <c r="G133" s="209" t="s">
        <v>198</v>
      </c>
      <c r="H133" s="210">
        <v>118.4</v>
      </c>
      <c r="I133" s="211"/>
      <c r="J133" s="212">
        <f>ROUND(I133*H133,2)</f>
        <v>0</v>
      </c>
      <c r="K133" s="208" t="s">
        <v>136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137</v>
      </c>
      <c r="AT133" s="217" t="s">
        <v>132</v>
      </c>
      <c r="AU133" s="217" t="s">
        <v>82</v>
      </c>
      <c r="AY133" s="19" t="s">
        <v>130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137</v>
      </c>
      <c r="BM133" s="217" t="s">
        <v>971</v>
      </c>
    </row>
    <row r="134" spans="1:47" s="2" customFormat="1" ht="12">
      <c r="A134" s="40"/>
      <c r="B134" s="41"/>
      <c r="C134" s="42"/>
      <c r="D134" s="219" t="s">
        <v>139</v>
      </c>
      <c r="E134" s="42"/>
      <c r="F134" s="220" t="s">
        <v>268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139</v>
      </c>
      <c r="AU134" s="19" t="s">
        <v>82</v>
      </c>
    </row>
    <row r="135" spans="1:51" s="14" customFormat="1" ht="12">
      <c r="A135" s="14"/>
      <c r="B135" s="235"/>
      <c r="C135" s="236"/>
      <c r="D135" s="226" t="s">
        <v>141</v>
      </c>
      <c r="E135" s="237" t="s">
        <v>19</v>
      </c>
      <c r="F135" s="238" t="s">
        <v>972</v>
      </c>
      <c r="G135" s="236"/>
      <c r="H135" s="239">
        <v>118.4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141</v>
      </c>
      <c r="AU135" s="245" t="s">
        <v>82</v>
      </c>
      <c r="AV135" s="14" t="s">
        <v>82</v>
      </c>
      <c r="AW135" s="14" t="s">
        <v>33</v>
      </c>
      <c r="AX135" s="14" t="s">
        <v>80</v>
      </c>
      <c r="AY135" s="245" t="s">
        <v>130</v>
      </c>
    </row>
    <row r="136" spans="1:65" s="2" customFormat="1" ht="24.15" customHeight="1">
      <c r="A136" s="40"/>
      <c r="B136" s="41"/>
      <c r="C136" s="206" t="s">
        <v>229</v>
      </c>
      <c r="D136" s="206" t="s">
        <v>132</v>
      </c>
      <c r="E136" s="207" t="s">
        <v>290</v>
      </c>
      <c r="F136" s="208" t="s">
        <v>291</v>
      </c>
      <c r="G136" s="209" t="s">
        <v>135</v>
      </c>
      <c r="H136" s="210">
        <v>39</v>
      </c>
      <c r="I136" s="211"/>
      <c r="J136" s="212">
        <f>ROUND(I136*H136,2)</f>
        <v>0</v>
      </c>
      <c r="K136" s="208" t="s">
        <v>136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137</v>
      </c>
      <c r="AT136" s="217" t="s">
        <v>132</v>
      </c>
      <c r="AU136" s="217" t="s">
        <v>82</v>
      </c>
      <c r="AY136" s="19" t="s">
        <v>130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137</v>
      </c>
      <c r="BM136" s="217" t="s">
        <v>973</v>
      </c>
    </row>
    <row r="137" spans="1:47" s="2" customFormat="1" ht="12">
      <c r="A137" s="40"/>
      <c r="B137" s="41"/>
      <c r="C137" s="42"/>
      <c r="D137" s="219" t="s">
        <v>139</v>
      </c>
      <c r="E137" s="42"/>
      <c r="F137" s="220" t="s">
        <v>293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139</v>
      </c>
      <c r="AU137" s="19" t="s">
        <v>82</v>
      </c>
    </row>
    <row r="138" spans="1:51" s="14" customFormat="1" ht="12">
      <c r="A138" s="14"/>
      <c r="B138" s="235"/>
      <c r="C138" s="236"/>
      <c r="D138" s="226" t="s">
        <v>141</v>
      </c>
      <c r="E138" s="237" t="s">
        <v>19</v>
      </c>
      <c r="F138" s="238" t="s">
        <v>371</v>
      </c>
      <c r="G138" s="236"/>
      <c r="H138" s="239">
        <v>39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141</v>
      </c>
      <c r="AU138" s="245" t="s">
        <v>82</v>
      </c>
      <c r="AV138" s="14" t="s">
        <v>82</v>
      </c>
      <c r="AW138" s="14" t="s">
        <v>33</v>
      </c>
      <c r="AX138" s="14" t="s">
        <v>80</v>
      </c>
      <c r="AY138" s="245" t="s">
        <v>130</v>
      </c>
    </row>
    <row r="139" spans="1:65" s="2" customFormat="1" ht="16.5" customHeight="1">
      <c r="A139" s="40"/>
      <c r="B139" s="41"/>
      <c r="C139" s="257" t="s">
        <v>236</v>
      </c>
      <c r="D139" s="257" t="s">
        <v>284</v>
      </c>
      <c r="E139" s="258" t="s">
        <v>295</v>
      </c>
      <c r="F139" s="259" t="s">
        <v>296</v>
      </c>
      <c r="G139" s="260" t="s">
        <v>297</v>
      </c>
      <c r="H139" s="261">
        <v>0.78</v>
      </c>
      <c r="I139" s="262"/>
      <c r="J139" s="263">
        <f>ROUND(I139*H139,2)</f>
        <v>0</v>
      </c>
      <c r="K139" s="259" t="s">
        <v>136</v>
      </c>
      <c r="L139" s="264"/>
      <c r="M139" s="265" t="s">
        <v>19</v>
      </c>
      <c r="N139" s="266" t="s">
        <v>43</v>
      </c>
      <c r="O139" s="86"/>
      <c r="P139" s="215">
        <f>O139*H139</f>
        <v>0</v>
      </c>
      <c r="Q139" s="215">
        <v>0.001</v>
      </c>
      <c r="R139" s="215">
        <f>Q139*H139</f>
        <v>0.0007800000000000001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178</v>
      </c>
      <c r="AT139" s="217" t="s">
        <v>284</v>
      </c>
      <c r="AU139" s="217" t="s">
        <v>82</v>
      </c>
      <c r="AY139" s="19" t="s">
        <v>130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137</v>
      </c>
      <c r="BM139" s="217" t="s">
        <v>974</v>
      </c>
    </row>
    <row r="140" spans="1:51" s="14" customFormat="1" ht="12">
      <c r="A140" s="14"/>
      <c r="B140" s="235"/>
      <c r="C140" s="236"/>
      <c r="D140" s="226" t="s">
        <v>141</v>
      </c>
      <c r="E140" s="236"/>
      <c r="F140" s="238" t="s">
        <v>975</v>
      </c>
      <c r="G140" s="236"/>
      <c r="H140" s="239">
        <v>0.78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141</v>
      </c>
      <c r="AU140" s="245" t="s">
        <v>82</v>
      </c>
      <c r="AV140" s="14" t="s">
        <v>82</v>
      </c>
      <c r="AW140" s="14" t="s">
        <v>4</v>
      </c>
      <c r="AX140" s="14" t="s">
        <v>80</v>
      </c>
      <c r="AY140" s="245" t="s">
        <v>130</v>
      </c>
    </row>
    <row r="141" spans="1:65" s="2" customFormat="1" ht="21.75" customHeight="1">
      <c r="A141" s="40"/>
      <c r="B141" s="41"/>
      <c r="C141" s="206" t="s">
        <v>247</v>
      </c>
      <c r="D141" s="206" t="s">
        <v>132</v>
      </c>
      <c r="E141" s="207" t="s">
        <v>301</v>
      </c>
      <c r="F141" s="208" t="s">
        <v>302</v>
      </c>
      <c r="G141" s="209" t="s">
        <v>135</v>
      </c>
      <c r="H141" s="210">
        <v>156</v>
      </c>
      <c r="I141" s="211"/>
      <c r="J141" s="212">
        <f>ROUND(I141*H141,2)</f>
        <v>0</v>
      </c>
      <c r="K141" s="208" t="s">
        <v>136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137</v>
      </c>
      <c r="AT141" s="217" t="s">
        <v>132</v>
      </c>
      <c r="AU141" s="217" t="s">
        <v>82</v>
      </c>
      <c r="AY141" s="19" t="s">
        <v>130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137</v>
      </c>
      <c r="BM141" s="217" t="s">
        <v>976</v>
      </c>
    </row>
    <row r="142" spans="1:47" s="2" customFormat="1" ht="12">
      <c r="A142" s="40"/>
      <c r="B142" s="41"/>
      <c r="C142" s="42"/>
      <c r="D142" s="219" t="s">
        <v>139</v>
      </c>
      <c r="E142" s="42"/>
      <c r="F142" s="220" t="s">
        <v>304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139</v>
      </c>
      <c r="AU142" s="19" t="s">
        <v>82</v>
      </c>
    </row>
    <row r="143" spans="1:51" s="13" customFormat="1" ht="12">
      <c r="A143" s="13"/>
      <c r="B143" s="224"/>
      <c r="C143" s="225"/>
      <c r="D143" s="226" t="s">
        <v>141</v>
      </c>
      <c r="E143" s="227" t="s">
        <v>19</v>
      </c>
      <c r="F143" s="228" t="s">
        <v>305</v>
      </c>
      <c r="G143" s="225"/>
      <c r="H143" s="227" t="s">
        <v>19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141</v>
      </c>
      <c r="AU143" s="234" t="s">
        <v>82</v>
      </c>
      <c r="AV143" s="13" t="s">
        <v>80</v>
      </c>
      <c r="AW143" s="13" t="s">
        <v>33</v>
      </c>
      <c r="AX143" s="13" t="s">
        <v>72</v>
      </c>
      <c r="AY143" s="234" t="s">
        <v>130</v>
      </c>
    </row>
    <row r="144" spans="1:51" s="14" customFormat="1" ht="12">
      <c r="A144" s="14"/>
      <c r="B144" s="235"/>
      <c r="C144" s="236"/>
      <c r="D144" s="226" t="s">
        <v>141</v>
      </c>
      <c r="E144" s="237" t="s">
        <v>19</v>
      </c>
      <c r="F144" s="238" t="s">
        <v>977</v>
      </c>
      <c r="G144" s="236"/>
      <c r="H144" s="239">
        <v>156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141</v>
      </c>
      <c r="AU144" s="245" t="s">
        <v>82</v>
      </c>
      <c r="AV144" s="14" t="s">
        <v>82</v>
      </c>
      <c r="AW144" s="14" t="s">
        <v>33</v>
      </c>
      <c r="AX144" s="14" t="s">
        <v>80</v>
      </c>
      <c r="AY144" s="245" t="s">
        <v>130</v>
      </c>
    </row>
    <row r="145" spans="1:65" s="2" customFormat="1" ht="16.5" customHeight="1">
      <c r="A145" s="40"/>
      <c r="B145" s="41"/>
      <c r="C145" s="257" t="s">
        <v>253</v>
      </c>
      <c r="D145" s="257" t="s">
        <v>284</v>
      </c>
      <c r="E145" s="258" t="s">
        <v>308</v>
      </c>
      <c r="F145" s="259" t="s">
        <v>309</v>
      </c>
      <c r="G145" s="260" t="s">
        <v>261</v>
      </c>
      <c r="H145" s="261">
        <v>12.48</v>
      </c>
      <c r="I145" s="262"/>
      <c r="J145" s="263">
        <f>ROUND(I145*H145,2)</f>
        <v>0</v>
      </c>
      <c r="K145" s="259" t="s">
        <v>136</v>
      </c>
      <c r="L145" s="264"/>
      <c r="M145" s="265" t="s">
        <v>19</v>
      </c>
      <c r="N145" s="266" t="s">
        <v>43</v>
      </c>
      <c r="O145" s="86"/>
      <c r="P145" s="215">
        <f>O145*H145</f>
        <v>0</v>
      </c>
      <c r="Q145" s="215">
        <v>1</v>
      </c>
      <c r="R145" s="215">
        <f>Q145*H145</f>
        <v>12.48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178</v>
      </c>
      <c r="AT145" s="217" t="s">
        <v>284</v>
      </c>
      <c r="AU145" s="217" t="s">
        <v>82</v>
      </c>
      <c r="AY145" s="19" t="s">
        <v>130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137</v>
      </c>
      <c r="BM145" s="217" t="s">
        <v>978</v>
      </c>
    </row>
    <row r="146" spans="1:51" s="14" customFormat="1" ht="12">
      <c r="A146" s="14"/>
      <c r="B146" s="235"/>
      <c r="C146" s="236"/>
      <c r="D146" s="226" t="s">
        <v>141</v>
      </c>
      <c r="E146" s="237" t="s">
        <v>19</v>
      </c>
      <c r="F146" s="238" t="s">
        <v>979</v>
      </c>
      <c r="G146" s="236"/>
      <c r="H146" s="239">
        <v>12.48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141</v>
      </c>
      <c r="AU146" s="245" t="s">
        <v>82</v>
      </c>
      <c r="AV146" s="14" t="s">
        <v>82</v>
      </c>
      <c r="AW146" s="14" t="s">
        <v>33</v>
      </c>
      <c r="AX146" s="14" t="s">
        <v>80</v>
      </c>
      <c r="AY146" s="245" t="s">
        <v>130</v>
      </c>
    </row>
    <row r="147" spans="1:63" s="12" customFormat="1" ht="22.8" customHeight="1">
      <c r="A147" s="12"/>
      <c r="B147" s="190"/>
      <c r="C147" s="191"/>
      <c r="D147" s="192" t="s">
        <v>71</v>
      </c>
      <c r="E147" s="204" t="s">
        <v>159</v>
      </c>
      <c r="F147" s="204" t="s">
        <v>334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SUM(P148:P177)</f>
        <v>0</v>
      </c>
      <c r="Q147" s="198"/>
      <c r="R147" s="199">
        <f>SUM(R148:R177)</f>
        <v>29.31318</v>
      </c>
      <c r="S147" s="198"/>
      <c r="T147" s="200">
        <f>SUM(T148:T177)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80</v>
      </c>
      <c r="AT147" s="202" t="s">
        <v>71</v>
      </c>
      <c r="AU147" s="202" t="s">
        <v>80</v>
      </c>
      <c r="AY147" s="201" t="s">
        <v>130</v>
      </c>
      <c r="BK147" s="203">
        <f>SUM(BK148:BK177)</f>
        <v>0</v>
      </c>
    </row>
    <row r="148" spans="1:65" s="2" customFormat="1" ht="21.75" customHeight="1">
      <c r="A148" s="40"/>
      <c r="B148" s="41"/>
      <c r="C148" s="206" t="s">
        <v>258</v>
      </c>
      <c r="D148" s="206" t="s">
        <v>132</v>
      </c>
      <c r="E148" s="207" t="s">
        <v>336</v>
      </c>
      <c r="F148" s="208" t="s">
        <v>337</v>
      </c>
      <c r="G148" s="209" t="s">
        <v>135</v>
      </c>
      <c r="H148" s="210">
        <v>35</v>
      </c>
      <c r="I148" s="211"/>
      <c r="J148" s="212">
        <f>ROUND(I148*H148,2)</f>
        <v>0</v>
      </c>
      <c r="K148" s="208" t="s">
        <v>136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137</v>
      </c>
      <c r="AT148" s="217" t="s">
        <v>132</v>
      </c>
      <c r="AU148" s="217" t="s">
        <v>82</v>
      </c>
      <c r="AY148" s="19" t="s">
        <v>130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137</v>
      </c>
      <c r="BM148" s="217" t="s">
        <v>980</v>
      </c>
    </row>
    <row r="149" spans="1:47" s="2" customFormat="1" ht="12">
      <c r="A149" s="40"/>
      <c r="B149" s="41"/>
      <c r="C149" s="42"/>
      <c r="D149" s="219" t="s">
        <v>139</v>
      </c>
      <c r="E149" s="42"/>
      <c r="F149" s="220" t="s">
        <v>339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139</v>
      </c>
      <c r="AU149" s="19" t="s">
        <v>82</v>
      </c>
    </row>
    <row r="150" spans="1:51" s="13" customFormat="1" ht="12">
      <c r="A150" s="13"/>
      <c r="B150" s="224"/>
      <c r="C150" s="225"/>
      <c r="D150" s="226" t="s">
        <v>141</v>
      </c>
      <c r="E150" s="227" t="s">
        <v>19</v>
      </c>
      <c r="F150" s="228" t="s">
        <v>340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141</v>
      </c>
      <c r="AU150" s="234" t="s">
        <v>82</v>
      </c>
      <c r="AV150" s="13" t="s">
        <v>80</v>
      </c>
      <c r="AW150" s="13" t="s">
        <v>33</v>
      </c>
      <c r="AX150" s="13" t="s">
        <v>72</v>
      </c>
      <c r="AY150" s="234" t="s">
        <v>130</v>
      </c>
    </row>
    <row r="151" spans="1:51" s="14" customFormat="1" ht="12">
      <c r="A151" s="14"/>
      <c r="B151" s="235"/>
      <c r="C151" s="236"/>
      <c r="D151" s="226" t="s">
        <v>141</v>
      </c>
      <c r="E151" s="237" t="s">
        <v>19</v>
      </c>
      <c r="F151" s="238" t="s">
        <v>348</v>
      </c>
      <c r="G151" s="236"/>
      <c r="H151" s="239">
        <v>35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141</v>
      </c>
      <c r="AU151" s="245" t="s">
        <v>82</v>
      </c>
      <c r="AV151" s="14" t="s">
        <v>82</v>
      </c>
      <c r="AW151" s="14" t="s">
        <v>33</v>
      </c>
      <c r="AX151" s="14" t="s">
        <v>80</v>
      </c>
      <c r="AY151" s="245" t="s">
        <v>130</v>
      </c>
    </row>
    <row r="152" spans="1:65" s="2" customFormat="1" ht="21.75" customHeight="1">
      <c r="A152" s="40"/>
      <c r="B152" s="41"/>
      <c r="C152" s="206" t="s">
        <v>7</v>
      </c>
      <c r="D152" s="206" t="s">
        <v>132</v>
      </c>
      <c r="E152" s="207" t="s">
        <v>349</v>
      </c>
      <c r="F152" s="208" t="s">
        <v>350</v>
      </c>
      <c r="G152" s="209" t="s">
        <v>135</v>
      </c>
      <c r="H152" s="210">
        <v>117</v>
      </c>
      <c r="I152" s="211"/>
      <c r="J152" s="212">
        <f>ROUND(I152*H152,2)</f>
        <v>0</v>
      </c>
      <c r="K152" s="208" t="s">
        <v>136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137</v>
      </c>
      <c r="AT152" s="217" t="s">
        <v>132</v>
      </c>
      <c r="AU152" s="217" t="s">
        <v>82</v>
      </c>
      <c r="AY152" s="19" t="s">
        <v>130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137</v>
      </c>
      <c r="BM152" s="217" t="s">
        <v>981</v>
      </c>
    </row>
    <row r="153" spans="1:47" s="2" customFormat="1" ht="12">
      <c r="A153" s="40"/>
      <c r="B153" s="41"/>
      <c r="C153" s="42"/>
      <c r="D153" s="219" t="s">
        <v>139</v>
      </c>
      <c r="E153" s="42"/>
      <c r="F153" s="220" t="s">
        <v>352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139</v>
      </c>
      <c r="AU153" s="19" t="s">
        <v>82</v>
      </c>
    </row>
    <row r="154" spans="1:51" s="13" customFormat="1" ht="12">
      <c r="A154" s="13"/>
      <c r="B154" s="224"/>
      <c r="C154" s="225"/>
      <c r="D154" s="226" t="s">
        <v>141</v>
      </c>
      <c r="E154" s="227" t="s">
        <v>19</v>
      </c>
      <c r="F154" s="228" t="s">
        <v>353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141</v>
      </c>
      <c r="AU154" s="234" t="s">
        <v>82</v>
      </c>
      <c r="AV154" s="13" t="s">
        <v>80</v>
      </c>
      <c r="AW154" s="13" t="s">
        <v>33</v>
      </c>
      <c r="AX154" s="13" t="s">
        <v>72</v>
      </c>
      <c r="AY154" s="234" t="s">
        <v>130</v>
      </c>
    </row>
    <row r="155" spans="1:51" s="14" customFormat="1" ht="12">
      <c r="A155" s="14"/>
      <c r="B155" s="235"/>
      <c r="C155" s="236"/>
      <c r="D155" s="226" t="s">
        <v>141</v>
      </c>
      <c r="E155" s="237" t="s">
        <v>19</v>
      </c>
      <c r="F155" s="238" t="s">
        <v>982</v>
      </c>
      <c r="G155" s="236"/>
      <c r="H155" s="239">
        <v>117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141</v>
      </c>
      <c r="AU155" s="245" t="s">
        <v>82</v>
      </c>
      <c r="AV155" s="14" t="s">
        <v>82</v>
      </c>
      <c r="AW155" s="14" t="s">
        <v>33</v>
      </c>
      <c r="AX155" s="14" t="s">
        <v>80</v>
      </c>
      <c r="AY155" s="245" t="s">
        <v>130</v>
      </c>
    </row>
    <row r="156" spans="1:65" s="2" customFormat="1" ht="24.15" customHeight="1">
      <c r="A156" s="40"/>
      <c r="B156" s="41"/>
      <c r="C156" s="206" t="s">
        <v>270</v>
      </c>
      <c r="D156" s="206" t="s">
        <v>132</v>
      </c>
      <c r="E156" s="207" t="s">
        <v>356</v>
      </c>
      <c r="F156" s="208" t="s">
        <v>357</v>
      </c>
      <c r="G156" s="209" t="s">
        <v>135</v>
      </c>
      <c r="H156" s="210">
        <v>35</v>
      </c>
      <c r="I156" s="211"/>
      <c r="J156" s="212">
        <f>ROUND(I156*H156,2)</f>
        <v>0</v>
      </c>
      <c r="K156" s="208" t="s">
        <v>136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137</v>
      </c>
      <c r="AT156" s="217" t="s">
        <v>132</v>
      </c>
      <c r="AU156" s="217" t="s">
        <v>82</v>
      </c>
      <c r="AY156" s="19" t="s">
        <v>130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137</v>
      </c>
      <c r="BM156" s="217" t="s">
        <v>983</v>
      </c>
    </row>
    <row r="157" spans="1:47" s="2" customFormat="1" ht="12">
      <c r="A157" s="40"/>
      <c r="B157" s="41"/>
      <c r="C157" s="42"/>
      <c r="D157" s="219" t="s">
        <v>139</v>
      </c>
      <c r="E157" s="42"/>
      <c r="F157" s="220" t="s">
        <v>359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139</v>
      </c>
      <c r="AU157" s="19" t="s">
        <v>82</v>
      </c>
    </row>
    <row r="158" spans="1:51" s="13" customFormat="1" ht="12">
      <c r="A158" s="13"/>
      <c r="B158" s="224"/>
      <c r="C158" s="225"/>
      <c r="D158" s="226" t="s">
        <v>141</v>
      </c>
      <c r="E158" s="227" t="s">
        <v>19</v>
      </c>
      <c r="F158" s="228" t="s">
        <v>340</v>
      </c>
      <c r="G158" s="225"/>
      <c r="H158" s="227" t="s">
        <v>19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141</v>
      </c>
      <c r="AU158" s="234" t="s">
        <v>82</v>
      </c>
      <c r="AV158" s="13" t="s">
        <v>80</v>
      </c>
      <c r="AW158" s="13" t="s">
        <v>33</v>
      </c>
      <c r="AX158" s="13" t="s">
        <v>72</v>
      </c>
      <c r="AY158" s="234" t="s">
        <v>130</v>
      </c>
    </row>
    <row r="159" spans="1:51" s="14" customFormat="1" ht="12">
      <c r="A159" s="14"/>
      <c r="B159" s="235"/>
      <c r="C159" s="236"/>
      <c r="D159" s="226" t="s">
        <v>141</v>
      </c>
      <c r="E159" s="237" t="s">
        <v>19</v>
      </c>
      <c r="F159" s="238" t="s">
        <v>348</v>
      </c>
      <c r="G159" s="236"/>
      <c r="H159" s="239">
        <v>35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141</v>
      </c>
      <c r="AU159" s="245" t="s">
        <v>82</v>
      </c>
      <c r="AV159" s="14" t="s">
        <v>82</v>
      </c>
      <c r="AW159" s="14" t="s">
        <v>33</v>
      </c>
      <c r="AX159" s="14" t="s">
        <v>80</v>
      </c>
      <c r="AY159" s="245" t="s">
        <v>130</v>
      </c>
    </row>
    <row r="160" spans="1:65" s="2" customFormat="1" ht="16.5" customHeight="1">
      <c r="A160" s="40"/>
      <c r="B160" s="41"/>
      <c r="C160" s="206" t="s">
        <v>277</v>
      </c>
      <c r="D160" s="206" t="s">
        <v>132</v>
      </c>
      <c r="E160" s="207" t="s">
        <v>361</v>
      </c>
      <c r="F160" s="208" t="s">
        <v>362</v>
      </c>
      <c r="G160" s="209" t="s">
        <v>135</v>
      </c>
      <c r="H160" s="210">
        <v>35</v>
      </c>
      <c r="I160" s="211"/>
      <c r="J160" s="212">
        <f>ROUND(I160*H160,2)</f>
        <v>0</v>
      </c>
      <c r="K160" s="208" t="s">
        <v>136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137</v>
      </c>
      <c r="AT160" s="217" t="s">
        <v>132</v>
      </c>
      <c r="AU160" s="217" t="s">
        <v>82</v>
      </c>
      <c r="AY160" s="19" t="s">
        <v>130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137</v>
      </c>
      <c r="BM160" s="217" t="s">
        <v>984</v>
      </c>
    </row>
    <row r="161" spans="1:47" s="2" customFormat="1" ht="12">
      <c r="A161" s="40"/>
      <c r="B161" s="41"/>
      <c r="C161" s="42"/>
      <c r="D161" s="219" t="s">
        <v>139</v>
      </c>
      <c r="E161" s="42"/>
      <c r="F161" s="220" t="s">
        <v>364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139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141</v>
      </c>
      <c r="E162" s="227" t="s">
        <v>19</v>
      </c>
      <c r="F162" s="228" t="s">
        <v>365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141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130</v>
      </c>
    </row>
    <row r="163" spans="1:51" s="14" customFormat="1" ht="12">
      <c r="A163" s="14"/>
      <c r="B163" s="235"/>
      <c r="C163" s="236"/>
      <c r="D163" s="226" t="s">
        <v>141</v>
      </c>
      <c r="E163" s="237" t="s">
        <v>19</v>
      </c>
      <c r="F163" s="238" t="s">
        <v>348</v>
      </c>
      <c r="G163" s="236"/>
      <c r="H163" s="239">
        <v>35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141</v>
      </c>
      <c r="AU163" s="245" t="s">
        <v>82</v>
      </c>
      <c r="AV163" s="14" t="s">
        <v>82</v>
      </c>
      <c r="AW163" s="14" t="s">
        <v>33</v>
      </c>
      <c r="AX163" s="14" t="s">
        <v>80</v>
      </c>
      <c r="AY163" s="245" t="s">
        <v>130</v>
      </c>
    </row>
    <row r="164" spans="1:65" s="2" customFormat="1" ht="24.15" customHeight="1">
      <c r="A164" s="40"/>
      <c r="B164" s="41"/>
      <c r="C164" s="206" t="s">
        <v>283</v>
      </c>
      <c r="D164" s="206" t="s">
        <v>132</v>
      </c>
      <c r="E164" s="207" t="s">
        <v>367</v>
      </c>
      <c r="F164" s="208" t="s">
        <v>368</v>
      </c>
      <c r="G164" s="209" t="s">
        <v>135</v>
      </c>
      <c r="H164" s="210">
        <v>35</v>
      </c>
      <c r="I164" s="211"/>
      <c r="J164" s="212">
        <f>ROUND(I164*H164,2)</f>
        <v>0</v>
      </c>
      <c r="K164" s="208" t="s">
        <v>136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137</v>
      </c>
      <c r="AT164" s="217" t="s">
        <v>132</v>
      </c>
      <c r="AU164" s="217" t="s">
        <v>82</v>
      </c>
      <c r="AY164" s="19" t="s">
        <v>130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137</v>
      </c>
      <c r="BM164" s="217" t="s">
        <v>985</v>
      </c>
    </row>
    <row r="165" spans="1:47" s="2" customFormat="1" ht="12">
      <c r="A165" s="40"/>
      <c r="B165" s="41"/>
      <c r="C165" s="42"/>
      <c r="D165" s="219" t="s">
        <v>139</v>
      </c>
      <c r="E165" s="42"/>
      <c r="F165" s="220" t="s">
        <v>370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139</v>
      </c>
      <c r="AU165" s="19" t="s">
        <v>82</v>
      </c>
    </row>
    <row r="166" spans="1:51" s="13" customFormat="1" ht="12">
      <c r="A166" s="13"/>
      <c r="B166" s="224"/>
      <c r="C166" s="225"/>
      <c r="D166" s="226" t="s">
        <v>141</v>
      </c>
      <c r="E166" s="227" t="s">
        <v>19</v>
      </c>
      <c r="F166" s="228" t="s">
        <v>340</v>
      </c>
      <c r="G166" s="225"/>
      <c r="H166" s="227" t="s">
        <v>19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141</v>
      </c>
      <c r="AU166" s="234" t="s">
        <v>82</v>
      </c>
      <c r="AV166" s="13" t="s">
        <v>80</v>
      </c>
      <c r="AW166" s="13" t="s">
        <v>33</v>
      </c>
      <c r="AX166" s="13" t="s">
        <v>72</v>
      </c>
      <c r="AY166" s="234" t="s">
        <v>130</v>
      </c>
    </row>
    <row r="167" spans="1:51" s="14" customFormat="1" ht="12">
      <c r="A167" s="14"/>
      <c r="B167" s="235"/>
      <c r="C167" s="236"/>
      <c r="D167" s="226" t="s">
        <v>141</v>
      </c>
      <c r="E167" s="237" t="s">
        <v>19</v>
      </c>
      <c r="F167" s="238" t="s">
        <v>348</v>
      </c>
      <c r="G167" s="236"/>
      <c r="H167" s="239">
        <v>35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141</v>
      </c>
      <c r="AU167" s="245" t="s">
        <v>82</v>
      </c>
      <c r="AV167" s="14" t="s">
        <v>82</v>
      </c>
      <c r="AW167" s="14" t="s">
        <v>33</v>
      </c>
      <c r="AX167" s="14" t="s">
        <v>80</v>
      </c>
      <c r="AY167" s="245" t="s">
        <v>130</v>
      </c>
    </row>
    <row r="168" spans="1:65" s="2" customFormat="1" ht="37.8" customHeight="1">
      <c r="A168" s="40"/>
      <c r="B168" s="41"/>
      <c r="C168" s="206" t="s">
        <v>289</v>
      </c>
      <c r="D168" s="206" t="s">
        <v>132</v>
      </c>
      <c r="E168" s="207" t="s">
        <v>914</v>
      </c>
      <c r="F168" s="208" t="s">
        <v>915</v>
      </c>
      <c r="G168" s="209" t="s">
        <v>135</v>
      </c>
      <c r="H168" s="210">
        <v>12</v>
      </c>
      <c r="I168" s="211"/>
      <c r="J168" s="212">
        <f>ROUND(I168*H168,2)</f>
        <v>0</v>
      </c>
      <c r="K168" s="208" t="s">
        <v>136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0.11162</v>
      </c>
      <c r="R168" s="215">
        <f>Q168*H168</f>
        <v>1.33944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137</v>
      </c>
      <c r="AT168" s="217" t="s">
        <v>132</v>
      </c>
      <c r="AU168" s="217" t="s">
        <v>82</v>
      </c>
      <c r="AY168" s="19" t="s">
        <v>130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137</v>
      </c>
      <c r="BM168" s="217" t="s">
        <v>986</v>
      </c>
    </row>
    <row r="169" spans="1:47" s="2" customFormat="1" ht="12">
      <c r="A169" s="40"/>
      <c r="B169" s="41"/>
      <c r="C169" s="42"/>
      <c r="D169" s="219" t="s">
        <v>139</v>
      </c>
      <c r="E169" s="42"/>
      <c r="F169" s="220" t="s">
        <v>917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139</v>
      </c>
      <c r="AU169" s="19" t="s">
        <v>82</v>
      </c>
    </row>
    <row r="170" spans="1:65" s="2" customFormat="1" ht="16.5" customHeight="1">
      <c r="A170" s="40"/>
      <c r="B170" s="41"/>
      <c r="C170" s="257" t="s">
        <v>172</v>
      </c>
      <c r="D170" s="257" t="s">
        <v>284</v>
      </c>
      <c r="E170" s="258" t="s">
        <v>392</v>
      </c>
      <c r="F170" s="259" t="s">
        <v>393</v>
      </c>
      <c r="G170" s="260" t="s">
        <v>135</v>
      </c>
      <c r="H170" s="261">
        <v>12.24</v>
      </c>
      <c r="I170" s="262"/>
      <c r="J170" s="263">
        <f>ROUND(I170*H170,2)</f>
        <v>0</v>
      </c>
      <c r="K170" s="259" t="s">
        <v>136</v>
      </c>
      <c r="L170" s="264"/>
      <c r="M170" s="265" t="s">
        <v>19</v>
      </c>
      <c r="N170" s="266" t="s">
        <v>43</v>
      </c>
      <c r="O170" s="86"/>
      <c r="P170" s="215">
        <f>O170*H170</f>
        <v>0</v>
      </c>
      <c r="Q170" s="215">
        <v>0.176</v>
      </c>
      <c r="R170" s="215">
        <f>Q170*H170</f>
        <v>2.1542399999999997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178</v>
      </c>
      <c r="AT170" s="217" t="s">
        <v>284</v>
      </c>
      <c r="AU170" s="217" t="s">
        <v>82</v>
      </c>
      <c r="AY170" s="19" t="s">
        <v>130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137</v>
      </c>
      <c r="BM170" s="217" t="s">
        <v>987</v>
      </c>
    </row>
    <row r="171" spans="1:51" s="14" customFormat="1" ht="12">
      <c r="A171" s="14"/>
      <c r="B171" s="235"/>
      <c r="C171" s="236"/>
      <c r="D171" s="226" t="s">
        <v>141</v>
      </c>
      <c r="E171" s="236"/>
      <c r="F171" s="238" t="s">
        <v>988</v>
      </c>
      <c r="G171" s="236"/>
      <c r="H171" s="239">
        <v>12.24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141</v>
      </c>
      <c r="AU171" s="245" t="s">
        <v>82</v>
      </c>
      <c r="AV171" s="14" t="s">
        <v>82</v>
      </c>
      <c r="AW171" s="14" t="s">
        <v>4</v>
      </c>
      <c r="AX171" s="14" t="s">
        <v>80</v>
      </c>
      <c r="AY171" s="245" t="s">
        <v>130</v>
      </c>
    </row>
    <row r="172" spans="1:65" s="2" customFormat="1" ht="37.8" customHeight="1">
      <c r="A172" s="40"/>
      <c r="B172" s="41"/>
      <c r="C172" s="206" t="s">
        <v>300</v>
      </c>
      <c r="D172" s="206" t="s">
        <v>132</v>
      </c>
      <c r="E172" s="207" t="s">
        <v>989</v>
      </c>
      <c r="F172" s="208" t="s">
        <v>990</v>
      </c>
      <c r="G172" s="209" t="s">
        <v>135</v>
      </c>
      <c r="H172" s="210">
        <v>105</v>
      </c>
      <c r="I172" s="211"/>
      <c r="J172" s="212">
        <f>ROUND(I172*H172,2)</f>
        <v>0</v>
      </c>
      <c r="K172" s="208" t="s">
        <v>136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0.098</v>
      </c>
      <c r="R172" s="215">
        <f>Q172*H172</f>
        <v>10.290000000000001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137</v>
      </c>
      <c r="AT172" s="217" t="s">
        <v>132</v>
      </c>
      <c r="AU172" s="217" t="s">
        <v>82</v>
      </c>
      <c r="AY172" s="19" t="s">
        <v>130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137</v>
      </c>
      <c r="BM172" s="217" t="s">
        <v>991</v>
      </c>
    </row>
    <row r="173" spans="1:47" s="2" customFormat="1" ht="12">
      <c r="A173" s="40"/>
      <c r="B173" s="41"/>
      <c r="C173" s="42"/>
      <c r="D173" s="219" t="s">
        <v>139</v>
      </c>
      <c r="E173" s="42"/>
      <c r="F173" s="220" t="s">
        <v>992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139</v>
      </c>
      <c r="AU173" s="19" t="s">
        <v>82</v>
      </c>
    </row>
    <row r="174" spans="1:51" s="13" customFormat="1" ht="12">
      <c r="A174" s="13"/>
      <c r="B174" s="224"/>
      <c r="C174" s="225"/>
      <c r="D174" s="226" t="s">
        <v>141</v>
      </c>
      <c r="E174" s="227" t="s">
        <v>19</v>
      </c>
      <c r="F174" s="228" t="s">
        <v>353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141</v>
      </c>
      <c r="AU174" s="234" t="s">
        <v>82</v>
      </c>
      <c r="AV174" s="13" t="s">
        <v>80</v>
      </c>
      <c r="AW174" s="13" t="s">
        <v>33</v>
      </c>
      <c r="AX174" s="13" t="s">
        <v>72</v>
      </c>
      <c r="AY174" s="234" t="s">
        <v>130</v>
      </c>
    </row>
    <row r="175" spans="1:51" s="14" customFormat="1" ht="12">
      <c r="A175" s="14"/>
      <c r="B175" s="235"/>
      <c r="C175" s="236"/>
      <c r="D175" s="226" t="s">
        <v>141</v>
      </c>
      <c r="E175" s="237" t="s">
        <v>19</v>
      </c>
      <c r="F175" s="238" t="s">
        <v>681</v>
      </c>
      <c r="G175" s="236"/>
      <c r="H175" s="239">
        <v>105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141</v>
      </c>
      <c r="AU175" s="245" t="s">
        <v>82</v>
      </c>
      <c r="AV175" s="14" t="s">
        <v>82</v>
      </c>
      <c r="AW175" s="14" t="s">
        <v>33</v>
      </c>
      <c r="AX175" s="14" t="s">
        <v>80</v>
      </c>
      <c r="AY175" s="245" t="s">
        <v>130</v>
      </c>
    </row>
    <row r="176" spans="1:65" s="2" customFormat="1" ht="16.5" customHeight="1">
      <c r="A176" s="40"/>
      <c r="B176" s="41"/>
      <c r="C176" s="257" t="s">
        <v>307</v>
      </c>
      <c r="D176" s="257" t="s">
        <v>284</v>
      </c>
      <c r="E176" s="258" t="s">
        <v>993</v>
      </c>
      <c r="F176" s="259" t="s">
        <v>994</v>
      </c>
      <c r="G176" s="260" t="s">
        <v>135</v>
      </c>
      <c r="H176" s="261">
        <v>107.1</v>
      </c>
      <c r="I176" s="262"/>
      <c r="J176" s="263">
        <f>ROUND(I176*H176,2)</f>
        <v>0</v>
      </c>
      <c r="K176" s="259" t="s">
        <v>136</v>
      </c>
      <c r="L176" s="264"/>
      <c r="M176" s="265" t="s">
        <v>19</v>
      </c>
      <c r="N176" s="266" t="s">
        <v>43</v>
      </c>
      <c r="O176" s="86"/>
      <c r="P176" s="215">
        <f>O176*H176</f>
        <v>0</v>
      </c>
      <c r="Q176" s="215">
        <v>0.145</v>
      </c>
      <c r="R176" s="215">
        <f>Q176*H176</f>
        <v>15.529499999999999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178</v>
      </c>
      <c r="AT176" s="217" t="s">
        <v>284</v>
      </c>
      <c r="AU176" s="217" t="s">
        <v>82</v>
      </c>
      <c r="AY176" s="19" t="s">
        <v>130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137</v>
      </c>
      <c r="BM176" s="217" t="s">
        <v>995</v>
      </c>
    </row>
    <row r="177" spans="1:51" s="14" customFormat="1" ht="12">
      <c r="A177" s="14"/>
      <c r="B177" s="235"/>
      <c r="C177" s="236"/>
      <c r="D177" s="226" t="s">
        <v>141</v>
      </c>
      <c r="E177" s="236"/>
      <c r="F177" s="238" t="s">
        <v>996</v>
      </c>
      <c r="G177" s="236"/>
      <c r="H177" s="239">
        <v>107.1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141</v>
      </c>
      <c r="AU177" s="245" t="s">
        <v>82</v>
      </c>
      <c r="AV177" s="14" t="s">
        <v>82</v>
      </c>
      <c r="AW177" s="14" t="s">
        <v>4</v>
      </c>
      <c r="AX177" s="14" t="s">
        <v>80</v>
      </c>
      <c r="AY177" s="245" t="s">
        <v>130</v>
      </c>
    </row>
    <row r="178" spans="1:63" s="12" customFormat="1" ht="22.8" customHeight="1">
      <c r="A178" s="12"/>
      <c r="B178" s="190"/>
      <c r="C178" s="191"/>
      <c r="D178" s="192" t="s">
        <v>71</v>
      </c>
      <c r="E178" s="204" t="s">
        <v>190</v>
      </c>
      <c r="F178" s="204" t="s">
        <v>498</v>
      </c>
      <c r="G178" s="191"/>
      <c r="H178" s="191"/>
      <c r="I178" s="194"/>
      <c r="J178" s="205">
        <f>BK178</f>
        <v>0</v>
      </c>
      <c r="K178" s="191"/>
      <c r="L178" s="196"/>
      <c r="M178" s="197"/>
      <c r="N178" s="198"/>
      <c r="O178" s="198"/>
      <c r="P178" s="199">
        <f>SUM(P179:P212)</f>
        <v>0</v>
      </c>
      <c r="Q178" s="198"/>
      <c r="R178" s="199">
        <f>SUM(R179:R212)</f>
        <v>31.791395</v>
      </c>
      <c r="S178" s="198"/>
      <c r="T178" s="200">
        <f>SUM(T179:T212)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1" t="s">
        <v>80</v>
      </c>
      <c r="AT178" s="202" t="s">
        <v>71</v>
      </c>
      <c r="AU178" s="202" t="s">
        <v>80</v>
      </c>
      <c r="AY178" s="201" t="s">
        <v>130</v>
      </c>
      <c r="BK178" s="203">
        <f>SUM(BK179:BK212)</f>
        <v>0</v>
      </c>
    </row>
    <row r="179" spans="1:65" s="2" customFormat="1" ht="24.15" customHeight="1">
      <c r="A179" s="40"/>
      <c r="B179" s="41"/>
      <c r="C179" s="206" t="s">
        <v>313</v>
      </c>
      <c r="D179" s="206" t="s">
        <v>132</v>
      </c>
      <c r="E179" s="207" t="s">
        <v>555</v>
      </c>
      <c r="F179" s="208" t="s">
        <v>556</v>
      </c>
      <c r="G179" s="209" t="s">
        <v>181</v>
      </c>
      <c r="H179" s="210">
        <v>93</v>
      </c>
      <c r="I179" s="211"/>
      <c r="J179" s="212">
        <f>ROUND(I179*H179,2)</f>
        <v>0</v>
      </c>
      <c r="K179" s="208" t="s">
        <v>136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0.1554</v>
      </c>
      <c r="R179" s="215">
        <f>Q179*H179</f>
        <v>14.452200000000001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137</v>
      </c>
      <c r="AT179" s="217" t="s">
        <v>132</v>
      </c>
      <c r="AU179" s="217" t="s">
        <v>82</v>
      </c>
      <c r="AY179" s="19" t="s">
        <v>130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137</v>
      </c>
      <c r="BM179" s="217" t="s">
        <v>997</v>
      </c>
    </row>
    <row r="180" spans="1:47" s="2" customFormat="1" ht="12">
      <c r="A180" s="40"/>
      <c r="B180" s="41"/>
      <c r="C180" s="42"/>
      <c r="D180" s="219" t="s">
        <v>139</v>
      </c>
      <c r="E180" s="42"/>
      <c r="F180" s="220" t="s">
        <v>558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139</v>
      </c>
      <c r="AU180" s="19" t="s">
        <v>82</v>
      </c>
    </row>
    <row r="181" spans="1:51" s="13" customFormat="1" ht="12">
      <c r="A181" s="13"/>
      <c r="B181" s="224"/>
      <c r="C181" s="225"/>
      <c r="D181" s="226" t="s">
        <v>141</v>
      </c>
      <c r="E181" s="227" t="s">
        <v>19</v>
      </c>
      <c r="F181" s="228" t="s">
        <v>185</v>
      </c>
      <c r="G181" s="225"/>
      <c r="H181" s="227" t="s">
        <v>19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141</v>
      </c>
      <c r="AU181" s="234" t="s">
        <v>82</v>
      </c>
      <c r="AV181" s="13" t="s">
        <v>80</v>
      </c>
      <c r="AW181" s="13" t="s">
        <v>33</v>
      </c>
      <c r="AX181" s="13" t="s">
        <v>72</v>
      </c>
      <c r="AY181" s="234" t="s">
        <v>130</v>
      </c>
    </row>
    <row r="182" spans="1:51" s="14" customFormat="1" ht="12">
      <c r="A182" s="14"/>
      <c r="B182" s="235"/>
      <c r="C182" s="236"/>
      <c r="D182" s="226" t="s">
        <v>141</v>
      </c>
      <c r="E182" s="237" t="s">
        <v>19</v>
      </c>
      <c r="F182" s="238" t="s">
        <v>532</v>
      </c>
      <c r="G182" s="236"/>
      <c r="H182" s="239">
        <v>80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141</v>
      </c>
      <c r="AU182" s="245" t="s">
        <v>82</v>
      </c>
      <c r="AV182" s="14" t="s">
        <v>82</v>
      </c>
      <c r="AW182" s="14" t="s">
        <v>33</v>
      </c>
      <c r="AX182" s="14" t="s">
        <v>72</v>
      </c>
      <c r="AY182" s="245" t="s">
        <v>130</v>
      </c>
    </row>
    <row r="183" spans="1:51" s="13" customFormat="1" ht="12">
      <c r="A183" s="13"/>
      <c r="B183" s="224"/>
      <c r="C183" s="225"/>
      <c r="D183" s="226" t="s">
        <v>141</v>
      </c>
      <c r="E183" s="227" t="s">
        <v>19</v>
      </c>
      <c r="F183" s="228" t="s">
        <v>560</v>
      </c>
      <c r="G183" s="225"/>
      <c r="H183" s="227" t="s">
        <v>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141</v>
      </c>
      <c r="AU183" s="234" t="s">
        <v>82</v>
      </c>
      <c r="AV183" s="13" t="s">
        <v>80</v>
      </c>
      <c r="AW183" s="13" t="s">
        <v>33</v>
      </c>
      <c r="AX183" s="13" t="s">
        <v>72</v>
      </c>
      <c r="AY183" s="234" t="s">
        <v>130</v>
      </c>
    </row>
    <row r="184" spans="1:51" s="14" customFormat="1" ht="12">
      <c r="A184" s="14"/>
      <c r="B184" s="235"/>
      <c r="C184" s="236"/>
      <c r="D184" s="226" t="s">
        <v>141</v>
      </c>
      <c r="E184" s="237" t="s">
        <v>19</v>
      </c>
      <c r="F184" s="238" t="s">
        <v>178</v>
      </c>
      <c r="G184" s="236"/>
      <c r="H184" s="239">
        <v>8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141</v>
      </c>
      <c r="AU184" s="245" t="s">
        <v>82</v>
      </c>
      <c r="AV184" s="14" t="s">
        <v>82</v>
      </c>
      <c r="AW184" s="14" t="s">
        <v>33</v>
      </c>
      <c r="AX184" s="14" t="s">
        <v>72</v>
      </c>
      <c r="AY184" s="245" t="s">
        <v>130</v>
      </c>
    </row>
    <row r="185" spans="1:51" s="13" customFormat="1" ht="12">
      <c r="A185" s="13"/>
      <c r="B185" s="224"/>
      <c r="C185" s="225"/>
      <c r="D185" s="226" t="s">
        <v>141</v>
      </c>
      <c r="E185" s="227" t="s">
        <v>19</v>
      </c>
      <c r="F185" s="228" t="s">
        <v>561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141</v>
      </c>
      <c r="AU185" s="234" t="s">
        <v>82</v>
      </c>
      <c r="AV185" s="13" t="s">
        <v>80</v>
      </c>
      <c r="AW185" s="13" t="s">
        <v>33</v>
      </c>
      <c r="AX185" s="13" t="s">
        <v>72</v>
      </c>
      <c r="AY185" s="234" t="s">
        <v>130</v>
      </c>
    </row>
    <row r="186" spans="1:51" s="14" customFormat="1" ht="12">
      <c r="A186" s="14"/>
      <c r="B186" s="235"/>
      <c r="C186" s="236"/>
      <c r="D186" s="226" t="s">
        <v>141</v>
      </c>
      <c r="E186" s="237" t="s">
        <v>19</v>
      </c>
      <c r="F186" s="238" t="s">
        <v>159</v>
      </c>
      <c r="G186" s="236"/>
      <c r="H186" s="239">
        <v>5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141</v>
      </c>
      <c r="AU186" s="245" t="s">
        <v>82</v>
      </c>
      <c r="AV186" s="14" t="s">
        <v>82</v>
      </c>
      <c r="AW186" s="14" t="s">
        <v>33</v>
      </c>
      <c r="AX186" s="14" t="s">
        <v>72</v>
      </c>
      <c r="AY186" s="245" t="s">
        <v>130</v>
      </c>
    </row>
    <row r="187" spans="1:51" s="15" customFormat="1" ht="12">
      <c r="A187" s="15"/>
      <c r="B187" s="246"/>
      <c r="C187" s="247"/>
      <c r="D187" s="226" t="s">
        <v>141</v>
      </c>
      <c r="E187" s="248" t="s">
        <v>19</v>
      </c>
      <c r="F187" s="249" t="s">
        <v>189</v>
      </c>
      <c r="G187" s="247"/>
      <c r="H187" s="250">
        <v>93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6" t="s">
        <v>141</v>
      </c>
      <c r="AU187" s="256" t="s">
        <v>82</v>
      </c>
      <c r="AV187" s="15" t="s">
        <v>137</v>
      </c>
      <c r="AW187" s="15" t="s">
        <v>33</v>
      </c>
      <c r="AX187" s="15" t="s">
        <v>80</v>
      </c>
      <c r="AY187" s="256" t="s">
        <v>130</v>
      </c>
    </row>
    <row r="188" spans="1:65" s="2" customFormat="1" ht="16.5" customHeight="1">
      <c r="A188" s="40"/>
      <c r="B188" s="41"/>
      <c r="C188" s="257" t="s">
        <v>319</v>
      </c>
      <c r="D188" s="257" t="s">
        <v>284</v>
      </c>
      <c r="E188" s="258" t="s">
        <v>563</v>
      </c>
      <c r="F188" s="259" t="s">
        <v>564</v>
      </c>
      <c r="G188" s="260" t="s">
        <v>181</v>
      </c>
      <c r="H188" s="261">
        <v>81.6</v>
      </c>
      <c r="I188" s="262"/>
      <c r="J188" s="263">
        <f>ROUND(I188*H188,2)</f>
        <v>0</v>
      </c>
      <c r="K188" s="259" t="s">
        <v>136</v>
      </c>
      <c r="L188" s="264"/>
      <c r="M188" s="265" t="s">
        <v>19</v>
      </c>
      <c r="N188" s="266" t="s">
        <v>43</v>
      </c>
      <c r="O188" s="86"/>
      <c r="P188" s="215">
        <f>O188*H188</f>
        <v>0</v>
      </c>
      <c r="Q188" s="215">
        <v>0.08</v>
      </c>
      <c r="R188" s="215">
        <f>Q188*H188</f>
        <v>6.528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178</v>
      </c>
      <c r="AT188" s="217" t="s">
        <v>284</v>
      </c>
      <c r="AU188" s="217" t="s">
        <v>82</v>
      </c>
      <c r="AY188" s="19" t="s">
        <v>130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137</v>
      </c>
      <c r="BM188" s="217" t="s">
        <v>998</v>
      </c>
    </row>
    <row r="189" spans="1:51" s="14" customFormat="1" ht="12">
      <c r="A189" s="14"/>
      <c r="B189" s="235"/>
      <c r="C189" s="236"/>
      <c r="D189" s="226" t="s">
        <v>141</v>
      </c>
      <c r="E189" s="236"/>
      <c r="F189" s="238" t="s">
        <v>999</v>
      </c>
      <c r="G189" s="236"/>
      <c r="H189" s="239">
        <v>81.6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141</v>
      </c>
      <c r="AU189" s="245" t="s">
        <v>82</v>
      </c>
      <c r="AV189" s="14" t="s">
        <v>82</v>
      </c>
      <c r="AW189" s="14" t="s">
        <v>4</v>
      </c>
      <c r="AX189" s="14" t="s">
        <v>80</v>
      </c>
      <c r="AY189" s="245" t="s">
        <v>130</v>
      </c>
    </row>
    <row r="190" spans="1:65" s="2" customFormat="1" ht="16.5" customHeight="1">
      <c r="A190" s="40"/>
      <c r="B190" s="41"/>
      <c r="C190" s="257" t="s">
        <v>323</v>
      </c>
      <c r="D190" s="257" t="s">
        <v>284</v>
      </c>
      <c r="E190" s="258" t="s">
        <v>568</v>
      </c>
      <c r="F190" s="259" t="s">
        <v>569</v>
      </c>
      <c r="G190" s="260" t="s">
        <v>181</v>
      </c>
      <c r="H190" s="261">
        <v>8.16</v>
      </c>
      <c r="I190" s="262"/>
      <c r="J190" s="263">
        <f>ROUND(I190*H190,2)</f>
        <v>0</v>
      </c>
      <c r="K190" s="259" t="s">
        <v>136</v>
      </c>
      <c r="L190" s="264"/>
      <c r="M190" s="265" t="s">
        <v>19</v>
      </c>
      <c r="N190" s="266" t="s">
        <v>43</v>
      </c>
      <c r="O190" s="86"/>
      <c r="P190" s="215">
        <f>O190*H190</f>
        <v>0</v>
      </c>
      <c r="Q190" s="215">
        <v>0.0483</v>
      </c>
      <c r="R190" s="215">
        <f>Q190*H190</f>
        <v>0.39412800000000003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178</v>
      </c>
      <c r="AT190" s="217" t="s">
        <v>284</v>
      </c>
      <c r="AU190" s="217" t="s">
        <v>82</v>
      </c>
      <c r="AY190" s="19" t="s">
        <v>130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137</v>
      </c>
      <c r="BM190" s="217" t="s">
        <v>1000</v>
      </c>
    </row>
    <row r="191" spans="1:51" s="14" customFormat="1" ht="12">
      <c r="A191" s="14"/>
      <c r="B191" s="235"/>
      <c r="C191" s="236"/>
      <c r="D191" s="226" t="s">
        <v>141</v>
      </c>
      <c r="E191" s="236"/>
      <c r="F191" s="238" t="s">
        <v>576</v>
      </c>
      <c r="G191" s="236"/>
      <c r="H191" s="239">
        <v>8.16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141</v>
      </c>
      <c r="AU191" s="245" t="s">
        <v>82</v>
      </c>
      <c r="AV191" s="14" t="s">
        <v>82</v>
      </c>
      <c r="AW191" s="14" t="s">
        <v>4</v>
      </c>
      <c r="AX191" s="14" t="s">
        <v>80</v>
      </c>
      <c r="AY191" s="245" t="s">
        <v>130</v>
      </c>
    </row>
    <row r="192" spans="1:65" s="2" customFormat="1" ht="16.5" customHeight="1">
      <c r="A192" s="40"/>
      <c r="B192" s="41"/>
      <c r="C192" s="257" t="s">
        <v>328</v>
      </c>
      <c r="D192" s="257" t="s">
        <v>284</v>
      </c>
      <c r="E192" s="258" t="s">
        <v>573</v>
      </c>
      <c r="F192" s="259" t="s">
        <v>574</v>
      </c>
      <c r="G192" s="260" t="s">
        <v>181</v>
      </c>
      <c r="H192" s="261">
        <v>5.1</v>
      </c>
      <c r="I192" s="262"/>
      <c r="J192" s="263">
        <f>ROUND(I192*H192,2)</f>
        <v>0</v>
      </c>
      <c r="K192" s="259" t="s">
        <v>136</v>
      </c>
      <c r="L192" s="264"/>
      <c r="M192" s="265" t="s">
        <v>19</v>
      </c>
      <c r="N192" s="266" t="s">
        <v>43</v>
      </c>
      <c r="O192" s="86"/>
      <c r="P192" s="215">
        <f>O192*H192</f>
        <v>0</v>
      </c>
      <c r="Q192" s="215">
        <v>0.06567</v>
      </c>
      <c r="R192" s="215">
        <f>Q192*H192</f>
        <v>0.334917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178</v>
      </c>
      <c r="AT192" s="217" t="s">
        <v>284</v>
      </c>
      <c r="AU192" s="217" t="s">
        <v>82</v>
      </c>
      <c r="AY192" s="19" t="s">
        <v>130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137</v>
      </c>
      <c r="BM192" s="217" t="s">
        <v>1001</v>
      </c>
    </row>
    <row r="193" spans="1:51" s="14" customFormat="1" ht="12">
      <c r="A193" s="14"/>
      <c r="B193" s="235"/>
      <c r="C193" s="236"/>
      <c r="D193" s="226" t="s">
        <v>141</v>
      </c>
      <c r="E193" s="236"/>
      <c r="F193" s="238" t="s">
        <v>1002</v>
      </c>
      <c r="G193" s="236"/>
      <c r="H193" s="239">
        <v>5.1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141</v>
      </c>
      <c r="AU193" s="245" t="s">
        <v>82</v>
      </c>
      <c r="AV193" s="14" t="s">
        <v>82</v>
      </c>
      <c r="AW193" s="14" t="s">
        <v>4</v>
      </c>
      <c r="AX193" s="14" t="s">
        <v>80</v>
      </c>
      <c r="AY193" s="245" t="s">
        <v>130</v>
      </c>
    </row>
    <row r="194" spans="1:65" s="2" customFormat="1" ht="24.15" customHeight="1">
      <c r="A194" s="40"/>
      <c r="B194" s="41"/>
      <c r="C194" s="206" t="s">
        <v>335</v>
      </c>
      <c r="D194" s="206" t="s">
        <v>132</v>
      </c>
      <c r="E194" s="207" t="s">
        <v>583</v>
      </c>
      <c r="F194" s="208" t="s">
        <v>584</v>
      </c>
      <c r="G194" s="209" t="s">
        <v>181</v>
      </c>
      <c r="H194" s="210">
        <v>57</v>
      </c>
      <c r="I194" s="211"/>
      <c r="J194" s="212">
        <f>ROUND(I194*H194,2)</f>
        <v>0</v>
      </c>
      <c r="K194" s="208" t="s">
        <v>136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0.1295</v>
      </c>
      <c r="R194" s="215">
        <f>Q194*H194</f>
        <v>7.3815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137</v>
      </c>
      <c r="AT194" s="217" t="s">
        <v>132</v>
      </c>
      <c r="AU194" s="217" t="s">
        <v>82</v>
      </c>
      <c r="AY194" s="19" t="s">
        <v>130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137</v>
      </c>
      <c r="BM194" s="217" t="s">
        <v>1003</v>
      </c>
    </row>
    <row r="195" spans="1:47" s="2" customFormat="1" ht="12">
      <c r="A195" s="40"/>
      <c r="B195" s="41"/>
      <c r="C195" s="42"/>
      <c r="D195" s="219" t="s">
        <v>139</v>
      </c>
      <c r="E195" s="42"/>
      <c r="F195" s="220" t="s">
        <v>586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139</v>
      </c>
      <c r="AU195" s="19" t="s">
        <v>82</v>
      </c>
    </row>
    <row r="196" spans="1:51" s="13" customFormat="1" ht="12">
      <c r="A196" s="13"/>
      <c r="B196" s="224"/>
      <c r="C196" s="225"/>
      <c r="D196" s="226" t="s">
        <v>141</v>
      </c>
      <c r="E196" s="227" t="s">
        <v>19</v>
      </c>
      <c r="F196" s="228" t="s">
        <v>587</v>
      </c>
      <c r="G196" s="225"/>
      <c r="H196" s="227" t="s">
        <v>19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141</v>
      </c>
      <c r="AU196" s="234" t="s">
        <v>82</v>
      </c>
      <c r="AV196" s="13" t="s">
        <v>80</v>
      </c>
      <c r="AW196" s="13" t="s">
        <v>33</v>
      </c>
      <c r="AX196" s="13" t="s">
        <v>72</v>
      </c>
      <c r="AY196" s="234" t="s">
        <v>130</v>
      </c>
    </row>
    <row r="197" spans="1:51" s="14" customFormat="1" ht="12">
      <c r="A197" s="14"/>
      <c r="B197" s="235"/>
      <c r="C197" s="236"/>
      <c r="D197" s="226" t="s">
        <v>141</v>
      </c>
      <c r="E197" s="237" t="s">
        <v>19</v>
      </c>
      <c r="F197" s="238" t="s">
        <v>443</v>
      </c>
      <c r="G197" s="236"/>
      <c r="H197" s="239">
        <v>57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141</v>
      </c>
      <c r="AU197" s="245" t="s">
        <v>82</v>
      </c>
      <c r="AV197" s="14" t="s">
        <v>82</v>
      </c>
      <c r="AW197" s="14" t="s">
        <v>33</v>
      </c>
      <c r="AX197" s="14" t="s">
        <v>80</v>
      </c>
      <c r="AY197" s="245" t="s">
        <v>130</v>
      </c>
    </row>
    <row r="198" spans="1:65" s="2" customFormat="1" ht="16.5" customHeight="1">
      <c r="A198" s="40"/>
      <c r="B198" s="41"/>
      <c r="C198" s="257" t="s">
        <v>341</v>
      </c>
      <c r="D198" s="257" t="s">
        <v>284</v>
      </c>
      <c r="E198" s="258" t="s">
        <v>589</v>
      </c>
      <c r="F198" s="259" t="s">
        <v>590</v>
      </c>
      <c r="G198" s="260" t="s">
        <v>181</v>
      </c>
      <c r="H198" s="261">
        <v>58.14</v>
      </c>
      <c r="I198" s="262"/>
      <c r="J198" s="263">
        <f>ROUND(I198*H198,2)</f>
        <v>0</v>
      </c>
      <c r="K198" s="259" t="s">
        <v>136</v>
      </c>
      <c r="L198" s="264"/>
      <c r="M198" s="265" t="s">
        <v>19</v>
      </c>
      <c r="N198" s="266" t="s">
        <v>43</v>
      </c>
      <c r="O198" s="86"/>
      <c r="P198" s="215">
        <f>O198*H198</f>
        <v>0</v>
      </c>
      <c r="Q198" s="215">
        <v>0.045</v>
      </c>
      <c r="R198" s="215">
        <f>Q198*H198</f>
        <v>2.6163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178</v>
      </c>
      <c r="AT198" s="217" t="s">
        <v>284</v>
      </c>
      <c r="AU198" s="217" t="s">
        <v>82</v>
      </c>
      <c r="AY198" s="19" t="s">
        <v>130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137</v>
      </c>
      <c r="BM198" s="217" t="s">
        <v>1004</v>
      </c>
    </row>
    <row r="199" spans="1:51" s="14" customFormat="1" ht="12">
      <c r="A199" s="14"/>
      <c r="B199" s="235"/>
      <c r="C199" s="236"/>
      <c r="D199" s="226" t="s">
        <v>141</v>
      </c>
      <c r="E199" s="236"/>
      <c r="F199" s="238" t="s">
        <v>592</v>
      </c>
      <c r="G199" s="236"/>
      <c r="H199" s="239">
        <v>58.14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141</v>
      </c>
      <c r="AU199" s="245" t="s">
        <v>82</v>
      </c>
      <c r="AV199" s="14" t="s">
        <v>82</v>
      </c>
      <c r="AW199" s="14" t="s">
        <v>4</v>
      </c>
      <c r="AX199" s="14" t="s">
        <v>80</v>
      </c>
      <c r="AY199" s="245" t="s">
        <v>130</v>
      </c>
    </row>
    <row r="200" spans="1:65" s="2" customFormat="1" ht="24.15" customHeight="1">
      <c r="A200" s="40"/>
      <c r="B200" s="41"/>
      <c r="C200" s="206" t="s">
        <v>348</v>
      </c>
      <c r="D200" s="206" t="s">
        <v>132</v>
      </c>
      <c r="E200" s="207" t="s">
        <v>594</v>
      </c>
      <c r="F200" s="208" t="s">
        <v>595</v>
      </c>
      <c r="G200" s="209" t="s">
        <v>181</v>
      </c>
      <c r="H200" s="210">
        <v>70</v>
      </c>
      <c r="I200" s="211"/>
      <c r="J200" s="212">
        <f>ROUND(I200*H200,2)</f>
        <v>0</v>
      </c>
      <c r="K200" s="208" t="s">
        <v>136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0.00017</v>
      </c>
      <c r="R200" s="215">
        <f>Q200*H200</f>
        <v>0.0119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137</v>
      </c>
      <c r="AT200" s="217" t="s">
        <v>132</v>
      </c>
      <c r="AU200" s="217" t="s">
        <v>82</v>
      </c>
      <c r="AY200" s="19" t="s">
        <v>130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137</v>
      </c>
      <c r="BM200" s="217" t="s">
        <v>1005</v>
      </c>
    </row>
    <row r="201" spans="1:47" s="2" customFormat="1" ht="12">
      <c r="A201" s="40"/>
      <c r="B201" s="41"/>
      <c r="C201" s="42"/>
      <c r="D201" s="219" t="s">
        <v>139</v>
      </c>
      <c r="E201" s="42"/>
      <c r="F201" s="220" t="s">
        <v>597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139</v>
      </c>
      <c r="AU201" s="19" t="s">
        <v>82</v>
      </c>
    </row>
    <row r="202" spans="1:65" s="2" customFormat="1" ht="16.5" customHeight="1">
      <c r="A202" s="40"/>
      <c r="B202" s="41"/>
      <c r="C202" s="206" t="s">
        <v>355</v>
      </c>
      <c r="D202" s="206" t="s">
        <v>132</v>
      </c>
      <c r="E202" s="207" t="s">
        <v>831</v>
      </c>
      <c r="F202" s="208" t="s">
        <v>832</v>
      </c>
      <c r="G202" s="209" t="s">
        <v>135</v>
      </c>
      <c r="H202" s="210">
        <v>105</v>
      </c>
      <c r="I202" s="211"/>
      <c r="J202" s="212">
        <f>ROUND(I202*H202,2)</f>
        <v>0</v>
      </c>
      <c r="K202" s="208" t="s">
        <v>136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0.00069</v>
      </c>
      <c r="R202" s="215">
        <f>Q202*H202</f>
        <v>0.07245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137</v>
      </c>
      <c r="AT202" s="217" t="s">
        <v>132</v>
      </c>
      <c r="AU202" s="217" t="s">
        <v>82</v>
      </c>
      <c r="AY202" s="19" t="s">
        <v>130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137</v>
      </c>
      <c r="BM202" s="217" t="s">
        <v>1006</v>
      </c>
    </row>
    <row r="203" spans="1:47" s="2" customFormat="1" ht="12">
      <c r="A203" s="40"/>
      <c r="B203" s="41"/>
      <c r="C203" s="42"/>
      <c r="D203" s="219" t="s">
        <v>139</v>
      </c>
      <c r="E203" s="42"/>
      <c r="F203" s="220" t="s">
        <v>834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139</v>
      </c>
      <c r="AU203" s="19" t="s">
        <v>82</v>
      </c>
    </row>
    <row r="204" spans="1:65" s="2" customFormat="1" ht="16.5" customHeight="1">
      <c r="A204" s="40"/>
      <c r="B204" s="41"/>
      <c r="C204" s="206" t="s">
        <v>360</v>
      </c>
      <c r="D204" s="206" t="s">
        <v>132</v>
      </c>
      <c r="E204" s="207" t="s">
        <v>599</v>
      </c>
      <c r="F204" s="208" t="s">
        <v>600</v>
      </c>
      <c r="G204" s="209" t="s">
        <v>181</v>
      </c>
      <c r="H204" s="210">
        <v>70</v>
      </c>
      <c r="I204" s="211"/>
      <c r="J204" s="212">
        <f>ROUND(I204*H204,2)</f>
        <v>0</v>
      </c>
      <c r="K204" s="208" t="s">
        <v>136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137</v>
      </c>
      <c r="AT204" s="217" t="s">
        <v>132</v>
      </c>
      <c r="AU204" s="217" t="s">
        <v>82</v>
      </c>
      <c r="AY204" s="19" t="s">
        <v>130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137</v>
      </c>
      <c r="BM204" s="217" t="s">
        <v>1007</v>
      </c>
    </row>
    <row r="205" spans="1:47" s="2" customFormat="1" ht="12">
      <c r="A205" s="40"/>
      <c r="B205" s="41"/>
      <c r="C205" s="42"/>
      <c r="D205" s="219" t="s">
        <v>139</v>
      </c>
      <c r="E205" s="42"/>
      <c r="F205" s="220" t="s">
        <v>602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139</v>
      </c>
      <c r="AU205" s="19" t="s">
        <v>82</v>
      </c>
    </row>
    <row r="206" spans="1:51" s="14" customFormat="1" ht="12">
      <c r="A206" s="14"/>
      <c r="B206" s="235"/>
      <c r="C206" s="236"/>
      <c r="D206" s="226" t="s">
        <v>141</v>
      </c>
      <c r="E206" s="237" t="s">
        <v>19</v>
      </c>
      <c r="F206" s="238" t="s">
        <v>486</v>
      </c>
      <c r="G206" s="236"/>
      <c r="H206" s="239">
        <v>70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141</v>
      </c>
      <c r="AU206" s="245" t="s">
        <v>82</v>
      </c>
      <c r="AV206" s="14" t="s">
        <v>82</v>
      </c>
      <c r="AW206" s="14" t="s">
        <v>33</v>
      </c>
      <c r="AX206" s="14" t="s">
        <v>80</v>
      </c>
      <c r="AY206" s="245" t="s">
        <v>130</v>
      </c>
    </row>
    <row r="207" spans="1:65" s="2" customFormat="1" ht="16.5" customHeight="1">
      <c r="A207" s="40"/>
      <c r="B207" s="41"/>
      <c r="C207" s="206" t="s">
        <v>366</v>
      </c>
      <c r="D207" s="206" t="s">
        <v>132</v>
      </c>
      <c r="E207" s="207" t="s">
        <v>610</v>
      </c>
      <c r="F207" s="208" t="s">
        <v>1008</v>
      </c>
      <c r="G207" s="209" t="s">
        <v>181</v>
      </c>
      <c r="H207" s="210">
        <v>9</v>
      </c>
      <c r="I207" s="211"/>
      <c r="J207" s="212">
        <f>ROUND(I207*H207,2)</f>
        <v>0</v>
      </c>
      <c r="K207" s="208" t="s">
        <v>19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137</v>
      </c>
      <c r="AT207" s="217" t="s">
        <v>132</v>
      </c>
      <c r="AU207" s="217" t="s">
        <v>82</v>
      </c>
      <c r="AY207" s="19" t="s">
        <v>130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137</v>
      </c>
      <c r="BM207" s="217" t="s">
        <v>1009</v>
      </c>
    </row>
    <row r="208" spans="1:51" s="14" customFormat="1" ht="12">
      <c r="A208" s="14"/>
      <c r="B208" s="235"/>
      <c r="C208" s="236"/>
      <c r="D208" s="226" t="s">
        <v>141</v>
      </c>
      <c r="E208" s="237" t="s">
        <v>19</v>
      </c>
      <c r="F208" s="238" t="s">
        <v>190</v>
      </c>
      <c r="G208" s="236"/>
      <c r="H208" s="239">
        <v>9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141</v>
      </c>
      <c r="AU208" s="245" t="s">
        <v>82</v>
      </c>
      <c r="AV208" s="14" t="s">
        <v>82</v>
      </c>
      <c r="AW208" s="14" t="s">
        <v>33</v>
      </c>
      <c r="AX208" s="14" t="s">
        <v>80</v>
      </c>
      <c r="AY208" s="245" t="s">
        <v>130</v>
      </c>
    </row>
    <row r="209" spans="1:65" s="2" customFormat="1" ht="16.5" customHeight="1">
      <c r="A209" s="40"/>
      <c r="B209" s="41"/>
      <c r="C209" s="206" t="s">
        <v>371</v>
      </c>
      <c r="D209" s="206" t="s">
        <v>132</v>
      </c>
      <c r="E209" s="207" t="s">
        <v>1010</v>
      </c>
      <c r="F209" s="208" t="s">
        <v>1011</v>
      </c>
      <c r="G209" s="209" t="s">
        <v>181</v>
      </c>
      <c r="H209" s="210">
        <v>6</v>
      </c>
      <c r="I209" s="211"/>
      <c r="J209" s="212">
        <f>ROUND(I209*H209,2)</f>
        <v>0</v>
      </c>
      <c r="K209" s="208" t="s">
        <v>19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137</v>
      </c>
      <c r="AT209" s="217" t="s">
        <v>132</v>
      </c>
      <c r="AU209" s="217" t="s">
        <v>82</v>
      </c>
      <c r="AY209" s="19" t="s">
        <v>130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137</v>
      </c>
      <c r="BM209" s="217" t="s">
        <v>1012</v>
      </c>
    </row>
    <row r="210" spans="1:51" s="14" customFormat="1" ht="12">
      <c r="A210" s="14"/>
      <c r="B210" s="235"/>
      <c r="C210" s="236"/>
      <c r="D210" s="226" t="s">
        <v>141</v>
      </c>
      <c r="E210" s="237" t="s">
        <v>19</v>
      </c>
      <c r="F210" s="238" t="s">
        <v>166</v>
      </c>
      <c r="G210" s="236"/>
      <c r="H210" s="239">
        <v>6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141</v>
      </c>
      <c r="AU210" s="245" t="s">
        <v>82</v>
      </c>
      <c r="AV210" s="14" t="s">
        <v>82</v>
      </c>
      <c r="AW210" s="14" t="s">
        <v>33</v>
      </c>
      <c r="AX210" s="14" t="s">
        <v>80</v>
      </c>
      <c r="AY210" s="245" t="s">
        <v>130</v>
      </c>
    </row>
    <row r="211" spans="1:65" s="2" customFormat="1" ht="16.5" customHeight="1">
      <c r="A211" s="40"/>
      <c r="B211" s="41"/>
      <c r="C211" s="206" t="s">
        <v>376</v>
      </c>
      <c r="D211" s="206" t="s">
        <v>132</v>
      </c>
      <c r="E211" s="207" t="s">
        <v>1013</v>
      </c>
      <c r="F211" s="208" t="s">
        <v>1014</v>
      </c>
      <c r="G211" s="209" t="s">
        <v>400</v>
      </c>
      <c r="H211" s="210">
        <v>1</v>
      </c>
      <c r="I211" s="211"/>
      <c r="J211" s="212">
        <f>ROUND(I211*H211,2)</f>
        <v>0</v>
      </c>
      <c r="K211" s="208" t="s">
        <v>19</v>
      </c>
      <c r="L211" s="46"/>
      <c r="M211" s="213" t="s">
        <v>19</v>
      </c>
      <c r="N211" s="214" t="s">
        <v>43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137</v>
      </c>
      <c r="AT211" s="217" t="s">
        <v>132</v>
      </c>
      <c r="AU211" s="217" t="s">
        <v>82</v>
      </c>
      <c r="AY211" s="19" t="s">
        <v>130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137</v>
      </c>
      <c r="BM211" s="217" t="s">
        <v>1015</v>
      </c>
    </row>
    <row r="212" spans="1:65" s="2" customFormat="1" ht="16.5" customHeight="1">
      <c r="A212" s="40"/>
      <c r="B212" s="41"/>
      <c r="C212" s="206" t="s">
        <v>381</v>
      </c>
      <c r="D212" s="206" t="s">
        <v>132</v>
      </c>
      <c r="E212" s="207" t="s">
        <v>1016</v>
      </c>
      <c r="F212" s="208" t="s">
        <v>1017</v>
      </c>
      <c r="G212" s="209" t="s">
        <v>181</v>
      </c>
      <c r="H212" s="210">
        <v>5</v>
      </c>
      <c r="I212" s="211"/>
      <c r="J212" s="212">
        <f>ROUND(I212*H212,2)</f>
        <v>0</v>
      </c>
      <c r="K212" s="208" t="s">
        <v>19</v>
      </c>
      <c r="L212" s="46"/>
      <c r="M212" s="213" t="s">
        <v>19</v>
      </c>
      <c r="N212" s="214" t="s">
        <v>43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137</v>
      </c>
      <c r="AT212" s="217" t="s">
        <v>132</v>
      </c>
      <c r="AU212" s="217" t="s">
        <v>82</v>
      </c>
      <c r="AY212" s="19" t="s">
        <v>130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137</v>
      </c>
      <c r="BM212" s="217" t="s">
        <v>1018</v>
      </c>
    </row>
    <row r="213" spans="1:63" s="12" customFormat="1" ht="22.8" customHeight="1">
      <c r="A213" s="12"/>
      <c r="B213" s="190"/>
      <c r="C213" s="191"/>
      <c r="D213" s="192" t="s">
        <v>71</v>
      </c>
      <c r="E213" s="204" t="s">
        <v>613</v>
      </c>
      <c r="F213" s="204" t="s">
        <v>614</v>
      </c>
      <c r="G213" s="191"/>
      <c r="H213" s="191"/>
      <c r="I213" s="194"/>
      <c r="J213" s="205">
        <f>BK213</f>
        <v>0</v>
      </c>
      <c r="K213" s="191"/>
      <c r="L213" s="196"/>
      <c r="M213" s="197"/>
      <c r="N213" s="198"/>
      <c r="O213" s="198"/>
      <c r="P213" s="199">
        <f>SUM(P214:P232)</f>
        <v>0</v>
      </c>
      <c r="Q213" s="198"/>
      <c r="R213" s="199">
        <f>SUM(R214:R232)</f>
        <v>0</v>
      </c>
      <c r="S213" s="198"/>
      <c r="T213" s="200">
        <f>SUM(T214:T232)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1" t="s">
        <v>80</v>
      </c>
      <c r="AT213" s="202" t="s">
        <v>71</v>
      </c>
      <c r="AU213" s="202" t="s">
        <v>80</v>
      </c>
      <c r="AY213" s="201" t="s">
        <v>130</v>
      </c>
      <c r="BK213" s="203">
        <f>SUM(BK214:BK232)</f>
        <v>0</v>
      </c>
    </row>
    <row r="214" spans="1:65" s="2" customFormat="1" ht="24.15" customHeight="1">
      <c r="A214" s="40"/>
      <c r="B214" s="41"/>
      <c r="C214" s="206" t="s">
        <v>386</v>
      </c>
      <c r="D214" s="206" t="s">
        <v>132</v>
      </c>
      <c r="E214" s="207" t="s">
        <v>616</v>
      </c>
      <c r="F214" s="208" t="s">
        <v>617</v>
      </c>
      <c r="G214" s="209" t="s">
        <v>261</v>
      </c>
      <c r="H214" s="210">
        <v>34.71</v>
      </c>
      <c r="I214" s="211"/>
      <c r="J214" s="212">
        <f>ROUND(I214*H214,2)</f>
        <v>0</v>
      </c>
      <c r="K214" s="208" t="s">
        <v>136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137</v>
      </c>
      <c r="AT214" s="217" t="s">
        <v>132</v>
      </c>
      <c r="AU214" s="217" t="s">
        <v>82</v>
      </c>
      <c r="AY214" s="19" t="s">
        <v>130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137</v>
      </c>
      <c r="BM214" s="217" t="s">
        <v>1019</v>
      </c>
    </row>
    <row r="215" spans="1:47" s="2" customFormat="1" ht="12">
      <c r="A215" s="40"/>
      <c r="B215" s="41"/>
      <c r="C215" s="42"/>
      <c r="D215" s="219" t="s">
        <v>139</v>
      </c>
      <c r="E215" s="42"/>
      <c r="F215" s="220" t="s">
        <v>619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139</v>
      </c>
      <c r="AU215" s="19" t="s">
        <v>82</v>
      </c>
    </row>
    <row r="216" spans="1:65" s="2" customFormat="1" ht="24.15" customHeight="1">
      <c r="A216" s="40"/>
      <c r="B216" s="41"/>
      <c r="C216" s="206" t="s">
        <v>391</v>
      </c>
      <c r="D216" s="206" t="s">
        <v>132</v>
      </c>
      <c r="E216" s="207" t="s">
        <v>621</v>
      </c>
      <c r="F216" s="208" t="s">
        <v>622</v>
      </c>
      <c r="G216" s="209" t="s">
        <v>261</v>
      </c>
      <c r="H216" s="210">
        <v>485.94</v>
      </c>
      <c r="I216" s="211"/>
      <c r="J216" s="212">
        <f>ROUND(I216*H216,2)</f>
        <v>0</v>
      </c>
      <c r="K216" s="208" t="s">
        <v>136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137</v>
      </c>
      <c r="AT216" s="217" t="s">
        <v>132</v>
      </c>
      <c r="AU216" s="217" t="s">
        <v>82</v>
      </c>
      <c r="AY216" s="19" t="s">
        <v>130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137</v>
      </c>
      <c r="BM216" s="217" t="s">
        <v>1020</v>
      </c>
    </row>
    <row r="217" spans="1:47" s="2" customFormat="1" ht="12">
      <c r="A217" s="40"/>
      <c r="B217" s="41"/>
      <c r="C217" s="42"/>
      <c r="D217" s="219" t="s">
        <v>139</v>
      </c>
      <c r="E217" s="42"/>
      <c r="F217" s="220" t="s">
        <v>624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139</v>
      </c>
      <c r="AU217" s="19" t="s">
        <v>82</v>
      </c>
    </row>
    <row r="218" spans="1:51" s="14" customFormat="1" ht="12">
      <c r="A218" s="14"/>
      <c r="B218" s="235"/>
      <c r="C218" s="236"/>
      <c r="D218" s="226" t="s">
        <v>141</v>
      </c>
      <c r="E218" s="237" t="s">
        <v>19</v>
      </c>
      <c r="F218" s="238" t="s">
        <v>1021</v>
      </c>
      <c r="G218" s="236"/>
      <c r="H218" s="239">
        <v>485.94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141</v>
      </c>
      <c r="AU218" s="245" t="s">
        <v>82</v>
      </c>
      <c r="AV218" s="14" t="s">
        <v>82</v>
      </c>
      <c r="AW218" s="14" t="s">
        <v>33</v>
      </c>
      <c r="AX218" s="14" t="s">
        <v>80</v>
      </c>
      <c r="AY218" s="245" t="s">
        <v>130</v>
      </c>
    </row>
    <row r="219" spans="1:65" s="2" customFormat="1" ht="16.5" customHeight="1">
      <c r="A219" s="40"/>
      <c r="B219" s="41"/>
      <c r="C219" s="206" t="s">
        <v>397</v>
      </c>
      <c r="D219" s="206" t="s">
        <v>132</v>
      </c>
      <c r="E219" s="207" t="s">
        <v>627</v>
      </c>
      <c r="F219" s="208" t="s">
        <v>628</v>
      </c>
      <c r="G219" s="209" t="s">
        <v>261</v>
      </c>
      <c r="H219" s="210">
        <v>34.71</v>
      </c>
      <c r="I219" s="211"/>
      <c r="J219" s="212">
        <f>ROUND(I219*H219,2)</f>
        <v>0</v>
      </c>
      <c r="K219" s="208" t="s">
        <v>136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137</v>
      </c>
      <c r="AT219" s="217" t="s">
        <v>132</v>
      </c>
      <c r="AU219" s="217" t="s">
        <v>82</v>
      </c>
      <c r="AY219" s="19" t="s">
        <v>130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137</v>
      </c>
      <c r="BM219" s="217" t="s">
        <v>1022</v>
      </c>
    </row>
    <row r="220" spans="1:47" s="2" customFormat="1" ht="12">
      <c r="A220" s="40"/>
      <c r="B220" s="41"/>
      <c r="C220" s="42"/>
      <c r="D220" s="219" t="s">
        <v>139</v>
      </c>
      <c r="E220" s="42"/>
      <c r="F220" s="220" t="s">
        <v>630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139</v>
      </c>
      <c r="AU220" s="19" t="s">
        <v>82</v>
      </c>
    </row>
    <row r="221" spans="1:51" s="14" customFormat="1" ht="12">
      <c r="A221" s="14"/>
      <c r="B221" s="235"/>
      <c r="C221" s="236"/>
      <c r="D221" s="226" t="s">
        <v>141</v>
      </c>
      <c r="E221" s="237" t="s">
        <v>19</v>
      </c>
      <c r="F221" s="238" t="s">
        <v>1023</v>
      </c>
      <c r="G221" s="236"/>
      <c r="H221" s="239">
        <v>34.71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141</v>
      </c>
      <c r="AU221" s="245" t="s">
        <v>82</v>
      </c>
      <c r="AV221" s="14" t="s">
        <v>82</v>
      </c>
      <c r="AW221" s="14" t="s">
        <v>33</v>
      </c>
      <c r="AX221" s="14" t="s">
        <v>80</v>
      </c>
      <c r="AY221" s="245" t="s">
        <v>130</v>
      </c>
    </row>
    <row r="222" spans="1:65" s="2" customFormat="1" ht="24.15" customHeight="1">
      <c r="A222" s="40"/>
      <c r="B222" s="41"/>
      <c r="C222" s="206" t="s">
        <v>402</v>
      </c>
      <c r="D222" s="206" t="s">
        <v>132</v>
      </c>
      <c r="E222" s="207" t="s">
        <v>633</v>
      </c>
      <c r="F222" s="208" t="s">
        <v>634</v>
      </c>
      <c r="G222" s="209" t="s">
        <v>261</v>
      </c>
      <c r="H222" s="210">
        <v>3.9</v>
      </c>
      <c r="I222" s="211"/>
      <c r="J222" s="212">
        <f>ROUND(I222*H222,2)</f>
        <v>0</v>
      </c>
      <c r="K222" s="208" t="s">
        <v>136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137</v>
      </c>
      <c r="AT222" s="217" t="s">
        <v>132</v>
      </c>
      <c r="AU222" s="217" t="s">
        <v>82</v>
      </c>
      <c r="AY222" s="19" t="s">
        <v>130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137</v>
      </c>
      <c r="BM222" s="217" t="s">
        <v>1024</v>
      </c>
    </row>
    <row r="223" spans="1:47" s="2" customFormat="1" ht="12">
      <c r="A223" s="40"/>
      <c r="B223" s="41"/>
      <c r="C223" s="42"/>
      <c r="D223" s="219" t="s">
        <v>139</v>
      </c>
      <c r="E223" s="42"/>
      <c r="F223" s="220" t="s">
        <v>636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139</v>
      </c>
      <c r="AU223" s="19" t="s">
        <v>82</v>
      </c>
    </row>
    <row r="224" spans="1:51" s="14" customFormat="1" ht="12">
      <c r="A224" s="14"/>
      <c r="B224" s="235"/>
      <c r="C224" s="236"/>
      <c r="D224" s="226" t="s">
        <v>141</v>
      </c>
      <c r="E224" s="237" t="s">
        <v>19</v>
      </c>
      <c r="F224" s="238" t="s">
        <v>1025</v>
      </c>
      <c r="G224" s="236"/>
      <c r="H224" s="239">
        <v>3.9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141</v>
      </c>
      <c r="AU224" s="245" t="s">
        <v>82</v>
      </c>
      <c r="AV224" s="14" t="s">
        <v>82</v>
      </c>
      <c r="AW224" s="14" t="s">
        <v>33</v>
      </c>
      <c r="AX224" s="14" t="s">
        <v>80</v>
      </c>
      <c r="AY224" s="245" t="s">
        <v>130</v>
      </c>
    </row>
    <row r="225" spans="1:65" s="2" customFormat="1" ht="24.15" customHeight="1">
      <c r="A225" s="40"/>
      <c r="B225" s="41"/>
      <c r="C225" s="206" t="s">
        <v>406</v>
      </c>
      <c r="D225" s="206" t="s">
        <v>132</v>
      </c>
      <c r="E225" s="207" t="s">
        <v>644</v>
      </c>
      <c r="F225" s="208" t="s">
        <v>260</v>
      </c>
      <c r="G225" s="209" t="s">
        <v>261</v>
      </c>
      <c r="H225" s="210">
        <v>19.75</v>
      </c>
      <c r="I225" s="211"/>
      <c r="J225" s="212">
        <f>ROUND(I225*H225,2)</f>
        <v>0</v>
      </c>
      <c r="K225" s="208" t="s">
        <v>136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137</v>
      </c>
      <c r="AT225" s="217" t="s">
        <v>132</v>
      </c>
      <c r="AU225" s="217" t="s">
        <v>82</v>
      </c>
      <c r="AY225" s="19" t="s">
        <v>130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137</v>
      </c>
      <c r="BM225" s="217" t="s">
        <v>1026</v>
      </c>
    </row>
    <row r="226" spans="1:47" s="2" customFormat="1" ht="12">
      <c r="A226" s="40"/>
      <c r="B226" s="41"/>
      <c r="C226" s="42"/>
      <c r="D226" s="219" t="s">
        <v>139</v>
      </c>
      <c r="E226" s="42"/>
      <c r="F226" s="220" t="s">
        <v>646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139</v>
      </c>
      <c r="AU226" s="19" t="s">
        <v>82</v>
      </c>
    </row>
    <row r="227" spans="1:51" s="14" customFormat="1" ht="12">
      <c r="A227" s="14"/>
      <c r="B227" s="235"/>
      <c r="C227" s="236"/>
      <c r="D227" s="226" t="s">
        <v>141</v>
      </c>
      <c r="E227" s="237" t="s">
        <v>19</v>
      </c>
      <c r="F227" s="238" t="s">
        <v>1027</v>
      </c>
      <c r="G227" s="236"/>
      <c r="H227" s="239">
        <v>4.35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141</v>
      </c>
      <c r="AU227" s="245" t="s">
        <v>82</v>
      </c>
      <c r="AV227" s="14" t="s">
        <v>82</v>
      </c>
      <c r="AW227" s="14" t="s">
        <v>33</v>
      </c>
      <c r="AX227" s="14" t="s">
        <v>72</v>
      </c>
      <c r="AY227" s="245" t="s">
        <v>130</v>
      </c>
    </row>
    <row r="228" spans="1:51" s="14" customFormat="1" ht="12">
      <c r="A228" s="14"/>
      <c r="B228" s="235"/>
      <c r="C228" s="236"/>
      <c r="D228" s="226" t="s">
        <v>141</v>
      </c>
      <c r="E228" s="237" t="s">
        <v>19</v>
      </c>
      <c r="F228" s="238" t="s">
        <v>1028</v>
      </c>
      <c r="G228" s="236"/>
      <c r="H228" s="239">
        <v>15.4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141</v>
      </c>
      <c r="AU228" s="245" t="s">
        <v>82</v>
      </c>
      <c r="AV228" s="14" t="s">
        <v>82</v>
      </c>
      <c r="AW228" s="14" t="s">
        <v>33</v>
      </c>
      <c r="AX228" s="14" t="s">
        <v>72</v>
      </c>
      <c r="AY228" s="245" t="s">
        <v>130</v>
      </c>
    </row>
    <row r="229" spans="1:51" s="15" customFormat="1" ht="12">
      <c r="A229" s="15"/>
      <c r="B229" s="246"/>
      <c r="C229" s="247"/>
      <c r="D229" s="226" t="s">
        <v>141</v>
      </c>
      <c r="E229" s="248" t="s">
        <v>19</v>
      </c>
      <c r="F229" s="249" t="s">
        <v>189</v>
      </c>
      <c r="G229" s="247"/>
      <c r="H229" s="250">
        <v>19.75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141</v>
      </c>
      <c r="AU229" s="256" t="s">
        <v>82</v>
      </c>
      <c r="AV229" s="15" t="s">
        <v>137</v>
      </c>
      <c r="AW229" s="15" t="s">
        <v>33</v>
      </c>
      <c r="AX229" s="15" t="s">
        <v>80</v>
      </c>
      <c r="AY229" s="256" t="s">
        <v>130</v>
      </c>
    </row>
    <row r="230" spans="1:65" s="2" customFormat="1" ht="24.15" customHeight="1">
      <c r="A230" s="40"/>
      <c r="B230" s="41"/>
      <c r="C230" s="206" t="s">
        <v>410</v>
      </c>
      <c r="D230" s="206" t="s">
        <v>132</v>
      </c>
      <c r="E230" s="207" t="s">
        <v>651</v>
      </c>
      <c r="F230" s="208" t="s">
        <v>652</v>
      </c>
      <c r="G230" s="209" t="s">
        <v>261</v>
      </c>
      <c r="H230" s="210">
        <v>11.06</v>
      </c>
      <c r="I230" s="211"/>
      <c r="J230" s="212">
        <f>ROUND(I230*H230,2)</f>
        <v>0</v>
      </c>
      <c r="K230" s="208" t="s">
        <v>136</v>
      </c>
      <c r="L230" s="46"/>
      <c r="M230" s="213" t="s">
        <v>19</v>
      </c>
      <c r="N230" s="214" t="s">
        <v>43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137</v>
      </c>
      <c r="AT230" s="217" t="s">
        <v>132</v>
      </c>
      <c r="AU230" s="217" t="s">
        <v>82</v>
      </c>
      <c r="AY230" s="19" t="s">
        <v>130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137</v>
      </c>
      <c r="BM230" s="217" t="s">
        <v>1029</v>
      </c>
    </row>
    <row r="231" spans="1:47" s="2" customFormat="1" ht="12">
      <c r="A231" s="40"/>
      <c r="B231" s="41"/>
      <c r="C231" s="42"/>
      <c r="D231" s="219" t="s">
        <v>139</v>
      </c>
      <c r="E231" s="42"/>
      <c r="F231" s="220" t="s">
        <v>654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139</v>
      </c>
      <c r="AU231" s="19" t="s">
        <v>82</v>
      </c>
    </row>
    <row r="232" spans="1:51" s="14" customFormat="1" ht="12">
      <c r="A232" s="14"/>
      <c r="B232" s="235"/>
      <c r="C232" s="236"/>
      <c r="D232" s="226" t="s">
        <v>141</v>
      </c>
      <c r="E232" s="237" t="s">
        <v>19</v>
      </c>
      <c r="F232" s="238" t="s">
        <v>1030</v>
      </c>
      <c r="G232" s="236"/>
      <c r="H232" s="239">
        <v>11.06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141</v>
      </c>
      <c r="AU232" s="245" t="s">
        <v>82</v>
      </c>
      <c r="AV232" s="14" t="s">
        <v>82</v>
      </c>
      <c r="AW232" s="14" t="s">
        <v>33</v>
      </c>
      <c r="AX232" s="14" t="s">
        <v>80</v>
      </c>
      <c r="AY232" s="245" t="s">
        <v>130</v>
      </c>
    </row>
    <row r="233" spans="1:63" s="12" customFormat="1" ht="22.8" customHeight="1">
      <c r="A233" s="12"/>
      <c r="B233" s="190"/>
      <c r="C233" s="191"/>
      <c r="D233" s="192" t="s">
        <v>71</v>
      </c>
      <c r="E233" s="204" t="s">
        <v>656</v>
      </c>
      <c r="F233" s="204" t="s">
        <v>657</v>
      </c>
      <c r="G233" s="191"/>
      <c r="H233" s="191"/>
      <c r="I233" s="194"/>
      <c r="J233" s="205">
        <f>BK233</f>
        <v>0</v>
      </c>
      <c r="K233" s="191"/>
      <c r="L233" s="196"/>
      <c r="M233" s="197"/>
      <c r="N233" s="198"/>
      <c r="O233" s="198"/>
      <c r="P233" s="199">
        <f>SUM(P234:P235)</f>
        <v>0</v>
      </c>
      <c r="Q233" s="198"/>
      <c r="R233" s="199">
        <f>SUM(R234:R235)</f>
        <v>0</v>
      </c>
      <c r="S233" s="198"/>
      <c r="T233" s="200">
        <f>SUM(T234:T235)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1" t="s">
        <v>80</v>
      </c>
      <c r="AT233" s="202" t="s">
        <v>71</v>
      </c>
      <c r="AU233" s="202" t="s">
        <v>80</v>
      </c>
      <c r="AY233" s="201" t="s">
        <v>130</v>
      </c>
      <c r="BK233" s="203">
        <f>SUM(BK234:BK235)</f>
        <v>0</v>
      </c>
    </row>
    <row r="234" spans="1:65" s="2" customFormat="1" ht="24.15" customHeight="1">
      <c r="A234" s="40"/>
      <c r="B234" s="41"/>
      <c r="C234" s="206" t="s">
        <v>414</v>
      </c>
      <c r="D234" s="206" t="s">
        <v>132</v>
      </c>
      <c r="E234" s="207" t="s">
        <v>659</v>
      </c>
      <c r="F234" s="208" t="s">
        <v>660</v>
      </c>
      <c r="G234" s="209" t="s">
        <v>261</v>
      </c>
      <c r="H234" s="210">
        <v>73.585</v>
      </c>
      <c r="I234" s="211"/>
      <c r="J234" s="212">
        <f>ROUND(I234*H234,2)</f>
        <v>0</v>
      </c>
      <c r="K234" s="208" t="s">
        <v>136</v>
      </c>
      <c r="L234" s="46"/>
      <c r="M234" s="213" t="s">
        <v>19</v>
      </c>
      <c r="N234" s="214" t="s">
        <v>43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137</v>
      </c>
      <c r="AT234" s="217" t="s">
        <v>132</v>
      </c>
      <c r="AU234" s="217" t="s">
        <v>82</v>
      </c>
      <c r="AY234" s="19" t="s">
        <v>130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80</v>
      </c>
      <c r="BK234" s="218">
        <f>ROUND(I234*H234,2)</f>
        <v>0</v>
      </c>
      <c r="BL234" s="19" t="s">
        <v>137</v>
      </c>
      <c r="BM234" s="217" t="s">
        <v>1031</v>
      </c>
    </row>
    <row r="235" spans="1:47" s="2" customFormat="1" ht="12">
      <c r="A235" s="40"/>
      <c r="B235" s="41"/>
      <c r="C235" s="42"/>
      <c r="D235" s="219" t="s">
        <v>139</v>
      </c>
      <c r="E235" s="42"/>
      <c r="F235" s="220" t="s">
        <v>662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139</v>
      </c>
      <c r="AU235" s="19" t="s">
        <v>82</v>
      </c>
    </row>
    <row r="236" spans="1:63" s="12" customFormat="1" ht="25.9" customHeight="1">
      <c r="A236" s="12"/>
      <c r="B236" s="190"/>
      <c r="C236" s="191"/>
      <c r="D236" s="192" t="s">
        <v>71</v>
      </c>
      <c r="E236" s="193" t="s">
        <v>663</v>
      </c>
      <c r="F236" s="193" t="s">
        <v>664</v>
      </c>
      <c r="G236" s="191"/>
      <c r="H236" s="191"/>
      <c r="I236" s="194"/>
      <c r="J236" s="195">
        <f>BK236</f>
        <v>0</v>
      </c>
      <c r="K236" s="191"/>
      <c r="L236" s="196"/>
      <c r="M236" s="197"/>
      <c r="N236" s="198"/>
      <c r="O236" s="198"/>
      <c r="P236" s="199">
        <f>P237+P248+P257</f>
        <v>0</v>
      </c>
      <c r="Q236" s="198"/>
      <c r="R236" s="199">
        <f>R237+R248+R257</f>
        <v>0</v>
      </c>
      <c r="S236" s="198"/>
      <c r="T236" s="200">
        <f>T237+T248+T257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1" t="s">
        <v>159</v>
      </c>
      <c r="AT236" s="202" t="s">
        <v>71</v>
      </c>
      <c r="AU236" s="202" t="s">
        <v>72</v>
      </c>
      <c r="AY236" s="201" t="s">
        <v>130</v>
      </c>
      <c r="BK236" s="203">
        <f>BK237+BK248+BK257</f>
        <v>0</v>
      </c>
    </row>
    <row r="237" spans="1:63" s="12" customFormat="1" ht="22.8" customHeight="1">
      <c r="A237" s="12"/>
      <c r="B237" s="190"/>
      <c r="C237" s="191"/>
      <c r="D237" s="192" t="s">
        <v>71</v>
      </c>
      <c r="E237" s="204" t="s">
        <v>665</v>
      </c>
      <c r="F237" s="204" t="s">
        <v>666</v>
      </c>
      <c r="G237" s="191"/>
      <c r="H237" s="191"/>
      <c r="I237" s="194"/>
      <c r="J237" s="205">
        <f>BK237</f>
        <v>0</v>
      </c>
      <c r="K237" s="191"/>
      <c r="L237" s="196"/>
      <c r="M237" s="197"/>
      <c r="N237" s="198"/>
      <c r="O237" s="198"/>
      <c r="P237" s="199">
        <f>SUM(P238:P247)</f>
        <v>0</v>
      </c>
      <c r="Q237" s="198"/>
      <c r="R237" s="199">
        <f>SUM(R238:R247)</f>
        <v>0</v>
      </c>
      <c r="S237" s="198"/>
      <c r="T237" s="200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159</v>
      </c>
      <c r="AT237" s="202" t="s">
        <v>71</v>
      </c>
      <c r="AU237" s="202" t="s">
        <v>80</v>
      </c>
      <c r="AY237" s="201" t="s">
        <v>130</v>
      </c>
      <c r="BK237" s="203">
        <f>SUM(BK238:BK247)</f>
        <v>0</v>
      </c>
    </row>
    <row r="238" spans="1:65" s="2" customFormat="1" ht="16.5" customHeight="1">
      <c r="A238" s="40"/>
      <c r="B238" s="41"/>
      <c r="C238" s="206" t="s">
        <v>418</v>
      </c>
      <c r="D238" s="206" t="s">
        <v>132</v>
      </c>
      <c r="E238" s="207" t="s">
        <v>668</v>
      </c>
      <c r="F238" s="208" t="s">
        <v>669</v>
      </c>
      <c r="G238" s="209" t="s">
        <v>670</v>
      </c>
      <c r="H238" s="210">
        <v>10</v>
      </c>
      <c r="I238" s="211"/>
      <c r="J238" s="212">
        <f>ROUND(I238*H238,2)</f>
        <v>0</v>
      </c>
      <c r="K238" s="208" t="s">
        <v>19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671</v>
      </c>
      <c r="AT238" s="217" t="s">
        <v>132</v>
      </c>
      <c r="AU238" s="217" t="s">
        <v>82</v>
      </c>
      <c r="AY238" s="19" t="s">
        <v>130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671</v>
      </c>
      <c r="BM238" s="217" t="s">
        <v>1032</v>
      </c>
    </row>
    <row r="239" spans="1:51" s="13" customFormat="1" ht="12">
      <c r="A239" s="13"/>
      <c r="B239" s="224"/>
      <c r="C239" s="225"/>
      <c r="D239" s="226" t="s">
        <v>141</v>
      </c>
      <c r="E239" s="227" t="s">
        <v>19</v>
      </c>
      <c r="F239" s="228" t="s">
        <v>673</v>
      </c>
      <c r="G239" s="225"/>
      <c r="H239" s="227" t="s">
        <v>19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141</v>
      </c>
      <c r="AU239" s="234" t="s">
        <v>82</v>
      </c>
      <c r="AV239" s="13" t="s">
        <v>80</v>
      </c>
      <c r="AW239" s="13" t="s">
        <v>33</v>
      </c>
      <c r="AX239" s="13" t="s">
        <v>72</v>
      </c>
      <c r="AY239" s="234" t="s">
        <v>130</v>
      </c>
    </row>
    <row r="240" spans="1:51" s="14" customFormat="1" ht="12">
      <c r="A240" s="14"/>
      <c r="B240" s="235"/>
      <c r="C240" s="236"/>
      <c r="D240" s="226" t="s">
        <v>141</v>
      </c>
      <c r="E240" s="237" t="s">
        <v>19</v>
      </c>
      <c r="F240" s="238" t="s">
        <v>195</v>
      </c>
      <c r="G240" s="236"/>
      <c r="H240" s="239">
        <v>10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141</v>
      </c>
      <c r="AU240" s="245" t="s">
        <v>82</v>
      </c>
      <c r="AV240" s="14" t="s">
        <v>82</v>
      </c>
      <c r="AW240" s="14" t="s">
        <v>33</v>
      </c>
      <c r="AX240" s="14" t="s">
        <v>80</v>
      </c>
      <c r="AY240" s="245" t="s">
        <v>130</v>
      </c>
    </row>
    <row r="241" spans="1:65" s="2" customFormat="1" ht="16.5" customHeight="1">
      <c r="A241" s="40"/>
      <c r="B241" s="41"/>
      <c r="C241" s="206" t="s">
        <v>422</v>
      </c>
      <c r="D241" s="206" t="s">
        <v>132</v>
      </c>
      <c r="E241" s="207" t="s">
        <v>675</v>
      </c>
      <c r="F241" s="208" t="s">
        <v>676</v>
      </c>
      <c r="G241" s="209" t="s">
        <v>670</v>
      </c>
      <c r="H241" s="210">
        <v>5</v>
      </c>
      <c r="I241" s="211"/>
      <c r="J241" s="212">
        <f>ROUND(I241*H241,2)</f>
        <v>0</v>
      </c>
      <c r="K241" s="208" t="s">
        <v>136</v>
      </c>
      <c r="L241" s="46"/>
      <c r="M241" s="213" t="s">
        <v>19</v>
      </c>
      <c r="N241" s="214" t="s">
        <v>43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671</v>
      </c>
      <c r="AT241" s="217" t="s">
        <v>132</v>
      </c>
      <c r="AU241" s="217" t="s">
        <v>82</v>
      </c>
      <c r="AY241" s="19" t="s">
        <v>130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80</v>
      </c>
      <c r="BK241" s="218">
        <f>ROUND(I241*H241,2)</f>
        <v>0</v>
      </c>
      <c r="BL241" s="19" t="s">
        <v>671</v>
      </c>
      <c r="BM241" s="217" t="s">
        <v>1033</v>
      </c>
    </row>
    <row r="242" spans="1:47" s="2" customFormat="1" ht="12">
      <c r="A242" s="40"/>
      <c r="B242" s="41"/>
      <c r="C242" s="42"/>
      <c r="D242" s="219" t="s">
        <v>139</v>
      </c>
      <c r="E242" s="42"/>
      <c r="F242" s="220" t="s">
        <v>678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139</v>
      </c>
      <c r="AU242" s="19" t="s">
        <v>82</v>
      </c>
    </row>
    <row r="243" spans="1:47" s="2" customFormat="1" ht="12">
      <c r="A243" s="40"/>
      <c r="B243" s="41"/>
      <c r="C243" s="42"/>
      <c r="D243" s="226" t="s">
        <v>679</v>
      </c>
      <c r="E243" s="42"/>
      <c r="F243" s="267" t="s">
        <v>680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679</v>
      </c>
      <c r="AU243" s="19" t="s">
        <v>82</v>
      </c>
    </row>
    <row r="244" spans="1:65" s="2" customFormat="1" ht="16.5" customHeight="1">
      <c r="A244" s="40"/>
      <c r="B244" s="41"/>
      <c r="C244" s="206" t="s">
        <v>426</v>
      </c>
      <c r="D244" s="206" t="s">
        <v>132</v>
      </c>
      <c r="E244" s="207" t="s">
        <v>682</v>
      </c>
      <c r="F244" s="208" t="s">
        <v>683</v>
      </c>
      <c r="G244" s="209" t="s">
        <v>670</v>
      </c>
      <c r="H244" s="210">
        <v>10</v>
      </c>
      <c r="I244" s="211"/>
      <c r="J244" s="212">
        <f>ROUND(I244*H244,2)</f>
        <v>0</v>
      </c>
      <c r="K244" s="208" t="s">
        <v>19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671</v>
      </c>
      <c r="AT244" s="217" t="s">
        <v>132</v>
      </c>
      <c r="AU244" s="217" t="s">
        <v>82</v>
      </c>
      <c r="AY244" s="19" t="s">
        <v>130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671</v>
      </c>
      <c r="BM244" s="217" t="s">
        <v>1034</v>
      </c>
    </row>
    <row r="245" spans="1:51" s="13" customFormat="1" ht="12">
      <c r="A245" s="13"/>
      <c r="B245" s="224"/>
      <c r="C245" s="225"/>
      <c r="D245" s="226" t="s">
        <v>141</v>
      </c>
      <c r="E245" s="227" t="s">
        <v>19</v>
      </c>
      <c r="F245" s="228" t="s">
        <v>685</v>
      </c>
      <c r="G245" s="225"/>
      <c r="H245" s="227" t="s">
        <v>19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141</v>
      </c>
      <c r="AU245" s="234" t="s">
        <v>82</v>
      </c>
      <c r="AV245" s="13" t="s">
        <v>80</v>
      </c>
      <c r="AW245" s="13" t="s">
        <v>33</v>
      </c>
      <c r="AX245" s="13" t="s">
        <v>72</v>
      </c>
      <c r="AY245" s="234" t="s">
        <v>130</v>
      </c>
    </row>
    <row r="246" spans="1:51" s="14" customFormat="1" ht="12">
      <c r="A246" s="14"/>
      <c r="B246" s="235"/>
      <c r="C246" s="236"/>
      <c r="D246" s="226" t="s">
        <v>141</v>
      </c>
      <c r="E246" s="237" t="s">
        <v>19</v>
      </c>
      <c r="F246" s="238" t="s">
        <v>195</v>
      </c>
      <c r="G246" s="236"/>
      <c r="H246" s="239">
        <v>10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141</v>
      </c>
      <c r="AU246" s="245" t="s">
        <v>82</v>
      </c>
      <c r="AV246" s="14" t="s">
        <v>82</v>
      </c>
      <c r="AW246" s="14" t="s">
        <v>33</v>
      </c>
      <c r="AX246" s="14" t="s">
        <v>80</v>
      </c>
      <c r="AY246" s="245" t="s">
        <v>130</v>
      </c>
    </row>
    <row r="247" spans="1:65" s="2" customFormat="1" ht="16.5" customHeight="1">
      <c r="A247" s="40"/>
      <c r="B247" s="41"/>
      <c r="C247" s="206" t="s">
        <v>430</v>
      </c>
      <c r="D247" s="206" t="s">
        <v>132</v>
      </c>
      <c r="E247" s="207" t="s">
        <v>687</v>
      </c>
      <c r="F247" s="208" t="s">
        <v>688</v>
      </c>
      <c r="G247" s="209" t="s">
        <v>400</v>
      </c>
      <c r="H247" s="210">
        <v>1</v>
      </c>
      <c r="I247" s="211"/>
      <c r="J247" s="212">
        <f>ROUND(I247*H247,2)</f>
        <v>0</v>
      </c>
      <c r="K247" s="208" t="s">
        <v>19</v>
      </c>
      <c r="L247" s="46"/>
      <c r="M247" s="213" t="s">
        <v>19</v>
      </c>
      <c r="N247" s="214" t="s">
        <v>43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671</v>
      </c>
      <c r="AT247" s="217" t="s">
        <v>132</v>
      </c>
      <c r="AU247" s="217" t="s">
        <v>82</v>
      </c>
      <c r="AY247" s="19" t="s">
        <v>130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671</v>
      </c>
      <c r="BM247" s="217" t="s">
        <v>1035</v>
      </c>
    </row>
    <row r="248" spans="1:63" s="12" customFormat="1" ht="22.8" customHeight="1">
      <c r="A248" s="12"/>
      <c r="B248" s="190"/>
      <c r="C248" s="191"/>
      <c r="D248" s="192" t="s">
        <v>71</v>
      </c>
      <c r="E248" s="204" t="s">
        <v>690</v>
      </c>
      <c r="F248" s="204" t="s">
        <v>691</v>
      </c>
      <c r="G248" s="191"/>
      <c r="H248" s="191"/>
      <c r="I248" s="194"/>
      <c r="J248" s="205">
        <f>BK248</f>
        <v>0</v>
      </c>
      <c r="K248" s="191"/>
      <c r="L248" s="196"/>
      <c r="M248" s="197"/>
      <c r="N248" s="198"/>
      <c r="O248" s="198"/>
      <c r="P248" s="199">
        <f>SUM(P249:P256)</f>
        <v>0</v>
      </c>
      <c r="Q248" s="198"/>
      <c r="R248" s="199">
        <f>SUM(R249:R256)</f>
        <v>0</v>
      </c>
      <c r="S248" s="198"/>
      <c r="T248" s="200">
        <f>SUM(T249:T256)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1" t="s">
        <v>159</v>
      </c>
      <c r="AT248" s="202" t="s">
        <v>71</v>
      </c>
      <c r="AU248" s="202" t="s">
        <v>80</v>
      </c>
      <c r="AY248" s="201" t="s">
        <v>130</v>
      </c>
      <c r="BK248" s="203">
        <f>SUM(BK249:BK256)</f>
        <v>0</v>
      </c>
    </row>
    <row r="249" spans="1:65" s="2" customFormat="1" ht="16.5" customHeight="1">
      <c r="A249" s="40"/>
      <c r="B249" s="41"/>
      <c r="C249" s="206" t="s">
        <v>347</v>
      </c>
      <c r="D249" s="206" t="s">
        <v>132</v>
      </c>
      <c r="E249" s="207" t="s">
        <v>693</v>
      </c>
      <c r="F249" s="208" t="s">
        <v>694</v>
      </c>
      <c r="G249" s="209" t="s">
        <v>400</v>
      </c>
      <c r="H249" s="210">
        <v>1</v>
      </c>
      <c r="I249" s="211"/>
      <c r="J249" s="212">
        <f>ROUND(I249*H249,2)</f>
        <v>0</v>
      </c>
      <c r="K249" s="208" t="s">
        <v>19</v>
      </c>
      <c r="L249" s="46"/>
      <c r="M249" s="213" t="s">
        <v>19</v>
      </c>
      <c r="N249" s="214" t="s">
        <v>43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671</v>
      </c>
      <c r="AT249" s="217" t="s">
        <v>132</v>
      </c>
      <c r="AU249" s="217" t="s">
        <v>82</v>
      </c>
      <c r="AY249" s="19" t="s">
        <v>130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80</v>
      </c>
      <c r="BK249" s="218">
        <f>ROUND(I249*H249,2)</f>
        <v>0</v>
      </c>
      <c r="BL249" s="19" t="s">
        <v>671</v>
      </c>
      <c r="BM249" s="217" t="s">
        <v>1036</v>
      </c>
    </row>
    <row r="250" spans="1:47" s="2" customFormat="1" ht="12">
      <c r="A250" s="40"/>
      <c r="B250" s="41"/>
      <c r="C250" s="42"/>
      <c r="D250" s="226" t="s">
        <v>679</v>
      </c>
      <c r="E250" s="42"/>
      <c r="F250" s="267" t="s">
        <v>696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679</v>
      </c>
      <c r="AU250" s="19" t="s">
        <v>82</v>
      </c>
    </row>
    <row r="251" spans="1:65" s="2" customFormat="1" ht="16.5" customHeight="1">
      <c r="A251" s="40"/>
      <c r="B251" s="41"/>
      <c r="C251" s="206" t="s">
        <v>437</v>
      </c>
      <c r="D251" s="206" t="s">
        <v>132</v>
      </c>
      <c r="E251" s="207" t="s">
        <v>698</v>
      </c>
      <c r="F251" s="208" t="s">
        <v>699</v>
      </c>
      <c r="G251" s="209" t="s">
        <v>700</v>
      </c>
      <c r="H251" s="210">
        <v>1</v>
      </c>
      <c r="I251" s="211"/>
      <c r="J251" s="212">
        <f>ROUND(I251*H251,2)</f>
        <v>0</v>
      </c>
      <c r="K251" s="208" t="s">
        <v>19</v>
      </c>
      <c r="L251" s="46"/>
      <c r="M251" s="213" t="s">
        <v>19</v>
      </c>
      <c r="N251" s="214" t="s">
        <v>43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671</v>
      </c>
      <c r="AT251" s="217" t="s">
        <v>132</v>
      </c>
      <c r="AU251" s="217" t="s">
        <v>82</v>
      </c>
      <c r="AY251" s="19" t="s">
        <v>130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80</v>
      </c>
      <c r="BK251" s="218">
        <f>ROUND(I251*H251,2)</f>
        <v>0</v>
      </c>
      <c r="BL251" s="19" t="s">
        <v>671</v>
      </c>
      <c r="BM251" s="217" t="s">
        <v>1037</v>
      </c>
    </row>
    <row r="252" spans="1:51" s="14" customFormat="1" ht="12">
      <c r="A252" s="14"/>
      <c r="B252" s="235"/>
      <c r="C252" s="236"/>
      <c r="D252" s="226" t="s">
        <v>141</v>
      </c>
      <c r="E252" s="237" t="s">
        <v>19</v>
      </c>
      <c r="F252" s="238" t="s">
        <v>80</v>
      </c>
      <c r="G252" s="236"/>
      <c r="H252" s="239">
        <v>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141</v>
      </c>
      <c r="AU252" s="245" t="s">
        <v>82</v>
      </c>
      <c r="AV252" s="14" t="s">
        <v>82</v>
      </c>
      <c r="AW252" s="14" t="s">
        <v>33</v>
      </c>
      <c r="AX252" s="14" t="s">
        <v>80</v>
      </c>
      <c r="AY252" s="245" t="s">
        <v>130</v>
      </c>
    </row>
    <row r="253" spans="1:65" s="2" customFormat="1" ht="16.5" customHeight="1">
      <c r="A253" s="40"/>
      <c r="B253" s="41"/>
      <c r="C253" s="206" t="s">
        <v>439</v>
      </c>
      <c r="D253" s="206" t="s">
        <v>132</v>
      </c>
      <c r="E253" s="207" t="s">
        <v>703</v>
      </c>
      <c r="F253" s="208" t="s">
        <v>704</v>
      </c>
      <c r="G253" s="209" t="s">
        <v>700</v>
      </c>
      <c r="H253" s="210">
        <v>1</v>
      </c>
      <c r="I253" s="211"/>
      <c r="J253" s="212">
        <f>ROUND(I253*H253,2)</f>
        <v>0</v>
      </c>
      <c r="K253" s="208" t="s">
        <v>19</v>
      </c>
      <c r="L253" s="46"/>
      <c r="M253" s="213" t="s">
        <v>19</v>
      </c>
      <c r="N253" s="214" t="s">
        <v>43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671</v>
      </c>
      <c r="AT253" s="217" t="s">
        <v>132</v>
      </c>
      <c r="AU253" s="217" t="s">
        <v>82</v>
      </c>
      <c r="AY253" s="19" t="s">
        <v>130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80</v>
      </c>
      <c r="BK253" s="218">
        <f>ROUND(I253*H253,2)</f>
        <v>0</v>
      </c>
      <c r="BL253" s="19" t="s">
        <v>671</v>
      </c>
      <c r="BM253" s="217" t="s">
        <v>1038</v>
      </c>
    </row>
    <row r="254" spans="1:51" s="13" customFormat="1" ht="12">
      <c r="A254" s="13"/>
      <c r="B254" s="224"/>
      <c r="C254" s="225"/>
      <c r="D254" s="226" t="s">
        <v>141</v>
      </c>
      <c r="E254" s="227" t="s">
        <v>19</v>
      </c>
      <c r="F254" s="228" t="s">
        <v>706</v>
      </c>
      <c r="G254" s="225"/>
      <c r="H254" s="227" t="s">
        <v>19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141</v>
      </c>
      <c r="AU254" s="234" t="s">
        <v>82</v>
      </c>
      <c r="AV254" s="13" t="s">
        <v>80</v>
      </c>
      <c r="AW254" s="13" t="s">
        <v>33</v>
      </c>
      <c r="AX254" s="13" t="s">
        <v>72</v>
      </c>
      <c r="AY254" s="234" t="s">
        <v>130</v>
      </c>
    </row>
    <row r="255" spans="1:51" s="14" customFormat="1" ht="12">
      <c r="A255" s="14"/>
      <c r="B255" s="235"/>
      <c r="C255" s="236"/>
      <c r="D255" s="226" t="s">
        <v>141</v>
      </c>
      <c r="E255" s="237" t="s">
        <v>19</v>
      </c>
      <c r="F255" s="238" t="s">
        <v>80</v>
      </c>
      <c r="G255" s="236"/>
      <c r="H255" s="239">
        <v>1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141</v>
      </c>
      <c r="AU255" s="245" t="s">
        <v>82</v>
      </c>
      <c r="AV255" s="14" t="s">
        <v>82</v>
      </c>
      <c r="AW255" s="14" t="s">
        <v>33</v>
      </c>
      <c r="AX255" s="14" t="s">
        <v>80</v>
      </c>
      <c r="AY255" s="245" t="s">
        <v>130</v>
      </c>
    </row>
    <row r="256" spans="1:65" s="2" customFormat="1" ht="16.5" customHeight="1">
      <c r="A256" s="40"/>
      <c r="B256" s="41"/>
      <c r="C256" s="206" t="s">
        <v>441</v>
      </c>
      <c r="D256" s="206" t="s">
        <v>132</v>
      </c>
      <c r="E256" s="207" t="s">
        <v>708</v>
      </c>
      <c r="F256" s="208" t="s">
        <v>709</v>
      </c>
      <c r="G256" s="209" t="s">
        <v>316</v>
      </c>
      <c r="H256" s="210">
        <v>1</v>
      </c>
      <c r="I256" s="211"/>
      <c r="J256" s="212">
        <f>ROUND(I256*H256,2)</f>
        <v>0</v>
      </c>
      <c r="K256" s="208" t="s">
        <v>19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671</v>
      </c>
      <c r="AT256" s="217" t="s">
        <v>132</v>
      </c>
      <c r="AU256" s="217" t="s">
        <v>82</v>
      </c>
      <c r="AY256" s="19" t="s">
        <v>130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671</v>
      </c>
      <c r="BM256" s="217" t="s">
        <v>1039</v>
      </c>
    </row>
    <row r="257" spans="1:63" s="12" customFormat="1" ht="22.8" customHeight="1">
      <c r="A257" s="12"/>
      <c r="B257" s="190"/>
      <c r="C257" s="191"/>
      <c r="D257" s="192" t="s">
        <v>71</v>
      </c>
      <c r="E257" s="204" t="s">
        <v>711</v>
      </c>
      <c r="F257" s="204" t="s">
        <v>712</v>
      </c>
      <c r="G257" s="191"/>
      <c r="H257" s="191"/>
      <c r="I257" s="194"/>
      <c r="J257" s="205">
        <f>BK257</f>
        <v>0</v>
      </c>
      <c r="K257" s="191"/>
      <c r="L257" s="196"/>
      <c r="M257" s="197"/>
      <c r="N257" s="198"/>
      <c r="O257" s="198"/>
      <c r="P257" s="199">
        <f>P258</f>
        <v>0</v>
      </c>
      <c r="Q257" s="198"/>
      <c r="R257" s="199">
        <f>R258</f>
        <v>0</v>
      </c>
      <c r="S257" s="198"/>
      <c r="T257" s="200">
        <f>T258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1" t="s">
        <v>159</v>
      </c>
      <c r="AT257" s="202" t="s">
        <v>71</v>
      </c>
      <c r="AU257" s="202" t="s">
        <v>80</v>
      </c>
      <c r="AY257" s="201" t="s">
        <v>130</v>
      </c>
      <c r="BK257" s="203">
        <f>BK258</f>
        <v>0</v>
      </c>
    </row>
    <row r="258" spans="1:65" s="2" customFormat="1" ht="16.5" customHeight="1">
      <c r="A258" s="40"/>
      <c r="B258" s="41"/>
      <c r="C258" s="206" t="s">
        <v>443</v>
      </c>
      <c r="D258" s="206" t="s">
        <v>132</v>
      </c>
      <c r="E258" s="207" t="s">
        <v>714</v>
      </c>
      <c r="F258" s="208" t="s">
        <v>715</v>
      </c>
      <c r="G258" s="209" t="s">
        <v>400</v>
      </c>
      <c r="H258" s="210">
        <v>3</v>
      </c>
      <c r="I258" s="211"/>
      <c r="J258" s="212">
        <f>ROUND(I258*H258,2)</f>
        <v>0</v>
      </c>
      <c r="K258" s="208" t="s">
        <v>19</v>
      </c>
      <c r="L258" s="46"/>
      <c r="M258" s="268" t="s">
        <v>19</v>
      </c>
      <c r="N258" s="269" t="s">
        <v>43</v>
      </c>
      <c r="O258" s="270"/>
      <c r="P258" s="271">
        <f>O258*H258</f>
        <v>0</v>
      </c>
      <c r="Q258" s="271">
        <v>0</v>
      </c>
      <c r="R258" s="271">
        <f>Q258*H258</f>
        <v>0</v>
      </c>
      <c r="S258" s="271">
        <v>0</v>
      </c>
      <c r="T258" s="272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671</v>
      </c>
      <c r="AT258" s="217" t="s">
        <v>132</v>
      </c>
      <c r="AU258" s="217" t="s">
        <v>82</v>
      </c>
      <c r="AY258" s="19" t="s">
        <v>130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80</v>
      </c>
      <c r="BK258" s="218">
        <f>ROUND(I258*H258,2)</f>
        <v>0</v>
      </c>
      <c r="BL258" s="19" t="s">
        <v>671</v>
      </c>
      <c r="BM258" s="217" t="s">
        <v>1040</v>
      </c>
    </row>
    <row r="259" spans="1:31" s="2" customFormat="1" ht="6.95" customHeight="1">
      <c r="A259" s="40"/>
      <c r="B259" s="61"/>
      <c r="C259" s="62"/>
      <c r="D259" s="62"/>
      <c r="E259" s="62"/>
      <c r="F259" s="62"/>
      <c r="G259" s="62"/>
      <c r="H259" s="62"/>
      <c r="I259" s="62"/>
      <c r="J259" s="62"/>
      <c r="K259" s="62"/>
      <c r="L259" s="46"/>
      <c r="M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</row>
  </sheetData>
  <sheetProtection password="CC35" sheet="1" objects="1" scenarios="1" formatColumns="0" formatRows="0" autoFilter="0"/>
  <autoFilter ref="C88:K25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3_01/113106123"/>
    <hyperlink ref="F97" r:id="rId2" display="https://podminky.urs.cz/item/CS_URS_2023_01/113107322"/>
    <hyperlink ref="F101" r:id="rId3" display="https://podminky.urs.cz/item/CS_URS_2023_01/113107323"/>
    <hyperlink ref="F105" r:id="rId4" display="https://podminky.urs.cz/item/CS_URS_2023_01/113107343"/>
    <hyperlink ref="F109" r:id="rId5" display="https://podminky.urs.cz/item/CS_URS_2023_01/121151113"/>
    <hyperlink ref="F111" r:id="rId6" display="https://podminky.urs.cz/item/CS_URS_2023_01/122211101"/>
    <hyperlink ref="F113" r:id="rId7" display="https://podminky.urs.cz/item/CS_URS_2023_01/122251102"/>
    <hyperlink ref="F115" r:id="rId8" display="https://podminky.urs.cz/item/CS_URS_2023_01/122311101"/>
    <hyperlink ref="F117" r:id="rId9" display="https://podminky.urs.cz/item/CS_URS_2023_01/122351102"/>
    <hyperlink ref="F119" r:id="rId10" display="https://podminky.urs.cz/item/CS_URS_2023_01/162751137"/>
    <hyperlink ref="F124" r:id="rId11" display="https://podminky.urs.cz/item/CS_URS_2023_01/162751139"/>
    <hyperlink ref="F127" r:id="rId12" display="https://podminky.urs.cz/item/CS_URS_2023_01/167151102"/>
    <hyperlink ref="F129" r:id="rId13" display="https://podminky.urs.cz/item/CS_URS_2023_01/167151112"/>
    <hyperlink ref="F131" r:id="rId14" display="https://podminky.urs.cz/item/CS_URS_2023_01/171201231"/>
    <hyperlink ref="F134" r:id="rId15" display="https://podminky.urs.cz/item/CS_URS_2023_01/171251201"/>
    <hyperlink ref="F137" r:id="rId16" display="https://podminky.urs.cz/item/CS_URS_2023_01/181411131"/>
    <hyperlink ref="F142" r:id="rId17" display="https://podminky.urs.cz/item/CS_URS_2023_01/182303111"/>
    <hyperlink ref="F149" r:id="rId18" display="https://podminky.urs.cz/item/CS_URS_2023_01/564831011"/>
    <hyperlink ref="F153" r:id="rId19" display="https://podminky.urs.cz/item/CS_URS_2023_01/564861111"/>
    <hyperlink ref="F157" r:id="rId20" display="https://podminky.urs.cz/item/CS_URS_2023_01/565165101"/>
    <hyperlink ref="F161" r:id="rId21" display="https://podminky.urs.cz/item/CS_URS_2023_01/573211108"/>
    <hyperlink ref="F165" r:id="rId22" display="https://podminky.urs.cz/item/CS_URS_2023_01/577144031"/>
    <hyperlink ref="F169" r:id="rId23" display="https://podminky.urs.cz/item/CS_URS_2023_01/596212210"/>
    <hyperlink ref="F173" r:id="rId24" display="https://podminky.urs.cz/item/CS_URS_2023_01/596412212"/>
    <hyperlink ref="F180" r:id="rId25" display="https://podminky.urs.cz/item/CS_URS_2023_01/916131213"/>
    <hyperlink ref="F195" r:id="rId26" display="https://podminky.urs.cz/item/CS_URS_2023_01/916231213"/>
    <hyperlink ref="F201" r:id="rId27" display="https://podminky.urs.cz/item/CS_URS_2023_01/919122122"/>
    <hyperlink ref="F203" r:id="rId28" display="https://podminky.urs.cz/item/CS_URS_2023_01/919726123"/>
    <hyperlink ref="F205" r:id="rId29" display="https://podminky.urs.cz/item/CS_URS_2023_01/919735113"/>
    <hyperlink ref="F215" r:id="rId30" display="https://podminky.urs.cz/item/CS_URS_2023_01/997221571"/>
    <hyperlink ref="F217" r:id="rId31" display="https://podminky.urs.cz/item/CS_URS_2023_01/997221579"/>
    <hyperlink ref="F220" r:id="rId32" display="https://podminky.urs.cz/item/CS_URS_2023_01/997221612"/>
    <hyperlink ref="F223" r:id="rId33" display="https://podminky.urs.cz/item/CS_URS_2023_01/997221861"/>
    <hyperlink ref="F226" r:id="rId34" display="https://podminky.urs.cz/item/CS_URS_2023_01/997221873"/>
    <hyperlink ref="F231" r:id="rId35" display="https://podminky.urs.cz/item/CS_URS_2023_01/997221875"/>
    <hyperlink ref="F235" r:id="rId36" display="https://podminky.urs.cz/item/CS_URS_2023_01/998223011"/>
    <hyperlink ref="F242" r:id="rId37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K1904 Parkování v lokalitě Osada - Jih v Litvínově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1041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ROUND((SUM(BE93:BE211)),2)</f>
        <v>0</v>
      </c>
      <c r="G33" s="40"/>
      <c r="H33" s="40"/>
      <c r="I33" s="150">
        <v>0.21</v>
      </c>
      <c r="J33" s="149">
        <f>ROUND(((SUM(BE93:BE211))*I33),2)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ROUND((SUM(BF93:BF211)),2)</f>
        <v>0</v>
      </c>
      <c r="G34" s="40"/>
      <c r="H34" s="40"/>
      <c r="I34" s="150">
        <v>0.15</v>
      </c>
      <c r="J34" s="149">
        <f>ROUND(((SUM(BF93:BF211))*I34),2)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ROUND((SUM(BG93:BG211)),2)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ROUND((SUM(BH93:BH211)),2)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ROUND((SUM(BI93:BI211)),2)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K1904 Parkování v lokalitě Osada - Jih v Litvínově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401 - Veřejné osvětlení SO 04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Litvínov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Litvínov</v>
      </c>
      <c r="G54" s="42"/>
      <c r="H54" s="42"/>
      <c r="I54" s="34" t="s">
        <v>31</v>
      </c>
      <c r="J54" s="38" t="str">
        <f>E21</f>
        <v>NE2D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107</v>
      </c>
      <c r="E62" s="176"/>
      <c r="F62" s="176"/>
      <c r="G62" s="176"/>
      <c r="H62" s="176"/>
      <c r="I62" s="176"/>
      <c r="J62" s="177">
        <f>J140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110</v>
      </c>
      <c r="E63" s="176"/>
      <c r="F63" s="176"/>
      <c r="G63" s="176"/>
      <c r="H63" s="176"/>
      <c r="I63" s="176"/>
      <c r="J63" s="177">
        <f>J142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1042</v>
      </c>
      <c r="E64" s="170"/>
      <c r="F64" s="170"/>
      <c r="G64" s="170"/>
      <c r="H64" s="170"/>
      <c r="I64" s="170"/>
      <c r="J64" s="171">
        <f>J145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1043</v>
      </c>
      <c r="E65" s="176"/>
      <c r="F65" s="176"/>
      <c r="G65" s="176"/>
      <c r="H65" s="176"/>
      <c r="I65" s="176"/>
      <c r="J65" s="177">
        <f>J146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1044</v>
      </c>
      <c r="E66" s="170"/>
      <c r="F66" s="170"/>
      <c r="G66" s="170"/>
      <c r="H66" s="170"/>
      <c r="I66" s="170"/>
      <c r="J66" s="171">
        <f>J153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1045</v>
      </c>
      <c r="E67" s="176"/>
      <c r="F67" s="176"/>
      <c r="G67" s="176"/>
      <c r="H67" s="176"/>
      <c r="I67" s="176"/>
      <c r="J67" s="177">
        <f>J154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1046</v>
      </c>
      <c r="E68" s="176"/>
      <c r="F68" s="176"/>
      <c r="G68" s="176"/>
      <c r="H68" s="176"/>
      <c r="I68" s="176"/>
      <c r="J68" s="177">
        <f>J185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1047</v>
      </c>
      <c r="E69" s="170"/>
      <c r="F69" s="170"/>
      <c r="G69" s="170"/>
      <c r="H69" s="170"/>
      <c r="I69" s="170"/>
      <c r="J69" s="171">
        <f>J195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7"/>
      <c r="C70" s="168"/>
      <c r="D70" s="169" t="s">
        <v>111</v>
      </c>
      <c r="E70" s="170"/>
      <c r="F70" s="170"/>
      <c r="G70" s="170"/>
      <c r="H70" s="170"/>
      <c r="I70" s="170"/>
      <c r="J70" s="171">
        <f>J198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112</v>
      </c>
      <c r="E71" s="176"/>
      <c r="F71" s="176"/>
      <c r="G71" s="176"/>
      <c r="H71" s="176"/>
      <c r="I71" s="176"/>
      <c r="J71" s="177">
        <f>J199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113</v>
      </c>
      <c r="E72" s="176"/>
      <c r="F72" s="176"/>
      <c r="G72" s="176"/>
      <c r="H72" s="176"/>
      <c r="I72" s="176"/>
      <c r="J72" s="177">
        <f>J206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1048</v>
      </c>
      <c r="E73" s="176"/>
      <c r="F73" s="176"/>
      <c r="G73" s="176"/>
      <c r="H73" s="176"/>
      <c r="I73" s="176"/>
      <c r="J73" s="177">
        <f>J210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115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K1904 Parkování v lokalitě Osada - Jih v Litvínově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SO 401 - Veřejné osvětlení SO 04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Litvínov</v>
      </c>
      <c r="G87" s="42"/>
      <c r="H87" s="42"/>
      <c r="I87" s="34" t="s">
        <v>23</v>
      </c>
      <c r="J87" s="74" t="str">
        <f>IF(J12="","",J12)</f>
        <v>28. 6. 2023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>Město Litvínov</v>
      </c>
      <c r="G89" s="42"/>
      <c r="H89" s="42"/>
      <c r="I89" s="34" t="s">
        <v>31</v>
      </c>
      <c r="J89" s="38" t="str">
        <f>E21</f>
        <v>NE2D Projekt s.r.o.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Jaroslav Kudláček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116</v>
      </c>
      <c r="D92" s="182" t="s">
        <v>57</v>
      </c>
      <c r="E92" s="182" t="s">
        <v>53</v>
      </c>
      <c r="F92" s="182" t="s">
        <v>54</v>
      </c>
      <c r="G92" s="182" t="s">
        <v>117</v>
      </c>
      <c r="H92" s="182" t="s">
        <v>118</v>
      </c>
      <c r="I92" s="182" t="s">
        <v>119</v>
      </c>
      <c r="J92" s="182" t="s">
        <v>100</v>
      </c>
      <c r="K92" s="183" t="s">
        <v>120</v>
      </c>
      <c r="L92" s="184"/>
      <c r="M92" s="94" t="s">
        <v>19</v>
      </c>
      <c r="N92" s="95" t="s">
        <v>42</v>
      </c>
      <c r="O92" s="95" t="s">
        <v>121</v>
      </c>
      <c r="P92" s="95" t="s">
        <v>122</v>
      </c>
      <c r="Q92" s="95" t="s">
        <v>123</v>
      </c>
      <c r="R92" s="95" t="s">
        <v>124</v>
      </c>
      <c r="S92" s="95" t="s">
        <v>125</v>
      </c>
      <c r="T92" s="96" t="s">
        <v>126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127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P94+P145+P153+P195+P198</f>
        <v>0</v>
      </c>
      <c r="Q93" s="98"/>
      <c r="R93" s="187">
        <f>R94+R145+R153+R195+R198</f>
        <v>16.740373109504</v>
      </c>
      <c r="S93" s="98"/>
      <c r="T93" s="188">
        <f>T94+T145+T153+T195+T198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101</v>
      </c>
      <c r="BK93" s="189">
        <f>BK94+BK145+BK153+BK195+BK198</f>
        <v>0</v>
      </c>
    </row>
    <row r="94" spans="1:63" s="12" customFormat="1" ht="25.9" customHeight="1">
      <c r="A94" s="12"/>
      <c r="B94" s="190"/>
      <c r="C94" s="191"/>
      <c r="D94" s="192" t="s">
        <v>71</v>
      </c>
      <c r="E94" s="193" t="s">
        <v>128</v>
      </c>
      <c r="F94" s="193" t="s">
        <v>129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P95+P140+P142</f>
        <v>0</v>
      </c>
      <c r="Q94" s="198"/>
      <c r="R94" s="199">
        <f>R95+R140+R142</f>
        <v>15.360719999999999</v>
      </c>
      <c r="S94" s="198"/>
      <c r="T94" s="200">
        <f>T95+T140+T142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72</v>
      </c>
      <c r="AY94" s="201" t="s">
        <v>130</v>
      </c>
      <c r="BK94" s="203">
        <f>BK95+BK140+BK142</f>
        <v>0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80</v>
      </c>
      <c r="F95" s="204" t="s">
        <v>131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SUM(P96:P139)</f>
        <v>0</v>
      </c>
      <c r="Q95" s="198"/>
      <c r="R95" s="199">
        <f>SUM(R96:R139)</f>
        <v>15.360719999999999</v>
      </c>
      <c r="S95" s="198"/>
      <c r="T95" s="200">
        <f>SUM(T96:T139)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80</v>
      </c>
      <c r="AT95" s="202" t="s">
        <v>71</v>
      </c>
      <c r="AU95" s="202" t="s">
        <v>80</v>
      </c>
      <c r="AY95" s="201" t="s">
        <v>130</v>
      </c>
      <c r="BK95" s="203">
        <f>SUM(BK96:BK139)</f>
        <v>0</v>
      </c>
    </row>
    <row r="96" spans="1:65" s="2" customFormat="1" ht="24.15" customHeight="1">
      <c r="A96" s="40"/>
      <c r="B96" s="41"/>
      <c r="C96" s="206" t="s">
        <v>80</v>
      </c>
      <c r="D96" s="206" t="s">
        <v>132</v>
      </c>
      <c r="E96" s="207" t="s">
        <v>1049</v>
      </c>
      <c r="F96" s="208" t="s">
        <v>1050</v>
      </c>
      <c r="G96" s="209" t="s">
        <v>198</v>
      </c>
      <c r="H96" s="210">
        <v>4.5</v>
      </c>
      <c r="I96" s="211"/>
      <c r="J96" s="212">
        <f>ROUND(I96*H96,2)</f>
        <v>0</v>
      </c>
      <c r="K96" s="208" t="s">
        <v>1051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137</v>
      </c>
      <c r="AT96" s="217" t="s">
        <v>132</v>
      </c>
      <c r="AU96" s="217" t="s">
        <v>82</v>
      </c>
      <c r="AY96" s="19" t="s">
        <v>130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137</v>
      </c>
      <c r="BM96" s="217" t="s">
        <v>1052</v>
      </c>
    </row>
    <row r="97" spans="1:47" s="2" customFormat="1" ht="12">
      <c r="A97" s="40"/>
      <c r="B97" s="41"/>
      <c r="C97" s="42"/>
      <c r="D97" s="219" t="s">
        <v>139</v>
      </c>
      <c r="E97" s="42"/>
      <c r="F97" s="220" t="s">
        <v>1053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139</v>
      </c>
      <c r="AU97" s="19" t="s">
        <v>82</v>
      </c>
    </row>
    <row r="98" spans="1:51" s="13" customFormat="1" ht="12">
      <c r="A98" s="13"/>
      <c r="B98" s="224"/>
      <c r="C98" s="225"/>
      <c r="D98" s="226" t="s">
        <v>141</v>
      </c>
      <c r="E98" s="227" t="s">
        <v>19</v>
      </c>
      <c r="F98" s="228" t="s">
        <v>1054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141</v>
      </c>
      <c r="AU98" s="234" t="s">
        <v>82</v>
      </c>
      <c r="AV98" s="13" t="s">
        <v>80</v>
      </c>
      <c r="AW98" s="13" t="s">
        <v>33</v>
      </c>
      <c r="AX98" s="13" t="s">
        <v>72</v>
      </c>
      <c r="AY98" s="234" t="s">
        <v>130</v>
      </c>
    </row>
    <row r="99" spans="1:51" s="14" customFormat="1" ht="12">
      <c r="A99" s="14"/>
      <c r="B99" s="235"/>
      <c r="C99" s="236"/>
      <c r="D99" s="226" t="s">
        <v>141</v>
      </c>
      <c r="E99" s="237" t="s">
        <v>19</v>
      </c>
      <c r="F99" s="238" t="s">
        <v>1055</v>
      </c>
      <c r="G99" s="236"/>
      <c r="H99" s="239">
        <v>4.5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141</v>
      </c>
      <c r="AU99" s="245" t="s">
        <v>82</v>
      </c>
      <c r="AV99" s="14" t="s">
        <v>82</v>
      </c>
      <c r="AW99" s="14" t="s">
        <v>33</v>
      </c>
      <c r="AX99" s="14" t="s">
        <v>80</v>
      </c>
      <c r="AY99" s="245" t="s">
        <v>130</v>
      </c>
    </row>
    <row r="100" spans="1:65" s="2" customFormat="1" ht="24.15" customHeight="1">
      <c r="A100" s="40"/>
      <c r="B100" s="41"/>
      <c r="C100" s="206" t="s">
        <v>82</v>
      </c>
      <c r="D100" s="206" t="s">
        <v>132</v>
      </c>
      <c r="E100" s="207" t="s">
        <v>1056</v>
      </c>
      <c r="F100" s="208" t="s">
        <v>1057</v>
      </c>
      <c r="G100" s="209" t="s">
        <v>198</v>
      </c>
      <c r="H100" s="210">
        <v>14.4</v>
      </c>
      <c r="I100" s="211"/>
      <c r="J100" s="212">
        <f>ROUND(I100*H100,2)</f>
        <v>0</v>
      </c>
      <c r="K100" s="208" t="s">
        <v>1051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137</v>
      </c>
      <c r="AT100" s="217" t="s">
        <v>132</v>
      </c>
      <c r="AU100" s="217" t="s">
        <v>82</v>
      </c>
      <c r="AY100" s="19" t="s">
        <v>130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137</v>
      </c>
      <c r="BM100" s="217" t="s">
        <v>1058</v>
      </c>
    </row>
    <row r="101" spans="1:47" s="2" customFormat="1" ht="12">
      <c r="A101" s="40"/>
      <c r="B101" s="41"/>
      <c r="C101" s="42"/>
      <c r="D101" s="219" t="s">
        <v>139</v>
      </c>
      <c r="E101" s="42"/>
      <c r="F101" s="220" t="s">
        <v>1059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139</v>
      </c>
      <c r="AU101" s="19" t="s">
        <v>82</v>
      </c>
    </row>
    <row r="102" spans="1:51" s="14" customFormat="1" ht="12">
      <c r="A102" s="14"/>
      <c r="B102" s="235"/>
      <c r="C102" s="236"/>
      <c r="D102" s="226" t="s">
        <v>141</v>
      </c>
      <c r="E102" s="237" t="s">
        <v>19</v>
      </c>
      <c r="F102" s="238" t="s">
        <v>1060</v>
      </c>
      <c r="G102" s="236"/>
      <c r="H102" s="239">
        <v>14.4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141</v>
      </c>
      <c r="AU102" s="245" t="s">
        <v>82</v>
      </c>
      <c r="AV102" s="14" t="s">
        <v>82</v>
      </c>
      <c r="AW102" s="14" t="s">
        <v>33</v>
      </c>
      <c r="AX102" s="14" t="s">
        <v>80</v>
      </c>
      <c r="AY102" s="245" t="s">
        <v>130</v>
      </c>
    </row>
    <row r="103" spans="1:65" s="2" customFormat="1" ht="33" customHeight="1">
      <c r="A103" s="40"/>
      <c r="B103" s="41"/>
      <c r="C103" s="206" t="s">
        <v>150</v>
      </c>
      <c r="D103" s="206" t="s">
        <v>132</v>
      </c>
      <c r="E103" s="207" t="s">
        <v>1061</v>
      </c>
      <c r="F103" s="208" t="s">
        <v>1062</v>
      </c>
      <c r="G103" s="209" t="s">
        <v>198</v>
      </c>
      <c r="H103" s="210">
        <v>9.3</v>
      </c>
      <c r="I103" s="211"/>
      <c r="J103" s="212">
        <f>ROUND(I103*H103,2)</f>
        <v>0</v>
      </c>
      <c r="K103" s="208" t="s">
        <v>1051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137</v>
      </c>
      <c r="AT103" s="217" t="s">
        <v>132</v>
      </c>
      <c r="AU103" s="217" t="s">
        <v>82</v>
      </c>
      <c r="AY103" s="19" t="s">
        <v>130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137</v>
      </c>
      <c r="BM103" s="217" t="s">
        <v>1063</v>
      </c>
    </row>
    <row r="104" spans="1:47" s="2" customFormat="1" ht="12">
      <c r="A104" s="40"/>
      <c r="B104" s="41"/>
      <c r="C104" s="42"/>
      <c r="D104" s="219" t="s">
        <v>139</v>
      </c>
      <c r="E104" s="42"/>
      <c r="F104" s="220" t="s">
        <v>1064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139</v>
      </c>
      <c r="AU104" s="19" t="s">
        <v>82</v>
      </c>
    </row>
    <row r="105" spans="1:51" s="14" customFormat="1" ht="12">
      <c r="A105" s="14"/>
      <c r="B105" s="235"/>
      <c r="C105" s="236"/>
      <c r="D105" s="226" t="s">
        <v>141</v>
      </c>
      <c r="E105" s="237" t="s">
        <v>19</v>
      </c>
      <c r="F105" s="238" t="s">
        <v>1065</v>
      </c>
      <c r="G105" s="236"/>
      <c r="H105" s="239">
        <v>4.5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141</v>
      </c>
      <c r="AU105" s="245" t="s">
        <v>82</v>
      </c>
      <c r="AV105" s="14" t="s">
        <v>82</v>
      </c>
      <c r="AW105" s="14" t="s">
        <v>33</v>
      </c>
      <c r="AX105" s="14" t="s">
        <v>72</v>
      </c>
      <c r="AY105" s="245" t="s">
        <v>130</v>
      </c>
    </row>
    <row r="106" spans="1:51" s="14" customFormat="1" ht="12">
      <c r="A106" s="14"/>
      <c r="B106" s="235"/>
      <c r="C106" s="236"/>
      <c r="D106" s="226" t="s">
        <v>141</v>
      </c>
      <c r="E106" s="237" t="s">
        <v>19</v>
      </c>
      <c r="F106" s="238" t="s">
        <v>1066</v>
      </c>
      <c r="G106" s="236"/>
      <c r="H106" s="239">
        <v>14.4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141</v>
      </c>
      <c r="AU106" s="245" t="s">
        <v>82</v>
      </c>
      <c r="AV106" s="14" t="s">
        <v>82</v>
      </c>
      <c r="AW106" s="14" t="s">
        <v>33</v>
      </c>
      <c r="AX106" s="14" t="s">
        <v>72</v>
      </c>
      <c r="AY106" s="245" t="s">
        <v>130</v>
      </c>
    </row>
    <row r="107" spans="1:51" s="14" customFormat="1" ht="12">
      <c r="A107" s="14"/>
      <c r="B107" s="235"/>
      <c r="C107" s="236"/>
      <c r="D107" s="226" t="s">
        <v>141</v>
      </c>
      <c r="E107" s="237" t="s">
        <v>19</v>
      </c>
      <c r="F107" s="238" t="s">
        <v>1067</v>
      </c>
      <c r="G107" s="236"/>
      <c r="H107" s="239">
        <v>-9.6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141</v>
      </c>
      <c r="AU107" s="245" t="s">
        <v>82</v>
      </c>
      <c r="AV107" s="14" t="s">
        <v>82</v>
      </c>
      <c r="AW107" s="14" t="s">
        <v>33</v>
      </c>
      <c r="AX107" s="14" t="s">
        <v>72</v>
      </c>
      <c r="AY107" s="245" t="s">
        <v>130</v>
      </c>
    </row>
    <row r="108" spans="1:51" s="15" customFormat="1" ht="12">
      <c r="A108" s="15"/>
      <c r="B108" s="246"/>
      <c r="C108" s="247"/>
      <c r="D108" s="226" t="s">
        <v>141</v>
      </c>
      <c r="E108" s="248" t="s">
        <v>19</v>
      </c>
      <c r="F108" s="249" t="s">
        <v>189</v>
      </c>
      <c r="G108" s="247"/>
      <c r="H108" s="250">
        <v>9.3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141</v>
      </c>
      <c r="AU108" s="256" t="s">
        <v>82</v>
      </c>
      <c r="AV108" s="15" t="s">
        <v>137</v>
      </c>
      <c r="AW108" s="15" t="s">
        <v>33</v>
      </c>
      <c r="AX108" s="15" t="s">
        <v>80</v>
      </c>
      <c r="AY108" s="256" t="s">
        <v>130</v>
      </c>
    </row>
    <row r="109" spans="1:65" s="2" customFormat="1" ht="37.8" customHeight="1">
      <c r="A109" s="40"/>
      <c r="B109" s="41"/>
      <c r="C109" s="206" t="s">
        <v>137</v>
      </c>
      <c r="D109" s="206" t="s">
        <v>132</v>
      </c>
      <c r="E109" s="207" t="s">
        <v>1068</v>
      </c>
      <c r="F109" s="208" t="s">
        <v>1069</v>
      </c>
      <c r="G109" s="209" t="s">
        <v>198</v>
      </c>
      <c r="H109" s="210">
        <v>9.3</v>
      </c>
      <c r="I109" s="211"/>
      <c r="J109" s="212">
        <f>ROUND(I109*H109,2)</f>
        <v>0</v>
      </c>
      <c r="K109" s="208" t="s">
        <v>1051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137</v>
      </c>
      <c r="AT109" s="217" t="s">
        <v>132</v>
      </c>
      <c r="AU109" s="217" t="s">
        <v>82</v>
      </c>
      <c r="AY109" s="19" t="s">
        <v>130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137</v>
      </c>
      <c r="BM109" s="217" t="s">
        <v>1070</v>
      </c>
    </row>
    <row r="110" spans="1:47" s="2" customFormat="1" ht="12">
      <c r="A110" s="40"/>
      <c r="B110" s="41"/>
      <c r="C110" s="42"/>
      <c r="D110" s="219" t="s">
        <v>139</v>
      </c>
      <c r="E110" s="42"/>
      <c r="F110" s="220" t="s">
        <v>1071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139</v>
      </c>
      <c r="AU110" s="19" t="s">
        <v>82</v>
      </c>
    </row>
    <row r="111" spans="1:51" s="14" customFormat="1" ht="12">
      <c r="A111" s="14"/>
      <c r="B111" s="235"/>
      <c r="C111" s="236"/>
      <c r="D111" s="226" t="s">
        <v>141</v>
      </c>
      <c r="E111" s="237" t="s">
        <v>19</v>
      </c>
      <c r="F111" s="238" t="s">
        <v>1072</v>
      </c>
      <c r="G111" s="236"/>
      <c r="H111" s="239">
        <v>9.3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141</v>
      </c>
      <c r="AU111" s="245" t="s">
        <v>82</v>
      </c>
      <c r="AV111" s="14" t="s">
        <v>82</v>
      </c>
      <c r="AW111" s="14" t="s">
        <v>33</v>
      </c>
      <c r="AX111" s="14" t="s">
        <v>80</v>
      </c>
      <c r="AY111" s="245" t="s">
        <v>130</v>
      </c>
    </row>
    <row r="112" spans="1:65" s="2" customFormat="1" ht="37.8" customHeight="1">
      <c r="A112" s="40"/>
      <c r="B112" s="41"/>
      <c r="C112" s="206" t="s">
        <v>159</v>
      </c>
      <c r="D112" s="206" t="s">
        <v>132</v>
      </c>
      <c r="E112" s="207" t="s">
        <v>1073</v>
      </c>
      <c r="F112" s="208" t="s">
        <v>1074</v>
      </c>
      <c r="G112" s="209" t="s">
        <v>198</v>
      </c>
      <c r="H112" s="210">
        <v>139.5</v>
      </c>
      <c r="I112" s="211"/>
      <c r="J112" s="212">
        <f>ROUND(I112*H112,2)</f>
        <v>0</v>
      </c>
      <c r="K112" s="208" t="s">
        <v>1051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137</v>
      </c>
      <c r="AT112" s="217" t="s">
        <v>132</v>
      </c>
      <c r="AU112" s="217" t="s">
        <v>82</v>
      </c>
      <c r="AY112" s="19" t="s">
        <v>130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137</v>
      </c>
      <c r="BM112" s="217" t="s">
        <v>1075</v>
      </c>
    </row>
    <row r="113" spans="1:47" s="2" customFormat="1" ht="12">
      <c r="A113" s="40"/>
      <c r="B113" s="41"/>
      <c r="C113" s="42"/>
      <c r="D113" s="219" t="s">
        <v>139</v>
      </c>
      <c r="E113" s="42"/>
      <c r="F113" s="220" t="s">
        <v>1076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139</v>
      </c>
      <c r="AU113" s="19" t="s">
        <v>82</v>
      </c>
    </row>
    <row r="114" spans="1:51" s="14" customFormat="1" ht="12">
      <c r="A114" s="14"/>
      <c r="B114" s="235"/>
      <c r="C114" s="236"/>
      <c r="D114" s="226" t="s">
        <v>141</v>
      </c>
      <c r="E114" s="237" t="s">
        <v>19</v>
      </c>
      <c r="F114" s="238" t="s">
        <v>1077</v>
      </c>
      <c r="G114" s="236"/>
      <c r="H114" s="239">
        <v>139.5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141</v>
      </c>
      <c r="AU114" s="245" t="s">
        <v>82</v>
      </c>
      <c r="AV114" s="14" t="s">
        <v>82</v>
      </c>
      <c r="AW114" s="14" t="s">
        <v>33</v>
      </c>
      <c r="AX114" s="14" t="s">
        <v>80</v>
      </c>
      <c r="AY114" s="245" t="s">
        <v>130</v>
      </c>
    </row>
    <row r="115" spans="1:65" s="2" customFormat="1" ht="24.15" customHeight="1">
      <c r="A115" s="40"/>
      <c r="B115" s="41"/>
      <c r="C115" s="206" t="s">
        <v>166</v>
      </c>
      <c r="D115" s="206" t="s">
        <v>132</v>
      </c>
      <c r="E115" s="207" t="s">
        <v>259</v>
      </c>
      <c r="F115" s="208" t="s">
        <v>260</v>
      </c>
      <c r="G115" s="209" t="s">
        <v>261</v>
      </c>
      <c r="H115" s="210">
        <v>16.74</v>
      </c>
      <c r="I115" s="211"/>
      <c r="J115" s="212">
        <f>ROUND(I115*H115,2)</f>
        <v>0</v>
      </c>
      <c r="K115" s="208" t="s">
        <v>1051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137</v>
      </c>
      <c r="AT115" s="217" t="s">
        <v>132</v>
      </c>
      <c r="AU115" s="217" t="s">
        <v>82</v>
      </c>
      <c r="AY115" s="19" t="s">
        <v>130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137</v>
      </c>
      <c r="BM115" s="217" t="s">
        <v>1078</v>
      </c>
    </row>
    <row r="116" spans="1:47" s="2" customFormat="1" ht="12">
      <c r="A116" s="40"/>
      <c r="B116" s="41"/>
      <c r="C116" s="42"/>
      <c r="D116" s="219" t="s">
        <v>139</v>
      </c>
      <c r="E116" s="42"/>
      <c r="F116" s="220" t="s">
        <v>1079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139</v>
      </c>
      <c r="AU116" s="19" t="s">
        <v>82</v>
      </c>
    </row>
    <row r="117" spans="1:51" s="14" customFormat="1" ht="12">
      <c r="A117" s="14"/>
      <c r="B117" s="235"/>
      <c r="C117" s="236"/>
      <c r="D117" s="226" t="s">
        <v>141</v>
      </c>
      <c r="E117" s="237" t="s">
        <v>19</v>
      </c>
      <c r="F117" s="238" t="s">
        <v>1080</v>
      </c>
      <c r="G117" s="236"/>
      <c r="H117" s="239">
        <v>16.74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141</v>
      </c>
      <c r="AU117" s="245" t="s">
        <v>82</v>
      </c>
      <c r="AV117" s="14" t="s">
        <v>82</v>
      </c>
      <c r="AW117" s="14" t="s">
        <v>33</v>
      </c>
      <c r="AX117" s="14" t="s">
        <v>80</v>
      </c>
      <c r="AY117" s="245" t="s">
        <v>130</v>
      </c>
    </row>
    <row r="118" spans="1:65" s="2" customFormat="1" ht="24.15" customHeight="1">
      <c r="A118" s="40"/>
      <c r="B118" s="41"/>
      <c r="C118" s="206" t="s">
        <v>173</v>
      </c>
      <c r="D118" s="206" t="s">
        <v>132</v>
      </c>
      <c r="E118" s="207" t="s">
        <v>265</v>
      </c>
      <c r="F118" s="208" t="s">
        <v>266</v>
      </c>
      <c r="G118" s="209" t="s">
        <v>198</v>
      </c>
      <c r="H118" s="210">
        <v>9.3</v>
      </c>
      <c r="I118" s="211"/>
      <c r="J118" s="212">
        <f>ROUND(I118*H118,2)</f>
        <v>0</v>
      </c>
      <c r="K118" s="208" t="s">
        <v>1051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137</v>
      </c>
      <c r="AT118" s="217" t="s">
        <v>132</v>
      </c>
      <c r="AU118" s="217" t="s">
        <v>82</v>
      </c>
      <c r="AY118" s="19" t="s">
        <v>130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137</v>
      </c>
      <c r="BM118" s="217" t="s">
        <v>1081</v>
      </c>
    </row>
    <row r="119" spans="1:47" s="2" customFormat="1" ht="12">
      <c r="A119" s="40"/>
      <c r="B119" s="41"/>
      <c r="C119" s="42"/>
      <c r="D119" s="219" t="s">
        <v>139</v>
      </c>
      <c r="E119" s="42"/>
      <c r="F119" s="220" t="s">
        <v>1082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139</v>
      </c>
      <c r="AU119" s="19" t="s">
        <v>82</v>
      </c>
    </row>
    <row r="120" spans="1:51" s="14" customFormat="1" ht="12">
      <c r="A120" s="14"/>
      <c r="B120" s="235"/>
      <c r="C120" s="236"/>
      <c r="D120" s="226" t="s">
        <v>141</v>
      </c>
      <c r="E120" s="237" t="s">
        <v>19</v>
      </c>
      <c r="F120" s="238" t="s">
        <v>1072</v>
      </c>
      <c r="G120" s="236"/>
      <c r="H120" s="239">
        <v>9.3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141</v>
      </c>
      <c r="AU120" s="245" t="s">
        <v>82</v>
      </c>
      <c r="AV120" s="14" t="s">
        <v>82</v>
      </c>
      <c r="AW120" s="14" t="s">
        <v>33</v>
      </c>
      <c r="AX120" s="14" t="s">
        <v>80</v>
      </c>
      <c r="AY120" s="245" t="s">
        <v>130</v>
      </c>
    </row>
    <row r="121" spans="1:65" s="2" customFormat="1" ht="24.15" customHeight="1">
      <c r="A121" s="40"/>
      <c r="B121" s="41"/>
      <c r="C121" s="206" t="s">
        <v>178</v>
      </c>
      <c r="D121" s="206" t="s">
        <v>132</v>
      </c>
      <c r="E121" s="207" t="s">
        <v>271</v>
      </c>
      <c r="F121" s="208" t="s">
        <v>272</v>
      </c>
      <c r="G121" s="209" t="s">
        <v>198</v>
      </c>
      <c r="H121" s="210">
        <v>9.6</v>
      </c>
      <c r="I121" s="211"/>
      <c r="J121" s="212">
        <f>ROUND(I121*H121,2)</f>
        <v>0</v>
      </c>
      <c r="K121" s="208" t="s">
        <v>1051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137</v>
      </c>
      <c r="AT121" s="217" t="s">
        <v>132</v>
      </c>
      <c r="AU121" s="217" t="s">
        <v>82</v>
      </c>
      <c r="AY121" s="19" t="s">
        <v>130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137</v>
      </c>
      <c r="BM121" s="217" t="s">
        <v>1083</v>
      </c>
    </row>
    <row r="122" spans="1:47" s="2" customFormat="1" ht="12">
      <c r="A122" s="40"/>
      <c r="B122" s="41"/>
      <c r="C122" s="42"/>
      <c r="D122" s="219" t="s">
        <v>139</v>
      </c>
      <c r="E122" s="42"/>
      <c r="F122" s="220" t="s">
        <v>1084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139</v>
      </c>
      <c r="AU122" s="19" t="s">
        <v>82</v>
      </c>
    </row>
    <row r="123" spans="1:51" s="14" customFormat="1" ht="12">
      <c r="A123" s="14"/>
      <c r="B123" s="235"/>
      <c r="C123" s="236"/>
      <c r="D123" s="226" t="s">
        <v>141</v>
      </c>
      <c r="E123" s="237" t="s">
        <v>19</v>
      </c>
      <c r="F123" s="238" t="s">
        <v>1085</v>
      </c>
      <c r="G123" s="236"/>
      <c r="H123" s="239">
        <v>9.6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141</v>
      </c>
      <c r="AU123" s="245" t="s">
        <v>82</v>
      </c>
      <c r="AV123" s="14" t="s">
        <v>82</v>
      </c>
      <c r="AW123" s="14" t="s">
        <v>33</v>
      </c>
      <c r="AX123" s="14" t="s">
        <v>80</v>
      </c>
      <c r="AY123" s="245" t="s">
        <v>130</v>
      </c>
    </row>
    <row r="124" spans="1:65" s="2" customFormat="1" ht="37.8" customHeight="1">
      <c r="A124" s="40"/>
      <c r="B124" s="41"/>
      <c r="C124" s="206" t="s">
        <v>190</v>
      </c>
      <c r="D124" s="206" t="s">
        <v>132</v>
      </c>
      <c r="E124" s="207" t="s">
        <v>278</v>
      </c>
      <c r="F124" s="208" t="s">
        <v>279</v>
      </c>
      <c r="G124" s="209" t="s">
        <v>198</v>
      </c>
      <c r="H124" s="210">
        <v>4.8</v>
      </c>
      <c r="I124" s="211"/>
      <c r="J124" s="212">
        <f>ROUND(I124*H124,2)</f>
        <v>0</v>
      </c>
      <c r="K124" s="208" t="s">
        <v>1051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137</v>
      </c>
      <c r="AT124" s="217" t="s">
        <v>132</v>
      </c>
      <c r="AU124" s="217" t="s">
        <v>82</v>
      </c>
      <c r="AY124" s="19" t="s">
        <v>130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137</v>
      </c>
      <c r="BM124" s="217" t="s">
        <v>1086</v>
      </c>
    </row>
    <row r="125" spans="1:47" s="2" customFormat="1" ht="12">
      <c r="A125" s="40"/>
      <c r="B125" s="41"/>
      <c r="C125" s="42"/>
      <c r="D125" s="219" t="s">
        <v>139</v>
      </c>
      <c r="E125" s="42"/>
      <c r="F125" s="220" t="s">
        <v>1087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139</v>
      </c>
      <c r="AU125" s="19" t="s">
        <v>82</v>
      </c>
    </row>
    <row r="126" spans="1:51" s="14" customFormat="1" ht="12">
      <c r="A126" s="14"/>
      <c r="B126" s="235"/>
      <c r="C126" s="236"/>
      <c r="D126" s="226" t="s">
        <v>141</v>
      </c>
      <c r="E126" s="237" t="s">
        <v>19</v>
      </c>
      <c r="F126" s="238" t="s">
        <v>1088</v>
      </c>
      <c r="G126" s="236"/>
      <c r="H126" s="239">
        <v>4.8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141</v>
      </c>
      <c r="AU126" s="245" t="s">
        <v>82</v>
      </c>
      <c r="AV126" s="14" t="s">
        <v>82</v>
      </c>
      <c r="AW126" s="14" t="s">
        <v>33</v>
      </c>
      <c r="AX126" s="14" t="s">
        <v>80</v>
      </c>
      <c r="AY126" s="245" t="s">
        <v>130</v>
      </c>
    </row>
    <row r="127" spans="1:65" s="2" customFormat="1" ht="16.5" customHeight="1">
      <c r="A127" s="40"/>
      <c r="B127" s="41"/>
      <c r="C127" s="257" t="s">
        <v>195</v>
      </c>
      <c r="D127" s="257" t="s">
        <v>284</v>
      </c>
      <c r="E127" s="258" t="s">
        <v>1089</v>
      </c>
      <c r="F127" s="259" t="s">
        <v>1090</v>
      </c>
      <c r="G127" s="260" t="s">
        <v>261</v>
      </c>
      <c r="H127" s="261">
        <v>9.6</v>
      </c>
      <c r="I127" s="262"/>
      <c r="J127" s="263">
        <f>ROUND(I127*H127,2)</f>
        <v>0</v>
      </c>
      <c r="K127" s="259" t="s">
        <v>1051</v>
      </c>
      <c r="L127" s="264"/>
      <c r="M127" s="265" t="s">
        <v>19</v>
      </c>
      <c r="N127" s="266" t="s">
        <v>43</v>
      </c>
      <c r="O127" s="86"/>
      <c r="P127" s="215">
        <f>O127*H127</f>
        <v>0</v>
      </c>
      <c r="Q127" s="215">
        <v>1</v>
      </c>
      <c r="R127" s="215">
        <f>Q127*H127</f>
        <v>9.6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178</v>
      </c>
      <c r="AT127" s="217" t="s">
        <v>284</v>
      </c>
      <c r="AU127" s="217" t="s">
        <v>82</v>
      </c>
      <c r="AY127" s="19" t="s">
        <v>130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137</v>
      </c>
      <c r="BM127" s="217" t="s">
        <v>1091</v>
      </c>
    </row>
    <row r="128" spans="1:51" s="14" customFormat="1" ht="12">
      <c r="A128" s="14"/>
      <c r="B128" s="235"/>
      <c r="C128" s="236"/>
      <c r="D128" s="226" t="s">
        <v>141</v>
      </c>
      <c r="E128" s="236"/>
      <c r="F128" s="238" t="s">
        <v>1092</v>
      </c>
      <c r="G128" s="236"/>
      <c r="H128" s="239">
        <v>9.6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141</v>
      </c>
      <c r="AU128" s="245" t="s">
        <v>82</v>
      </c>
      <c r="AV128" s="14" t="s">
        <v>82</v>
      </c>
      <c r="AW128" s="14" t="s">
        <v>4</v>
      </c>
      <c r="AX128" s="14" t="s">
        <v>80</v>
      </c>
      <c r="AY128" s="245" t="s">
        <v>130</v>
      </c>
    </row>
    <row r="129" spans="1:65" s="2" customFormat="1" ht="24.15" customHeight="1">
      <c r="A129" s="40"/>
      <c r="B129" s="41"/>
      <c r="C129" s="206" t="s">
        <v>201</v>
      </c>
      <c r="D129" s="206" t="s">
        <v>132</v>
      </c>
      <c r="E129" s="207" t="s">
        <v>290</v>
      </c>
      <c r="F129" s="208" t="s">
        <v>291</v>
      </c>
      <c r="G129" s="209" t="s">
        <v>135</v>
      </c>
      <c r="H129" s="210">
        <v>36</v>
      </c>
      <c r="I129" s="211"/>
      <c r="J129" s="212">
        <f>ROUND(I129*H129,2)</f>
        <v>0</v>
      </c>
      <c r="K129" s="208" t="s">
        <v>1051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137</v>
      </c>
      <c r="AT129" s="217" t="s">
        <v>132</v>
      </c>
      <c r="AU129" s="217" t="s">
        <v>82</v>
      </c>
      <c r="AY129" s="19" t="s">
        <v>130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137</v>
      </c>
      <c r="BM129" s="217" t="s">
        <v>1093</v>
      </c>
    </row>
    <row r="130" spans="1:47" s="2" customFormat="1" ht="12">
      <c r="A130" s="40"/>
      <c r="B130" s="41"/>
      <c r="C130" s="42"/>
      <c r="D130" s="219" t="s">
        <v>139</v>
      </c>
      <c r="E130" s="42"/>
      <c r="F130" s="220" t="s">
        <v>1094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139</v>
      </c>
      <c r="AU130" s="19" t="s">
        <v>82</v>
      </c>
    </row>
    <row r="131" spans="1:51" s="14" customFormat="1" ht="12">
      <c r="A131" s="14"/>
      <c r="B131" s="235"/>
      <c r="C131" s="236"/>
      <c r="D131" s="226" t="s">
        <v>141</v>
      </c>
      <c r="E131" s="237" t="s">
        <v>19</v>
      </c>
      <c r="F131" s="238" t="s">
        <v>1095</v>
      </c>
      <c r="G131" s="236"/>
      <c r="H131" s="239">
        <v>36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141</v>
      </c>
      <c r="AU131" s="245" t="s">
        <v>82</v>
      </c>
      <c r="AV131" s="14" t="s">
        <v>82</v>
      </c>
      <c r="AW131" s="14" t="s">
        <v>33</v>
      </c>
      <c r="AX131" s="14" t="s">
        <v>80</v>
      </c>
      <c r="AY131" s="245" t="s">
        <v>130</v>
      </c>
    </row>
    <row r="132" spans="1:65" s="2" customFormat="1" ht="16.5" customHeight="1">
      <c r="A132" s="40"/>
      <c r="B132" s="41"/>
      <c r="C132" s="257" t="s">
        <v>206</v>
      </c>
      <c r="D132" s="257" t="s">
        <v>284</v>
      </c>
      <c r="E132" s="258" t="s">
        <v>295</v>
      </c>
      <c r="F132" s="259" t="s">
        <v>296</v>
      </c>
      <c r="G132" s="260" t="s">
        <v>297</v>
      </c>
      <c r="H132" s="261">
        <v>0.72</v>
      </c>
      <c r="I132" s="262"/>
      <c r="J132" s="263">
        <f>ROUND(I132*H132,2)</f>
        <v>0</v>
      </c>
      <c r="K132" s="259" t="s">
        <v>1051</v>
      </c>
      <c r="L132" s="264"/>
      <c r="M132" s="265" t="s">
        <v>19</v>
      </c>
      <c r="N132" s="266" t="s">
        <v>43</v>
      </c>
      <c r="O132" s="86"/>
      <c r="P132" s="215">
        <f>O132*H132</f>
        <v>0</v>
      </c>
      <c r="Q132" s="215">
        <v>0.001</v>
      </c>
      <c r="R132" s="215">
        <f>Q132*H132</f>
        <v>0.0007199999999999999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178</v>
      </c>
      <c r="AT132" s="217" t="s">
        <v>284</v>
      </c>
      <c r="AU132" s="217" t="s">
        <v>82</v>
      </c>
      <c r="AY132" s="19" t="s">
        <v>130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137</v>
      </c>
      <c r="BM132" s="217" t="s">
        <v>1096</v>
      </c>
    </row>
    <row r="133" spans="1:51" s="14" customFormat="1" ht="12">
      <c r="A133" s="14"/>
      <c r="B133" s="235"/>
      <c r="C133" s="236"/>
      <c r="D133" s="226" t="s">
        <v>141</v>
      </c>
      <c r="E133" s="236"/>
      <c r="F133" s="238" t="s">
        <v>1097</v>
      </c>
      <c r="G133" s="236"/>
      <c r="H133" s="239">
        <v>0.72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141</v>
      </c>
      <c r="AU133" s="245" t="s">
        <v>82</v>
      </c>
      <c r="AV133" s="14" t="s">
        <v>82</v>
      </c>
      <c r="AW133" s="14" t="s">
        <v>4</v>
      </c>
      <c r="AX133" s="14" t="s">
        <v>80</v>
      </c>
      <c r="AY133" s="245" t="s">
        <v>130</v>
      </c>
    </row>
    <row r="134" spans="1:65" s="2" customFormat="1" ht="21.75" customHeight="1">
      <c r="A134" s="40"/>
      <c r="B134" s="41"/>
      <c r="C134" s="206" t="s">
        <v>188</v>
      </c>
      <c r="D134" s="206" t="s">
        <v>132</v>
      </c>
      <c r="E134" s="207" t="s">
        <v>301</v>
      </c>
      <c r="F134" s="208" t="s">
        <v>302</v>
      </c>
      <c r="G134" s="209" t="s">
        <v>135</v>
      </c>
      <c r="H134" s="210">
        <v>72</v>
      </c>
      <c r="I134" s="211"/>
      <c r="J134" s="212">
        <f>ROUND(I134*H134,2)</f>
        <v>0</v>
      </c>
      <c r="K134" s="208" t="s">
        <v>1051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137</v>
      </c>
      <c r="AT134" s="217" t="s">
        <v>132</v>
      </c>
      <c r="AU134" s="217" t="s">
        <v>82</v>
      </c>
      <c r="AY134" s="19" t="s">
        <v>130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137</v>
      </c>
      <c r="BM134" s="217" t="s">
        <v>1098</v>
      </c>
    </row>
    <row r="135" spans="1:47" s="2" customFormat="1" ht="12">
      <c r="A135" s="40"/>
      <c r="B135" s="41"/>
      <c r="C135" s="42"/>
      <c r="D135" s="219" t="s">
        <v>139</v>
      </c>
      <c r="E135" s="42"/>
      <c r="F135" s="220" t="s">
        <v>1099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139</v>
      </c>
      <c r="AU135" s="19" t="s">
        <v>82</v>
      </c>
    </row>
    <row r="136" spans="1:51" s="13" customFormat="1" ht="12">
      <c r="A136" s="13"/>
      <c r="B136" s="224"/>
      <c r="C136" s="225"/>
      <c r="D136" s="226" t="s">
        <v>141</v>
      </c>
      <c r="E136" s="227" t="s">
        <v>19</v>
      </c>
      <c r="F136" s="228" t="s">
        <v>1100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141</v>
      </c>
      <c r="AU136" s="234" t="s">
        <v>82</v>
      </c>
      <c r="AV136" s="13" t="s">
        <v>80</v>
      </c>
      <c r="AW136" s="13" t="s">
        <v>33</v>
      </c>
      <c r="AX136" s="13" t="s">
        <v>72</v>
      </c>
      <c r="AY136" s="234" t="s">
        <v>130</v>
      </c>
    </row>
    <row r="137" spans="1:51" s="14" customFormat="1" ht="12">
      <c r="A137" s="14"/>
      <c r="B137" s="235"/>
      <c r="C137" s="236"/>
      <c r="D137" s="226" t="s">
        <v>141</v>
      </c>
      <c r="E137" s="237" t="s">
        <v>19</v>
      </c>
      <c r="F137" s="238" t="s">
        <v>1101</v>
      </c>
      <c r="G137" s="236"/>
      <c r="H137" s="239">
        <v>72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141</v>
      </c>
      <c r="AU137" s="245" t="s">
        <v>82</v>
      </c>
      <c r="AV137" s="14" t="s">
        <v>82</v>
      </c>
      <c r="AW137" s="14" t="s">
        <v>33</v>
      </c>
      <c r="AX137" s="14" t="s">
        <v>80</v>
      </c>
      <c r="AY137" s="245" t="s">
        <v>130</v>
      </c>
    </row>
    <row r="138" spans="1:65" s="2" customFormat="1" ht="16.5" customHeight="1">
      <c r="A138" s="40"/>
      <c r="B138" s="41"/>
      <c r="C138" s="257" t="s">
        <v>215</v>
      </c>
      <c r="D138" s="257" t="s">
        <v>284</v>
      </c>
      <c r="E138" s="258" t="s">
        <v>308</v>
      </c>
      <c r="F138" s="259" t="s">
        <v>309</v>
      </c>
      <c r="G138" s="260" t="s">
        <v>261</v>
      </c>
      <c r="H138" s="261">
        <v>5.76</v>
      </c>
      <c r="I138" s="262"/>
      <c r="J138" s="263">
        <f>ROUND(I138*H138,2)</f>
        <v>0</v>
      </c>
      <c r="K138" s="259" t="s">
        <v>1051</v>
      </c>
      <c r="L138" s="264"/>
      <c r="M138" s="265" t="s">
        <v>19</v>
      </c>
      <c r="N138" s="266" t="s">
        <v>43</v>
      </c>
      <c r="O138" s="86"/>
      <c r="P138" s="215">
        <f>O138*H138</f>
        <v>0</v>
      </c>
      <c r="Q138" s="215">
        <v>1</v>
      </c>
      <c r="R138" s="215">
        <f>Q138*H138</f>
        <v>5.76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178</v>
      </c>
      <c r="AT138" s="217" t="s">
        <v>284</v>
      </c>
      <c r="AU138" s="217" t="s">
        <v>82</v>
      </c>
      <c r="AY138" s="19" t="s">
        <v>130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137</v>
      </c>
      <c r="BM138" s="217" t="s">
        <v>1102</v>
      </c>
    </row>
    <row r="139" spans="1:51" s="14" customFormat="1" ht="12">
      <c r="A139" s="14"/>
      <c r="B139" s="235"/>
      <c r="C139" s="236"/>
      <c r="D139" s="226" t="s">
        <v>141</v>
      </c>
      <c r="E139" s="237" t="s">
        <v>19</v>
      </c>
      <c r="F139" s="238" t="s">
        <v>1103</v>
      </c>
      <c r="G139" s="236"/>
      <c r="H139" s="239">
        <v>5.76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141</v>
      </c>
      <c r="AU139" s="245" t="s">
        <v>82</v>
      </c>
      <c r="AV139" s="14" t="s">
        <v>82</v>
      </c>
      <c r="AW139" s="14" t="s">
        <v>33</v>
      </c>
      <c r="AX139" s="14" t="s">
        <v>80</v>
      </c>
      <c r="AY139" s="245" t="s">
        <v>130</v>
      </c>
    </row>
    <row r="140" spans="1:63" s="12" customFormat="1" ht="22.8" customHeight="1">
      <c r="A140" s="12"/>
      <c r="B140" s="190"/>
      <c r="C140" s="191"/>
      <c r="D140" s="192" t="s">
        <v>71</v>
      </c>
      <c r="E140" s="204" t="s">
        <v>178</v>
      </c>
      <c r="F140" s="204" t="s">
        <v>396</v>
      </c>
      <c r="G140" s="191"/>
      <c r="H140" s="191"/>
      <c r="I140" s="194"/>
      <c r="J140" s="205">
        <f>BK140</f>
        <v>0</v>
      </c>
      <c r="K140" s="191"/>
      <c r="L140" s="196"/>
      <c r="M140" s="197"/>
      <c r="N140" s="198"/>
      <c r="O140" s="198"/>
      <c r="P140" s="199">
        <f>P141</f>
        <v>0</v>
      </c>
      <c r="Q140" s="198"/>
      <c r="R140" s="199">
        <f>R141</f>
        <v>0</v>
      </c>
      <c r="S140" s="198"/>
      <c r="T140" s="200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80</v>
      </c>
      <c r="AT140" s="202" t="s">
        <v>71</v>
      </c>
      <c r="AU140" s="202" t="s">
        <v>80</v>
      </c>
      <c r="AY140" s="201" t="s">
        <v>130</v>
      </c>
      <c r="BK140" s="203">
        <f>BK141</f>
        <v>0</v>
      </c>
    </row>
    <row r="141" spans="1:65" s="2" customFormat="1" ht="16.5" customHeight="1">
      <c r="A141" s="40"/>
      <c r="B141" s="41"/>
      <c r="C141" s="206" t="s">
        <v>8</v>
      </c>
      <c r="D141" s="206" t="s">
        <v>132</v>
      </c>
      <c r="E141" s="207" t="s">
        <v>1104</v>
      </c>
      <c r="F141" s="208" t="s">
        <v>1105</v>
      </c>
      <c r="G141" s="209" t="s">
        <v>316</v>
      </c>
      <c r="H141" s="210">
        <v>60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137</v>
      </c>
      <c r="AT141" s="217" t="s">
        <v>132</v>
      </c>
      <c r="AU141" s="217" t="s">
        <v>82</v>
      </c>
      <c r="AY141" s="19" t="s">
        <v>130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137</v>
      </c>
      <c r="BM141" s="217" t="s">
        <v>1106</v>
      </c>
    </row>
    <row r="142" spans="1:63" s="12" customFormat="1" ht="22.8" customHeight="1">
      <c r="A142" s="12"/>
      <c r="B142" s="190"/>
      <c r="C142" s="191"/>
      <c r="D142" s="192" t="s">
        <v>71</v>
      </c>
      <c r="E142" s="204" t="s">
        <v>656</v>
      </c>
      <c r="F142" s="204" t="s">
        <v>657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SUM(P143:P144)</f>
        <v>0</v>
      </c>
      <c r="Q142" s="198"/>
      <c r="R142" s="199">
        <f>SUM(R143:R144)</f>
        <v>0</v>
      </c>
      <c r="S142" s="198"/>
      <c r="T142" s="200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80</v>
      </c>
      <c r="AT142" s="202" t="s">
        <v>71</v>
      </c>
      <c r="AU142" s="202" t="s">
        <v>80</v>
      </c>
      <c r="AY142" s="201" t="s">
        <v>130</v>
      </c>
      <c r="BK142" s="203">
        <f>SUM(BK143:BK144)</f>
        <v>0</v>
      </c>
    </row>
    <row r="143" spans="1:65" s="2" customFormat="1" ht="24.15" customHeight="1">
      <c r="A143" s="40"/>
      <c r="B143" s="41"/>
      <c r="C143" s="206" t="s">
        <v>229</v>
      </c>
      <c r="D143" s="206" t="s">
        <v>132</v>
      </c>
      <c r="E143" s="207" t="s">
        <v>1107</v>
      </c>
      <c r="F143" s="208" t="s">
        <v>1108</v>
      </c>
      <c r="G143" s="209" t="s">
        <v>261</v>
      </c>
      <c r="H143" s="210">
        <v>15.361</v>
      </c>
      <c r="I143" s="211"/>
      <c r="J143" s="212">
        <f>ROUND(I143*H143,2)</f>
        <v>0</v>
      </c>
      <c r="K143" s="208" t="s">
        <v>1051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137</v>
      </c>
      <c r="AT143" s="217" t="s">
        <v>132</v>
      </c>
      <c r="AU143" s="217" t="s">
        <v>82</v>
      </c>
      <c r="AY143" s="19" t="s">
        <v>130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137</v>
      </c>
      <c r="BM143" s="217" t="s">
        <v>1109</v>
      </c>
    </row>
    <row r="144" spans="1:47" s="2" customFormat="1" ht="12">
      <c r="A144" s="40"/>
      <c r="B144" s="41"/>
      <c r="C144" s="42"/>
      <c r="D144" s="219" t="s">
        <v>139</v>
      </c>
      <c r="E144" s="42"/>
      <c r="F144" s="220" t="s">
        <v>1110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139</v>
      </c>
      <c r="AU144" s="19" t="s">
        <v>82</v>
      </c>
    </row>
    <row r="145" spans="1:63" s="12" customFormat="1" ht="25.9" customHeight="1">
      <c r="A145" s="12"/>
      <c r="B145" s="190"/>
      <c r="C145" s="191"/>
      <c r="D145" s="192" t="s">
        <v>71</v>
      </c>
      <c r="E145" s="193" t="s">
        <v>1111</v>
      </c>
      <c r="F145" s="193" t="s">
        <v>1112</v>
      </c>
      <c r="G145" s="191"/>
      <c r="H145" s="191"/>
      <c r="I145" s="194"/>
      <c r="J145" s="195">
        <f>BK145</f>
        <v>0</v>
      </c>
      <c r="K145" s="191"/>
      <c r="L145" s="196"/>
      <c r="M145" s="197"/>
      <c r="N145" s="198"/>
      <c r="O145" s="198"/>
      <c r="P145" s="199">
        <f>P146</f>
        <v>0</v>
      </c>
      <c r="Q145" s="198"/>
      <c r="R145" s="199">
        <f>R146</f>
        <v>0</v>
      </c>
      <c r="S145" s="198"/>
      <c r="T145" s="200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1" t="s">
        <v>82</v>
      </c>
      <c r="AT145" s="202" t="s">
        <v>71</v>
      </c>
      <c r="AU145" s="202" t="s">
        <v>72</v>
      </c>
      <c r="AY145" s="201" t="s">
        <v>130</v>
      </c>
      <c r="BK145" s="203">
        <f>BK146</f>
        <v>0</v>
      </c>
    </row>
    <row r="146" spans="1:63" s="12" customFormat="1" ht="22.8" customHeight="1">
      <c r="A146" s="12"/>
      <c r="B146" s="190"/>
      <c r="C146" s="191"/>
      <c r="D146" s="192" t="s">
        <v>71</v>
      </c>
      <c r="E146" s="204" t="s">
        <v>1113</v>
      </c>
      <c r="F146" s="204" t="s">
        <v>1114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SUM(P147:P152)</f>
        <v>0</v>
      </c>
      <c r="Q146" s="198"/>
      <c r="R146" s="199">
        <f>SUM(R147:R152)</f>
        <v>0</v>
      </c>
      <c r="S146" s="198"/>
      <c r="T146" s="200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82</v>
      </c>
      <c r="AT146" s="202" t="s">
        <v>71</v>
      </c>
      <c r="AU146" s="202" t="s">
        <v>80</v>
      </c>
      <c r="AY146" s="201" t="s">
        <v>130</v>
      </c>
      <c r="BK146" s="203">
        <f>SUM(BK147:BK152)</f>
        <v>0</v>
      </c>
    </row>
    <row r="147" spans="1:65" s="2" customFormat="1" ht="24.15" customHeight="1">
      <c r="A147" s="40"/>
      <c r="B147" s="41"/>
      <c r="C147" s="206" t="s">
        <v>236</v>
      </c>
      <c r="D147" s="206" t="s">
        <v>132</v>
      </c>
      <c r="E147" s="207" t="s">
        <v>1115</v>
      </c>
      <c r="F147" s="208" t="s">
        <v>1116</v>
      </c>
      <c r="G147" s="209" t="s">
        <v>316</v>
      </c>
      <c r="H147" s="210">
        <v>10</v>
      </c>
      <c r="I147" s="211"/>
      <c r="J147" s="212">
        <f>ROUND(I147*H147,2)</f>
        <v>0</v>
      </c>
      <c r="K147" s="208" t="s">
        <v>1051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229</v>
      </c>
      <c r="AT147" s="217" t="s">
        <v>132</v>
      </c>
      <c r="AU147" s="217" t="s">
        <v>82</v>
      </c>
      <c r="AY147" s="19" t="s">
        <v>130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229</v>
      </c>
      <c r="BM147" s="217" t="s">
        <v>1117</v>
      </c>
    </row>
    <row r="148" spans="1:47" s="2" customFormat="1" ht="12">
      <c r="A148" s="40"/>
      <c r="B148" s="41"/>
      <c r="C148" s="42"/>
      <c r="D148" s="219" t="s">
        <v>139</v>
      </c>
      <c r="E148" s="42"/>
      <c r="F148" s="220" t="s">
        <v>1118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139</v>
      </c>
      <c r="AU148" s="19" t="s">
        <v>82</v>
      </c>
    </row>
    <row r="149" spans="1:65" s="2" customFormat="1" ht="24.15" customHeight="1">
      <c r="A149" s="40"/>
      <c r="B149" s="41"/>
      <c r="C149" s="206" t="s">
        <v>247</v>
      </c>
      <c r="D149" s="206" t="s">
        <v>132</v>
      </c>
      <c r="E149" s="207" t="s">
        <v>1119</v>
      </c>
      <c r="F149" s="208" t="s">
        <v>1120</v>
      </c>
      <c r="G149" s="209" t="s">
        <v>316</v>
      </c>
      <c r="H149" s="210">
        <v>20</v>
      </c>
      <c r="I149" s="211"/>
      <c r="J149" s="212">
        <f>ROUND(I149*H149,2)</f>
        <v>0</v>
      </c>
      <c r="K149" s="208" t="s">
        <v>1051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229</v>
      </c>
      <c r="AT149" s="217" t="s">
        <v>132</v>
      </c>
      <c r="AU149" s="217" t="s">
        <v>82</v>
      </c>
      <c r="AY149" s="19" t="s">
        <v>130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229</v>
      </c>
      <c r="BM149" s="217" t="s">
        <v>1121</v>
      </c>
    </row>
    <row r="150" spans="1:47" s="2" customFormat="1" ht="12">
      <c r="A150" s="40"/>
      <c r="B150" s="41"/>
      <c r="C150" s="42"/>
      <c r="D150" s="219" t="s">
        <v>139</v>
      </c>
      <c r="E150" s="42"/>
      <c r="F150" s="220" t="s">
        <v>1122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139</v>
      </c>
      <c r="AU150" s="19" t="s">
        <v>82</v>
      </c>
    </row>
    <row r="151" spans="1:65" s="2" customFormat="1" ht="24.15" customHeight="1">
      <c r="A151" s="40"/>
      <c r="B151" s="41"/>
      <c r="C151" s="206" t="s">
        <v>253</v>
      </c>
      <c r="D151" s="206" t="s">
        <v>132</v>
      </c>
      <c r="E151" s="207" t="s">
        <v>1123</v>
      </c>
      <c r="F151" s="208" t="s">
        <v>1124</v>
      </c>
      <c r="G151" s="209" t="s">
        <v>261</v>
      </c>
      <c r="H151" s="210">
        <v>0.3</v>
      </c>
      <c r="I151" s="211"/>
      <c r="J151" s="212">
        <f>ROUND(I151*H151,2)</f>
        <v>0</v>
      </c>
      <c r="K151" s="208" t="s">
        <v>1051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229</v>
      </c>
      <c r="AT151" s="217" t="s">
        <v>132</v>
      </c>
      <c r="AU151" s="217" t="s">
        <v>82</v>
      </c>
      <c r="AY151" s="19" t="s">
        <v>130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229</v>
      </c>
      <c r="BM151" s="217" t="s">
        <v>1125</v>
      </c>
    </row>
    <row r="152" spans="1:47" s="2" customFormat="1" ht="12">
      <c r="A152" s="40"/>
      <c r="B152" s="41"/>
      <c r="C152" s="42"/>
      <c r="D152" s="219" t="s">
        <v>139</v>
      </c>
      <c r="E152" s="42"/>
      <c r="F152" s="220" t="s">
        <v>1126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139</v>
      </c>
      <c r="AU152" s="19" t="s">
        <v>82</v>
      </c>
    </row>
    <row r="153" spans="1:63" s="12" customFormat="1" ht="25.9" customHeight="1">
      <c r="A153" s="12"/>
      <c r="B153" s="190"/>
      <c r="C153" s="191"/>
      <c r="D153" s="192" t="s">
        <v>71</v>
      </c>
      <c r="E153" s="193" t="s">
        <v>284</v>
      </c>
      <c r="F153" s="193" t="s">
        <v>1127</v>
      </c>
      <c r="G153" s="191"/>
      <c r="H153" s="191"/>
      <c r="I153" s="194"/>
      <c r="J153" s="195">
        <f>BK153</f>
        <v>0</v>
      </c>
      <c r="K153" s="191"/>
      <c r="L153" s="196"/>
      <c r="M153" s="197"/>
      <c r="N153" s="198"/>
      <c r="O153" s="198"/>
      <c r="P153" s="199">
        <f>P154+P185</f>
        <v>0</v>
      </c>
      <c r="Q153" s="198"/>
      <c r="R153" s="199">
        <f>R154+R185</f>
        <v>1.379653109504</v>
      </c>
      <c r="S153" s="198"/>
      <c r="T153" s="200">
        <f>T154+T185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150</v>
      </c>
      <c r="AT153" s="202" t="s">
        <v>71</v>
      </c>
      <c r="AU153" s="202" t="s">
        <v>72</v>
      </c>
      <c r="AY153" s="201" t="s">
        <v>130</v>
      </c>
      <c r="BK153" s="203">
        <f>BK154+BK185</f>
        <v>0</v>
      </c>
    </row>
    <row r="154" spans="1:63" s="12" customFormat="1" ht="22.8" customHeight="1">
      <c r="A154" s="12"/>
      <c r="B154" s="190"/>
      <c r="C154" s="191"/>
      <c r="D154" s="192" t="s">
        <v>71</v>
      </c>
      <c r="E154" s="204" t="s">
        <v>1128</v>
      </c>
      <c r="F154" s="204" t="s">
        <v>1129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SUM(P155:P184)</f>
        <v>0</v>
      </c>
      <c r="Q154" s="198"/>
      <c r="R154" s="199">
        <f>SUM(R155:R184)</f>
        <v>0.08</v>
      </c>
      <c r="S154" s="198"/>
      <c r="T154" s="200">
        <f>SUM(T155:T184)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1" t="s">
        <v>150</v>
      </c>
      <c r="AT154" s="202" t="s">
        <v>71</v>
      </c>
      <c r="AU154" s="202" t="s">
        <v>80</v>
      </c>
      <c r="AY154" s="201" t="s">
        <v>130</v>
      </c>
      <c r="BK154" s="203">
        <f>SUM(BK155:BK184)</f>
        <v>0</v>
      </c>
    </row>
    <row r="155" spans="1:65" s="2" customFormat="1" ht="16.5" customHeight="1">
      <c r="A155" s="40"/>
      <c r="B155" s="41"/>
      <c r="C155" s="206" t="s">
        <v>258</v>
      </c>
      <c r="D155" s="206" t="s">
        <v>132</v>
      </c>
      <c r="E155" s="207" t="s">
        <v>1130</v>
      </c>
      <c r="F155" s="208" t="s">
        <v>1131</v>
      </c>
      <c r="G155" s="209" t="s">
        <v>316</v>
      </c>
      <c r="H155" s="210">
        <v>2</v>
      </c>
      <c r="I155" s="211"/>
      <c r="J155" s="212">
        <f>ROUND(I155*H155,2)</f>
        <v>0</v>
      </c>
      <c r="K155" s="208" t="s">
        <v>1051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463</v>
      </c>
      <c r="AT155" s="217" t="s">
        <v>132</v>
      </c>
      <c r="AU155" s="217" t="s">
        <v>82</v>
      </c>
      <c r="AY155" s="19" t="s">
        <v>130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463</v>
      </c>
      <c r="BM155" s="217" t="s">
        <v>1132</v>
      </c>
    </row>
    <row r="156" spans="1:47" s="2" customFormat="1" ht="12">
      <c r="A156" s="40"/>
      <c r="B156" s="41"/>
      <c r="C156" s="42"/>
      <c r="D156" s="219" t="s">
        <v>139</v>
      </c>
      <c r="E156" s="42"/>
      <c r="F156" s="220" t="s">
        <v>1133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139</v>
      </c>
      <c r="AU156" s="19" t="s">
        <v>82</v>
      </c>
    </row>
    <row r="157" spans="1:65" s="2" customFormat="1" ht="16.5" customHeight="1">
      <c r="A157" s="40"/>
      <c r="B157" s="41"/>
      <c r="C157" s="257" t="s">
        <v>7</v>
      </c>
      <c r="D157" s="257" t="s">
        <v>284</v>
      </c>
      <c r="E157" s="258" t="s">
        <v>1134</v>
      </c>
      <c r="F157" s="259" t="s">
        <v>1135</v>
      </c>
      <c r="G157" s="260" t="s">
        <v>316</v>
      </c>
      <c r="H157" s="261">
        <v>2</v>
      </c>
      <c r="I157" s="262"/>
      <c r="J157" s="263">
        <f>ROUND(I157*H157,2)</f>
        <v>0</v>
      </c>
      <c r="K157" s="259" t="s">
        <v>19</v>
      </c>
      <c r="L157" s="264"/>
      <c r="M157" s="265" t="s">
        <v>19</v>
      </c>
      <c r="N157" s="266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1136</v>
      </c>
      <c r="AT157" s="217" t="s">
        <v>284</v>
      </c>
      <c r="AU157" s="217" t="s">
        <v>82</v>
      </c>
      <c r="AY157" s="19" t="s">
        <v>130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463</v>
      </c>
      <c r="BM157" s="217" t="s">
        <v>1137</v>
      </c>
    </row>
    <row r="158" spans="1:65" s="2" customFormat="1" ht="16.5" customHeight="1">
      <c r="A158" s="40"/>
      <c r="B158" s="41"/>
      <c r="C158" s="206" t="s">
        <v>270</v>
      </c>
      <c r="D158" s="206" t="s">
        <v>132</v>
      </c>
      <c r="E158" s="207" t="s">
        <v>1138</v>
      </c>
      <c r="F158" s="208" t="s">
        <v>1139</v>
      </c>
      <c r="G158" s="209" t="s">
        <v>316</v>
      </c>
      <c r="H158" s="210">
        <v>2</v>
      </c>
      <c r="I158" s="211"/>
      <c r="J158" s="212">
        <f>ROUND(I158*H158,2)</f>
        <v>0</v>
      </c>
      <c r="K158" s="208" t="s">
        <v>1051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463</v>
      </c>
      <c r="AT158" s="217" t="s">
        <v>132</v>
      </c>
      <c r="AU158" s="217" t="s">
        <v>82</v>
      </c>
      <c r="AY158" s="19" t="s">
        <v>130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463</v>
      </c>
      <c r="BM158" s="217" t="s">
        <v>1140</v>
      </c>
    </row>
    <row r="159" spans="1:47" s="2" customFormat="1" ht="12">
      <c r="A159" s="40"/>
      <c r="B159" s="41"/>
      <c r="C159" s="42"/>
      <c r="D159" s="219" t="s">
        <v>139</v>
      </c>
      <c r="E159" s="42"/>
      <c r="F159" s="220" t="s">
        <v>1141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139</v>
      </c>
      <c r="AU159" s="19" t="s">
        <v>82</v>
      </c>
    </row>
    <row r="160" spans="1:65" s="2" customFormat="1" ht="16.5" customHeight="1">
      <c r="A160" s="40"/>
      <c r="B160" s="41"/>
      <c r="C160" s="257" t="s">
        <v>277</v>
      </c>
      <c r="D160" s="257" t="s">
        <v>284</v>
      </c>
      <c r="E160" s="258" t="s">
        <v>1142</v>
      </c>
      <c r="F160" s="259" t="s">
        <v>1143</v>
      </c>
      <c r="G160" s="260" t="s">
        <v>316</v>
      </c>
      <c r="H160" s="261">
        <v>2</v>
      </c>
      <c r="I160" s="262"/>
      <c r="J160" s="263">
        <f>ROUND(I160*H160,2)</f>
        <v>0</v>
      </c>
      <c r="K160" s="259" t="s">
        <v>19</v>
      </c>
      <c r="L160" s="264"/>
      <c r="M160" s="265" t="s">
        <v>19</v>
      </c>
      <c r="N160" s="266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1136</v>
      </c>
      <c r="AT160" s="217" t="s">
        <v>284</v>
      </c>
      <c r="AU160" s="217" t="s">
        <v>82</v>
      </c>
      <c r="AY160" s="19" t="s">
        <v>130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463</v>
      </c>
      <c r="BM160" s="217" t="s">
        <v>1144</v>
      </c>
    </row>
    <row r="161" spans="1:65" s="2" customFormat="1" ht="16.5" customHeight="1">
      <c r="A161" s="40"/>
      <c r="B161" s="41"/>
      <c r="C161" s="206" t="s">
        <v>283</v>
      </c>
      <c r="D161" s="206" t="s">
        <v>132</v>
      </c>
      <c r="E161" s="207" t="s">
        <v>1145</v>
      </c>
      <c r="F161" s="208" t="s">
        <v>1146</v>
      </c>
      <c r="G161" s="209" t="s">
        <v>316</v>
      </c>
      <c r="H161" s="210">
        <v>2</v>
      </c>
      <c r="I161" s="211"/>
      <c r="J161" s="212">
        <f>ROUND(I161*H161,2)</f>
        <v>0</v>
      </c>
      <c r="K161" s="208" t="s">
        <v>1051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463</v>
      </c>
      <c r="AT161" s="217" t="s">
        <v>132</v>
      </c>
      <c r="AU161" s="217" t="s">
        <v>82</v>
      </c>
      <c r="AY161" s="19" t="s">
        <v>130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463</v>
      </c>
      <c r="BM161" s="217" t="s">
        <v>1147</v>
      </c>
    </row>
    <row r="162" spans="1:47" s="2" customFormat="1" ht="12">
      <c r="A162" s="40"/>
      <c r="B162" s="41"/>
      <c r="C162" s="42"/>
      <c r="D162" s="219" t="s">
        <v>139</v>
      </c>
      <c r="E162" s="42"/>
      <c r="F162" s="220" t="s">
        <v>1148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139</v>
      </c>
      <c r="AU162" s="19" t="s">
        <v>82</v>
      </c>
    </row>
    <row r="163" spans="1:65" s="2" customFormat="1" ht="16.5" customHeight="1">
      <c r="A163" s="40"/>
      <c r="B163" s="41"/>
      <c r="C163" s="257" t="s">
        <v>289</v>
      </c>
      <c r="D163" s="257" t="s">
        <v>284</v>
      </c>
      <c r="E163" s="258" t="s">
        <v>1149</v>
      </c>
      <c r="F163" s="259" t="s">
        <v>1150</v>
      </c>
      <c r="G163" s="260" t="s">
        <v>316</v>
      </c>
      <c r="H163" s="261">
        <v>2</v>
      </c>
      <c r="I163" s="262"/>
      <c r="J163" s="263">
        <f>ROUND(I163*H163,2)</f>
        <v>0</v>
      </c>
      <c r="K163" s="259" t="s">
        <v>19</v>
      </c>
      <c r="L163" s="264"/>
      <c r="M163" s="265" t="s">
        <v>19</v>
      </c>
      <c r="N163" s="266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1136</v>
      </c>
      <c r="AT163" s="217" t="s">
        <v>284</v>
      </c>
      <c r="AU163" s="217" t="s">
        <v>82</v>
      </c>
      <c r="AY163" s="19" t="s">
        <v>130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463</v>
      </c>
      <c r="BM163" s="217" t="s">
        <v>1151</v>
      </c>
    </row>
    <row r="164" spans="1:65" s="2" customFormat="1" ht="24.15" customHeight="1">
      <c r="A164" s="40"/>
      <c r="B164" s="41"/>
      <c r="C164" s="206" t="s">
        <v>172</v>
      </c>
      <c r="D164" s="206" t="s">
        <v>132</v>
      </c>
      <c r="E164" s="207" t="s">
        <v>1152</v>
      </c>
      <c r="F164" s="208" t="s">
        <v>1153</v>
      </c>
      <c r="G164" s="209" t="s">
        <v>181</v>
      </c>
      <c r="H164" s="210">
        <v>80</v>
      </c>
      <c r="I164" s="211"/>
      <c r="J164" s="212">
        <f>ROUND(I164*H164,2)</f>
        <v>0</v>
      </c>
      <c r="K164" s="208" t="s">
        <v>1051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463</v>
      </c>
      <c r="AT164" s="217" t="s">
        <v>132</v>
      </c>
      <c r="AU164" s="217" t="s">
        <v>82</v>
      </c>
      <c r="AY164" s="19" t="s">
        <v>130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463</v>
      </c>
      <c r="BM164" s="217" t="s">
        <v>1154</v>
      </c>
    </row>
    <row r="165" spans="1:47" s="2" customFormat="1" ht="12">
      <c r="A165" s="40"/>
      <c r="B165" s="41"/>
      <c r="C165" s="42"/>
      <c r="D165" s="219" t="s">
        <v>139</v>
      </c>
      <c r="E165" s="42"/>
      <c r="F165" s="220" t="s">
        <v>1155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139</v>
      </c>
      <c r="AU165" s="19" t="s">
        <v>82</v>
      </c>
    </row>
    <row r="166" spans="1:65" s="2" customFormat="1" ht="16.5" customHeight="1">
      <c r="A166" s="40"/>
      <c r="B166" s="41"/>
      <c r="C166" s="257" t="s">
        <v>300</v>
      </c>
      <c r="D166" s="257" t="s">
        <v>284</v>
      </c>
      <c r="E166" s="258" t="s">
        <v>1156</v>
      </c>
      <c r="F166" s="259" t="s">
        <v>1157</v>
      </c>
      <c r="G166" s="260" t="s">
        <v>297</v>
      </c>
      <c r="H166" s="261">
        <v>80</v>
      </c>
      <c r="I166" s="262"/>
      <c r="J166" s="263">
        <f>ROUND(I166*H166,2)</f>
        <v>0</v>
      </c>
      <c r="K166" s="259" t="s">
        <v>1051</v>
      </c>
      <c r="L166" s="264"/>
      <c r="M166" s="265" t="s">
        <v>19</v>
      </c>
      <c r="N166" s="266" t="s">
        <v>43</v>
      </c>
      <c r="O166" s="86"/>
      <c r="P166" s="215">
        <f>O166*H166</f>
        <v>0</v>
      </c>
      <c r="Q166" s="215">
        <v>0.001</v>
      </c>
      <c r="R166" s="215">
        <f>Q166*H166</f>
        <v>0.08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1158</v>
      </c>
      <c r="AT166" s="217" t="s">
        <v>284</v>
      </c>
      <c r="AU166" s="217" t="s">
        <v>82</v>
      </c>
      <c r="AY166" s="19" t="s">
        <v>130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1158</v>
      </c>
      <c r="BM166" s="217" t="s">
        <v>1159</v>
      </c>
    </row>
    <row r="167" spans="1:65" s="2" customFormat="1" ht="37.8" customHeight="1">
      <c r="A167" s="40"/>
      <c r="B167" s="41"/>
      <c r="C167" s="206" t="s">
        <v>307</v>
      </c>
      <c r="D167" s="206" t="s">
        <v>132</v>
      </c>
      <c r="E167" s="207" t="s">
        <v>1160</v>
      </c>
      <c r="F167" s="208" t="s">
        <v>1161</v>
      </c>
      <c r="G167" s="209" t="s">
        <v>181</v>
      </c>
      <c r="H167" s="210">
        <v>93</v>
      </c>
      <c r="I167" s="211"/>
      <c r="J167" s="212">
        <f>ROUND(I167*H167,2)</f>
        <v>0</v>
      </c>
      <c r="K167" s="208" t="s">
        <v>1051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463</v>
      </c>
      <c r="AT167" s="217" t="s">
        <v>132</v>
      </c>
      <c r="AU167" s="217" t="s">
        <v>82</v>
      </c>
      <c r="AY167" s="19" t="s">
        <v>130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463</v>
      </c>
      <c r="BM167" s="217" t="s">
        <v>1162</v>
      </c>
    </row>
    <row r="168" spans="1:47" s="2" customFormat="1" ht="12">
      <c r="A168" s="40"/>
      <c r="B168" s="41"/>
      <c r="C168" s="42"/>
      <c r="D168" s="219" t="s">
        <v>139</v>
      </c>
      <c r="E168" s="42"/>
      <c r="F168" s="220" t="s">
        <v>1163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139</v>
      </c>
      <c r="AU168" s="19" t="s">
        <v>82</v>
      </c>
    </row>
    <row r="169" spans="1:51" s="14" customFormat="1" ht="12">
      <c r="A169" s="14"/>
      <c r="B169" s="235"/>
      <c r="C169" s="236"/>
      <c r="D169" s="226" t="s">
        <v>141</v>
      </c>
      <c r="E169" s="237" t="s">
        <v>19</v>
      </c>
      <c r="F169" s="238" t="s">
        <v>522</v>
      </c>
      <c r="G169" s="236"/>
      <c r="H169" s="239">
        <v>78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141</v>
      </c>
      <c r="AU169" s="245" t="s">
        <v>82</v>
      </c>
      <c r="AV169" s="14" t="s">
        <v>82</v>
      </c>
      <c r="AW169" s="14" t="s">
        <v>33</v>
      </c>
      <c r="AX169" s="14" t="s">
        <v>72</v>
      </c>
      <c r="AY169" s="245" t="s">
        <v>130</v>
      </c>
    </row>
    <row r="170" spans="1:51" s="14" customFormat="1" ht="12">
      <c r="A170" s="14"/>
      <c r="B170" s="235"/>
      <c r="C170" s="236"/>
      <c r="D170" s="226" t="s">
        <v>141</v>
      </c>
      <c r="E170" s="237" t="s">
        <v>19</v>
      </c>
      <c r="F170" s="238" t="s">
        <v>8</v>
      </c>
      <c r="G170" s="236"/>
      <c r="H170" s="239">
        <v>15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141</v>
      </c>
      <c r="AU170" s="245" t="s">
        <v>82</v>
      </c>
      <c r="AV170" s="14" t="s">
        <v>82</v>
      </c>
      <c r="AW170" s="14" t="s">
        <v>33</v>
      </c>
      <c r="AX170" s="14" t="s">
        <v>72</v>
      </c>
      <c r="AY170" s="245" t="s">
        <v>130</v>
      </c>
    </row>
    <row r="171" spans="1:51" s="15" customFormat="1" ht="12">
      <c r="A171" s="15"/>
      <c r="B171" s="246"/>
      <c r="C171" s="247"/>
      <c r="D171" s="226" t="s">
        <v>141</v>
      </c>
      <c r="E171" s="248" t="s">
        <v>19</v>
      </c>
      <c r="F171" s="249" t="s">
        <v>189</v>
      </c>
      <c r="G171" s="247"/>
      <c r="H171" s="250">
        <v>93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6" t="s">
        <v>141</v>
      </c>
      <c r="AU171" s="256" t="s">
        <v>82</v>
      </c>
      <c r="AV171" s="15" t="s">
        <v>137</v>
      </c>
      <c r="AW171" s="15" t="s">
        <v>33</v>
      </c>
      <c r="AX171" s="15" t="s">
        <v>80</v>
      </c>
      <c r="AY171" s="256" t="s">
        <v>130</v>
      </c>
    </row>
    <row r="172" spans="1:65" s="2" customFormat="1" ht="16.5" customHeight="1">
      <c r="A172" s="40"/>
      <c r="B172" s="41"/>
      <c r="C172" s="257" t="s">
        <v>313</v>
      </c>
      <c r="D172" s="257" t="s">
        <v>284</v>
      </c>
      <c r="E172" s="258" t="s">
        <v>1164</v>
      </c>
      <c r="F172" s="259" t="s">
        <v>1165</v>
      </c>
      <c r="G172" s="260" t="s">
        <v>181</v>
      </c>
      <c r="H172" s="261">
        <v>85.8</v>
      </c>
      <c r="I172" s="262"/>
      <c r="J172" s="263">
        <f>ROUND(I172*H172,2)</f>
        <v>0</v>
      </c>
      <c r="K172" s="259" t="s">
        <v>19</v>
      </c>
      <c r="L172" s="264"/>
      <c r="M172" s="265" t="s">
        <v>19</v>
      </c>
      <c r="N172" s="266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1136</v>
      </c>
      <c r="AT172" s="217" t="s">
        <v>284</v>
      </c>
      <c r="AU172" s="217" t="s">
        <v>82</v>
      </c>
      <c r="AY172" s="19" t="s">
        <v>130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463</v>
      </c>
      <c r="BM172" s="217" t="s">
        <v>1166</v>
      </c>
    </row>
    <row r="173" spans="1:51" s="14" customFormat="1" ht="12">
      <c r="A173" s="14"/>
      <c r="B173" s="235"/>
      <c r="C173" s="236"/>
      <c r="D173" s="226" t="s">
        <v>141</v>
      </c>
      <c r="E173" s="237" t="s">
        <v>19</v>
      </c>
      <c r="F173" s="238" t="s">
        <v>1167</v>
      </c>
      <c r="G173" s="236"/>
      <c r="H173" s="239">
        <v>85.8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141</v>
      </c>
      <c r="AU173" s="245" t="s">
        <v>82</v>
      </c>
      <c r="AV173" s="14" t="s">
        <v>82</v>
      </c>
      <c r="AW173" s="14" t="s">
        <v>33</v>
      </c>
      <c r="AX173" s="14" t="s">
        <v>80</v>
      </c>
      <c r="AY173" s="245" t="s">
        <v>130</v>
      </c>
    </row>
    <row r="174" spans="1:65" s="2" customFormat="1" ht="16.5" customHeight="1">
      <c r="A174" s="40"/>
      <c r="B174" s="41"/>
      <c r="C174" s="257" t="s">
        <v>319</v>
      </c>
      <c r="D174" s="257" t="s">
        <v>284</v>
      </c>
      <c r="E174" s="258" t="s">
        <v>1168</v>
      </c>
      <c r="F174" s="259" t="s">
        <v>1169</v>
      </c>
      <c r="G174" s="260" t="s">
        <v>181</v>
      </c>
      <c r="H174" s="261">
        <v>16.5</v>
      </c>
      <c r="I174" s="262"/>
      <c r="J174" s="263">
        <f>ROUND(I174*H174,2)</f>
        <v>0</v>
      </c>
      <c r="K174" s="259" t="s">
        <v>19</v>
      </c>
      <c r="L174" s="264"/>
      <c r="M174" s="265" t="s">
        <v>19</v>
      </c>
      <c r="N174" s="266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1136</v>
      </c>
      <c r="AT174" s="217" t="s">
        <v>284</v>
      </c>
      <c r="AU174" s="217" t="s">
        <v>82</v>
      </c>
      <c r="AY174" s="19" t="s">
        <v>130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463</v>
      </c>
      <c r="BM174" s="217" t="s">
        <v>1170</v>
      </c>
    </row>
    <row r="175" spans="1:51" s="14" customFormat="1" ht="12">
      <c r="A175" s="14"/>
      <c r="B175" s="235"/>
      <c r="C175" s="236"/>
      <c r="D175" s="226" t="s">
        <v>141</v>
      </c>
      <c r="E175" s="237" t="s">
        <v>19</v>
      </c>
      <c r="F175" s="238" t="s">
        <v>1171</v>
      </c>
      <c r="G175" s="236"/>
      <c r="H175" s="239">
        <v>16.5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141</v>
      </c>
      <c r="AU175" s="245" t="s">
        <v>82</v>
      </c>
      <c r="AV175" s="14" t="s">
        <v>82</v>
      </c>
      <c r="AW175" s="14" t="s">
        <v>33</v>
      </c>
      <c r="AX175" s="14" t="s">
        <v>80</v>
      </c>
      <c r="AY175" s="245" t="s">
        <v>130</v>
      </c>
    </row>
    <row r="176" spans="1:65" s="2" customFormat="1" ht="21.75" customHeight="1">
      <c r="A176" s="40"/>
      <c r="B176" s="41"/>
      <c r="C176" s="206" t="s">
        <v>323</v>
      </c>
      <c r="D176" s="206" t="s">
        <v>132</v>
      </c>
      <c r="E176" s="207" t="s">
        <v>1172</v>
      </c>
      <c r="F176" s="208" t="s">
        <v>1173</v>
      </c>
      <c r="G176" s="209" t="s">
        <v>316</v>
      </c>
      <c r="H176" s="210">
        <v>1</v>
      </c>
      <c r="I176" s="211"/>
      <c r="J176" s="212">
        <f>ROUND(I176*H176,2)</f>
        <v>0</v>
      </c>
      <c r="K176" s="208" t="s">
        <v>1051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463</v>
      </c>
      <c r="AT176" s="217" t="s">
        <v>132</v>
      </c>
      <c r="AU176" s="217" t="s">
        <v>82</v>
      </c>
      <c r="AY176" s="19" t="s">
        <v>130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463</v>
      </c>
      <c r="BM176" s="217" t="s">
        <v>1174</v>
      </c>
    </row>
    <row r="177" spans="1:47" s="2" customFormat="1" ht="12">
      <c r="A177" s="40"/>
      <c r="B177" s="41"/>
      <c r="C177" s="42"/>
      <c r="D177" s="219" t="s">
        <v>139</v>
      </c>
      <c r="E177" s="42"/>
      <c r="F177" s="220" t="s">
        <v>1175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139</v>
      </c>
      <c r="AU177" s="19" t="s">
        <v>82</v>
      </c>
    </row>
    <row r="178" spans="1:65" s="2" customFormat="1" ht="16.5" customHeight="1">
      <c r="A178" s="40"/>
      <c r="B178" s="41"/>
      <c r="C178" s="206" t="s">
        <v>328</v>
      </c>
      <c r="D178" s="206" t="s">
        <v>132</v>
      </c>
      <c r="E178" s="207" t="s">
        <v>1176</v>
      </c>
      <c r="F178" s="208" t="s">
        <v>1177</v>
      </c>
      <c r="G178" s="209" t="s">
        <v>316</v>
      </c>
      <c r="H178" s="210">
        <v>1</v>
      </c>
      <c r="I178" s="211"/>
      <c r="J178" s="212">
        <f>ROUND(I178*H178,2)</f>
        <v>0</v>
      </c>
      <c r="K178" s="208" t="s">
        <v>1051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463</v>
      </c>
      <c r="AT178" s="217" t="s">
        <v>132</v>
      </c>
      <c r="AU178" s="217" t="s">
        <v>82</v>
      </c>
      <c r="AY178" s="19" t="s">
        <v>130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463</v>
      </c>
      <c r="BM178" s="217" t="s">
        <v>1178</v>
      </c>
    </row>
    <row r="179" spans="1:47" s="2" customFormat="1" ht="12">
      <c r="A179" s="40"/>
      <c r="B179" s="41"/>
      <c r="C179" s="42"/>
      <c r="D179" s="219" t="s">
        <v>139</v>
      </c>
      <c r="E179" s="42"/>
      <c r="F179" s="220" t="s">
        <v>1179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139</v>
      </c>
      <c r="AU179" s="19" t="s">
        <v>82</v>
      </c>
    </row>
    <row r="180" spans="1:65" s="2" customFormat="1" ht="16.5" customHeight="1">
      <c r="A180" s="40"/>
      <c r="B180" s="41"/>
      <c r="C180" s="206" t="s">
        <v>335</v>
      </c>
      <c r="D180" s="206" t="s">
        <v>132</v>
      </c>
      <c r="E180" s="207" t="s">
        <v>1180</v>
      </c>
      <c r="F180" s="208" t="s">
        <v>1181</v>
      </c>
      <c r="G180" s="209" t="s">
        <v>316</v>
      </c>
      <c r="H180" s="210">
        <v>1</v>
      </c>
      <c r="I180" s="211"/>
      <c r="J180" s="212">
        <f>ROUND(I180*H180,2)</f>
        <v>0</v>
      </c>
      <c r="K180" s="208" t="s">
        <v>1051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463</v>
      </c>
      <c r="AT180" s="217" t="s">
        <v>132</v>
      </c>
      <c r="AU180" s="217" t="s">
        <v>82</v>
      </c>
      <c r="AY180" s="19" t="s">
        <v>130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463</v>
      </c>
      <c r="BM180" s="217" t="s">
        <v>1182</v>
      </c>
    </row>
    <row r="181" spans="1:47" s="2" customFormat="1" ht="12">
      <c r="A181" s="40"/>
      <c r="B181" s="41"/>
      <c r="C181" s="42"/>
      <c r="D181" s="219" t="s">
        <v>139</v>
      </c>
      <c r="E181" s="42"/>
      <c r="F181" s="220" t="s">
        <v>1183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139</v>
      </c>
      <c r="AU181" s="19" t="s">
        <v>82</v>
      </c>
    </row>
    <row r="182" spans="1:65" s="2" customFormat="1" ht="16.5" customHeight="1">
      <c r="A182" s="40"/>
      <c r="B182" s="41"/>
      <c r="C182" s="206" t="s">
        <v>341</v>
      </c>
      <c r="D182" s="206" t="s">
        <v>132</v>
      </c>
      <c r="E182" s="207" t="s">
        <v>1184</v>
      </c>
      <c r="F182" s="208" t="s">
        <v>1185</v>
      </c>
      <c r="G182" s="209" t="s">
        <v>316</v>
      </c>
      <c r="H182" s="210">
        <v>1</v>
      </c>
      <c r="I182" s="211"/>
      <c r="J182" s="212">
        <f>ROUND(I182*H182,2)</f>
        <v>0</v>
      </c>
      <c r="K182" s="208" t="s">
        <v>1051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463</v>
      </c>
      <c r="AT182" s="217" t="s">
        <v>132</v>
      </c>
      <c r="AU182" s="217" t="s">
        <v>82</v>
      </c>
      <c r="AY182" s="19" t="s">
        <v>130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463</v>
      </c>
      <c r="BM182" s="217" t="s">
        <v>1186</v>
      </c>
    </row>
    <row r="183" spans="1:47" s="2" customFormat="1" ht="12">
      <c r="A183" s="40"/>
      <c r="B183" s="41"/>
      <c r="C183" s="42"/>
      <c r="D183" s="219" t="s">
        <v>139</v>
      </c>
      <c r="E183" s="42"/>
      <c r="F183" s="220" t="s">
        <v>1187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139</v>
      </c>
      <c r="AU183" s="19" t="s">
        <v>82</v>
      </c>
    </row>
    <row r="184" spans="1:65" s="2" customFormat="1" ht="16.5" customHeight="1">
      <c r="A184" s="40"/>
      <c r="B184" s="41"/>
      <c r="C184" s="206" t="s">
        <v>348</v>
      </c>
      <c r="D184" s="206" t="s">
        <v>132</v>
      </c>
      <c r="E184" s="207" t="s">
        <v>1188</v>
      </c>
      <c r="F184" s="208" t="s">
        <v>1189</v>
      </c>
      <c r="G184" s="209" t="s">
        <v>316</v>
      </c>
      <c r="H184" s="210">
        <v>5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463</v>
      </c>
      <c r="AT184" s="217" t="s">
        <v>132</v>
      </c>
      <c r="AU184" s="217" t="s">
        <v>82</v>
      </c>
      <c r="AY184" s="19" t="s">
        <v>130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463</v>
      </c>
      <c r="BM184" s="217" t="s">
        <v>1190</v>
      </c>
    </row>
    <row r="185" spans="1:63" s="12" customFormat="1" ht="22.8" customHeight="1">
      <c r="A185" s="12"/>
      <c r="B185" s="190"/>
      <c r="C185" s="191"/>
      <c r="D185" s="192" t="s">
        <v>71</v>
      </c>
      <c r="E185" s="204" t="s">
        <v>1191</v>
      </c>
      <c r="F185" s="204" t="s">
        <v>1192</v>
      </c>
      <c r="G185" s="191"/>
      <c r="H185" s="191"/>
      <c r="I185" s="194"/>
      <c r="J185" s="205">
        <f>BK185</f>
        <v>0</v>
      </c>
      <c r="K185" s="191"/>
      <c r="L185" s="196"/>
      <c r="M185" s="197"/>
      <c r="N185" s="198"/>
      <c r="O185" s="198"/>
      <c r="P185" s="199">
        <f>SUM(P186:P194)</f>
        <v>0</v>
      </c>
      <c r="Q185" s="198"/>
      <c r="R185" s="199">
        <f>SUM(R186:R194)</f>
        <v>1.299653109504</v>
      </c>
      <c r="S185" s="198"/>
      <c r="T185" s="200">
        <f>SUM(T186:T194)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1" t="s">
        <v>150</v>
      </c>
      <c r="AT185" s="202" t="s">
        <v>71</v>
      </c>
      <c r="AU185" s="202" t="s">
        <v>80</v>
      </c>
      <c r="AY185" s="201" t="s">
        <v>130</v>
      </c>
      <c r="BK185" s="203">
        <f>SUM(BK186:BK194)</f>
        <v>0</v>
      </c>
    </row>
    <row r="186" spans="1:65" s="2" customFormat="1" ht="16.5" customHeight="1">
      <c r="A186" s="40"/>
      <c r="B186" s="41"/>
      <c r="C186" s="206" t="s">
        <v>355</v>
      </c>
      <c r="D186" s="206" t="s">
        <v>132</v>
      </c>
      <c r="E186" s="207" t="s">
        <v>1193</v>
      </c>
      <c r="F186" s="208" t="s">
        <v>1194</v>
      </c>
      <c r="G186" s="209" t="s">
        <v>198</v>
      </c>
      <c r="H186" s="210">
        <v>0.576</v>
      </c>
      <c r="I186" s="211"/>
      <c r="J186" s="212">
        <f>ROUND(I186*H186,2)</f>
        <v>0</v>
      </c>
      <c r="K186" s="208" t="s">
        <v>1051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2.256342204</v>
      </c>
      <c r="R186" s="215">
        <f>Q186*H186</f>
        <v>1.299653109504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463</v>
      </c>
      <c r="AT186" s="217" t="s">
        <v>132</v>
      </c>
      <c r="AU186" s="217" t="s">
        <v>82</v>
      </c>
      <c r="AY186" s="19" t="s">
        <v>130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463</v>
      </c>
      <c r="BM186" s="217" t="s">
        <v>1195</v>
      </c>
    </row>
    <row r="187" spans="1:47" s="2" customFormat="1" ht="12">
      <c r="A187" s="40"/>
      <c r="B187" s="41"/>
      <c r="C187" s="42"/>
      <c r="D187" s="219" t="s">
        <v>139</v>
      </c>
      <c r="E187" s="42"/>
      <c r="F187" s="220" t="s">
        <v>1196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139</v>
      </c>
      <c r="AU187" s="19" t="s">
        <v>82</v>
      </c>
    </row>
    <row r="188" spans="1:51" s="13" customFormat="1" ht="12">
      <c r="A188" s="13"/>
      <c r="B188" s="224"/>
      <c r="C188" s="225"/>
      <c r="D188" s="226" t="s">
        <v>141</v>
      </c>
      <c r="E188" s="227" t="s">
        <v>19</v>
      </c>
      <c r="F188" s="228" t="s">
        <v>1197</v>
      </c>
      <c r="G188" s="225"/>
      <c r="H188" s="227" t="s">
        <v>19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141</v>
      </c>
      <c r="AU188" s="234" t="s">
        <v>82</v>
      </c>
      <c r="AV188" s="13" t="s">
        <v>80</v>
      </c>
      <c r="AW188" s="13" t="s">
        <v>33</v>
      </c>
      <c r="AX188" s="13" t="s">
        <v>72</v>
      </c>
      <c r="AY188" s="234" t="s">
        <v>130</v>
      </c>
    </row>
    <row r="189" spans="1:51" s="14" customFormat="1" ht="12">
      <c r="A189" s="14"/>
      <c r="B189" s="235"/>
      <c r="C189" s="236"/>
      <c r="D189" s="226" t="s">
        <v>141</v>
      </c>
      <c r="E189" s="237" t="s">
        <v>19</v>
      </c>
      <c r="F189" s="238" t="s">
        <v>1198</v>
      </c>
      <c r="G189" s="236"/>
      <c r="H189" s="239">
        <v>0.576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141</v>
      </c>
      <c r="AU189" s="245" t="s">
        <v>82</v>
      </c>
      <c r="AV189" s="14" t="s">
        <v>82</v>
      </c>
      <c r="AW189" s="14" t="s">
        <v>33</v>
      </c>
      <c r="AX189" s="14" t="s">
        <v>80</v>
      </c>
      <c r="AY189" s="245" t="s">
        <v>130</v>
      </c>
    </row>
    <row r="190" spans="1:65" s="2" customFormat="1" ht="24.15" customHeight="1">
      <c r="A190" s="40"/>
      <c r="B190" s="41"/>
      <c r="C190" s="206" t="s">
        <v>360</v>
      </c>
      <c r="D190" s="206" t="s">
        <v>132</v>
      </c>
      <c r="E190" s="207" t="s">
        <v>1199</v>
      </c>
      <c r="F190" s="208" t="s">
        <v>1200</v>
      </c>
      <c r="G190" s="209" t="s">
        <v>181</v>
      </c>
      <c r="H190" s="210">
        <v>80</v>
      </c>
      <c r="I190" s="211"/>
      <c r="J190" s="212">
        <f>ROUND(I190*H190,2)</f>
        <v>0</v>
      </c>
      <c r="K190" s="208" t="s">
        <v>1051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463</v>
      </c>
      <c r="AT190" s="217" t="s">
        <v>132</v>
      </c>
      <c r="AU190" s="217" t="s">
        <v>82</v>
      </c>
      <c r="AY190" s="19" t="s">
        <v>130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463</v>
      </c>
      <c r="BM190" s="217" t="s">
        <v>1201</v>
      </c>
    </row>
    <row r="191" spans="1:47" s="2" customFormat="1" ht="12">
      <c r="A191" s="40"/>
      <c r="B191" s="41"/>
      <c r="C191" s="42"/>
      <c r="D191" s="219" t="s">
        <v>139</v>
      </c>
      <c r="E191" s="42"/>
      <c r="F191" s="220" t="s">
        <v>1202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139</v>
      </c>
      <c r="AU191" s="19" t="s">
        <v>82</v>
      </c>
    </row>
    <row r="192" spans="1:51" s="14" customFormat="1" ht="12">
      <c r="A192" s="14"/>
      <c r="B192" s="235"/>
      <c r="C192" s="236"/>
      <c r="D192" s="226" t="s">
        <v>141</v>
      </c>
      <c r="E192" s="237" t="s">
        <v>19</v>
      </c>
      <c r="F192" s="238" t="s">
        <v>532</v>
      </c>
      <c r="G192" s="236"/>
      <c r="H192" s="239">
        <v>80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141</v>
      </c>
      <c r="AU192" s="245" t="s">
        <v>82</v>
      </c>
      <c r="AV192" s="14" t="s">
        <v>82</v>
      </c>
      <c r="AW192" s="14" t="s">
        <v>33</v>
      </c>
      <c r="AX192" s="14" t="s">
        <v>80</v>
      </c>
      <c r="AY192" s="245" t="s">
        <v>130</v>
      </c>
    </row>
    <row r="193" spans="1:65" s="2" customFormat="1" ht="16.5" customHeight="1">
      <c r="A193" s="40"/>
      <c r="B193" s="41"/>
      <c r="C193" s="257" t="s">
        <v>366</v>
      </c>
      <c r="D193" s="257" t="s">
        <v>284</v>
      </c>
      <c r="E193" s="258" t="s">
        <v>1203</v>
      </c>
      <c r="F193" s="259" t="s">
        <v>1204</v>
      </c>
      <c r="G193" s="260" t="s">
        <v>181</v>
      </c>
      <c r="H193" s="261">
        <v>84</v>
      </c>
      <c r="I193" s="262"/>
      <c r="J193" s="263">
        <f>ROUND(I193*H193,2)</f>
        <v>0</v>
      </c>
      <c r="K193" s="259" t="s">
        <v>19</v>
      </c>
      <c r="L193" s="264"/>
      <c r="M193" s="265" t="s">
        <v>19</v>
      </c>
      <c r="N193" s="266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1136</v>
      </c>
      <c r="AT193" s="217" t="s">
        <v>284</v>
      </c>
      <c r="AU193" s="217" t="s">
        <v>82</v>
      </c>
      <c r="AY193" s="19" t="s">
        <v>130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463</v>
      </c>
      <c r="BM193" s="217" t="s">
        <v>1205</v>
      </c>
    </row>
    <row r="194" spans="1:51" s="14" customFormat="1" ht="12">
      <c r="A194" s="14"/>
      <c r="B194" s="235"/>
      <c r="C194" s="236"/>
      <c r="D194" s="226" t="s">
        <v>141</v>
      </c>
      <c r="E194" s="237" t="s">
        <v>19</v>
      </c>
      <c r="F194" s="238" t="s">
        <v>1206</v>
      </c>
      <c r="G194" s="236"/>
      <c r="H194" s="239">
        <v>84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141</v>
      </c>
      <c r="AU194" s="245" t="s">
        <v>82</v>
      </c>
      <c r="AV194" s="14" t="s">
        <v>82</v>
      </c>
      <c r="AW194" s="14" t="s">
        <v>33</v>
      </c>
      <c r="AX194" s="14" t="s">
        <v>80</v>
      </c>
      <c r="AY194" s="245" t="s">
        <v>130</v>
      </c>
    </row>
    <row r="195" spans="1:63" s="12" customFormat="1" ht="25.9" customHeight="1">
      <c r="A195" s="12"/>
      <c r="B195" s="190"/>
      <c r="C195" s="191"/>
      <c r="D195" s="192" t="s">
        <v>71</v>
      </c>
      <c r="E195" s="193" t="s">
        <v>1207</v>
      </c>
      <c r="F195" s="193" t="s">
        <v>1208</v>
      </c>
      <c r="G195" s="191"/>
      <c r="H195" s="191"/>
      <c r="I195" s="194"/>
      <c r="J195" s="195">
        <f>BK195</f>
        <v>0</v>
      </c>
      <c r="K195" s="191"/>
      <c r="L195" s="196"/>
      <c r="M195" s="197"/>
      <c r="N195" s="198"/>
      <c r="O195" s="198"/>
      <c r="P195" s="199">
        <f>SUM(P196:P197)</f>
        <v>0</v>
      </c>
      <c r="Q195" s="198"/>
      <c r="R195" s="199">
        <f>SUM(R196:R197)</f>
        <v>0</v>
      </c>
      <c r="S195" s="198"/>
      <c r="T195" s="200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1" t="s">
        <v>137</v>
      </c>
      <c r="AT195" s="202" t="s">
        <v>71</v>
      </c>
      <c r="AU195" s="202" t="s">
        <v>72</v>
      </c>
      <c r="AY195" s="201" t="s">
        <v>130</v>
      </c>
      <c r="BK195" s="203">
        <f>SUM(BK196:BK197)</f>
        <v>0</v>
      </c>
    </row>
    <row r="196" spans="1:65" s="2" customFormat="1" ht="16.5" customHeight="1">
      <c r="A196" s="40"/>
      <c r="B196" s="41"/>
      <c r="C196" s="206" t="s">
        <v>371</v>
      </c>
      <c r="D196" s="206" t="s">
        <v>132</v>
      </c>
      <c r="E196" s="207" t="s">
        <v>1209</v>
      </c>
      <c r="F196" s="208" t="s">
        <v>1210</v>
      </c>
      <c r="G196" s="209" t="s">
        <v>1211</v>
      </c>
      <c r="H196" s="210">
        <v>15</v>
      </c>
      <c r="I196" s="211"/>
      <c r="J196" s="212">
        <f>ROUND(I196*H196,2)</f>
        <v>0</v>
      </c>
      <c r="K196" s="208" t="s">
        <v>1051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1212</v>
      </c>
      <c r="AT196" s="217" t="s">
        <v>132</v>
      </c>
      <c r="AU196" s="217" t="s">
        <v>80</v>
      </c>
      <c r="AY196" s="19" t="s">
        <v>130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1212</v>
      </c>
      <c r="BM196" s="217" t="s">
        <v>1213</v>
      </c>
    </row>
    <row r="197" spans="1:47" s="2" customFormat="1" ht="12">
      <c r="A197" s="40"/>
      <c r="B197" s="41"/>
      <c r="C197" s="42"/>
      <c r="D197" s="219" t="s">
        <v>139</v>
      </c>
      <c r="E197" s="42"/>
      <c r="F197" s="220" t="s">
        <v>1214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139</v>
      </c>
      <c r="AU197" s="19" t="s">
        <v>80</v>
      </c>
    </row>
    <row r="198" spans="1:63" s="12" customFormat="1" ht="25.9" customHeight="1">
      <c r="A198" s="12"/>
      <c r="B198" s="190"/>
      <c r="C198" s="191"/>
      <c r="D198" s="192" t="s">
        <v>71</v>
      </c>
      <c r="E198" s="193" t="s">
        <v>663</v>
      </c>
      <c r="F198" s="193" t="s">
        <v>664</v>
      </c>
      <c r="G198" s="191"/>
      <c r="H198" s="191"/>
      <c r="I198" s="194"/>
      <c r="J198" s="195">
        <f>BK198</f>
        <v>0</v>
      </c>
      <c r="K198" s="191"/>
      <c r="L198" s="196"/>
      <c r="M198" s="197"/>
      <c r="N198" s="198"/>
      <c r="O198" s="198"/>
      <c r="P198" s="199">
        <f>P199+P206+P210</f>
        <v>0</v>
      </c>
      <c r="Q198" s="198"/>
      <c r="R198" s="199">
        <f>R199+R206+R210</f>
        <v>0</v>
      </c>
      <c r="S198" s="198"/>
      <c r="T198" s="200">
        <f>T199+T206+T210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1" t="s">
        <v>159</v>
      </c>
      <c r="AT198" s="202" t="s">
        <v>71</v>
      </c>
      <c r="AU198" s="202" t="s">
        <v>72</v>
      </c>
      <c r="AY198" s="201" t="s">
        <v>130</v>
      </c>
      <c r="BK198" s="203">
        <f>BK199+BK206+BK210</f>
        <v>0</v>
      </c>
    </row>
    <row r="199" spans="1:63" s="12" customFormat="1" ht="22.8" customHeight="1">
      <c r="A199" s="12"/>
      <c r="B199" s="190"/>
      <c r="C199" s="191"/>
      <c r="D199" s="192" t="s">
        <v>71</v>
      </c>
      <c r="E199" s="204" t="s">
        <v>665</v>
      </c>
      <c r="F199" s="204" t="s">
        <v>666</v>
      </c>
      <c r="G199" s="191"/>
      <c r="H199" s="191"/>
      <c r="I199" s="194"/>
      <c r="J199" s="205">
        <f>BK199</f>
        <v>0</v>
      </c>
      <c r="K199" s="191"/>
      <c r="L199" s="196"/>
      <c r="M199" s="197"/>
      <c r="N199" s="198"/>
      <c r="O199" s="198"/>
      <c r="P199" s="199">
        <f>SUM(P200:P205)</f>
        <v>0</v>
      </c>
      <c r="Q199" s="198"/>
      <c r="R199" s="199">
        <f>SUM(R200:R205)</f>
        <v>0</v>
      </c>
      <c r="S199" s="198"/>
      <c r="T199" s="200">
        <f>SUM(T200:T205)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1" t="s">
        <v>159</v>
      </c>
      <c r="AT199" s="202" t="s">
        <v>71</v>
      </c>
      <c r="AU199" s="202" t="s">
        <v>80</v>
      </c>
      <c r="AY199" s="201" t="s">
        <v>130</v>
      </c>
      <c r="BK199" s="203">
        <f>SUM(BK200:BK205)</f>
        <v>0</v>
      </c>
    </row>
    <row r="200" spans="1:65" s="2" customFormat="1" ht="16.5" customHeight="1">
      <c r="A200" s="40"/>
      <c r="B200" s="41"/>
      <c r="C200" s="206" t="s">
        <v>376</v>
      </c>
      <c r="D200" s="206" t="s">
        <v>132</v>
      </c>
      <c r="E200" s="207" t="s">
        <v>668</v>
      </c>
      <c r="F200" s="208" t="s">
        <v>669</v>
      </c>
      <c r="G200" s="209" t="s">
        <v>670</v>
      </c>
      <c r="H200" s="210">
        <v>10</v>
      </c>
      <c r="I200" s="211"/>
      <c r="J200" s="212">
        <f>ROUND(I200*H200,2)</f>
        <v>0</v>
      </c>
      <c r="K200" s="208" t="s">
        <v>19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671</v>
      </c>
      <c r="AT200" s="217" t="s">
        <v>132</v>
      </c>
      <c r="AU200" s="217" t="s">
        <v>82</v>
      </c>
      <c r="AY200" s="19" t="s">
        <v>130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671</v>
      </c>
      <c r="BM200" s="217" t="s">
        <v>1215</v>
      </c>
    </row>
    <row r="201" spans="1:51" s="13" customFormat="1" ht="12">
      <c r="A201" s="13"/>
      <c r="B201" s="224"/>
      <c r="C201" s="225"/>
      <c r="D201" s="226" t="s">
        <v>141</v>
      </c>
      <c r="E201" s="227" t="s">
        <v>19</v>
      </c>
      <c r="F201" s="228" t="s">
        <v>673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141</v>
      </c>
      <c r="AU201" s="234" t="s">
        <v>82</v>
      </c>
      <c r="AV201" s="13" t="s">
        <v>80</v>
      </c>
      <c r="AW201" s="13" t="s">
        <v>33</v>
      </c>
      <c r="AX201" s="13" t="s">
        <v>72</v>
      </c>
      <c r="AY201" s="234" t="s">
        <v>130</v>
      </c>
    </row>
    <row r="202" spans="1:51" s="14" customFormat="1" ht="12">
      <c r="A202" s="14"/>
      <c r="B202" s="235"/>
      <c r="C202" s="236"/>
      <c r="D202" s="226" t="s">
        <v>141</v>
      </c>
      <c r="E202" s="237" t="s">
        <v>19</v>
      </c>
      <c r="F202" s="238" t="s">
        <v>195</v>
      </c>
      <c r="G202" s="236"/>
      <c r="H202" s="239">
        <v>10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141</v>
      </c>
      <c r="AU202" s="245" t="s">
        <v>82</v>
      </c>
      <c r="AV202" s="14" t="s">
        <v>82</v>
      </c>
      <c r="AW202" s="14" t="s">
        <v>33</v>
      </c>
      <c r="AX202" s="14" t="s">
        <v>80</v>
      </c>
      <c r="AY202" s="245" t="s">
        <v>130</v>
      </c>
    </row>
    <row r="203" spans="1:65" s="2" customFormat="1" ht="16.5" customHeight="1">
      <c r="A203" s="40"/>
      <c r="B203" s="41"/>
      <c r="C203" s="206" t="s">
        <v>381</v>
      </c>
      <c r="D203" s="206" t="s">
        <v>132</v>
      </c>
      <c r="E203" s="207" t="s">
        <v>682</v>
      </c>
      <c r="F203" s="208" t="s">
        <v>683</v>
      </c>
      <c r="G203" s="209" t="s">
        <v>670</v>
      </c>
      <c r="H203" s="210">
        <v>10</v>
      </c>
      <c r="I203" s="211"/>
      <c r="J203" s="212">
        <f>ROUND(I203*H203,2)</f>
        <v>0</v>
      </c>
      <c r="K203" s="208" t="s">
        <v>19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671</v>
      </c>
      <c r="AT203" s="217" t="s">
        <v>132</v>
      </c>
      <c r="AU203" s="217" t="s">
        <v>82</v>
      </c>
      <c r="AY203" s="19" t="s">
        <v>130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671</v>
      </c>
      <c r="BM203" s="217" t="s">
        <v>1216</v>
      </c>
    </row>
    <row r="204" spans="1:51" s="13" customFormat="1" ht="12">
      <c r="A204" s="13"/>
      <c r="B204" s="224"/>
      <c r="C204" s="225"/>
      <c r="D204" s="226" t="s">
        <v>141</v>
      </c>
      <c r="E204" s="227" t="s">
        <v>19</v>
      </c>
      <c r="F204" s="228" t="s">
        <v>685</v>
      </c>
      <c r="G204" s="225"/>
      <c r="H204" s="227" t="s">
        <v>19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141</v>
      </c>
      <c r="AU204" s="234" t="s">
        <v>82</v>
      </c>
      <c r="AV204" s="13" t="s">
        <v>80</v>
      </c>
      <c r="AW204" s="13" t="s">
        <v>33</v>
      </c>
      <c r="AX204" s="13" t="s">
        <v>72</v>
      </c>
      <c r="AY204" s="234" t="s">
        <v>130</v>
      </c>
    </row>
    <row r="205" spans="1:51" s="14" customFormat="1" ht="12">
      <c r="A205" s="14"/>
      <c r="B205" s="235"/>
      <c r="C205" s="236"/>
      <c r="D205" s="226" t="s">
        <v>141</v>
      </c>
      <c r="E205" s="237" t="s">
        <v>19</v>
      </c>
      <c r="F205" s="238" t="s">
        <v>195</v>
      </c>
      <c r="G205" s="236"/>
      <c r="H205" s="239">
        <v>10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141</v>
      </c>
      <c r="AU205" s="245" t="s">
        <v>82</v>
      </c>
      <c r="AV205" s="14" t="s">
        <v>82</v>
      </c>
      <c r="AW205" s="14" t="s">
        <v>33</v>
      </c>
      <c r="AX205" s="14" t="s">
        <v>80</v>
      </c>
      <c r="AY205" s="245" t="s">
        <v>130</v>
      </c>
    </row>
    <row r="206" spans="1:63" s="12" customFormat="1" ht="22.8" customHeight="1">
      <c r="A206" s="12"/>
      <c r="B206" s="190"/>
      <c r="C206" s="191"/>
      <c r="D206" s="192" t="s">
        <v>71</v>
      </c>
      <c r="E206" s="204" t="s">
        <v>690</v>
      </c>
      <c r="F206" s="204" t="s">
        <v>691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SUM(P207:P209)</f>
        <v>0</v>
      </c>
      <c r="Q206" s="198"/>
      <c r="R206" s="199">
        <f>SUM(R207:R209)</f>
        <v>0</v>
      </c>
      <c r="S206" s="198"/>
      <c r="T206" s="200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159</v>
      </c>
      <c r="AT206" s="202" t="s">
        <v>71</v>
      </c>
      <c r="AU206" s="202" t="s">
        <v>80</v>
      </c>
      <c r="AY206" s="201" t="s">
        <v>130</v>
      </c>
      <c r="BK206" s="203">
        <f>SUM(BK207:BK209)</f>
        <v>0</v>
      </c>
    </row>
    <row r="207" spans="1:65" s="2" customFormat="1" ht="16.5" customHeight="1">
      <c r="A207" s="40"/>
      <c r="B207" s="41"/>
      <c r="C207" s="206" t="s">
        <v>386</v>
      </c>
      <c r="D207" s="206" t="s">
        <v>132</v>
      </c>
      <c r="E207" s="207" t="s">
        <v>693</v>
      </c>
      <c r="F207" s="208" t="s">
        <v>694</v>
      </c>
      <c r="G207" s="209" t="s">
        <v>400</v>
      </c>
      <c r="H207" s="210">
        <v>1</v>
      </c>
      <c r="I207" s="211"/>
      <c r="J207" s="212">
        <f>ROUND(I207*H207,2)</f>
        <v>0</v>
      </c>
      <c r="K207" s="208" t="s">
        <v>19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671</v>
      </c>
      <c r="AT207" s="217" t="s">
        <v>132</v>
      </c>
      <c r="AU207" s="217" t="s">
        <v>82</v>
      </c>
      <c r="AY207" s="19" t="s">
        <v>130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671</v>
      </c>
      <c r="BM207" s="217" t="s">
        <v>1217</v>
      </c>
    </row>
    <row r="208" spans="1:65" s="2" customFormat="1" ht="16.5" customHeight="1">
      <c r="A208" s="40"/>
      <c r="B208" s="41"/>
      <c r="C208" s="206" t="s">
        <v>391</v>
      </c>
      <c r="D208" s="206" t="s">
        <v>132</v>
      </c>
      <c r="E208" s="207" t="s">
        <v>698</v>
      </c>
      <c r="F208" s="208" t="s">
        <v>699</v>
      </c>
      <c r="G208" s="209" t="s">
        <v>700</v>
      </c>
      <c r="H208" s="210">
        <v>1</v>
      </c>
      <c r="I208" s="211"/>
      <c r="J208" s="212">
        <f>ROUND(I208*H208,2)</f>
        <v>0</v>
      </c>
      <c r="K208" s="208" t="s">
        <v>19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671</v>
      </c>
      <c r="AT208" s="217" t="s">
        <v>132</v>
      </c>
      <c r="AU208" s="217" t="s">
        <v>82</v>
      </c>
      <c r="AY208" s="19" t="s">
        <v>130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671</v>
      </c>
      <c r="BM208" s="217" t="s">
        <v>1218</v>
      </c>
    </row>
    <row r="209" spans="1:51" s="14" customFormat="1" ht="12">
      <c r="A209" s="14"/>
      <c r="B209" s="235"/>
      <c r="C209" s="236"/>
      <c r="D209" s="226" t="s">
        <v>141</v>
      </c>
      <c r="E209" s="237" t="s">
        <v>19</v>
      </c>
      <c r="F209" s="238" t="s">
        <v>80</v>
      </c>
      <c r="G209" s="236"/>
      <c r="H209" s="239">
        <v>1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141</v>
      </c>
      <c r="AU209" s="245" t="s">
        <v>82</v>
      </c>
      <c r="AV209" s="14" t="s">
        <v>82</v>
      </c>
      <c r="AW209" s="14" t="s">
        <v>33</v>
      </c>
      <c r="AX209" s="14" t="s">
        <v>80</v>
      </c>
      <c r="AY209" s="245" t="s">
        <v>130</v>
      </c>
    </row>
    <row r="210" spans="1:63" s="12" customFormat="1" ht="22.8" customHeight="1">
      <c r="A210" s="12"/>
      <c r="B210" s="190"/>
      <c r="C210" s="191"/>
      <c r="D210" s="192" t="s">
        <v>71</v>
      </c>
      <c r="E210" s="204" t="s">
        <v>1219</v>
      </c>
      <c r="F210" s="204" t="s">
        <v>1220</v>
      </c>
      <c r="G210" s="191"/>
      <c r="H210" s="191"/>
      <c r="I210" s="194"/>
      <c r="J210" s="205">
        <f>BK210</f>
        <v>0</v>
      </c>
      <c r="K210" s="191"/>
      <c r="L210" s="196"/>
      <c r="M210" s="197"/>
      <c r="N210" s="198"/>
      <c r="O210" s="198"/>
      <c r="P210" s="199">
        <f>P211</f>
        <v>0</v>
      </c>
      <c r="Q210" s="198"/>
      <c r="R210" s="199">
        <f>R211</f>
        <v>0</v>
      </c>
      <c r="S210" s="198"/>
      <c r="T210" s="20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1" t="s">
        <v>159</v>
      </c>
      <c r="AT210" s="202" t="s">
        <v>71</v>
      </c>
      <c r="AU210" s="202" t="s">
        <v>80</v>
      </c>
      <c r="AY210" s="201" t="s">
        <v>130</v>
      </c>
      <c r="BK210" s="203">
        <f>BK211</f>
        <v>0</v>
      </c>
    </row>
    <row r="211" spans="1:65" s="2" customFormat="1" ht="24.15" customHeight="1">
      <c r="A211" s="40"/>
      <c r="B211" s="41"/>
      <c r="C211" s="206" t="s">
        <v>397</v>
      </c>
      <c r="D211" s="206" t="s">
        <v>132</v>
      </c>
      <c r="E211" s="207" t="s">
        <v>1221</v>
      </c>
      <c r="F211" s="208" t="s">
        <v>1222</v>
      </c>
      <c r="G211" s="209" t="s">
        <v>400</v>
      </c>
      <c r="H211" s="210">
        <v>1</v>
      </c>
      <c r="I211" s="211"/>
      <c r="J211" s="212">
        <f>ROUND(I211*H211,2)</f>
        <v>0</v>
      </c>
      <c r="K211" s="208" t="s">
        <v>19</v>
      </c>
      <c r="L211" s="46"/>
      <c r="M211" s="268" t="s">
        <v>19</v>
      </c>
      <c r="N211" s="269" t="s">
        <v>43</v>
      </c>
      <c r="O211" s="270"/>
      <c r="P211" s="271">
        <f>O211*H211</f>
        <v>0</v>
      </c>
      <c r="Q211" s="271">
        <v>0</v>
      </c>
      <c r="R211" s="271">
        <f>Q211*H211</f>
        <v>0</v>
      </c>
      <c r="S211" s="271">
        <v>0</v>
      </c>
      <c r="T211" s="272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671</v>
      </c>
      <c r="AT211" s="217" t="s">
        <v>132</v>
      </c>
      <c r="AU211" s="217" t="s">
        <v>82</v>
      </c>
      <c r="AY211" s="19" t="s">
        <v>130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671</v>
      </c>
      <c r="BM211" s="217" t="s">
        <v>1223</v>
      </c>
    </row>
    <row r="212" spans="1:31" s="2" customFormat="1" ht="6.95" customHeight="1">
      <c r="A212" s="40"/>
      <c r="B212" s="61"/>
      <c r="C212" s="62"/>
      <c r="D212" s="62"/>
      <c r="E212" s="62"/>
      <c r="F212" s="62"/>
      <c r="G212" s="62"/>
      <c r="H212" s="62"/>
      <c r="I212" s="62"/>
      <c r="J212" s="62"/>
      <c r="K212" s="62"/>
      <c r="L212" s="46"/>
      <c r="M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</row>
  </sheetData>
  <sheetProtection password="CC35" sheet="1" objects="1" scenarios="1" formatColumns="0" formatRows="0" autoFilter="0"/>
  <autoFilter ref="C92:K211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3_02/131251103"/>
    <hyperlink ref="F101" r:id="rId2" display="https://podminky.urs.cz/item/CS_URS_2023_02/132251101"/>
    <hyperlink ref="F104" r:id="rId3" display="https://podminky.urs.cz/item/CS_URS_2023_02/162211311"/>
    <hyperlink ref="F110" r:id="rId4" display="https://podminky.urs.cz/item/CS_URS_2023_02/162751117"/>
    <hyperlink ref="F113" r:id="rId5" display="https://podminky.urs.cz/item/CS_URS_2023_02/162751119"/>
    <hyperlink ref="F116" r:id="rId6" display="https://podminky.urs.cz/item/CS_URS_2023_02/171201231"/>
    <hyperlink ref="F119" r:id="rId7" display="https://podminky.urs.cz/item/CS_URS_2023_02/171251201"/>
    <hyperlink ref="F122" r:id="rId8" display="https://podminky.urs.cz/item/CS_URS_2023_02/174111101"/>
    <hyperlink ref="F125" r:id="rId9" display="https://podminky.urs.cz/item/CS_URS_2023_02/175111101"/>
    <hyperlink ref="F130" r:id="rId10" display="https://podminky.urs.cz/item/CS_URS_2023_02/181411131"/>
    <hyperlink ref="F135" r:id="rId11" display="https://podminky.urs.cz/item/CS_URS_2023_02/182303111"/>
    <hyperlink ref="F144" r:id="rId12" display="https://podminky.urs.cz/item/CS_URS_2023_02/998225111"/>
    <hyperlink ref="F148" r:id="rId13" display="https://podminky.urs.cz/item/CS_URS_2023_02/741130021"/>
    <hyperlink ref="F150" r:id="rId14" display="https://podminky.urs.cz/item/CS_URS_2023_02/741130025"/>
    <hyperlink ref="F152" r:id="rId15" display="https://podminky.urs.cz/item/CS_URS_2023_02/998741101"/>
    <hyperlink ref="F156" r:id="rId16" display="https://podminky.urs.cz/item/CS_URS_2023_02/210202013"/>
    <hyperlink ref="F159" r:id="rId17" display="https://podminky.urs.cz/item/CS_URS_2023_02/210204002"/>
    <hyperlink ref="F162" r:id="rId18" display="https://podminky.urs.cz/item/CS_URS_2023_02/210204204"/>
    <hyperlink ref="F165" r:id="rId19" display="https://podminky.urs.cz/item/CS_URS_2023_02/210220020"/>
    <hyperlink ref="F168" r:id="rId20" display="https://podminky.urs.cz/item/CS_URS_2023_02/210800411"/>
    <hyperlink ref="F177" r:id="rId21" display="https://podminky.urs.cz/item/CS_URS_2023_02/218202016"/>
    <hyperlink ref="F179" r:id="rId22" display="https://podminky.urs.cz/item/CS_URS_2023_02/218204002"/>
    <hyperlink ref="F181" r:id="rId23" display="https://podminky.urs.cz/item/CS_URS_2023_02/218204122"/>
    <hyperlink ref="F183" r:id="rId24" display="https://podminky.urs.cz/item/CS_URS_2023_02/218204204"/>
    <hyperlink ref="F187" r:id="rId25" display="https://podminky.urs.cz/item/CS_URS_2023_02/460080014"/>
    <hyperlink ref="F191" r:id="rId26" display="https://podminky.urs.cz/item/CS_URS_2023_02/460510054"/>
    <hyperlink ref="F197" r:id="rId27" display="https://podminky.urs.cz/item/CS_URS_2023_02/HZS12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1224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1225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1226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1227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1228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1229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1230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1231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1232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1233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1234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79</v>
      </c>
      <c r="F18" s="284" t="s">
        <v>1235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1236</v>
      </c>
      <c r="F19" s="284" t="s">
        <v>1237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1238</v>
      </c>
      <c r="F20" s="284" t="s">
        <v>1239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1240</v>
      </c>
      <c r="F21" s="284" t="s">
        <v>1241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1242</v>
      </c>
      <c r="F22" s="284" t="s">
        <v>1243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1244</v>
      </c>
      <c r="F23" s="284" t="s">
        <v>1245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1246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1247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1248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1249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1250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1251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1252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1253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1254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116</v>
      </c>
      <c r="F36" s="284"/>
      <c r="G36" s="284" t="s">
        <v>1255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1256</v>
      </c>
      <c r="F37" s="284"/>
      <c r="G37" s="284" t="s">
        <v>1257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53</v>
      </c>
      <c r="F38" s="284"/>
      <c r="G38" s="284" t="s">
        <v>1258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54</v>
      </c>
      <c r="F39" s="284"/>
      <c r="G39" s="284" t="s">
        <v>1259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117</v>
      </c>
      <c r="F40" s="284"/>
      <c r="G40" s="284" t="s">
        <v>1260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118</v>
      </c>
      <c r="F41" s="284"/>
      <c r="G41" s="284" t="s">
        <v>1261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1262</v>
      </c>
      <c r="F42" s="284"/>
      <c r="G42" s="284" t="s">
        <v>1263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1264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1265</v>
      </c>
      <c r="F44" s="284"/>
      <c r="G44" s="284" t="s">
        <v>1266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120</v>
      </c>
      <c r="F45" s="284"/>
      <c r="G45" s="284" t="s">
        <v>1267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1268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1269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1270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1271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1272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1273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1274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1275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1276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1277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1278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1279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1280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1281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1282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1283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1284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1285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1286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1287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1288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1289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1290</v>
      </c>
      <c r="D76" s="302"/>
      <c r="E76" s="302"/>
      <c r="F76" s="302" t="s">
        <v>1291</v>
      </c>
      <c r="G76" s="303"/>
      <c r="H76" s="302" t="s">
        <v>54</v>
      </c>
      <c r="I76" s="302" t="s">
        <v>57</v>
      </c>
      <c r="J76" s="302" t="s">
        <v>1292</v>
      </c>
      <c r="K76" s="301"/>
    </row>
    <row r="77" spans="2:11" s="1" customFormat="1" ht="17.25" customHeight="1">
      <c r="B77" s="299"/>
      <c r="C77" s="304" t="s">
        <v>1293</v>
      </c>
      <c r="D77" s="304"/>
      <c r="E77" s="304"/>
      <c r="F77" s="305" t="s">
        <v>1294</v>
      </c>
      <c r="G77" s="306"/>
      <c r="H77" s="304"/>
      <c r="I77" s="304"/>
      <c r="J77" s="304" t="s">
        <v>1295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53</v>
      </c>
      <c r="D79" s="309"/>
      <c r="E79" s="309"/>
      <c r="F79" s="310" t="s">
        <v>1296</v>
      </c>
      <c r="G79" s="311"/>
      <c r="H79" s="287" t="s">
        <v>1297</v>
      </c>
      <c r="I79" s="287" t="s">
        <v>1298</v>
      </c>
      <c r="J79" s="287">
        <v>20</v>
      </c>
      <c r="K79" s="301"/>
    </row>
    <row r="80" spans="2:11" s="1" customFormat="1" ht="15" customHeight="1">
      <c r="B80" s="299"/>
      <c r="C80" s="287" t="s">
        <v>1299</v>
      </c>
      <c r="D80" s="287"/>
      <c r="E80" s="287"/>
      <c r="F80" s="310" t="s">
        <v>1296</v>
      </c>
      <c r="G80" s="311"/>
      <c r="H80" s="287" t="s">
        <v>1300</v>
      </c>
      <c r="I80" s="287" t="s">
        <v>1298</v>
      </c>
      <c r="J80" s="287">
        <v>120</v>
      </c>
      <c r="K80" s="301"/>
    </row>
    <row r="81" spans="2:11" s="1" customFormat="1" ht="15" customHeight="1">
      <c r="B81" s="312"/>
      <c r="C81" s="287" t="s">
        <v>1301</v>
      </c>
      <c r="D81" s="287"/>
      <c r="E81" s="287"/>
      <c r="F81" s="310" t="s">
        <v>1302</v>
      </c>
      <c r="G81" s="311"/>
      <c r="H81" s="287" t="s">
        <v>1303</v>
      </c>
      <c r="I81" s="287" t="s">
        <v>1298</v>
      </c>
      <c r="J81" s="287">
        <v>50</v>
      </c>
      <c r="K81" s="301"/>
    </row>
    <row r="82" spans="2:11" s="1" customFormat="1" ht="15" customHeight="1">
      <c r="B82" s="312"/>
      <c r="C82" s="287" t="s">
        <v>1304</v>
      </c>
      <c r="D82" s="287"/>
      <c r="E82" s="287"/>
      <c r="F82" s="310" t="s">
        <v>1296</v>
      </c>
      <c r="G82" s="311"/>
      <c r="H82" s="287" t="s">
        <v>1305</v>
      </c>
      <c r="I82" s="287" t="s">
        <v>1306</v>
      </c>
      <c r="J82" s="287"/>
      <c r="K82" s="301"/>
    </row>
    <row r="83" spans="2:11" s="1" customFormat="1" ht="15" customHeight="1">
      <c r="B83" s="312"/>
      <c r="C83" s="313" t="s">
        <v>1307</v>
      </c>
      <c r="D83" s="313"/>
      <c r="E83" s="313"/>
      <c r="F83" s="314" t="s">
        <v>1302</v>
      </c>
      <c r="G83" s="313"/>
      <c r="H83" s="313" t="s">
        <v>1308</v>
      </c>
      <c r="I83" s="313" t="s">
        <v>1298</v>
      </c>
      <c r="J83" s="313">
        <v>15</v>
      </c>
      <c r="K83" s="301"/>
    </row>
    <row r="84" spans="2:11" s="1" customFormat="1" ht="15" customHeight="1">
      <c r="B84" s="312"/>
      <c r="C84" s="313" t="s">
        <v>1309</v>
      </c>
      <c r="D84" s="313"/>
      <c r="E84" s="313"/>
      <c r="F84" s="314" t="s">
        <v>1302</v>
      </c>
      <c r="G84" s="313"/>
      <c r="H84" s="313" t="s">
        <v>1310</v>
      </c>
      <c r="I84" s="313" t="s">
        <v>1298</v>
      </c>
      <c r="J84" s="313">
        <v>15</v>
      </c>
      <c r="K84" s="301"/>
    </row>
    <row r="85" spans="2:11" s="1" customFormat="1" ht="15" customHeight="1">
      <c r="B85" s="312"/>
      <c r="C85" s="313" t="s">
        <v>1311</v>
      </c>
      <c r="D85" s="313"/>
      <c r="E85" s="313"/>
      <c r="F85" s="314" t="s">
        <v>1302</v>
      </c>
      <c r="G85" s="313"/>
      <c r="H85" s="313" t="s">
        <v>1312</v>
      </c>
      <c r="I85" s="313" t="s">
        <v>1298</v>
      </c>
      <c r="J85" s="313">
        <v>20</v>
      </c>
      <c r="K85" s="301"/>
    </row>
    <row r="86" spans="2:11" s="1" customFormat="1" ht="15" customHeight="1">
      <c r="B86" s="312"/>
      <c r="C86" s="313" t="s">
        <v>1313</v>
      </c>
      <c r="D86" s="313"/>
      <c r="E86" s="313"/>
      <c r="F86" s="314" t="s">
        <v>1302</v>
      </c>
      <c r="G86" s="313"/>
      <c r="H86" s="313" t="s">
        <v>1314</v>
      </c>
      <c r="I86" s="313" t="s">
        <v>1298</v>
      </c>
      <c r="J86" s="313">
        <v>20</v>
      </c>
      <c r="K86" s="301"/>
    </row>
    <row r="87" spans="2:11" s="1" customFormat="1" ht="15" customHeight="1">
      <c r="B87" s="312"/>
      <c r="C87" s="287" t="s">
        <v>1315</v>
      </c>
      <c r="D87" s="287"/>
      <c r="E87" s="287"/>
      <c r="F87" s="310" t="s">
        <v>1302</v>
      </c>
      <c r="G87" s="311"/>
      <c r="H87" s="287" t="s">
        <v>1316</v>
      </c>
      <c r="I87" s="287" t="s">
        <v>1298</v>
      </c>
      <c r="J87" s="287">
        <v>50</v>
      </c>
      <c r="K87" s="301"/>
    </row>
    <row r="88" spans="2:11" s="1" customFormat="1" ht="15" customHeight="1">
      <c r="B88" s="312"/>
      <c r="C88" s="287" t="s">
        <v>1317</v>
      </c>
      <c r="D88" s="287"/>
      <c r="E88" s="287"/>
      <c r="F88" s="310" t="s">
        <v>1302</v>
      </c>
      <c r="G88" s="311"/>
      <c r="H88" s="287" t="s">
        <v>1318</v>
      </c>
      <c r="I88" s="287" t="s">
        <v>1298</v>
      </c>
      <c r="J88" s="287">
        <v>20</v>
      </c>
      <c r="K88" s="301"/>
    </row>
    <row r="89" spans="2:11" s="1" customFormat="1" ht="15" customHeight="1">
      <c r="B89" s="312"/>
      <c r="C89" s="287" t="s">
        <v>1319</v>
      </c>
      <c r="D89" s="287"/>
      <c r="E89" s="287"/>
      <c r="F89" s="310" t="s">
        <v>1302</v>
      </c>
      <c r="G89" s="311"/>
      <c r="H89" s="287" t="s">
        <v>1320</v>
      </c>
      <c r="I89" s="287" t="s">
        <v>1298</v>
      </c>
      <c r="J89" s="287">
        <v>20</v>
      </c>
      <c r="K89" s="301"/>
    </row>
    <row r="90" spans="2:11" s="1" customFormat="1" ht="15" customHeight="1">
      <c r="B90" s="312"/>
      <c r="C90" s="287" t="s">
        <v>1321</v>
      </c>
      <c r="D90" s="287"/>
      <c r="E90" s="287"/>
      <c r="F90" s="310" t="s">
        <v>1302</v>
      </c>
      <c r="G90" s="311"/>
      <c r="H90" s="287" t="s">
        <v>1322</v>
      </c>
      <c r="I90" s="287" t="s">
        <v>1298</v>
      </c>
      <c r="J90" s="287">
        <v>50</v>
      </c>
      <c r="K90" s="301"/>
    </row>
    <row r="91" spans="2:11" s="1" customFormat="1" ht="15" customHeight="1">
      <c r="B91" s="312"/>
      <c r="C91" s="287" t="s">
        <v>1323</v>
      </c>
      <c r="D91" s="287"/>
      <c r="E91" s="287"/>
      <c r="F91" s="310" t="s">
        <v>1302</v>
      </c>
      <c r="G91" s="311"/>
      <c r="H91" s="287" t="s">
        <v>1323</v>
      </c>
      <c r="I91" s="287" t="s">
        <v>1298</v>
      </c>
      <c r="J91" s="287">
        <v>50</v>
      </c>
      <c r="K91" s="301"/>
    </row>
    <row r="92" spans="2:11" s="1" customFormat="1" ht="15" customHeight="1">
      <c r="B92" s="312"/>
      <c r="C92" s="287" t="s">
        <v>1324</v>
      </c>
      <c r="D92" s="287"/>
      <c r="E92" s="287"/>
      <c r="F92" s="310" t="s">
        <v>1302</v>
      </c>
      <c r="G92" s="311"/>
      <c r="H92" s="287" t="s">
        <v>1325</v>
      </c>
      <c r="I92" s="287" t="s">
        <v>1298</v>
      </c>
      <c r="J92" s="287">
        <v>255</v>
      </c>
      <c r="K92" s="301"/>
    </row>
    <row r="93" spans="2:11" s="1" customFormat="1" ht="15" customHeight="1">
      <c r="B93" s="312"/>
      <c r="C93" s="287" t="s">
        <v>1326</v>
      </c>
      <c r="D93" s="287"/>
      <c r="E93" s="287"/>
      <c r="F93" s="310" t="s">
        <v>1296</v>
      </c>
      <c r="G93" s="311"/>
      <c r="H93" s="287" t="s">
        <v>1327</v>
      </c>
      <c r="I93" s="287" t="s">
        <v>1328</v>
      </c>
      <c r="J93" s="287"/>
      <c r="K93" s="301"/>
    </row>
    <row r="94" spans="2:11" s="1" customFormat="1" ht="15" customHeight="1">
      <c r="B94" s="312"/>
      <c r="C94" s="287" t="s">
        <v>1329</v>
      </c>
      <c r="D94" s="287"/>
      <c r="E94" s="287"/>
      <c r="F94" s="310" t="s">
        <v>1296</v>
      </c>
      <c r="G94" s="311"/>
      <c r="H94" s="287" t="s">
        <v>1330</v>
      </c>
      <c r="I94" s="287" t="s">
        <v>1331</v>
      </c>
      <c r="J94" s="287"/>
      <c r="K94" s="301"/>
    </row>
    <row r="95" spans="2:11" s="1" customFormat="1" ht="15" customHeight="1">
      <c r="B95" s="312"/>
      <c r="C95" s="287" t="s">
        <v>1332</v>
      </c>
      <c r="D95" s="287"/>
      <c r="E95" s="287"/>
      <c r="F95" s="310" t="s">
        <v>1296</v>
      </c>
      <c r="G95" s="311"/>
      <c r="H95" s="287" t="s">
        <v>1332</v>
      </c>
      <c r="I95" s="287" t="s">
        <v>1331</v>
      </c>
      <c r="J95" s="287"/>
      <c r="K95" s="301"/>
    </row>
    <row r="96" spans="2:11" s="1" customFormat="1" ht="15" customHeight="1">
      <c r="B96" s="312"/>
      <c r="C96" s="287" t="s">
        <v>38</v>
      </c>
      <c r="D96" s="287"/>
      <c r="E96" s="287"/>
      <c r="F96" s="310" t="s">
        <v>1296</v>
      </c>
      <c r="G96" s="311"/>
      <c r="H96" s="287" t="s">
        <v>1333</v>
      </c>
      <c r="I96" s="287" t="s">
        <v>1331</v>
      </c>
      <c r="J96" s="287"/>
      <c r="K96" s="301"/>
    </row>
    <row r="97" spans="2:11" s="1" customFormat="1" ht="15" customHeight="1">
      <c r="B97" s="312"/>
      <c r="C97" s="287" t="s">
        <v>48</v>
      </c>
      <c r="D97" s="287"/>
      <c r="E97" s="287"/>
      <c r="F97" s="310" t="s">
        <v>1296</v>
      </c>
      <c r="G97" s="311"/>
      <c r="H97" s="287" t="s">
        <v>1334</v>
      </c>
      <c r="I97" s="287" t="s">
        <v>1331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1335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1290</v>
      </c>
      <c r="D103" s="302"/>
      <c r="E103" s="302"/>
      <c r="F103" s="302" t="s">
        <v>1291</v>
      </c>
      <c r="G103" s="303"/>
      <c r="H103" s="302" t="s">
        <v>54</v>
      </c>
      <c r="I103" s="302" t="s">
        <v>57</v>
      </c>
      <c r="J103" s="302" t="s">
        <v>1292</v>
      </c>
      <c r="K103" s="301"/>
    </row>
    <row r="104" spans="2:11" s="1" customFormat="1" ht="17.25" customHeight="1">
      <c r="B104" s="299"/>
      <c r="C104" s="304" t="s">
        <v>1293</v>
      </c>
      <c r="D104" s="304"/>
      <c r="E104" s="304"/>
      <c r="F104" s="305" t="s">
        <v>1294</v>
      </c>
      <c r="G104" s="306"/>
      <c r="H104" s="304"/>
      <c r="I104" s="304"/>
      <c r="J104" s="304" t="s">
        <v>1295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53</v>
      </c>
      <c r="D106" s="309"/>
      <c r="E106" s="309"/>
      <c r="F106" s="310" t="s">
        <v>1296</v>
      </c>
      <c r="G106" s="287"/>
      <c r="H106" s="287" t="s">
        <v>1336</v>
      </c>
      <c r="I106" s="287" t="s">
        <v>1298</v>
      </c>
      <c r="J106" s="287">
        <v>20</v>
      </c>
      <c r="K106" s="301"/>
    </row>
    <row r="107" spans="2:11" s="1" customFormat="1" ht="15" customHeight="1">
      <c r="B107" s="299"/>
      <c r="C107" s="287" t="s">
        <v>1299</v>
      </c>
      <c r="D107" s="287"/>
      <c r="E107" s="287"/>
      <c r="F107" s="310" t="s">
        <v>1296</v>
      </c>
      <c r="G107" s="287"/>
      <c r="H107" s="287" t="s">
        <v>1336</v>
      </c>
      <c r="I107" s="287" t="s">
        <v>1298</v>
      </c>
      <c r="J107" s="287">
        <v>120</v>
      </c>
      <c r="K107" s="301"/>
    </row>
    <row r="108" spans="2:11" s="1" customFormat="1" ht="15" customHeight="1">
      <c r="B108" s="312"/>
      <c r="C108" s="287" t="s">
        <v>1301</v>
      </c>
      <c r="D108" s="287"/>
      <c r="E108" s="287"/>
      <c r="F108" s="310" t="s">
        <v>1302</v>
      </c>
      <c r="G108" s="287"/>
      <c r="H108" s="287" t="s">
        <v>1336</v>
      </c>
      <c r="I108" s="287" t="s">
        <v>1298</v>
      </c>
      <c r="J108" s="287">
        <v>50</v>
      </c>
      <c r="K108" s="301"/>
    </row>
    <row r="109" spans="2:11" s="1" customFormat="1" ht="15" customHeight="1">
      <c r="B109" s="312"/>
      <c r="C109" s="287" t="s">
        <v>1304</v>
      </c>
      <c r="D109" s="287"/>
      <c r="E109" s="287"/>
      <c r="F109" s="310" t="s">
        <v>1296</v>
      </c>
      <c r="G109" s="287"/>
      <c r="H109" s="287" t="s">
        <v>1336</v>
      </c>
      <c r="I109" s="287" t="s">
        <v>1306</v>
      </c>
      <c r="J109" s="287"/>
      <c r="K109" s="301"/>
    </row>
    <row r="110" spans="2:11" s="1" customFormat="1" ht="15" customHeight="1">
      <c r="B110" s="312"/>
      <c r="C110" s="287" t="s">
        <v>1315</v>
      </c>
      <c r="D110" s="287"/>
      <c r="E110" s="287"/>
      <c r="F110" s="310" t="s">
        <v>1302</v>
      </c>
      <c r="G110" s="287"/>
      <c r="H110" s="287" t="s">
        <v>1336</v>
      </c>
      <c r="I110" s="287" t="s">
        <v>1298</v>
      </c>
      <c r="J110" s="287">
        <v>50</v>
      </c>
      <c r="K110" s="301"/>
    </row>
    <row r="111" spans="2:11" s="1" customFormat="1" ht="15" customHeight="1">
      <c r="B111" s="312"/>
      <c r="C111" s="287" t="s">
        <v>1323</v>
      </c>
      <c r="D111" s="287"/>
      <c r="E111" s="287"/>
      <c r="F111" s="310" t="s">
        <v>1302</v>
      </c>
      <c r="G111" s="287"/>
      <c r="H111" s="287" t="s">
        <v>1336</v>
      </c>
      <c r="I111" s="287" t="s">
        <v>1298</v>
      </c>
      <c r="J111" s="287">
        <v>50</v>
      </c>
      <c r="K111" s="301"/>
    </row>
    <row r="112" spans="2:11" s="1" customFormat="1" ht="15" customHeight="1">
      <c r="B112" s="312"/>
      <c r="C112" s="287" t="s">
        <v>1321</v>
      </c>
      <c r="D112" s="287"/>
      <c r="E112" s="287"/>
      <c r="F112" s="310" t="s">
        <v>1302</v>
      </c>
      <c r="G112" s="287"/>
      <c r="H112" s="287" t="s">
        <v>1336</v>
      </c>
      <c r="I112" s="287" t="s">
        <v>1298</v>
      </c>
      <c r="J112" s="287">
        <v>50</v>
      </c>
      <c r="K112" s="301"/>
    </row>
    <row r="113" spans="2:11" s="1" customFormat="1" ht="15" customHeight="1">
      <c r="B113" s="312"/>
      <c r="C113" s="287" t="s">
        <v>53</v>
      </c>
      <c r="D113" s="287"/>
      <c r="E113" s="287"/>
      <c r="F113" s="310" t="s">
        <v>1296</v>
      </c>
      <c r="G113" s="287"/>
      <c r="H113" s="287" t="s">
        <v>1337</v>
      </c>
      <c r="I113" s="287" t="s">
        <v>1298</v>
      </c>
      <c r="J113" s="287">
        <v>20</v>
      </c>
      <c r="K113" s="301"/>
    </row>
    <row r="114" spans="2:11" s="1" customFormat="1" ht="15" customHeight="1">
      <c r="B114" s="312"/>
      <c r="C114" s="287" t="s">
        <v>1338</v>
      </c>
      <c r="D114" s="287"/>
      <c r="E114" s="287"/>
      <c r="F114" s="310" t="s">
        <v>1296</v>
      </c>
      <c r="G114" s="287"/>
      <c r="H114" s="287" t="s">
        <v>1339</v>
      </c>
      <c r="I114" s="287" t="s">
        <v>1298</v>
      </c>
      <c r="J114" s="287">
        <v>120</v>
      </c>
      <c r="K114" s="301"/>
    </row>
    <row r="115" spans="2:11" s="1" customFormat="1" ht="15" customHeight="1">
      <c r="B115" s="312"/>
      <c r="C115" s="287" t="s">
        <v>38</v>
      </c>
      <c r="D115" s="287"/>
      <c r="E115" s="287"/>
      <c r="F115" s="310" t="s">
        <v>1296</v>
      </c>
      <c r="G115" s="287"/>
      <c r="H115" s="287" t="s">
        <v>1340</v>
      </c>
      <c r="I115" s="287" t="s">
        <v>1331</v>
      </c>
      <c r="J115" s="287"/>
      <c r="K115" s="301"/>
    </row>
    <row r="116" spans="2:11" s="1" customFormat="1" ht="15" customHeight="1">
      <c r="B116" s="312"/>
      <c r="C116" s="287" t="s">
        <v>48</v>
      </c>
      <c r="D116" s="287"/>
      <c r="E116" s="287"/>
      <c r="F116" s="310" t="s">
        <v>1296</v>
      </c>
      <c r="G116" s="287"/>
      <c r="H116" s="287" t="s">
        <v>1341</v>
      </c>
      <c r="I116" s="287" t="s">
        <v>1331</v>
      </c>
      <c r="J116" s="287"/>
      <c r="K116" s="301"/>
    </row>
    <row r="117" spans="2:11" s="1" customFormat="1" ht="15" customHeight="1">
      <c r="B117" s="312"/>
      <c r="C117" s="287" t="s">
        <v>57</v>
      </c>
      <c r="D117" s="287"/>
      <c r="E117" s="287"/>
      <c r="F117" s="310" t="s">
        <v>1296</v>
      </c>
      <c r="G117" s="287"/>
      <c r="H117" s="287" t="s">
        <v>1342</v>
      </c>
      <c r="I117" s="287" t="s">
        <v>1343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1344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1290</v>
      </c>
      <c r="D123" s="302"/>
      <c r="E123" s="302"/>
      <c r="F123" s="302" t="s">
        <v>1291</v>
      </c>
      <c r="G123" s="303"/>
      <c r="H123" s="302" t="s">
        <v>54</v>
      </c>
      <c r="I123" s="302" t="s">
        <v>57</v>
      </c>
      <c r="J123" s="302" t="s">
        <v>1292</v>
      </c>
      <c r="K123" s="331"/>
    </row>
    <row r="124" spans="2:11" s="1" customFormat="1" ht="17.25" customHeight="1">
      <c r="B124" s="330"/>
      <c r="C124" s="304" t="s">
        <v>1293</v>
      </c>
      <c r="D124" s="304"/>
      <c r="E124" s="304"/>
      <c r="F124" s="305" t="s">
        <v>1294</v>
      </c>
      <c r="G124" s="306"/>
      <c r="H124" s="304"/>
      <c r="I124" s="304"/>
      <c r="J124" s="304" t="s">
        <v>1295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1299</v>
      </c>
      <c r="D126" s="309"/>
      <c r="E126" s="309"/>
      <c r="F126" s="310" t="s">
        <v>1296</v>
      </c>
      <c r="G126" s="287"/>
      <c r="H126" s="287" t="s">
        <v>1336</v>
      </c>
      <c r="I126" s="287" t="s">
        <v>1298</v>
      </c>
      <c r="J126" s="287">
        <v>120</v>
      </c>
      <c r="K126" s="335"/>
    </row>
    <row r="127" spans="2:11" s="1" customFormat="1" ht="15" customHeight="1">
      <c r="B127" s="332"/>
      <c r="C127" s="287" t="s">
        <v>1345</v>
      </c>
      <c r="D127" s="287"/>
      <c r="E127" s="287"/>
      <c r="F127" s="310" t="s">
        <v>1296</v>
      </c>
      <c r="G127" s="287"/>
      <c r="H127" s="287" t="s">
        <v>1346</v>
      </c>
      <c r="I127" s="287" t="s">
        <v>1298</v>
      </c>
      <c r="J127" s="287" t="s">
        <v>1347</v>
      </c>
      <c r="K127" s="335"/>
    </row>
    <row r="128" spans="2:11" s="1" customFormat="1" ht="15" customHeight="1">
      <c r="B128" s="332"/>
      <c r="C128" s="287" t="s">
        <v>1244</v>
      </c>
      <c r="D128" s="287"/>
      <c r="E128" s="287"/>
      <c r="F128" s="310" t="s">
        <v>1296</v>
      </c>
      <c r="G128" s="287"/>
      <c r="H128" s="287" t="s">
        <v>1348</v>
      </c>
      <c r="I128" s="287" t="s">
        <v>1298</v>
      </c>
      <c r="J128" s="287" t="s">
        <v>1347</v>
      </c>
      <c r="K128" s="335"/>
    </row>
    <row r="129" spans="2:11" s="1" customFormat="1" ht="15" customHeight="1">
      <c r="B129" s="332"/>
      <c r="C129" s="287" t="s">
        <v>1307</v>
      </c>
      <c r="D129" s="287"/>
      <c r="E129" s="287"/>
      <c r="F129" s="310" t="s">
        <v>1302</v>
      </c>
      <c r="G129" s="287"/>
      <c r="H129" s="287" t="s">
        <v>1308</v>
      </c>
      <c r="I129" s="287" t="s">
        <v>1298</v>
      </c>
      <c r="J129" s="287">
        <v>15</v>
      </c>
      <c r="K129" s="335"/>
    </row>
    <row r="130" spans="2:11" s="1" customFormat="1" ht="15" customHeight="1">
      <c r="B130" s="332"/>
      <c r="C130" s="313" t="s">
        <v>1309</v>
      </c>
      <c r="D130" s="313"/>
      <c r="E130" s="313"/>
      <c r="F130" s="314" t="s">
        <v>1302</v>
      </c>
      <c r="G130" s="313"/>
      <c r="H130" s="313" t="s">
        <v>1310</v>
      </c>
      <c r="I130" s="313" t="s">
        <v>1298</v>
      </c>
      <c r="J130" s="313">
        <v>15</v>
      </c>
      <c r="K130" s="335"/>
    </row>
    <row r="131" spans="2:11" s="1" customFormat="1" ht="15" customHeight="1">
      <c r="B131" s="332"/>
      <c r="C131" s="313" t="s">
        <v>1311</v>
      </c>
      <c r="D131" s="313"/>
      <c r="E131" s="313"/>
      <c r="F131" s="314" t="s">
        <v>1302</v>
      </c>
      <c r="G131" s="313"/>
      <c r="H131" s="313" t="s">
        <v>1312</v>
      </c>
      <c r="I131" s="313" t="s">
        <v>1298</v>
      </c>
      <c r="J131" s="313">
        <v>20</v>
      </c>
      <c r="K131" s="335"/>
    </row>
    <row r="132" spans="2:11" s="1" customFormat="1" ht="15" customHeight="1">
      <c r="B132" s="332"/>
      <c r="C132" s="313" t="s">
        <v>1313</v>
      </c>
      <c r="D132" s="313"/>
      <c r="E132" s="313"/>
      <c r="F132" s="314" t="s">
        <v>1302</v>
      </c>
      <c r="G132" s="313"/>
      <c r="H132" s="313" t="s">
        <v>1314</v>
      </c>
      <c r="I132" s="313" t="s">
        <v>1298</v>
      </c>
      <c r="J132" s="313">
        <v>20</v>
      </c>
      <c r="K132" s="335"/>
    </row>
    <row r="133" spans="2:11" s="1" customFormat="1" ht="15" customHeight="1">
      <c r="B133" s="332"/>
      <c r="C133" s="287" t="s">
        <v>1301</v>
      </c>
      <c r="D133" s="287"/>
      <c r="E133" s="287"/>
      <c r="F133" s="310" t="s">
        <v>1302</v>
      </c>
      <c r="G133" s="287"/>
      <c r="H133" s="287" t="s">
        <v>1336</v>
      </c>
      <c r="I133" s="287" t="s">
        <v>1298</v>
      </c>
      <c r="J133" s="287">
        <v>50</v>
      </c>
      <c r="K133" s="335"/>
    </row>
    <row r="134" spans="2:11" s="1" customFormat="1" ht="15" customHeight="1">
      <c r="B134" s="332"/>
      <c r="C134" s="287" t="s">
        <v>1315</v>
      </c>
      <c r="D134" s="287"/>
      <c r="E134" s="287"/>
      <c r="F134" s="310" t="s">
        <v>1302</v>
      </c>
      <c r="G134" s="287"/>
      <c r="H134" s="287" t="s">
        <v>1336</v>
      </c>
      <c r="I134" s="287" t="s">
        <v>1298</v>
      </c>
      <c r="J134" s="287">
        <v>50</v>
      </c>
      <c r="K134" s="335"/>
    </row>
    <row r="135" spans="2:11" s="1" customFormat="1" ht="15" customHeight="1">
      <c r="B135" s="332"/>
      <c r="C135" s="287" t="s">
        <v>1321</v>
      </c>
      <c r="D135" s="287"/>
      <c r="E135" s="287"/>
      <c r="F135" s="310" t="s">
        <v>1302</v>
      </c>
      <c r="G135" s="287"/>
      <c r="H135" s="287" t="s">
        <v>1336</v>
      </c>
      <c r="I135" s="287" t="s">
        <v>1298</v>
      </c>
      <c r="J135" s="287">
        <v>50</v>
      </c>
      <c r="K135" s="335"/>
    </row>
    <row r="136" spans="2:11" s="1" customFormat="1" ht="15" customHeight="1">
      <c r="B136" s="332"/>
      <c r="C136" s="287" t="s">
        <v>1323</v>
      </c>
      <c r="D136" s="287"/>
      <c r="E136" s="287"/>
      <c r="F136" s="310" t="s">
        <v>1302</v>
      </c>
      <c r="G136" s="287"/>
      <c r="H136" s="287" t="s">
        <v>1336</v>
      </c>
      <c r="I136" s="287" t="s">
        <v>1298</v>
      </c>
      <c r="J136" s="287">
        <v>50</v>
      </c>
      <c r="K136" s="335"/>
    </row>
    <row r="137" spans="2:11" s="1" customFormat="1" ht="15" customHeight="1">
      <c r="B137" s="332"/>
      <c r="C137" s="287" t="s">
        <v>1324</v>
      </c>
      <c r="D137" s="287"/>
      <c r="E137" s="287"/>
      <c r="F137" s="310" t="s">
        <v>1302</v>
      </c>
      <c r="G137" s="287"/>
      <c r="H137" s="287" t="s">
        <v>1349</v>
      </c>
      <c r="I137" s="287" t="s">
        <v>1298</v>
      </c>
      <c r="J137" s="287">
        <v>255</v>
      </c>
      <c r="K137" s="335"/>
    </row>
    <row r="138" spans="2:11" s="1" customFormat="1" ht="15" customHeight="1">
      <c r="B138" s="332"/>
      <c r="C138" s="287" t="s">
        <v>1326</v>
      </c>
      <c r="D138" s="287"/>
      <c r="E138" s="287"/>
      <c r="F138" s="310" t="s">
        <v>1296</v>
      </c>
      <c r="G138" s="287"/>
      <c r="H138" s="287" t="s">
        <v>1350</v>
      </c>
      <c r="I138" s="287" t="s">
        <v>1328</v>
      </c>
      <c r="J138" s="287"/>
      <c r="K138" s="335"/>
    </row>
    <row r="139" spans="2:11" s="1" customFormat="1" ht="15" customHeight="1">
      <c r="B139" s="332"/>
      <c r="C139" s="287" t="s">
        <v>1329</v>
      </c>
      <c r="D139" s="287"/>
      <c r="E139" s="287"/>
      <c r="F139" s="310" t="s">
        <v>1296</v>
      </c>
      <c r="G139" s="287"/>
      <c r="H139" s="287" t="s">
        <v>1351</v>
      </c>
      <c r="I139" s="287" t="s">
        <v>1331</v>
      </c>
      <c r="J139" s="287"/>
      <c r="K139" s="335"/>
    </row>
    <row r="140" spans="2:11" s="1" customFormat="1" ht="15" customHeight="1">
      <c r="B140" s="332"/>
      <c r="C140" s="287" t="s">
        <v>1332</v>
      </c>
      <c r="D140" s="287"/>
      <c r="E140" s="287"/>
      <c r="F140" s="310" t="s">
        <v>1296</v>
      </c>
      <c r="G140" s="287"/>
      <c r="H140" s="287" t="s">
        <v>1332</v>
      </c>
      <c r="I140" s="287" t="s">
        <v>1331</v>
      </c>
      <c r="J140" s="287"/>
      <c r="K140" s="335"/>
    </row>
    <row r="141" spans="2:11" s="1" customFormat="1" ht="15" customHeight="1">
      <c r="B141" s="332"/>
      <c r="C141" s="287" t="s">
        <v>38</v>
      </c>
      <c r="D141" s="287"/>
      <c r="E141" s="287"/>
      <c r="F141" s="310" t="s">
        <v>1296</v>
      </c>
      <c r="G141" s="287"/>
      <c r="H141" s="287" t="s">
        <v>1352</v>
      </c>
      <c r="I141" s="287" t="s">
        <v>1331</v>
      </c>
      <c r="J141" s="287"/>
      <c r="K141" s="335"/>
    </row>
    <row r="142" spans="2:11" s="1" customFormat="1" ht="15" customHeight="1">
      <c r="B142" s="332"/>
      <c r="C142" s="287" t="s">
        <v>1353</v>
      </c>
      <c r="D142" s="287"/>
      <c r="E142" s="287"/>
      <c r="F142" s="310" t="s">
        <v>1296</v>
      </c>
      <c r="G142" s="287"/>
      <c r="H142" s="287" t="s">
        <v>1354</v>
      </c>
      <c r="I142" s="287" t="s">
        <v>1331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1355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1290</v>
      </c>
      <c r="D148" s="302"/>
      <c r="E148" s="302"/>
      <c r="F148" s="302" t="s">
        <v>1291</v>
      </c>
      <c r="G148" s="303"/>
      <c r="H148" s="302" t="s">
        <v>54</v>
      </c>
      <c r="I148" s="302" t="s">
        <v>57</v>
      </c>
      <c r="J148" s="302" t="s">
        <v>1292</v>
      </c>
      <c r="K148" s="301"/>
    </row>
    <row r="149" spans="2:11" s="1" customFormat="1" ht="17.25" customHeight="1">
      <c r="B149" s="299"/>
      <c r="C149" s="304" t="s">
        <v>1293</v>
      </c>
      <c r="D149" s="304"/>
      <c r="E149" s="304"/>
      <c r="F149" s="305" t="s">
        <v>1294</v>
      </c>
      <c r="G149" s="306"/>
      <c r="H149" s="304"/>
      <c r="I149" s="304"/>
      <c r="J149" s="304" t="s">
        <v>1295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1299</v>
      </c>
      <c r="D151" s="287"/>
      <c r="E151" s="287"/>
      <c r="F151" s="340" t="s">
        <v>1296</v>
      </c>
      <c r="G151" s="287"/>
      <c r="H151" s="339" t="s">
        <v>1336</v>
      </c>
      <c r="I151" s="339" t="s">
        <v>1298</v>
      </c>
      <c r="J151" s="339">
        <v>120</v>
      </c>
      <c r="K151" s="335"/>
    </row>
    <row r="152" spans="2:11" s="1" customFormat="1" ht="15" customHeight="1">
      <c r="B152" s="312"/>
      <c r="C152" s="339" t="s">
        <v>1345</v>
      </c>
      <c r="D152" s="287"/>
      <c r="E152" s="287"/>
      <c r="F152" s="340" t="s">
        <v>1296</v>
      </c>
      <c r="G152" s="287"/>
      <c r="H152" s="339" t="s">
        <v>1356</v>
      </c>
      <c r="I152" s="339" t="s">
        <v>1298</v>
      </c>
      <c r="J152" s="339" t="s">
        <v>1347</v>
      </c>
      <c r="K152" s="335"/>
    </row>
    <row r="153" spans="2:11" s="1" customFormat="1" ht="15" customHeight="1">
      <c r="B153" s="312"/>
      <c r="C153" s="339" t="s">
        <v>1244</v>
      </c>
      <c r="D153" s="287"/>
      <c r="E153" s="287"/>
      <c r="F153" s="340" t="s">
        <v>1296</v>
      </c>
      <c r="G153" s="287"/>
      <c r="H153" s="339" t="s">
        <v>1357</v>
      </c>
      <c r="I153" s="339" t="s">
        <v>1298</v>
      </c>
      <c r="J153" s="339" t="s">
        <v>1347</v>
      </c>
      <c r="K153" s="335"/>
    </row>
    <row r="154" spans="2:11" s="1" customFormat="1" ht="15" customHeight="1">
      <c r="B154" s="312"/>
      <c r="C154" s="339" t="s">
        <v>1301</v>
      </c>
      <c r="D154" s="287"/>
      <c r="E154" s="287"/>
      <c r="F154" s="340" t="s">
        <v>1302</v>
      </c>
      <c r="G154" s="287"/>
      <c r="H154" s="339" t="s">
        <v>1336</v>
      </c>
      <c r="I154" s="339" t="s">
        <v>1298</v>
      </c>
      <c r="J154" s="339">
        <v>50</v>
      </c>
      <c r="K154" s="335"/>
    </row>
    <row r="155" spans="2:11" s="1" customFormat="1" ht="15" customHeight="1">
      <c r="B155" s="312"/>
      <c r="C155" s="339" t="s">
        <v>1304</v>
      </c>
      <c r="D155" s="287"/>
      <c r="E155" s="287"/>
      <c r="F155" s="340" t="s">
        <v>1296</v>
      </c>
      <c r="G155" s="287"/>
      <c r="H155" s="339" t="s">
        <v>1336</v>
      </c>
      <c r="I155" s="339" t="s">
        <v>1306</v>
      </c>
      <c r="J155" s="339"/>
      <c r="K155" s="335"/>
    </row>
    <row r="156" spans="2:11" s="1" customFormat="1" ht="15" customHeight="1">
      <c r="B156" s="312"/>
      <c r="C156" s="339" t="s">
        <v>1315</v>
      </c>
      <c r="D156" s="287"/>
      <c r="E156" s="287"/>
      <c r="F156" s="340" t="s">
        <v>1302</v>
      </c>
      <c r="G156" s="287"/>
      <c r="H156" s="339" t="s">
        <v>1336</v>
      </c>
      <c r="I156" s="339" t="s">
        <v>1298</v>
      </c>
      <c r="J156" s="339">
        <v>50</v>
      </c>
      <c r="K156" s="335"/>
    </row>
    <row r="157" spans="2:11" s="1" customFormat="1" ht="15" customHeight="1">
      <c r="B157" s="312"/>
      <c r="C157" s="339" t="s">
        <v>1323</v>
      </c>
      <c r="D157" s="287"/>
      <c r="E157" s="287"/>
      <c r="F157" s="340" t="s">
        <v>1302</v>
      </c>
      <c r="G157" s="287"/>
      <c r="H157" s="339" t="s">
        <v>1336</v>
      </c>
      <c r="I157" s="339" t="s">
        <v>1298</v>
      </c>
      <c r="J157" s="339">
        <v>50</v>
      </c>
      <c r="K157" s="335"/>
    </row>
    <row r="158" spans="2:11" s="1" customFormat="1" ht="15" customHeight="1">
      <c r="B158" s="312"/>
      <c r="C158" s="339" t="s">
        <v>1321</v>
      </c>
      <c r="D158" s="287"/>
      <c r="E158" s="287"/>
      <c r="F158" s="340" t="s">
        <v>1302</v>
      </c>
      <c r="G158" s="287"/>
      <c r="H158" s="339" t="s">
        <v>1336</v>
      </c>
      <c r="I158" s="339" t="s">
        <v>1298</v>
      </c>
      <c r="J158" s="339">
        <v>50</v>
      </c>
      <c r="K158" s="335"/>
    </row>
    <row r="159" spans="2:11" s="1" customFormat="1" ht="15" customHeight="1">
      <c r="B159" s="312"/>
      <c r="C159" s="339" t="s">
        <v>99</v>
      </c>
      <c r="D159" s="287"/>
      <c r="E159" s="287"/>
      <c r="F159" s="340" t="s">
        <v>1296</v>
      </c>
      <c r="G159" s="287"/>
      <c r="H159" s="339" t="s">
        <v>1358</v>
      </c>
      <c r="I159" s="339" t="s">
        <v>1298</v>
      </c>
      <c r="J159" s="339" t="s">
        <v>1359</v>
      </c>
      <c r="K159" s="335"/>
    </row>
    <row r="160" spans="2:11" s="1" customFormat="1" ht="15" customHeight="1">
      <c r="B160" s="312"/>
      <c r="C160" s="339" t="s">
        <v>1360</v>
      </c>
      <c r="D160" s="287"/>
      <c r="E160" s="287"/>
      <c r="F160" s="340" t="s">
        <v>1296</v>
      </c>
      <c r="G160" s="287"/>
      <c r="H160" s="339" t="s">
        <v>1361</v>
      </c>
      <c r="I160" s="339" t="s">
        <v>1331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1362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1290</v>
      </c>
      <c r="D166" s="302"/>
      <c r="E166" s="302"/>
      <c r="F166" s="302" t="s">
        <v>1291</v>
      </c>
      <c r="G166" s="344"/>
      <c r="H166" s="345" t="s">
        <v>54</v>
      </c>
      <c r="I166" s="345" t="s">
        <v>57</v>
      </c>
      <c r="J166" s="302" t="s">
        <v>1292</v>
      </c>
      <c r="K166" s="279"/>
    </row>
    <row r="167" spans="2:11" s="1" customFormat="1" ht="17.25" customHeight="1">
      <c r="B167" s="280"/>
      <c r="C167" s="304" t="s">
        <v>1293</v>
      </c>
      <c r="D167" s="304"/>
      <c r="E167" s="304"/>
      <c r="F167" s="305" t="s">
        <v>1294</v>
      </c>
      <c r="G167" s="346"/>
      <c r="H167" s="347"/>
      <c r="I167" s="347"/>
      <c r="J167" s="304" t="s">
        <v>1295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1299</v>
      </c>
      <c r="D169" s="287"/>
      <c r="E169" s="287"/>
      <c r="F169" s="310" t="s">
        <v>1296</v>
      </c>
      <c r="G169" s="287"/>
      <c r="H169" s="287" t="s">
        <v>1336</v>
      </c>
      <c r="I169" s="287" t="s">
        <v>1298</v>
      </c>
      <c r="J169" s="287">
        <v>120</v>
      </c>
      <c r="K169" s="335"/>
    </row>
    <row r="170" spans="2:11" s="1" customFormat="1" ht="15" customHeight="1">
      <c r="B170" s="312"/>
      <c r="C170" s="287" t="s">
        <v>1345</v>
      </c>
      <c r="D170" s="287"/>
      <c r="E170" s="287"/>
      <c r="F170" s="310" t="s">
        <v>1296</v>
      </c>
      <c r="G170" s="287"/>
      <c r="H170" s="287" t="s">
        <v>1346</v>
      </c>
      <c r="I170" s="287" t="s">
        <v>1298</v>
      </c>
      <c r="J170" s="287" t="s">
        <v>1347</v>
      </c>
      <c r="K170" s="335"/>
    </row>
    <row r="171" spans="2:11" s="1" customFormat="1" ht="15" customHeight="1">
      <c r="B171" s="312"/>
      <c r="C171" s="287" t="s">
        <v>1244</v>
      </c>
      <c r="D171" s="287"/>
      <c r="E171" s="287"/>
      <c r="F171" s="310" t="s">
        <v>1296</v>
      </c>
      <c r="G171" s="287"/>
      <c r="H171" s="287" t="s">
        <v>1363</v>
      </c>
      <c r="I171" s="287" t="s">
        <v>1298</v>
      </c>
      <c r="J171" s="287" t="s">
        <v>1347</v>
      </c>
      <c r="K171" s="335"/>
    </row>
    <row r="172" spans="2:11" s="1" customFormat="1" ht="15" customHeight="1">
      <c r="B172" s="312"/>
      <c r="C172" s="287" t="s">
        <v>1301</v>
      </c>
      <c r="D172" s="287"/>
      <c r="E172" s="287"/>
      <c r="F172" s="310" t="s">
        <v>1302</v>
      </c>
      <c r="G172" s="287"/>
      <c r="H172" s="287" t="s">
        <v>1363</v>
      </c>
      <c r="I172" s="287" t="s">
        <v>1298</v>
      </c>
      <c r="J172" s="287">
        <v>50</v>
      </c>
      <c r="K172" s="335"/>
    </row>
    <row r="173" spans="2:11" s="1" customFormat="1" ht="15" customHeight="1">
      <c r="B173" s="312"/>
      <c r="C173" s="287" t="s">
        <v>1304</v>
      </c>
      <c r="D173" s="287"/>
      <c r="E173" s="287"/>
      <c r="F173" s="310" t="s">
        <v>1296</v>
      </c>
      <c r="G173" s="287"/>
      <c r="H173" s="287" t="s">
        <v>1363</v>
      </c>
      <c r="I173" s="287" t="s">
        <v>1306</v>
      </c>
      <c r="J173" s="287"/>
      <c r="K173" s="335"/>
    </row>
    <row r="174" spans="2:11" s="1" customFormat="1" ht="15" customHeight="1">
      <c r="B174" s="312"/>
      <c r="C174" s="287" t="s">
        <v>1315</v>
      </c>
      <c r="D174" s="287"/>
      <c r="E174" s="287"/>
      <c r="F174" s="310" t="s">
        <v>1302</v>
      </c>
      <c r="G174" s="287"/>
      <c r="H174" s="287" t="s">
        <v>1363</v>
      </c>
      <c r="I174" s="287" t="s">
        <v>1298</v>
      </c>
      <c r="J174" s="287">
        <v>50</v>
      </c>
      <c r="K174" s="335"/>
    </row>
    <row r="175" spans="2:11" s="1" customFormat="1" ht="15" customHeight="1">
      <c r="B175" s="312"/>
      <c r="C175" s="287" t="s">
        <v>1323</v>
      </c>
      <c r="D175" s="287"/>
      <c r="E175" s="287"/>
      <c r="F175" s="310" t="s">
        <v>1302</v>
      </c>
      <c r="G175" s="287"/>
      <c r="H175" s="287" t="s">
        <v>1363</v>
      </c>
      <c r="I175" s="287" t="s">
        <v>1298</v>
      </c>
      <c r="J175" s="287">
        <v>50</v>
      </c>
      <c r="K175" s="335"/>
    </row>
    <row r="176" spans="2:11" s="1" customFormat="1" ht="15" customHeight="1">
      <c r="B176" s="312"/>
      <c r="C176" s="287" t="s">
        <v>1321</v>
      </c>
      <c r="D176" s="287"/>
      <c r="E176" s="287"/>
      <c r="F176" s="310" t="s">
        <v>1302</v>
      </c>
      <c r="G176" s="287"/>
      <c r="H176" s="287" t="s">
        <v>1363</v>
      </c>
      <c r="I176" s="287" t="s">
        <v>1298</v>
      </c>
      <c r="J176" s="287">
        <v>50</v>
      </c>
      <c r="K176" s="335"/>
    </row>
    <row r="177" spans="2:11" s="1" customFormat="1" ht="15" customHeight="1">
      <c r="B177" s="312"/>
      <c r="C177" s="287" t="s">
        <v>116</v>
      </c>
      <c r="D177" s="287"/>
      <c r="E177" s="287"/>
      <c r="F177" s="310" t="s">
        <v>1296</v>
      </c>
      <c r="G177" s="287"/>
      <c r="H177" s="287" t="s">
        <v>1364</v>
      </c>
      <c r="I177" s="287" t="s">
        <v>1365</v>
      </c>
      <c r="J177" s="287"/>
      <c r="K177" s="335"/>
    </row>
    <row r="178" spans="2:11" s="1" customFormat="1" ht="15" customHeight="1">
      <c r="B178" s="312"/>
      <c r="C178" s="287" t="s">
        <v>57</v>
      </c>
      <c r="D178" s="287"/>
      <c r="E178" s="287"/>
      <c r="F178" s="310" t="s">
        <v>1296</v>
      </c>
      <c r="G178" s="287"/>
      <c r="H178" s="287" t="s">
        <v>1366</v>
      </c>
      <c r="I178" s="287" t="s">
        <v>1367</v>
      </c>
      <c r="J178" s="287">
        <v>1</v>
      </c>
      <c r="K178" s="335"/>
    </row>
    <row r="179" spans="2:11" s="1" customFormat="1" ht="15" customHeight="1">
      <c r="B179" s="312"/>
      <c r="C179" s="287" t="s">
        <v>53</v>
      </c>
      <c r="D179" s="287"/>
      <c r="E179" s="287"/>
      <c r="F179" s="310" t="s">
        <v>1296</v>
      </c>
      <c r="G179" s="287"/>
      <c r="H179" s="287" t="s">
        <v>1368</v>
      </c>
      <c r="I179" s="287" t="s">
        <v>1298</v>
      </c>
      <c r="J179" s="287">
        <v>20</v>
      </c>
      <c r="K179" s="335"/>
    </row>
    <row r="180" spans="2:11" s="1" customFormat="1" ht="15" customHeight="1">
      <c r="B180" s="312"/>
      <c r="C180" s="287" t="s">
        <v>54</v>
      </c>
      <c r="D180" s="287"/>
      <c r="E180" s="287"/>
      <c r="F180" s="310" t="s">
        <v>1296</v>
      </c>
      <c r="G180" s="287"/>
      <c r="H180" s="287" t="s">
        <v>1369</v>
      </c>
      <c r="I180" s="287" t="s">
        <v>1298</v>
      </c>
      <c r="J180" s="287">
        <v>255</v>
      </c>
      <c r="K180" s="335"/>
    </row>
    <row r="181" spans="2:11" s="1" customFormat="1" ht="15" customHeight="1">
      <c r="B181" s="312"/>
      <c r="C181" s="287" t="s">
        <v>117</v>
      </c>
      <c r="D181" s="287"/>
      <c r="E181" s="287"/>
      <c r="F181" s="310" t="s">
        <v>1296</v>
      </c>
      <c r="G181" s="287"/>
      <c r="H181" s="287" t="s">
        <v>1260</v>
      </c>
      <c r="I181" s="287" t="s">
        <v>1298</v>
      </c>
      <c r="J181" s="287">
        <v>10</v>
      </c>
      <c r="K181" s="335"/>
    </row>
    <row r="182" spans="2:11" s="1" customFormat="1" ht="15" customHeight="1">
      <c r="B182" s="312"/>
      <c r="C182" s="287" t="s">
        <v>118</v>
      </c>
      <c r="D182" s="287"/>
      <c r="E182" s="287"/>
      <c r="F182" s="310" t="s">
        <v>1296</v>
      </c>
      <c r="G182" s="287"/>
      <c r="H182" s="287" t="s">
        <v>1370</v>
      </c>
      <c r="I182" s="287" t="s">
        <v>1331</v>
      </c>
      <c r="J182" s="287"/>
      <c r="K182" s="335"/>
    </row>
    <row r="183" spans="2:11" s="1" customFormat="1" ht="15" customHeight="1">
      <c r="B183" s="312"/>
      <c r="C183" s="287" t="s">
        <v>1371</v>
      </c>
      <c r="D183" s="287"/>
      <c r="E183" s="287"/>
      <c r="F183" s="310" t="s">
        <v>1296</v>
      </c>
      <c r="G183" s="287"/>
      <c r="H183" s="287" t="s">
        <v>1372</v>
      </c>
      <c r="I183" s="287" t="s">
        <v>1331</v>
      </c>
      <c r="J183" s="287"/>
      <c r="K183" s="335"/>
    </row>
    <row r="184" spans="2:11" s="1" customFormat="1" ht="15" customHeight="1">
      <c r="B184" s="312"/>
      <c r="C184" s="287" t="s">
        <v>1360</v>
      </c>
      <c r="D184" s="287"/>
      <c r="E184" s="287"/>
      <c r="F184" s="310" t="s">
        <v>1296</v>
      </c>
      <c r="G184" s="287"/>
      <c r="H184" s="287" t="s">
        <v>1373</v>
      </c>
      <c r="I184" s="287" t="s">
        <v>1331</v>
      </c>
      <c r="J184" s="287"/>
      <c r="K184" s="335"/>
    </row>
    <row r="185" spans="2:11" s="1" customFormat="1" ht="15" customHeight="1">
      <c r="B185" s="312"/>
      <c r="C185" s="287" t="s">
        <v>120</v>
      </c>
      <c r="D185" s="287"/>
      <c r="E185" s="287"/>
      <c r="F185" s="310" t="s">
        <v>1302</v>
      </c>
      <c r="G185" s="287"/>
      <c r="H185" s="287" t="s">
        <v>1374</v>
      </c>
      <c r="I185" s="287" t="s">
        <v>1298</v>
      </c>
      <c r="J185" s="287">
        <v>50</v>
      </c>
      <c r="K185" s="335"/>
    </row>
    <row r="186" spans="2:11" s="1" customFormat="1" ht="15" customHeight="1">
      <c r="B186" s="312"/>
      <c r="C186" s="287" t="s">
        <v>1375</v>
      </c>
      <c r="D186" s="287"/>
      <c r="E186" s="287"/>
      <c r="F186" s="310" t="s">
        <v>1302</v>
      </c>
      <c r="G186" s="287"/>
      <c r="H186" s="287" t="s">
        <v>1376</v>
      </c>
      <c r="I186" s="287" t="s">
        <v>1377</v>
      </c>
      <c r="J186" s="287"/>
      <c r="K186" s="335"/>
    </row>
    <row r="187" spans="2:11" s="1" customFormat="1" ht="15" customHeight="1">
      <c r="B187" s="312"/>
      <c r="C187" s="287" t="s">
        <v>1378</v>
      </c>
      <c r="D187" s="287"/>
      <c r="E187" s="287"/>
      <c r="F187" s="310" t="s">
        <v>1302</v>
      </c>
      <c r="G187" s="287"/>
      <c r="H187" s="287" t="s">
        <v>1379</v>
      </c>
      <c r="I187" s="287" t="s">
        <v>1377</v>
      </c>
      <c r="J187" s="287"/>
      <c r="K187" s="335"/>
    </row>
    <row r="188" spans="2:11" s="1" customFormat="1" ht="15" customHeight="1">
      <c r="B188" s="312"/>
      <c r="C188" s="287" t="s">
        <v>1380</v>
      </c>
      <c r="D188" s="287"/>
      <c r="E188" s="287"/>
      <c r="F188" s="310" t="s">
        <v>1302</v>
      </c>
      <c r="G188" s="287"/>
      <c r="H188" s="287" t="s">
        <v>1381</v>
      </c>
      <c r="I188" s="287" t="s">
        <v>1377</v>
      </c>
      <c r="J188" s="287"/>
      <c r="K188" s="335"/>
    </row>
    <row r="189" spans="2:11" s="1" customFormat="1" ht="15" customHeight="1">
      <c r="B189" s="312"/>
      <c r="C189" s="348" t="s">
        <v>1382</v>
      </c>
      <c r="D189" s="287"/>
      <c r="E189" s="287"/>
      <c r="F189" s="310" t="s">
        <v>1302</v>
      </c>
      <c r="G189" s="287"/>
      <c r="H189" s="287" t="s">
        <v>1383</v>
      </c>
      <c r="I189" s="287" t="s">
        <v>1384</v>
      </c>
      <c r="J189" s="349" t="s">
        <v>1385</v>
      </c>
      <c r="K189" s="335"/>
    </row>
    <row r="190" spans="2:11" s="17" customFormat="1" ht="15" customHeight="1">
      <c r="B190" s="350"/>
      <c r="C190" s="351" t="s">
        <v>1386</v>
      </c>
      <c r="D190" s="352"/>
      <c r="E190" s="352"/>
      <c r="F190" s="353" t="s">
        <v>1302</v>
      </c>
      <c r="G190" s="352"/>
      <c r="H190" s="352" t="s">
        <v>1387</v>
      </c>
      <c r="I190" s="352" t="s">
        <v>1384</v>
      </c>
      <c r="J190" s="354" t="s">
        <v>1385</v>
      </c>
      <c r="K190" s="355"/>
    </row>
    <row r="191" spans="2:11" s="1" customFormat="1" ht="15" customHeight="1">
      <c r="B191" s="312"/>
      <c r="C191" s="348" t="s">
        <v>42</v>
      </c>
      <c r="D191" s="287"/>
      <c r="E191" s="287"/>
      <c r="F191" s="310" t="s">
        <v>1296</v>
      </c>
      <c r="G191" s="287"/>
      <c r="H191" s="284" t="s">
        <v>1388</v>
      </c>
      <c r="I191" s="287" t="s">
        <v>1389</v>
      </c>
      <c r="J191" s="287"/>
      <c r="K191" s="335"/>
    </row>
    <row r="192" spans="2:11" s="1" customFormat="1" ht="15" customHeight="1">
      <c r="B192" s="312"/>
      <c r="C192" s="348" t="s">
        <v>1390</v>
      </c>
      <c r="D192" s="287"/>
      <c r="E192" s="287"/>
      <c r="F192" s="310" t="s">
        <v>1296</v>
      </c>
      <c r="G192" s="287"/>
      <c r="H192" s="287" t="s">
        <v>1391</v>
      </c>
      <c r="I192" s="287" t="s">
        <v>1331</v>
      </c>
      <c r="J192" s="287"/>
      <c r="K192" s="335"/>
    </row>
    <row r="193" spans="2:11" s="1" customFormat="1" ht="15" customHeight="1">
      <c r="B193" s="312"/>
      <c r="C193" s="348" t="s">
        <v>1392</v>
      </c>
      <c r="D193" s="287"/>
      <c r="E193" s="287"/>
      <c r="F193" s="310" t="s">
        <v>1296</v>
      </c>
      <c r="G193" s="287"/>
      <c r="H193" s="287" t="s">
        <v>1393</v>
      </c>
      <c r="I193" s="287" t="s">
        <v>1331</v>
      </c>
      <c r="J193" s="287"/>
      <c r="K193" s="335"/>
    </row>
    <row r="194" spans="2:11" s="1" customFormat="1" ht="15" customHeight="1">
      <c r="B194" s="312"/>
      <c r="C194" s="348" t="s">
        <v>1394</v>
      </c>
      <c r="D194" s="287"/>
      <c r="E194" s="287"/>
      <c r="F194" s="310" t="s">
        <v>1302</v>
      </c>
      <c r="G194" s="287"/>
      <c r="H194" s="287" t="s">
        <v>1395</v>
      </c>
      <c r="I194" s="287" t="s">
        <v>1331</v>
      </c>
      <c r="J194" s="287"/>
      <c r="K194" s="335"/>
    </row>
    <row r="195" spans="2:11" s="1" customFormat="1" ht="15" customHeight="1">
      <c r="B195" s="341"/>
      <c r="C195" s="356"/>
      <c r="D195" s="321"/>
      <c r="E195" s="321"/>
      <c r="F195" s="321"/>
      <c r="G195" s="321"/>
      <c r="H195" s="321"/>
      <c r="I195" s="321"/>
      <c r="J195" s="321"/>
      <c r="K195" s="342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323"/>
      <c r="C197" s="333"/>
      <c r="D197" s="333"/>
      <c r="E197" s="333"/>
      <c r="F197" s="343"/>
      <c r="G197" s="333"/>
      <c r="H197" s="333"/>
      <c r="I197" s="333"/>
      <c r="J197" s="333"/>
      <c r="K197" s="323"/>
    </row>
    <row r="198" spans="2:11" s="1" customFormat="1" ht="18.75" customHeight="1"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</row>
    <row r="199" spans="2:11" s="1" customFormat="1" ht="13.5">
      <c r="B199" s="274"/>
      <c r="C199" s="275"/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1">
      <c r="B200" s="277"/>
      <c r="C200" s="278" t="s">
        <v>1396</v>
      </c>
      <c r="D200" s="278"/>
      <c r="E200" s="278"/>
      <c r="F200" s="278"/>
      <c r="G200" s="278"/>
      <c r="H200" s="278"/>
      <c r="I200" s="278"/>
      <c r="J200" s="278"/>
      <c r="K200" s="279"/>
    </row>
    <row r="201" spans="2:11" s="1" customFormat="1" ht="25.5" customHeight="1">
      <c r="B201" s="277"/>
      <c r="C201" s="357" t="s">
        <v>1397</v>
      </c>
      <c r="D201" s="357"/>
      <c r="E201" s="357"/>
      <c r="F201" s="357" t="s">
        <v>1398</v>
      </c>
      <c r="G201" s="358"/>
      <c r="H201" s="357" t="s">
        <v>1399</v>
      </c>
      <c r="I201" s="357"/>
      <c r="J201" s="357"/>
      <c r="K201" s="279"/>
    </row>
    <row r="202" spans="2:11" s="1" customFormat="1" ht="5.25" customHeight="1">
      <c r="B202" s="312"/>
      <c r="C202" s="307"/>
      <c r="D202" s="307"/>
      <c r="E202" s="307"/>
      <c r="F202" s="307"/>
      <c r="G202" s="333"/>
      <c r="H202" s="307"/>
      <c r="I202" s="307"/>
      <c r="J202" s="307"/>
      <c r="K202" s="335"/>
    </row>
    <row r="203" spans="2:11" s="1" customFormat="1" ht="15" customHeight="1">
      <c r="B203" s="312"/>
      <c r="C203" s="287" t="s">
        <v>1389</v>
      </c>
      <c r="D203" s="287"/>
      <c r="E203" s="287"/>
      <c r="F203" s="310" t="s">
        <v>43</v>
      </c>
      <c r="G203" s="287"/>
      <c r="H203" s="287" t="s">
        <v>1400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44</v>
      </c>
      <c r="G204" s="287"/>
      <c r="H204" s="287" t="s">
        <v>1401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47</v>
      </c>
      <c r="G205" s="287"/>
      <c r="H205" s="287" t="s">
        <v>1402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45</v>
      </c>
      <c r="G206" s="287"/>
      <c r="H206" s="287" t="s">
        <v>1403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 t="s">
        <v>46</v>
      </c>
      <c r="G207" s="287"/>
      <c r="H207" s="287" t="s">
        <v>1404</v>
      </c>
      <c r="I207" s="287"/>
      <c r="J207" s="287"/>
      <c r="K207" s="335"/>
    </row>
    <row r="208" spans="2:11" s="1" customFormat="1" ht="15" customHeight="1">
      <c r="B208" s="312"/>
      <c r="C208" s="287"/>
      <c r="D208" s="287"/>
      <c r="E208" s="287"/>
      <c r="F208" s="310"/>
      <c r="G208" s="287"/>
      <c r="H208" s="287"/>
      <c r="I208" s="287"/>
      <c r="J208" s="287"/>
      <c r="K208" s="335"/>
    </row>
    <row r="209" spans="2:11" s="1" customFormat="1" ht="15" customHeight="1">
      <c r="B209" s="312"/>
      <c r="C209" s="287" t="s">
        <v>1343</v>
      </c>
      <c r="D209" s="287"/>
      <c r="E209" s="287"/>
      <c r="F209" s="310" t="s">
        <v>79</v>
      </c>
      <c r="G209" s="287"/>
      <c r="H209" s="287" t="s">
        <v>1405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1238</v>
      </c>
      <c r="G210" s="287"/>
      <c r="H210" s="287" t="s">
        <v>1239</v>
      </c>
      <c r="I210" s="287"/>
      <c r="J210" s="287"/>
      <c r="K210" s="335"/>
    </row>
    <row r="211" spans="2:11" s="1" customFormat="1" ht="15" customHeight="1">
      <c r="B211" s="312"/>
      <c r="C211" s="287"/>
      <c r="D211" s="287"/>
      <c r="E211" s="287"/>
      <c r="F211" s="310" t="s">
        <v>1236</v>
      </c>
      <c r="G211" s="287"/>
      <c r="H211" s="287" t="s">
        <v>1406</v>
      </c>
      <c r="I211" s="287"/>
      <c r="J211" s="287"/>
      <c r="K211" s="335"/>
    </row>
    <row r="212" spans="2:11" s="1" customFormat="1" ht="15" customHeight="1">
      <c r="B212" s="359"/>
      <c r="C212" s="287"/>
      <c r="D212" s="287"/>
      <c r="E212" s="287"/>
      <c r="F212" s="310" t="s">
        <v>1240</v>
      </c>
      <c r="G212" s="348"/>
      <c r="H212" s="339" t="s">
        <v>1241</v>
      </c>
      <c r="I212" s="339"/>
      <c r="J212" s="339"/>
      <c r="K212" s="360"/>
    </row>
    <row r="213" spans="2:11" s="1" customFormat="1" ht="15" customHeight="1">
      <c r="B213" s="359"/>
      <c r="C213" s="287"/>
      <c r="D213" s="287"/>
      <c r="E213" s="287"/>
      <c r="F213" s="310" t="s">
        <v>1242</v>
      </c>
      <c r="G213" s="348"/>
      <c r="H213" s="339" t="s">
        <v>1220</v>
      </c>
      <c r="I213" s="339"/>
      <c r="J213" s="339"/>
      <c r="K213" s="360"/>
    </row>
    <row r="214" spans="2:11" s="1" customFormat="1" ht="15" customHeight="1">
      <c r="B214" s="359"/>
      <c r="C214" s="287"/>
      <c r="D214" s="287"/>
      <c r="E214" s="287"/>
      <c r="F214" s="310"/>
      <c r="G214" s="348"/>
      <c r="H214" s="339"/>
      <c r="I214" s="339"/>
      <c r="J214" s="339"/>
      <c r="K214" s="360"/>
    </row>
    <row r="215" spans="2:11" s="1" customFormat="1" ht="15" customHeight="1">
      <c r="B215" s="359"/>
      <c r="C215" s="287" t="s">
        <v>1367</v>
      </c>
      <c r="D215" s="287"/>
      <c r="E215" s="287"/>
      <c r="F215" s="310">
        <v>1</v>
      </c>
      <c r="G215" s="348"/>
      <c r="H215" s="339" t="s">
        <v>1407</v>
      </c>
      <c r="I215" s="339"/>
      <c r="J215" s="339"/>
      <c r="K215" s="360"/>
    </row>
    <row r="216" spans="2:11" s="1" customFormat="1" ht="15" customHeight="1">
      <c r="B216" s="359"/>
      <c r="C216" s="287"/>
      <c r="D216" s="287"/>
      <c r="E216" s="287"/>
      <c r="F216" s="310">
        <v>2</v>
      </c>
      <c r="G216" s="348"/>
      <c r="H216" s="339" t="s">
        <v>1408</v>
      </c>
      <c r="I216" s="339"/>
      <c r="J216" s="339"/>
      <c r="K216" s="360"/>
    </row>
    <row r="217" spans="2:11" s="1" customFormat="1" ht="15" customHeight="1">
      <c r="B217" s="359"/>
      <c r="C217" s="287"/>
      <c r="D217" s="287"/>
      <c r="E217" s="287"/>
      <c r="F217" s="310">
        <v>3</v>
      </c>
      <c r="G217" s="348"/>
      <c r="H217" s="339" t="s">
        <v>1409</v>
      </c>
      <c r="I217" s="339"/>
      <c r="J217" s="339"/>
      <c r="K217" s="360"/>
    </row>
    <row r="218" spans="2:11" s="1" customFormat="1" ht="15" customHeight="1">
      <c r="B218" s="359"/>
      <c r="C218" s="287"/>
      <c r="D218" s="287"/>
      <c r="E218" s="287"/>
      <c r="F218" s="310">
        <v>4</v>
      </c>
      <c r="G218" s="348"/>
      <c r="H218" s="339" t="s">
        <v>1410</v>
      </c>
      <c r="I218" s="339"/>
      <c r="J218" s="339"/>
      <c r="K218" s="360"/>
    </row>
    <row r="219" spans="2:11" s="1" customFormat="1" ht="12.75" customHeight="1">
      <c r="B219" s="361"/>
      <c r="C219" s="362"/>
      <c r="D219" s="362"/>
      <c r="E219" s="362"/>
      <c r="F219" s="362"/>
      <c r="G219" s="362"/>
      <c r="H219" s="362"/>
      <c r="I219" s="362"/>
      <c r="J219" s="362"/>
      <c r="K219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DESKTOP-R19VL48\Jára</cp:lastModifiedBy>
  <dcterms:created xsi:type="dcterms:W3CDTF">2024-03-01T10:13:14Z</dcterms:created>
  <dcterms:modified xsi:type="dcterms:W3CDTF">2024-03-01T10:13:21Z</dcterms:modified>
  <cp:category/>
  <cp:version/>
  <cp:contentType/>
  <cp:contentStatus/>
</cp:coreProperties>
</file>