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110" firstSheet="2" activeTab="4"/>
  </bookViews>
  <sheets>
    <sheet name="Rekapitulace" sheetId="1" r:id="rId1"/>
    <sheet name="SO01_Komunikace a parkoviště" sheetId="2" r:id="rId2"/>
    <sheet name="SO01_Kontejnerové stání" sheetId="3" r:id="rId3"/>
    <sheet name="SO01_Odvodnění" sheetId="4" r:id="rId4"/>
    <sheet name="SO01_Veřejné osvětlení" sheetId="5" r:id="rId5"/>
    <sheet name="SO02_Chodníky a parkoviště" sheetId="6" r:id="rId6"/>
    <sheet name="SO02_Veřejné osvětlení" sheetId="7" r:id="rId7"/>
  </sheets>
  <externalReferences>
    <externalReference r:id="rId10"/>
  </externalReferences>
  <definedNames>
    <definedName name="__3FD872C1_8887_4EA3_9FC2_897EF4F3D2C3_FIGURE__">#REF!</definedName>
    <definedName name="__3FD872C1_8887_4EA3_9FC2_897EF4F3D2C3_ITEM__" localSheetId="2">'SO01_Kontejnerové stání'!$A$11:$Q$11</definedName>
    <definedName name="__3FD872C1_8887_4EA3_9FC2_897EF4F3D2C3_ITEM__" localSheetId="3">'SO01_Odvodnění'!$A$11:$Q$11</definedName>
    <definedName name="__3FD872C1_8887_4EA3_9FC2_897EF4F3D2C3_ITEM__" localSheetId="4">'SO01_Veřejné osvětlení'!$A$11:$Q$11</definedName>
    <definedName name="__3FD872C1_8887_4EA3_9FC2_897EF4F3D2C3_ITEM__" localSheetId="6">'SO02_Veřejné osvětlení'!$A$11:$Q$11</definedName>
    <definedName name="__3FD872C1_8887_4EA3_9FC2_897EF4F3D2C3_ITEM__">'SO01_Komunikace a parkoviště'!$A$11:$Q$11</definedName>
    <definedName name="__3FD872C1_8887_4EA3_9FC2_897EF4F3D2C3_ITEM_GROUP1__" localSheetId="2">'SO01_Kontejnerové stání'!$A$8:$Q$72</definedName>
    <definedName name="__3FD872C1_8887_4EA3_9FC2_897EF4F3D2C3_ITEM_GROUP1__" localSheetId="3">'SO01_Odvodnění'!$A$8:$Q$81</definedName>
    <definedName name="__3FD872C1_8887_4EA3_9FC2_897EF4F3D2C3_ITEM_GROUP1__" localSheetId="4">'SO01_Veřejné osvětlení'!$A$8:$Q$84</definedName>
    <definedName name="__3FD872C1_8887_4EA3_9FC2_897EF4F3D2C3_ITEM_GROUP1__" localSheetId="6">'SO02_Veřejné osvětlení'!$A$8:$Q$85</definedName>
    <definedName name="__3FD872C1_8887_4EA3_9FC2_897EF4F3D2C3_ITEM_GROUP1__">'SO01_Komunikace a parkoviště'!$A$8:$Q$142</definedName>
    <definedName name="__3FD872C1_8887_4EA3_9FC2_897EF4F3D2C3_ITEM_GROUP1_RECAP__">'Rekapitulace'!$A$8:$F$11</definedName>
    <definedName name="__3FD872C1_8887_4EA3_9FC2_897EF4F3D2C3_ITEM_GROUP2__" localSheetId="2">'SO01_Kontejnerové stání'!$A$9:$Q$71</definedName>
    <definedName name="__3FD872C1_8887_4EA3_9FC2_897EF4F3D2C3_ITEM_GROUP2__" localSheetId="3">'SO01_Odvodnění'!$A$9:$Q$80</definedName>
    <definedName name="__3FD872C1_8887_4EA3_9FC2_897EF4F3D2C3_ITEM_GROUP2__" localSheetId="4">'SO01_Veřejné osvětlení'!$A$9:$Q$83</definedName>
    <definedName name="__3FD872C1_8887_4EA3_9FC2_897EF4F3D2C3_ITEM_GROUP2__" localSheetId="6">'SO02_Veřejné osvětlení'!$A$9:$Q$84</definedName>
    <definedName name="__3FD872C1_8887_4EA3_9FC2_897EF4F3D2C3_ITEM_GROUP2__">'SO01_Komunikace a parkoviště'!$A$9:$Q$141</definedName>
    <definedName name="__3FD872C1_8887_4EA3_9FC2_897EF4F3D2C3_ITEM_GROUP2_RECAP__">'Rekapitulace'!$A$10:$F$11</definedName>
    <definedName name="__3FD872C1_8887_4EA3_9FC2_897EF4F3D2C3_ITEM_GROUP3__X" localSheetId="2">'SO01_Kontejnerové stání'!$A$10:$Q$21</definedName>
    <definedName name="__3FD872C1_8887_4EA3_9FC2_897EF4F3D2C3_ITEM_GROUP3__X" localSheetId="3">'SO01_Odvodnění'!$A$10:$Q$30</definedName>
    <definedName name="__3FD872C1_8887_4EA3_9FC2_897EF4F3D2C3_ITEM_GROUP3__X" localSheetId="4">'SO01_Veřejné osvětlení'!$A$10:$Q$27</definedName>
    <definedName name="__3FD872C1_8887_4EA3_9FC2_897EF4F3D2C3_ITEM_GROUP3__X" localSheetId="6">'SO02_Veřejné osvětlení'!$A$10:$Q$27</definedName>
    <definedName name="__3FD872C1_8887_4EA3_9FC2_897EF4F3D2C3_ITEM_GROUP3__X">'SO01_Komunikace a parkoviště'!$A$10:$Q$37</definedName>
    <definedName name="__3FD872C1_8887_4EA3_9FC2_897EF4F3D2C3_ITEM_GROUP3_RECAP__">'Rekapitulace'!$A$11:$F$11</definedName>
    <definedName name="__3FD872C1_8887_4EA3_9FC2_897EF4F3D2C3_QBILL__" localSheetId="2">'SO01_Kontejnerové stání'!#REF!</definedName>
    <definedName name="__3FD872C1_8887_4EA3_9FC2_897EF4F3D2C3_QBILL__" localSheetId="3">'SO01_Odvodnění'!#REF!</definedName>
    <definedName name="__3FD872C1_8887_4EA3_9FC2_897EF4F3D2C3_QBILL__" localSheetId="4">'SO01_Veřejné osvětlení'!#REF!</definedName>
    <definedName name="__3FD872C1_8887_4EA3_9FC2_897EF4F3D2C3_QBILL__" localSheetId="6">'SO02_Veřejné osvětlení'!#REF!</definedName>
    <definedName name="__3FD872C1_8887_4EA3_9FC2_897EF4F3D2C3_QBILL__">'SO01_Komunikace a parkoviště'!#REF!</definedName>
    <definedName name="__3FD872C1_8887_4EA3_9FC2_897EF4F3D2C3_QBILLFIG__">#REF!</definedName>
    <definedName name="__3FD872C1_8887_4EA3_9FC2_897EF4F3D2C3_QINDEX__" localSheetId="2">'SO01_Kontejnerové stání'!#REF!</definedName>
    <definedName name="__3FD872C1_8887_4EA3_9FC2_897EF4F3D2C3_QINDEX__" localSheetId="3">'SO01_Odvodnění'!#REF!</definedName>
    <definedName name="__3FD872C1_8887_4EA3_9FC2_897EF4F3D2C3_QINDEX__" localSheetId="4">'SO01_Veřejné osvětlení'!#REF!</definedName>
    <definedName name="__3FD872C1_8887_4EA3_9FC2_897EF4F3D2C3_QINDEX__" localSheetId="6">'SO02_Veřejné osvětlení'!#REF!</definedName>
    <definedName name="__3FD872C1_8887_4EA3_9FC2_897EF4F3D2C3_QINDEX__">'SO01_Komunikace a parkoviště'!#REF!</definedName>
    <definedName name="_xlfn.SINGLE" hidden="1">#NAME?</definedName>
    <definedName name="GROUP_ID" localSheetId="2">'SO01_Kontejnerové stání'!$B$8:$B$73</definedName>
    <definedName name="GROUP_ID" localSheetId="3">'SO01_Odvodnění'!$B$8:$B$82</definedName>
    <definedName name="GROUP_ID" localSheetId="4">'SO01_Veřejné osvětlení'!$B$8:$B$85</definedName>
    <definedName name="GROUP_ID" localSheetId="6">'SO02_Veřejné osvětlení'!$B$8:$B$86</definedName>
    <definedName name="GROUP_ID">'SO01_Komunikace a parkoviště'!$B$8:$B$143</definedName>
    <definedName name="ITEM_PRICES" localSheetId="2">'SO01_Kontejnerové stání'!$J$8:$J$73</definedName>
    <definedName name="ITEM_PRICES" localSheetId="3">'SO01_Odvodnění'!$J$8:$J$82</definedName>
    <definedName name="ITEM_PRICES" localSheetId="4">'SO01_Veřejné osvětlení'!$J$8:$J$86</definedName>
    <definedName name="ITEM_PRICES" localSheetId="6">'SO02_Veřejné osvětlení'!$J$8:$J$86</definedName>
    <definedName name="ITEM_PRICES">'SO01_Komunikace a parkoviště'!$J$8:$J$143</definedName>
    <definedName name="_xlnm.Print_Titles" localSheetId="0">'Rekapitulace'!$6:$7</definedName>
    <definedName name="_xlnm.Print_Titles" localSheetId="1">'SO01_Komunikace a parkoviště'!$6:$7</definedName>
    <definedName name="_xlnm.Print_Titles" localSheetId="2">'SO01_Kontejnerové stání'!$6:$7</definedName>
    <definedName name="_xlnm.Print_Titles" localSheetId="3">'SO01_Odvodnění'!$6:$7</definedName>
    <definedName name="_xlnm.Print_Titles" localSheetId="4">'SO01_Veřejné osvětlení'!$6:$7</definedName>
    <definedName name="_xlnm.Print_Titles" localSheetId="6">'SO02_Veřejné osvětlení'!$6:$7</definedName>
    <definedName name="_xlnm.Print_Area" localSheetId="0">'Rekapitulace'!$B$1:$F$26</definedName>
    <definedName name="_xlnm.Print_Area" localSheetId="1">'SO01_Komunikace a parkoviště'!$C$1:$Q$143</definedName>
    <definedName name="_xlnm.Print_Area" localSheetId="2">'SO01_Kontejnerové stání'!$C$1:$Q$73</definedName>
    <definedName name="_xlnm.Print_Area" localSheetId="3">'SO01_Odvodnění'!$C$2:$Q$82</definedName>
    <definedName name="_xlnm.Print_Area" localSheetId="4">'SO01_Veřejné osvětlení'!$C$2:$Q$85</definedName>
    <definedName name="_xlnm.Print_Area" localSheetId="6">'SO02_Veřejné osvětlení'!$C$2:$Q$86</definedName>
    <definedName name="VAT_RATES" localSheetId="2">'SO01_Kontejnerové stání'!$O$8:$O$73</definedName>
    <definedName name="VAT_RATES" localSheetId="3">'SO01_Odvodnění'!$O$8:$O$82</definedName>
    <definedName name="VAT_RATES" localSheetId="4">'SO01_Veřejné osvětlení'!$O$8:$O$85</definedName>
    <definedName name="VAT_RATES" localSheetId="6">'SO02_Veřejné osvětlení'!$O$8:$O$86</definedName>
    <definedName name="VAT_RATES">'SO01_Komunikace a parkoviště'!$O$8:$O$143</definedName>
  </definedNames>
  <calcPr fullCalcOnLoad="1"/>
</workbook>
</file>

<file path=xl/sharedStrings.xml><?xml version="1.0" encoding="utf-8"?>
<sst xmlns="http://schemas.openxmlformats.org/spreadsheetml/2006/main" count="1981" uniqueCount="434">
  <si>
    <t>Celkem (včetně DPH)</t>
  </si>
  <si>
    <t>Celkem (bez DPH)</t>
  </si>
  <si>
    <t>DPH</t>
  </si>
  <si>
    <t>Popis</t>
  </si>
  <si>
    <t>Poř.</t>
  </si>
  <si>
    <t>Typ</t>
  </si>
  <si>
    <t>Kód</t>
  </si>
  <si>
    <t>MJ</t>
  </si>
  <si>
    <t>Výměra</t>
  </si>
  <si>
    <t>Cena</t>
  </si>
  <si>
    <t>Jedn. hmotn.</t>
  </si>
  <si>
    <t>Hmotnost</t>
  </si>
  <si>
    <t>Jedn. suť</t>
  </si>
  <si>
    <t>Suť</t>
  </si>
  <si>
    <t>Sazba DPH</t>
  </si>
  <si>
    <t>Cena s DPH</t>
  </si>
  <si>
    <t>Jedn. Cena</t>
  </si>
  <si>
    <t>S</t>
  </si>
  <si>
    <t>S/SO 01</t>
  </si>
  <si>
    <t>S/SO 01/001</t>
  </si>
  <si>
    <t>001: Zemní práce</t>
  </si>
  <si>
    <t>S/SO 01/002</t>
  </si>
  <si>
    <t>002: Zakládání, zpevňování hornin</t>
  </si>
  <si>
    <t>S/SO 01/005</t>
  </si>
  <si>
    <t>005: Komunikace pozemní</t>
  </si>
  <si>
    <t>S/SO 01/008</t>
  </si>
  <si>
    <t>008: Vedení dálková a přípojná</t>
  </si>
  <si>
    <t>S/SO 01/009</t>
  </si>
  <si>
    <t>009: Ostatní konstrukce a práce, bourání</t>
  </si>
  <si>
    <t>S/SO 01/099</t>
  </si>
  <si>
    <t>099: Přesun hmot a manipulace se sutí</t>
  </si>
  <si>
    <t>S/SO 01/711</t>
  </si>
  <si>
    <t>711: Izolace proti vodě</t>
  </si>
  <si>
    <t>S/SO 01/V01</t>
  </si>
  <si>
    <t>V01: Průzkumné, geodetické a projektové práce</t>
  </si>
  <si>
    <t>S/SO 01/V03</t>
  </si>
  <si>
    <t>V03: Zařízení staveniště</t>
  </si>
  <si>
    <t>S/SO 01/V04</t>
  </si>
  <si>
    <t>V04: Inženýrská činnost</t>
  </si>
  <si>
    <t>S/SO 01/V06</t>
  </si>
  <si>
    <t>V06: Územní vlivy</t>
  </si>
  <si>
    <t>S/SO 01/V07</t>
  </si>
  <si>
    <t>V07: Provozní vlivy</t>
  </si>
  <si>
    <t>Stavba</t>
  </si>
  <si>
    <t>Objekt</t>
  </si>
  <si>
    <t>Oddíl</t>
  </si>
  <si>
    <t>SP</t>
  </si>
  <si>
    <t>112101008R</t>
  </si>
  <si>
    <t xml:space="preserve">Přesazení stromu o průměru kmene do 30cm, o průměru kmene (krčku) do 30 cm vč. zemních prací pro novou výsadbu a zasypání původní jamky, zalití, vč. dopravy a manipulace     
</t>
  </si>
  <si>
    <t>kus</t>
  </si>
  <si>
    <t>111211101</t>
  </si>
  <si>
    <t>Odstranění křovin a stromů průměru kmene do 100 mm i s kořeny sklonu terénu do 1:5 ručně</t>
  </si>
  <si>
    <t>m2</t>
  </si>
  <si>
    <t>113202111</t>
  </si>
  <si>
    <t>Vytrhání obrub krajníků obrubníků stojatých</t>
  </si>
  <si>
    <t>m</t>
  </si>
  <si>
    <t>113106571</t>
  </si>
  <si>
    <t>Rozebrání dlažeb vozovek ze zámkové dlažby s ložem z kameniva strojně pl přes 200 m2</t>
  </si>
  <si>
    <t>113107222</t>
  </si>
  <si>
    <t>Odstranění podkladu z kameniva drceného tl přes 100 do 200 mm strojně pl přes 200 m2</t>
  </si>
  <si>
    <t>113106293</t>
  </si>
  <si>
    <t>Rozebrání dlažeb vozovek z vegetační dlažby betonové s ložem z kameniva strojně pl přes 50 do 200 m2</t>
  </si>
  <si>
    <t>113107162</t>
  </si>
  <si>
    <t>Odstranění podkladu z kameniva drceného tl přes 100 do 200 mm strojně pl přes 50 do 200 m2</t>
  </si>
  <si>
    <t>113107242</t>
  </si>
  <si>
    <t>Odstranění podkladu živičného tl přes 50 do 100 mm strojně pl přes 200 m2</t>
  </si>
  <si>
    <t>113107223</t>
  </si>
  <si>
    <t>Odstranění podkladu z kameniva drceného tl přes 200 do 300 mm strojně pl přes 200 m2</t>
  </si>
  <si>
    <t>122251104</t>
  </si>
  <si>
    <t>Odkopávky a prokopávky nezapažené v hornině třídy těžitelnosti I skupiny 3 objem do 500 m3 strojně</t>
  </si>
  <si>
    <t>m3</t>
  </si>
  <si>
    <t>167151111</t>
  </si>
  <si>
    <t>Nakládání výkopku z hornin třídy těžitelnosti I skupiny 1 až 3 přes 100 m3</t>
  </si>
  <si>
    <t>131251102</t>
  </si>
  <si>
    <t>Hloubení jam nezapažených v hornině třídy těžitelnosti I skupiny 3 objem do 50 m3 strojně</t>
  </si>
  <si>
    <t>132251101</t>
  </si>
  <si>
    <t>Hloubení rýh nezapažených š do 800 mm v hornině třídy těžitelnosti I skupiny 3 objem do 20 m3 strojně</t>
  </si>
  <si>
    <t>167151101</t>
  </si>
  <si>
    <t>Nakládání výkopku z hornin třídy těžitelnosti I skupiny 1 až 3 do 100 m3</t>
  </si>
  <si>
    <t>131213701</t>
  </si>
  <si>
    <t>Hloubení nezapažených jam v soudržných horninách třídy těžitelnosti I skupiny 3 ručně</t>
  </si>
  <si>
    <t>167111101</t>
  </si>
  <si>
    <t>Nakládání výkopku z hornin třídy těžitelnosti I skupiny 1 až 3 ručně</t>
  </si>
  <si>
    <t>129001101</t>
  </si>
  <si>
    <t>Příplatek za ztížení odkopávky nebo prokopávky v blízkosti inženýrských sítí</t>
  </si>
  <si>
    <t>162751117</t>
  </si>
  <si>
    <t>Vodorovné přemístění přes 9 000 do 10000 m výkopku/sypaniny z horniny třídy těžitelnosti I skupiny 1 až 3</t>
  </si>
  <si>
    <t>171251201</t>
  </si>
  <si>
    <t>Uložení sypaniny na skládky nebo meziskládky</t>
  </si>
  <si>
    <t>171201231</t>
  </si>
  <si>
    <t>Poplatek za uložení zeminy a kamení na recyklační skládce (skládkovné) kód odpadu 17 05 04</t>
  </si>
  <si>
    <t>t</t>
  </si>
  <si>
    <t>181951112</t>
  </si>
  <si>
    <t>Úprava pláně v hornině třídy těžitelnosti I skupiny 1 až 3 se zhutněním strojně</t>
  </si>
  <si>
    <t>181351103</t>
  </si>
  <si>
    <t>Rozprostření ornice tl vrstvy do 200 mm pl přes 100 do 500 m2 v rovině nebo ve svahu do 1:5 strojně</t>
  </si>
  <si>
    <t>H</t>
  </si>
  <si>
    <t>10364101</t>
  </si>
  <si>
    <t>Zemina pro terénní úpravy - ornice</t>
  </si>
  <si>
    <t>181411131</t>
  </si>
  <si>
    <t>Založení parkového trávníku výsevem pl do 1000 m2 v rovině a ve svahu do 1:5</t>
  </si>
  <si>
    <t>00572410</t>
  </si>
  <si>
    <t>Osivo směs travní parková</t>
  </si>
  <si>
    <t>kg</t>
  </si>
  <si>
    <t>184818233</t>
  </si>
  <si>
    <t>Ochrana kmene průměru přes 500 do 700 mm bedněním výšky do 2 m</t>
  </si>
  <si>
    <t>213141111</t>
  </si>
  <si>
    <t>Zřízení vrstvy z geotextilie v rovině nebo ve sklonu do 1:5 š do 3 m</t>
  </si>
  <si>
    <t>69311088</t>
  </si>
  <si>
    <t>Geotextilie netkaná separační, ochranná, filtrační, drenážní PES 500g/m2</t>
  </si>
  <si>
    <t>596211112</t>
  </si>
  <si>
    <t>Kladení zámkové dlažby komunikací pro pěší ručně tl 60 mm skupiny A pl přes 100 do 300 m2</t>
  </si>
  <si>
    <t>59245018</t>
  </si>
  <si>
    <t>Dlažba tvar obdélník betonová 200x100x60mm přírodní</t>
  </si>
  <si>
    <t>596211110</t>
  </si>
  <si>
    <t>Kladení zámkové dlažby komunikací pro pěší ručně tl 60 mm skupiny A pl do 50 m2</t>
  </si>
  <si>
    <t>59245006</t>
  </si>
  <si>
    <t>Dlažba tvar obdélník betonová pro nevidomé 200x100x60mm barevná</t>
  </si>
  <si>
    <t>564801111</t>
  </si>
  <si>
    <t>Podklad ze štěrkodrtě ŠD plochy přes 100 m2 tl 30 mm</t>
  </si>
  <si>
    <t>564851111</t>
  </si>
  <si>
    <t>Podklad ze štěrkodrtě ŠD plochy přes 100 m2 tl 150 mm</t>
  </si>
  <si>
    <t>564831111</t>
  </si>
  <si>
    <t>Podklad ze štěrkodrtě ŠD plochy přes 100 m2 tl 100 mm</t>
  </si>
  <si>
    <t>596211212</t>
  </si>
  <si>
    <t>Kladení zámkové dlažby komunikací pro pěší ručně tl 80 mm skupiny A pl přes 100 do 300 m2</t>
  </si>
  <si>
    <t>59245020</t>
  </si>
  <si>
    <t>Dlažba tvar obdélník betonová 200x100x80mm přírodní</t>
  </si>
  <si>
    <t>564811111</t>
  </si>
  <si>
    <t>Podklad ze štěrkodrtě ŠD plochy přes 100 m2 tl 50 mm</t>
  </si>
  <si>
    <t>564871111</t>
  </si>
  <si>
    <t>Podklad ze štěrkodrtě ŠD plochy přes 100 m2 tl 250 mm</t>
  </si>
  <si>
    <t>564211111</t>
  </si>
  <si>
    <t>Podklad nebo podsyp ze štěrkopísku ŠP plochy přes 100 m2 tl 50 mm</t>
  </si>
  <si>
    <t>577134131</t>
  </si>
  <si>
    <t>Asfaltový beton vrstva obrusná ACO 11 (ABS) tř. I tl 40 mm š do 3 m z modifikovaného asfaltu</t>
  </si>
  <si>
    <t>573211112</t>
  </si>
  <si>
    <t>Postřik živičný spojovací z asfaltu v množství 0,70 kg/m2</t>
  </si>
  <si>
    <t>565155111</t>
  </si>
  <si>
    <t>Asfaltový beton vrstva podkladní ACP 16 (obalované kamenivo OKS) tl 70 mm š do 3 m</t>
  </si>
  <si>
    <t>573111113</t>
  </si>
  <si>
    <t>Postřik živičný infiltrační s posypem z asfaltu množství 1,5 kg/m2</t>
  </si>
  <si>
    <t>567122114</t>
  </si>
  <si>
    <t>Podklad ze směsi stmelené cementem SC C 8/10 (KSC I) tl 150 mm</t>
  </si>
  <si>
    <t>599141111</t>
  </si>
  <si>
    <t>Vyplnění spár mezi silničními dílci živičnou zálivkou</t>
  </si>
  <si>
    <t>899331111</t>
  </si>
  <si>
    <t>Výšková úprava uličního vstupu nebo vpusti do 200 mm zvýšením / snížením poklopu</t>
  </si>
  <si>
    <t>899431111</t>
  </si>
  <si>
    <t>Výšková úprava uličního vstupu nebo vpusti do 200 mm zvýšením / snížením krycího hrnce, šoupěte nebo hydrantu</t>
  </si>
  <si>
    <t>895941100R</t>
  </si>
  <si>
    <t>Osazení a dodávka uličních vpusti</t>
  </si>
  <si>
    <t>919735112</t>
  </si>
  <si>
    <t>Řezání stávajícího živičného krytu hl přes 50 do 100 mm</t>
  </si>
  <si>
    <t>961044111</t>
  </si>
  <si>
    <t>Bourání základů z betonu prostého</t>
  </si>
  <si>
    <t>966006132</t>
  </si>
  <si>
    <t>Odstranění značek dopravních nebo orientačních se sloupky s betonovými patkami</t>
  </si>
  <si>
    <t>966006211</t>
  </si>
  <si>
    <t>Odstranění svislých dopravních značek ze sloupů, sloupků nebo konzol</t>
  </si>
  <si>
    <t>914511113</t>
  </si>
  <si>
    <t>Montáž sloupku dopravních značek délky do 3,5 m s betonovým základem a patkou D 70 mm</t>
  </si>
  <si>
    <t>40445241</t>
  </si>
  <si>
    <t>Patka pro sloupek Al D 70mm</t>
  </si>
  <si>
    <t>40445230</t>
  </si>
  <si>
    <t>Sloupek pro dopravní značku Zn D 70mm v 3,5m</t>
  </si>
  <si>
    <t>40445254</t>
  </si>
  <si>
    <t>Víčko plastové na sloupek D 70mm</t>
  </si>
  <si>
    <t>914111111</t>
  </si>
  <si>
    <t>Montáž svislé dopravní značky do velikosti 1 m2 objímkami na sloupek nebo konzolu</t>
  </si>
  <si>
    <t>40445621</t>
  </si>
  <si>
    <t>Informativní značky provozní IP1-IP3, IP4b-IP7, IP10a, b 500x500mm</t>
  </si>
  <si>
    <t>40445625</t>
  </si>
  <si>
    <t>Informativní značky provozní IP8, IP9, IP11-IP13 500x700mm</t>
  </si>
  <si>
    <t>40445619</t>
  </si>
  <si>
    <t>Zákazové, příkazové dopravní značky B1-B34, C1-15 500mm</t>
  </si>
  <si>
    <t>40445650</t>
  </si>
  <si>
    <t>Dodatkové tabulky E7, E12, E13 500x300mm</t>
  </si>
  <si>
    <t>915211112</t>
  </si>
  <si>
    <t>Vodorovné dopravní značení dělící čáry souvislé š 125 mm retroreflexní bílý plast</t>
  </si>
  <si>
    <t>915211122</t>
  </si>
  <si>
    <t>Vodorovné dopravní značení dělící čáry přerušované š 125 mm retroreflexní bílý plast</t>
  </si>
  <si>
    <t>915611111</t>
  </si>
  <si>
    <t>Předznačení vodorovného liniového značení</t>
  </si>
  <si>
    <t>915231112</t>
  </si>
  <si>
    <t>Vodorovné dopravní značení přechody pro chodce, šipky, symboly retroreflexní bílý plast</t>
  </si>
  <si>
    <t>915621111</t>
  </si>
  <si>
    <t>Předznačení vodorovného plošného značení</t>
  </si>
  <si>
    <t>916131213</t>
  </si>
  <si>
    <t>Osazení silničního obrubníku betonového stojatého s boční opěrou do lože z betonu prostého</t>
  </si>
  <si>
    <t>59217031</t>
  </si>
  <si>
    <t>Obrubník betonový silniční 1000x150x250mm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</si>
  <si>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</si>
  <si>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</si>
  <si>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</si>
  <si>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</si>
  <si>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</si>
  <si>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</si>
  <si>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59217018</t>
  </si>
  <si>
    <t>Obrubník betonový chodníkový 1000x80x200mm</t>
  </si>
  <si>
    <t>916991121</t>
  </si>
  <si>
    <t>Lože pod obrubníky, krajníky nebo obruby z dlažebních kostek z betonu prostého</t>
  </si>
  <si>
    <t>997211611</t>
  </si>
  <si>
    <t>Nakládání suti na dopravní prostředky pro vodorovnou dopravu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</si>
  <si>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</si>
  <si>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</si>
  <si>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</si>
  <si>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</si>
  <si>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997221861</t>
  </si>
  <si>
    <t>Poplatek za uložení stavebního odpadu na recyklační skládce (skládkovné) z prostého betonu pod kódem 17 01 01</t>
  </si>
  <si>
    <t>997221873</t>
  </si>
  <si>
    <t>Poplatek za uložení stavebního odpadu na recyklační skládce (skládkovné) zeminy a kamení zatříděného do Katalogu odpadů pod kódem 17 05 04</t>
  </si>
  <si>
    <t>997221875</t>
  </si>
  <si>
    <t>Poplatek za uložení stavebního odpadu na recyklační skládce (skládkovné) asfaltového bez obsahu dehtu zatříděného do Katalogu odpadů pod kódem 17 03 02</t>
  </si>
  <si>
    <t>997013631</t>
  </si>
  <si>
    <t>Poplatek za uložení na skládce (skládkovné) stavebního odpadu směsného kód odpadu 17 09 04</t>
  </si>
  <si>
    <t>998223011</t>
  </si>
  <si>
    <t>Přesun hmot pro pozemní komunikace s krytem dlážděným</t>
  </si>
  <si>
    <t>998225111</t>
  </si>
  <si>
    <t>Přesun hmot pro pozemní komunikace s krytem z kamene, monolitickým betonovým nebo živičným</t>
  </si>
  <si>
    <t>711161212</t>
  </si>
  <si>
    <t>Izolace proti zemní vlhkosti nopovou fólií svislá, nopek v 8,0 mm, tl do 0,6 mm</t>
  </si>
  <si>
    <t>711161384</t>
  </si>
  <si>
    <t>Izolace proti zemní vlhkosti nopovou fólií ukončení provětrávací lištou</t>
  </si>
  <si>
    <t>998711101</t>
  </si>
  <si>
    <t>Přesun hmot tonážní pro izolace proti vodě, vlhkosti a plynům v objektech v do 6 m</t>
  </si>
  <si>
    <t>ON</t>
  </si>
  <si>
    <t>012103000</t>
  </si>
  <si>
    <t>Geodetické práce před výstavbou</t>
  </si>
  <si>
    <t>soubor</t>
  </si>
  <si>
    <t>012203000</t>
  </si>
  <si>
    <t>Geodetické práce při provádění stavby</t>
  </si>
  <si>
    <t>012303000</t>
  </si>
  <si>
    <t>Geodetické práce po výstavbě</t>
  </si>
  <si>
    <t>013203000</t>
  </si>
  <si>
    <t>Dokumentace stavby bez rozlišení - dílenská dokumentace dodavatele</t>
  </si>
  <si>
    <t>013254000</t>
  </si>
  <si>
    <t>Dokumentace skutečného provedení stavby</t>
  </si>
  <si>
    <t>030001000</t>
  </si>
  <si>
    <t>Zařízení staveniště</t>
  </si>
  <si>
    <t>045002000</t>
  </si>
  <si>
    <t>Kompletační a koordinační činnost dodavatele</t>
  </si>
  <si>
    <t>043114000</t>
  </si>
  <si>
    <t>Zkoušky vsakovací</t>
  </si>
  <si>
    <t>043134000</t>
  </si>
  <si>
    <t>Zkoušky zatěžovací</t>
  </si>
  <si>
    <t>043154000</t>
  </si>
  <si>
    <t>Zkoušky hutnicí</t>
  </si>
  <si>
    <t>044002000</t>
  </si>
  <si>
    <t>Revize</t>
  </si>
  <si>
    <t>040001000</t>
  </si>
  <si>
    <t>Inženýrská činnost</t>
  </si>
  <si>
    <t>065002000</t>
  </si>
  <si>
    <t>Mimostaveništní doprava</t>
  </si>
  <si>
    <t>072103001</t>
  </si>
  <si>
    <t>Projednání DIO a zajištění DIR komunikace II.a III. třídy</t>
  </si>
  <si>
    <t>072103011</t>
  </si>
  <si>
    <t>Zajištění DIO komunikace II. a III. třídy</t>
  </si>
  <si>
    <t>070001000</t>
  </si>
  <si>
    <t>Provozní vlivy</t>
  </si>
  <si>
    <t>K2201 Stavební úpravy komunikace ulice Ukrajinská u Scholy Humanitas v Litvínově</t>
  </si>
  <si>
    <t>Investor: Město Litvínov</t>
  </si>
  <si>
    <t>SO01: Dopravní část s parkovištěm a chodníky před školou Humanitas</t>
  </si>
  <si>
    <t>131251100</t>
  </si>
  <si>
    <t>Hloubení jam nezapažených v hornině třídy těžitelnosti I skupiny 3 objem do 20 m3 strojně</t>
  </si>
  <si>
    <t>273313711</t>
  </si>
  <si>
    <t>Základové desky z betonu tř. C 20/25</t>
  </si>
  <si>
    <t>273362021</t>
  </si>
  <si>
    <t>Výztuž základových desek svařovanými sítěmi Kari</t>
  </si>
  <si>
    <t>273356021</t>
  </si>
  <si>
    <t>Bednění základových desek ploch rovinných zřízení</t>
  </si>
  <si>
    <t>273356022</t>
  </si>
  <si>
    <t>Bednění základových desek ploch rovinných odstranění</t>
  </si>
  <si>
    <t>69311081</t>
  </si>
  <si>
    <t>Geotextilie netkaná separační, ochranná, filtrační, drenážní PES 300g/m2</t>
  </si>
  <si>
    <t>564851011</t>
  </si>
  <si>
    <t>Podklad ze štěrkodrtě ŠD plochy do 100 m2 tl 150 mm</t>
  </si>
  <si>
    <t>564231011</t>
  </si>
  <si>
    <t>Podklad nebo podsyp ze štěrkopísku ŠP plochy do 100 m2 tl 100 mm</t>
  </si>
  <si>
    <t>916331112</t>
  </si>
  <si>
    <t>Osazení zahradního obrubníku betonového do lože z betonu s boční opěrou</t>
  </si>
  <si>
    <t>59217001</t>
  </si>
  <si>
    <t>Obrubník betonový zahradní 1000x50x250mm</t>
  </si>
  <si>
    <t>914001200R</t>
  </si>
  <si>
    <t xml:space="preserve">Dodávka a montáž přístřešku nerezového se stříškou z polykarbonátu 1600x1500x2400mm včetně kotevních prvků 
</t>
  </si>
  <si>
    <t>998012021</t>
  </si>
  <si>
    <t>Přesun hmot pro budovy monolitické v do 6 m</t>
  </si>
  <si>
    <t>711: Izolace proti vodě, vlhkosti a plynu</t>
  </si>
  <si>
    <t>711491471R</t>
  </si>
  <si>
    <t>Provedení izolace proti vodě volně položenou fólií na vodorovné ploše</t>
  </si>
  <si>
    <t>28329042</t>
  </si>
  <si>
    <t>Fólie PE separační či ochranná tl 0,2mm</t>
  </si>
  <si>
    <t>SO01: Kontejnerové stání</t>
  </si>
  <si>
    <t>%</t>
  </si>
  <si>
    <t xml:space="preserve">Rezerva investora - náklady na opravu stávajících kanalizačních sítí 
</t>
  </si>
  <si>
    <t>052103000</t>
  </si>
  <si>
    <t>V05: Finanční náklady</t>
  </si>
  <si>
    <t>S/SO 01/V05</t>
  </si>
  <si>
    <t>Přesun hmot pro trubní vedení z trub z plastických hmot otevřený výkop</t>
  </si>
  <si>
    <t>998276101</t>
  </si>
  <si>
    <t>Dodávka a montáž vsakovacíh boxů (akumulačních boxů), včetně příslušenství - kompletní vsakovací objekty, dopravy a manipulace - podr viz projektová dokumentace</t>
  </si>
  <si>
    <t>897171123R1</t>
  </si>
  <si>
    <t>Vyčištění šachet kanalizačních, nebo uličních vpustí od usazenin včetně likvidace kalu a usazenin</t>
  </si>
  <si>
    <t>895945311R1</t>
  </si>
  <si>
    <t xml:space="preserve">Zřízení a dodávka uliční sorpční vpusti 600x900x1010 mm včetně mříže s rámem D400 včetně lože a obsypu z betonu C20/25, dopravy a manipulace - podr viz projektová dokumentace    
</t>
  </si>
  <si>
    <t>893131123R1</t>
  </si>
  <si>
    <t xml:space="preserve">Dodávka a montáž šachty PVC, DN 600mm vč. poklopu D400 - kompletní šachta včetně poklopu D400, dopravy a manipulace  - podr viz projektová dokumentace  
</t>
  </si>
  <si>
    <t>894412388R1</t>
  </si>
  <si>
    <t>Tlaková zkouška vodou potrubí DN 150 nebo 200</t>
  </si>
  <si>
    <t>892351111</t>
  </si>
  <si>
    <t>Krytí potrubí z plastů výstražnou fólií z PVC 40 cm</t>
  </si>
  <si>
    <t>899722114</t>
  </si>
  <si>
    <t>Signalizační vodič DN nad 150 mm na potrubí</t>
  </si>
  <si>
    <t>899721112</t>
  </si>
  <si>
    <t>Kanalizační potrubí z tvrdého PVC vícevrstvé tuhost třídy SN16 DN 150</t>
  </si>
  <si>
    <t>871315251</t>
  </si>
  <si>
    <t>Podklad ze štěrkodrtě ŠD plochy do 100 m2 tl 200 mm</t>
  </si>
  <si>
    <t>564861011</t>
  </si>
  <si>
    <t>Lože pod potrubí otevřený výkop z kameniva drobného těženého</t>
  </si>
  <si>
    <t>451572111</t>
  </si>
  <si>
    <t>004: Vodorovné konstrukce</t>
  </si>
  <si>
    <t>S/SO 01/004</t>
  </si>
  <si>
    <t>Štěrkopísek frakce 0/32</t>
  </si>
  <si>
    <t>58337344</t>
  </si>
  <si>
    <t>Obsypání potrubí ručně sypaninou bez prohození, uloženou do 3 m</t>
  </si>
  <si>
    <t>175111101</t>
  </si>
  <si>
    <t>Kamenivo drcené hrubé frakce 4/8</t>
  </si>
  <si>
    <t>58343810</t>
  </si>
  <si>
    <t>Zásyp v prostoru s omezeným pohybem stroje sypaninou se zhutněním</t>
  </si>
  <si>
    <t>174151102</t>
  </si>
  <si>
    <t>Zásyp jam, šachet rýh nebo kolem objektů sypaninou se zhutněním</t>
  </si>
  <si>
    <t>174151101</t>
  </si>
  <si>
    <t>Vodorovné přemístění přes 20 do 50 m výkopku/sypaniny z horniny třídy těžitelnosti I skupiny 1 až 3</t>
  </si>
  <si>
    <t>162251102</t>
  </si>
  <si>
    <t>Odstranění příložného pažení a rozepření stěn rýh hl do 2 m</t>
  </si>
  <si>
    <t>151101111</t>
  </si>
  <si>
    <t>Zřízení příložného pažení a rozepření stěn rýh hl do 2 m</t>
  </si>
  <si>
    <t>151101101</t>
  </si>
  <si>
    <t>Hloubení zapažených rýh šířky do 2000 mm v soudržných horninách třídy těžitelnosti I skupiny 3 ručně</t>
  </si>
  <si>
    <t>132212221</t>
  </si>
  <si>
    <t>Hloubení zapažených rýh š do 2000 mm v hornině třídy těžitelnosti I skupiny 3 objem do 50 m3</t>
  </si>
  <si>
    <t>132254202</t>
  </si>
  <si>
    <t>Hloubení jam zapažených v hornině třídy těžitelnosti I skupiny 3 objem do 100 m3 strojně</t>
  </si>
  <si>
    <t>131251203</t>
  </si>
  <si>
    <t>SO01: Odvodnění</t>
  </si>
  <si>
    <t>275313811</t>
  </si>
  <si>
    <t>Základové patky z betonu tř. C 25/30</t>
  </si>
  <si>
    <t>275351121</t>
  </si>
  <si>
    <t>Zřízení bednění základových patek</t>
  </si>
  <si>
    <t>275351122</t>
  </si>
  <si>
    <t>Odstranění bednění základových patek</t>
  </si>
  <si>
    <t>899722113</t>
  </si>
  <si>
    <t>Krytí potrubí z plastů výstražnou fólií z PVC 34cm</t>
  </si>
  <si>
    <t>998018001</t>
  </si>
  <si>
    <t>Přesun hmot ruční pro budovy v do 6 m</t>
  </si>
  <si>
    <t>S/SO 01/741</t>
  </si>
  <si>
    <t>741: Silnoproud</t>
  </si>
  <si>
    <t>741122122</t>
  </si>
  <si>
    <t>Montáž kabel Cu plný kulatý žíla 3x1,5 až 6 mm2 zatažený v trubkách (např. CYKY)</t>
  </si>
  <si>
    <t>34111030</t>
  </si>
  <si>
    <t>Kabel instalační jádro Cu plné izolace PVC plášť PVC 450/750V (CYKY) 3x1,5mm2</t>
  </si>
  <si>
    <t>741122134</t>
  </si>
  <si>
    <t>Montáž kabel Cu plný kulatý žíla 4x16 až 25 mm2 zatažený v trubkách (např. CYKY)</t>
  </si>
  <si>
    <t>34111080</t>
  </si>
  <si>
    <t>Kabel instalační jádro Cu plné izolace PVC plášť PVC 450/750V (CYKY) 4x16mm2</t>
  </si>
  <si>
    <t>741110053</t>
  </si>
  <si>
    <t>Montáž trubka plastová ohebná D přes 35 mm uložená volně</t>
  </si>
  <si>
    <t>34571351</t>
  </si>
  <si>
    <t>Trubka elektroinstalační ohebná dvouplášťová korugovaná (chránička) D 41/50mm, HDPE+LDPE</t>
  </si>
  <si>
    <t>741410041</t>
  </si>
  <si>
    <t>Montáž vodič uzemňovací drát nebo lano D do 10 mm v městské zástavbě</t>
  </si>
  <si>
    <t>35441073</t>
  </si>
  <si>
    <t>Drát D 10mm FeZn</t>
  </si>
  <si>
    <t>741420020</t>
  </si>
  <si>
    <t>Montáž svorka hromosvodná s jedním šroubem</t>
  </si>
  <si>
    <t>35431000</t>
  </si>
  <si>
    <t>Svorka uzemnění FeZn univerzální</t>
  </si>
  <si>
    <t>998741101</t>
  </si>
  <si>
    <t>Přesun hmot tonážní pro silnoproud v objektech v do 6 m</t>
  </si>
  <si>
    <t>043002000</t>
  </si>
  <si>
    <t>Zkoušky a ostatní měření</t>
  </si>
  <si>
    <t>SO01: Veřejné osvětlení</t>
  </si>
  <si>
    <t>DPH: 21% ze základny</t>
  </si>
  <si>
    <t>SO02: Chodníky v ulici Ukrajinská + osvětlení přechodu</t>
  </si>
  <si>
    <t>113106023</t>
  </si>
  <si>
    <t>Rozebrání dlažeb při překopech komunikací pro pěší ze zámkové dlažby ručně</t>
  </si>
  <si>
    <t>113107022</t>
  </si>
  <si>
    <t>Odstranění podkladu z kameniva drceného tl přes 100 do 200 mm při překopech ručně</t>
  </si>
  <si>
    <t>113154113</t>
  </si>
  <si>
    <t>Frézování živičného krytu tl 50 mm pruh š 0,5 m pl do 500 m2 bez překážek v trase</t>
  </si>
  <si>
    <t>113107542</t>
  </si>
  <si>
    <t>Odstranění podkladu živičných tl přes 50 do 100 mm při překopech strojně pl přes 15 m2</t>
  </si>
  <si>
    <t>113107523</t>
  </si>
  <si>
    <t>Odstranění podkladu z kameniva drceného tl přes 200 do 300 mm při překopech strojně pl přes 15 m2</t>
  </si>
  <si>
    <t>122251101</t>
  </si>
  <si>
    <t>Odkopávky a prokopávky nezapažené v hornině třídy těžitelnosti I skupiny 3 objem do 20 m3 strojně</t>
  </si>
  <si>
    <t>596211210</t>
  </si>
  <si>
    <t>Kladení zámkové dlažby komunikací pro pěší ručně tl 80 mm skupiny A pl do 50 m2</t>
  </si>
  <si>
    <t>59245226</t>
  </si>
  <si>
    <t>Dlažba tvar obdélník betonová pro nevidomé 200x100x80mm barevná</t>
  </si>
  <si>
    <t>564801012</t>
  </si>
  <si>
    <t>Podklad ze štěrkodrtě ŠD plochy do 100 m2 tl 40 mm</t>
  </si>
  <si>
    <t>567122111</t>
  </si>
  <si>
    <t>Podklad ze směsi stmelené cementem SC C 8/10 (KSC I) tl 120 mm</t>
  </si>
  <si>
    <t>564811011</t>
  </si>
  <si>
    <t>Podklad ze štěrkodrtě ŠD plochy do 100 m2 tl 50 mm</t>
  </si>
  <si>
    <t>572341111</t>
  </si>
  <si>
    <t>Vyspravení krytu komunikací po překopech pl přes 15 m2 asfalt betonem ACO (AB) tl přes 30 do 50 mm</t>
  </si>
  <si>
    <t>566901261</t>
  </si>
  <si>
    <t>Vyspravení podkladu po překopech inženýrských sítí plochy přes 15 m2 obalovaným kamenivem ACP (OK) tl. 100 mm</t>
  </si>
  <si>
    <t>566901272</t>
  </si>
  <si>
    <t>Vyspravení podkladu po překopech inženýrských sítí plochy přes 15 m2 směsí stmelenou cementem SC20/25 tl 150 mm</t>
  </si>
  <si>
    <t>566901232</t>
  </si>
  <si>
    <t>Vyspravení podkladu po překopech inženýrských sítí plochy přes 15 m2 štěrkodrtí tl. 150 mm</t>
  </si>
  <si>
    <t>915321111</t>
  </si>
  <si>
    <t>Předformátované vodorovné dopravní značení přechod pro chodce</t>
  </si>
  <si>
    <t>SO02: Veřejné osvětlení</t>
  </si>
  <si>
    <t>34571355</t>
  </si>
  <si>
    <t>Trubka elektroinstalační ohebná dvouplášťová korugovaná (chránička) D 94/110mm, HDPE+LDPE</t>
  </si>
  <si>
    <t>210204058</t>
  </si>
  <si>
    <t>Montáž sloupu veřejného osvětlení, výšky 5,8m, žárově pozinkované stožáry, bez výložníku, včetně elektrovýzbroje</t>
  </si>
  <si>
    <t>35443270</t>
  </si>
  <si>
    <t>Sloup veřejného osvětlení, výšky 5,8m, 3-stupňový 133/89/60, žárově pozinkovaný stožár, bez výložníku, včetně elektrovýzbroje</t>
  </si>
  <si>
    <t>35443277</t>
  </si>
  <si>
    <t>Stožárová zákrytová svorkovnice s pojistkou 1A, 9xSV16mm2</t>
  </si>
  <si>
    <t>210202115</t>
  </si>
  <si>
    <t xml:space="preserve">Montáž svítidla veřejného osvětlení (LED) 26,5W </t>
  </si>
  <si>
    <t>35444100</t>
  </si>
  <si>
    <t>Svítidlo veřejného osvětlení (LED) 26,5W / 3000lm / 2700K, kryt z tvrzeného skla</t>
  </si>
  <si>
    <t>210172189</t>
  </si>
  <si>
    <t xml:space="preserve">Připojení ke spínacímu bodu - zapojení </t>
  </si>
  <si>
    <t>35444570</t>
  </si>
  <si>
    <t>Materiál pro připojení ke spínacímu bodu</t>
  </si>
  <si>
    <t>nevyplňovat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</si>
</sst>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_);[Red]\-\ #,##0_);&quot;–&quot;??;_(@_)"/>
    <numFmt numFmtId="167" formatCode="_(#,##0.0??;\-\ #,##0.0??;&quot;–&quot;???;_(@_)"/>
    <numFmt numFmtId="168" formatCode="_(#,##0.00_);[Red]\-\ #,##0.00_);&quot;–&quot;??;_(@_)"/>
    <numFmt numFmtId="169" formatCode="_(#,##0.0_);[Red]\-\ #,##0.0_);&quot;–&quot;??;_(@_)"/>
    <numFmt numFmtId="170" formatCode="_(#,##0.00_);[Red]\-\ #,##0.0_);&quot;–&quot;??;_(@_)"/>
    <numFmt numFmtId="171" formatCode="[$-405]dddd\ d\.\ mmmm\ yyyy"/>
    <numFmt numFmtId="172" formatCode="d/m/yyyy;@"/>
    <numFmt numFmtId="173" formatCode="_(#,##0.00%_);[Red]\-\ #,##0.00%_);&quot;–&quot;??;_(@_)"/>
    <numFmt numFmtId="174" formatCode="_(#,##0.???;\-\ #,##0.0??;&quot;–&quot;???;_(@_)"/>
    <numFmt numFmtId="175" formatCode="_(#,##0.#;\-\ #,##0.0??;&quot;–&quot;???;_(@_)"/>
    <numFmt numFmtId="176" formatCode="_(#,##0%_);[Red]\-\ #,##0%_);&quot;–&quot;??;_(@_)"/>
    <numFmt numFmtId="177" formatCode="_(#,##0&quot;%&quot;_);[Red]\-\ #,##0&quot;%&quot;_);&quot;–&quot;??;_(@_)"/>
    <numFmt numFmtId="178" formatCode="_(#,##0.0&quot;%&quot;_);[Red]\-\ #,##0.0&quot;%&quot;_);&quot;–&quot;??;_(@_)"/>
    <numFmt numFmtId="179" formatCode="_(#,##0.0,&quot;%&quot;_);[Red]\-\ #,##0.0,&quot;%&quot;_);&quot;–&quot;??;_(@_)"/>
    <numFmt numFmtId="180" formatCode="_(#,##0.0&quot; %&quot;_);[Red]\-\ #,##0.0&quot; %&quot;_);&quot;–&quot;??;_(@_)"/>
    <numFmt numFmtId="181" formatCode="_(#,##0.000_);[Red]\-\ #,##0.000_);&quot;–&quot;??;_(@_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60"/>
      <name val="Arial"/>
      <family val="2"/>
    </font>
    <font>
      <sz val="6"/>
      <color indexed="3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6"/>
      <color indexed="2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C00000"/>
      <name val="Arial"/>
      <family val="2"/>
    </font>
    <font>
      <sz val="6"/>
      <color rgb="FF0070C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6"/>
      <color rgb="FF777777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8F8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DB303B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0" xfId="0" applyFont="1" applyBorder="1" applyAlignment="1">
      <alignment/>
    </xf>
    <xf numFmtId="0" fontId="55" fillId="0" borderId="0" xfId="0" applyFont="1" applyAlignment="1">
      <alignment horizontal="center" vertical="top"/>
    </xf>
    <xf numFmtId="49" fontId="50" fillId="0" borderId="0" xfId="0" applyNumberFormat="1" applyFont="1" applyAlignment="1">
      <alignment/>
    </xf>
    <xf numFmtId="49" fontId="50" fillId="0" borderId="10" xfId="0" applyNumberFormat="1" applyFont="1" applyBorder="1" applyAlignment="1">
      <alignment/>
    </xf>
    <xf numFmtId="166" fontId="50" fillId="0" borderId="0" xfId="0" applyNumberFormat="1" applyFont="1" applyAlignment="1">
      <alignment/>
    </xf>
    <xf numFmtId="166" fontId="50" fillId="0" borderId="10" xfId="0" applyNumberFormat="1" applyFont="1" applyBorder="1" applyAlignment="1">
      <alignment/>
    </xf>
    <xf numFmtId="181" fontId="50" fillId="0" borderId="0" xfId="0" applyNumberFormat="1" applyFont="1" applyAlignment="1">
      <alignment/>
    </xf>
    <xf numFmtId="181" fontId="54" fillId="0" borderId="0" xfId="0" applyNumberFormat="1" applyFont="1" applyAlignment="1">
      <alignment/>
    </xf>
    <xf numFmtId="181" fontId="50" fillId="0" borderId="10" xfId="0" applyNumberFormat="1" applyFont="1" applyBorder="1" applyAlignment="1">
      <alignment/>
    </xf>
    <xf numFmtId="166" fontId="54" fillId="0" borderId="0" xfId="0" applyNumberFormat="1" applyFont="1" applyAlignment="1">
      <alignment/>
    </xf>
    <xf numFmtId="49" fontId="51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181" fontId="51" fillId="0" borderId="10" xfId="0" applyNumberFormat="1" applyFont="1" applyBorder="1" applyAlignment="1">
      <alignment horizontal="center"/>
    </xf>
    <xf numFmtId="49" fontId="52" fillId="0" borderId="0" xfId="0" applyNumberFormat="1" applyFont="1" applyAlignment="1">
      <alignment horizontal="left" vertical="top"/>
    </xf>
    <xf numFmtId="166" fontId="52" fillId="0" borderId="0" xfId="0" applyNumberFormat="1" applyFont="1" applyAlignment="1">
      <alignment horizontal="right" vertical="top"/>
    </xf>
    <xf numFmtId="181" fontId="52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49" fontId="49" fillId="0" borderId="0" xfId="0" applyNumberFormat="1" applyFont="1" applyAlignment="1">
      <alignment horizontal="left" vertical="top"/>
    </xf>
    <xf numFmtId="166" fontId="49" fillId="0" borderId="0" xfId="0" applyNumberFormat="1" applyFont="1" applyAlignment="1">
      <alignment horizontal="right" vertical="top"/>
    </xf>
    <xf numFmtId="181" fontId="49" fillId="0" borderId="0" xfId="0" applyNumberFormat="1" applyFont="1" applyAlignment="1">
      <alignment/>
    </xf>
    <xf numFmtId="166" fontId="49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left" vertical="top"/>
    </xf>
    <xf numFmtId="166" fontId="49" fillId="0" borderId="10" xfId="0" applyNumberFormat="1" applyFont="1" applyBorder="1" applyAlignment="1">
      <alignment horizontal="right" vertical="top"/>
    </xf>
    <xf numFmtId="181" fontId="49" fillId="0" borderId="10" xfId="0" applyNumberFormat="1" applyFont="1" applyBorder="1" applyAlignment="1">
      <alignment/>
    </xf>
    <xf numFmtId="166" fontId="49" fillId="0" borderId="10" xfId="0" applyNumberFormat="1" applyFont="1" applyBorder="1" applyAlignment="1">
      <alignment/>
    </xf>
    <xf numFmtId="0" fontId="56" fillId="0" borderId="0" xfId="0" applyFont="1" applyAlignment="1">
      <alignment horizontal="right" vertical="top"/>
    </xf>
    <xf numFmtId="166" fontId="56" fillId="0" borderId="0" xfId="0" applyNumberFormat="1" applyFont="1" applyAlignment="1">
      <alignment horizontal="right" vertical="top"/>
    </xf>
    <xf numFmtId="181" fontId="56" fillId="0" borderId="0" xfId="0" applyNumberFormat="1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166" fontId="57" fillId="0" borderId="0" xfId="0" applyNumberFormat="1" applyFont="1" applyAlignment="1">
      <alignment horizontal="right" vertical="top"/>
    </xf>
    <xf numFmtId="181" fontId="57" fillId="0" borderId="0" xfId="0" applyNumberFormat="1" applyFont="1" applyAlignment="1">
      <alignment horizontal="right" vertical="top"/>
    </xf>
    <xf numFmtId="0" fontId="51" fillId="0" borderId="0" xfId="0" applyFont="1" applyAlignment="1">
      <alignment horizontal="right" vertical="top"/>
    </xf>
    <xf numFmtId="166" fontId="51" fillId="0" borderId="0" xfId="0" applyNumberFormat="1" applyFont="1" applyAlignment="1">
      <alignment horizontal="right" vertical="top"/>
    </xf>
    <xf numFmtId="181" fontId="51" fillId="0" borderId="0" xfId="0" applyNumberFormat="1" applyFont="1" applyAlignment="1">
      <alignment horizontal="right" vertical="top"/>
    </xf>
    <xf numFmtId="0" fontId="56" fillId="0" borderId="0" xfId="0" applyNumberFormat="1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51" fillId="0" borderId="0" xfId="0" applyNumberFormat="1" applyFont="1" applyAlignment="1">
      <alignment horizontal="left" vertical="top" wrapText="1" indent="2"/>
    </xf>
    <xf numFmtId="0" fontId="57" fillId="33" borderId="0" xfId="0" applyNumberFormat="1" applyFont="1" applyFill="1" applyAlignment="1">
      <alignment horizontal="left" vertical="top" wrapText="1" indent="1"/>
    </xf>
    <xf numFmtId="166" fontId="57" fillId="33" borderId="0" xfId="0" applyNumberFormat="1" applyFont="1" applyFill="1" applyAlignment="1">
      <alignment horizontal="right" vertical="top"/>
    </xf>
    <xf numFmtId="0" fontId="51" fillId="32" borderId="0" xfId="0" applyNumberFormat="1" applyFont="1" applyFill="1" applyAlignment="1">
      <alignment horizontal="left" vertical="top" wrapText="1" indent="2"/>
    </xf>
    <xf numFmtId="166" fontId="51" fillId="32" borderId="0" xfId="0" applyNumberFormat="1" applyFont="1" applyFill="1" applyAlignment="1">
      <alignment horizontal="right" vertical="top"/>
    </xf>
    <xf numFmtId="0" fontId="50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top"/>
      <protection/>
    </xf>
    <xf numFmtId="1" fontId="50" fillId="0" borderId="0" xfId="0" applyNumberFormat="1" applyFont="1" applyAlignment="1" applyProtection="1">
      <alignment/>
      <protection/>
    </xf>
    <xf numFmtId="49" fontId="50" fillId="0" borderId="0" xfId="0" applyNumberFormat="1" applyFont="1" applyAlignment="1" applyProtection="1">
      <alignment/>
      <protection/>
    </xf>
    <xf numFmtId="181" fontId="50" fillId="0" borderId="0" xfId="0" applyNumberFormat="1" applyFont="1" applyAlignment="1" applyProtection="1">
      <alignment/>
      <protection/>
    </xf>
    <xf numFmtId="168" fontId="50" fillId="0" borderId="0" xfId="0" applyNumberFormat="1" applyFont="1" applyAlignment="1" applyProtection="1">
      <alignment/>
      <protection/>
    </xf>
    <xf numFmtId="166" fontId="50" fillId="0" borderId="0" xfId="0" applyNumberFormat="1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" fontId="53" fillId="0" borderId="0" xfId="0" applyNumberFormat="1" applyFont="1" applyAlignment="1" applyProtection="1">
      <alignment/>
      <protection/>
    </xf>
    <xf numFmtId="49" fontId="54" fillId="0" borderId="0" xfId="0" applyNumberFormat="1" applyFont="1" applyAlignment="1" applyProtection="1">
      <alignment/>
      <protection/>
    </xf>
    <xf numFmtId="181" fontId="54" fillId="0" borderId="0" xfId="0" applyNumberFormat="1" applyFont="1" applyAlignment="1" applyProtection="1">
      <alignment/>
      <protection/>
    </xf>
    <xf numFmtId="166" fontId="54" fillId="0" borderId="0" xfId="0" applyNumberFormat="1" applyFont="1" applyAlignment="1" applyProtection="1">
      <alignment/>
      <protection/>
    </xf>
    <xf numFmtId="0" fontId="51" fillId="0" borderId="10" xfId="0" applyFont="1" applyBorder="1" applyAlignment="1" applyProtection="1">
      <alignment horizontal="center"/>
      <protection/>
    </xf>
    <xf numFmtId="1" fontId="51" fillId="0" borderId="10" xfId="0" applyNumberFormat="1" applyFont="1" applyBorder="1" applyAlignment="1" applyProtection="1">
      <alignment horizontal="center"/>
      <protection/>
    </xf>
    <xf numFmtId="49" fontId="51" fillId="0" borderId="10" xfId="0" applyNumberFormat="1" applyFont="1" applyBorder="1" applyAlignment="1" applyProtection="1">
      <alignment horizontal="center"/>
      <protection/>
    </xf>
    <xf numFmtId="181" fontId="51" fillId="0" borderId="10" xfId="0" applyNumberFormat="1" applyFont="1" applyBorder="1" applyAlignment="1" applyProtection="1">
      <alignment horizontal="center"/>
      <protection/>
    </xf>
    <xf numFmtId="168" fontId="51" fillId="0" borderId="10" xfId="0" applyNumberFormat="1" applyFont="1" applyBorder="1" applyAlignment="1" applyProtection="1">
      <alignment horizontal="center"/>
      <protection/>
    </xf>
    <xf numFmtId="166" fontId="51" fillId="0" borderId="10" xfId="0" applyNumberFormat="1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 vertical="top"/>
      <protection/>
    </xf>
    <xf numFmtId="1" fontId="56" fillId="0" borderId="0" xfId="0" applyNumberFormat="1" applyFont="1" applyAlignment="1" applyProtection="1">
      <alignment horizontal="right" vertical="top"/>
      <protection/>
    </xf>
    <xf numFmtId="1" fontId="56" fillId="0" borderId="0" xfId="0" applyNumberFormat="1" applyFont="1" applyAlignment="1" applyProtection="1">
      <alignment/>
      <protection/>
    </xf>
    <xf numFmtId="49" fontId="56" fillId="0" borderId="0" xfId="0" applyNumberFormat="1" applyFont="1" applyAlignment="1" applyProtection="1">
      <alignment/>
      <protection/>
    </xf>
    <xf numFmtId="0" fontId="56" fillId="0" borderId="0" xfId="0" applyNumberFormat="1" applyFont="1" applyAlignment="1" applyProtection="1">
      <alignment horizontal="left" vertical="top" wrapText="1"/>
      <protection/>
    </xf>
    <xf numFmtId="181" fontId="56" fillId="0" borderId="0" xfId="0" applyNumberFormat="1" applyFont="1" applyAlignment="1" applyProtection="1">
      <alignment/>
      <protection/>
    </xf>
    <xf numFmtId="168" fontId="56" fillId="0" borderId="0" xfId="0" applyNumberFormat="1" applyFont="1" applyAlignment="1" applyProtection="1">
      <alignment/>
      <protection/>
    </xf>
    <xf numFmtId="166" fontId="56" fillId="0" borderId="0" xfId="0" applyNumberFormat="1" applyFont="1" applyAlignment="1" applyProtection="1">
      <alignment horizontal="right" vertical="top"/>
      <protection/>
    </xf>
    <xf numFmtId="181" fontId="56" fillId="0" borderId="0" xfId="0" applyNumberFormat="1" applyFont="1" applyAlignment="1" applyProtection="1">
      <alignment horizontal="right" vertical="top"/>
      <protection/>
    </xf>
    <xf numFmtId="166" fontId="56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right" vertical="top"/>
      <protection/>
    </xf>
    <xf numFmtId="1" fontId="57" fillId="0" borderId="0" xfId="0" applyNumberFormat="1" applyFont="1" applyAlignment="1" applyProtection="1">
      <alignment horizontal="right" vertical="top"/>
      <protection/>
    </xf>
    <xf numFmtId="1" fontId="57" fillId="0" borderId="0" xfId="0" applyNumberFormat="1" applyFont="1" applyAlignment="1" applyProtection="1">
      <alignment/>
      <protection/>
    </xf>
    <xf numFmtId="49" fontId="57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left" vertical="top" wrapText="1"/>
      <protection/>
    </xf>
    <xf numFmtId="181" fontId="57" fillId="0" borderId="0" xfId="0" applyNumberFormat="1" applyFont="1" applyAlignment="1" applyProtection="1">
      <alignment/>
      <protection/>
    </xf>
    <xf numFmtId="168" fontId="57" fillId="0" borderId="0" xfId="0" applyNumberFormat="1" applyFont="1" applyAlignment="1" applyProtection="1">
      <alignment/>
      <protection/>
    </xf>
    <xf numFmtId="166" fontId="57" fillId="0" borderId="0" xfId="0" applyNumberFormat="1" applyFont="1" applyAlignment="1" applyProtection="1">
      <alignment horizontal="right" vertical="top"/>
      <protection/>
    </xf>
    <xf numFmtId="181" fontId="57" fillId="0" borderId="0" xfId="0" applyNumberFormat="1" applyFont="1" applyAlignment="1" applyProtection="1">
      <alignment horizontal="right" vertical="top"/>
      <protection/>
    </xf>
    <xf numFmtId="166" fontId="57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 horizontal="right" vertical="top"/>
      <protection/>
    </xf>
    <xf numFmtId="1" fontId="51" fillId="0" borderId="0" xfId="0" applyNumberFormat="1" applyFont="1" applyAlignment="1" applyProtection="1">
      <alignment horizontal="right" vertical="top"/>
      <protection/>
    </xf>
    <xf numFmtId="1" fontId="51" fillId="0" borderId="0" xfId="0" applyNumberFormat="1" applyFont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49" fontId="51" fillId="0" borderId="0" xfId="0" applyNumberFormat="1" applyFont="1" applyAlignment="1" applyProtection="1">
      <alignment horizontal="left" vertical="top" wrapText="1"/>
      <protection/>
    </xf>
    <xf numFmtId="181" fontId="51" fillId="0" borderId="0" xfId="0" applyNumberFormat="1" applyFont="1" applyAlignment="1" applyProtection="1">
      <alignment/>
      <protection/>
    </xf>
    <xf numFmtId="168" fontId="51" fillId="0" borderId="0" xfId="0" applyNumberFormat="1" applyFont="1" applyAlignment="1" applyProtection="1">
      <alignment/>
      <protection/>
    </xf>
    <xf numFmtId="166" fontId="51" fillId="0" borderId="0" xfId="0" applyNumberFormat="1" applyFont="1" applyAlignment="1" applyProtection="1">
      <alignment horizontal="right" vertical="top"/>
      <protection/>
    </xf>
    <xf numFmtId="181" fontId="51" fillId="0" borderId="0" xfId="0" applyNumberFormat="1" applyFont="1" applyAlignment="1" applyProtection="1">
      <alignment horizontal="right" vertical="top"/>
      <protection/>
    </xf>
    <xf numFmtId="166" fontId="51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1" fontId="59" fillId="0" borderId="0" xfId="0" applyNumberFormat="1" applyFont="1" applyAlignment="1" applyProtection="1">
      <alignment horizontal="right" vertical="top"/>
      <protection/>
    </xf>
    <xf numFmtId="1" fontId="59" fillId="0" borderId="11" xfId="0" applyNumberFormat="1" applyFont="1" applyBorder="1" applyAlignment="1" applyProtection="1">
      <alignment horizontal="center" vertical="top"/>
      <protection/>
    </xf>
    <xf numFmtId="49" fontId="59" fillId="0" borderId="12" xfId="0" applyNumberFormat="1" applyFont="1" applyBorder="1" applyAlignment="1" applyProtection="1">
      <alignment horizontal="center" vertical="top"/>
      <protection/>
    </xf>
    <xf numFmtId="49" fontId="59" fillId="0" borderId="12" xfId="0" applyNumberFormat="1" applyFont="1" applyBorder="1" applyAlignment="1" applyProtection="1">
      <alignment horizontal="right" vertical="top"/>
      <protection/>
    </xf>
    <xf numFmtId="49" fontId="59" fillId="0" borderId="12" xfId="0" applyNumberFormat="1" applyFont="1" applyBorder="1" applyAlignment="1" applyProtection="1">
      <alignment horizontal="left" vertical="top" wrapText="1"/>
      <protection/>
    </xf>
    <xf numFmtId="181" fontId="59" fillId="0" borderId="12" xfId="0" applyNumberFormat="1" applyFont="1" applyBorder="1" applyAlignment="1" applyProtection="1">
      <alignment horizontal="right" vertical="top"/>
      <protection/>
    </xf>
    <xf numFmtId="166" fontId="59" fillId="0" borderId="12" xfId="0" applyNumberFormat="1" applyFont="1" applyBorder="1" applyAlignment="1" applyProtection="1">
      <alignment horizontal="right" vertical="top"/>
      <protection/>
    </xf>
    <xf numFmtId="49" fontId="59" fillId="0" borderId="12" xfId="0" applyNumberFormat="1" applyFont="1" applyBorder="1" applyAlignment="1" applyProtection="1">
      <alignment horizontal="left" vertical="top"/>
      <protection/>
    </xf>
    <xf numFmtId="0" fontId="56" fillId="0" borderId="0" xfId="0" applyFont="1" applyAlignment="1" applyProtection="1">
      <alignment horizontal="left" vertical="top" wrapText="1"/>
      <protection/>
    </xf>
    <xf numFmtId="168" fontId="59" fillId="22" borderId="12" xfId="0" applyNumberFormat="1" applyFont="1" applyFill="1" applyBorder="1" applyAlignment="1" applyProtection="1">
      <alignment horizontal="right" vertical="top"/>
      <protection locked="0"/>
    </xf>
    <xf numFmtId="1" fontId="50" fillId="0" borderId="0" xfId="0" applyNumberFormat="1" applyFont="1" applyAlignment="1">
      <alignment/>
    </xf>
    <xf numFmtId="168" fontId="50" fillId="0" borderId="0" xfId="0" applyNumberFormat="1" applyFont="1" applyAlignment="1">
      <alignment/>
    </xf>
    <xf numFmtId="0" fontId="58" fillId="0" borderId="0" xfId="0" applyFont="1" applyAlignment="1">
      <alignment/>
    </xf>
    <xf numFmtId="0" fontId="50" fillId="0" borderId="0" xfId="0" applyFont="1" applyAlignment="1">
      <alignment horizontal="center"/>
    </xf>
    <xf numFmtId="1" fontId="53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1" fontId="51" fillId="0" borderId="10" xfId="0" applyNumberFormat="1" applyFont="1" applyBorder="1" applyAlignment="1">
      <alignment horizontal="center"/>
    </xf>
    <xf numFmtId="168" fontId="51" fillId="0" borderId="10" xfId="0" applyNumberFormat="1" applyFont="1" applyBorder="1" applyAlignment="1">
      <alignment horizontal="center"/>
    </xf>
    <xf numFmtId="1" fontId="56" fillId="0" borderId="0" xfId="0" applyNumberFormat="1" applyFont="1" applyAlignment="1">
      <alignment horizontal="right" vertical="top"/>
    </xf>
    <xf numFmtId="1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0" fontId="56" fillId="0" borderId="0" xfId="0" applyFont="1" applyAlignment="1">
      <alignment horizontal="left" vertical="top" wrapText="1"/>
    </xf>
    <xf numFmtId="181" fontId="56" fillId="0" borderId="0" xfId="0" applyNumberFormat="1" applyFont="1" applyAlignment="1">
      <alignment/>
    </xf>
    <xf numFmtId="168" fontId="56" fillId="0" borderId="0" xfId="0" applyNumberFormat="1" applyFont="1" applyAlignment="1">
      <alignment/>
    </xf>
    <xf numFmtId="166" fontId="56" fillId="0" borderId="0" xfId="0" applyNumberFormat="1" applyFont="1" applyAlignment="1">
      <alignment/>
    </xf>
    <xf numFmtId="1" fontId="57" fillId="0" borderId="0" xfId="0" applyNumberFormat="1" applyFont="1" applyAlignment="1">
      <alignment horizontal="right" vertical="top"/>
    </xf>
    <xf numFmtId="1" fontId="57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 horizontal="left" vertical="top" wrapText="1"/>
    </xf>
    <xf numFmtId="181" fontId="57" fillId="0" borderId="0" xfId="0" applyNumberFormat="1" applyFont="1" applyAlignment="1">
      <alignment/>
    </xf>
    <xf numFmtId="168" fontId="57" fillId="0" borderId="0" xfId="0" applyNumberFormat="1" applyFont="1" applyAlignment="1">
      <alignment/>
    </xf>
    <xf numFmtId="166" fontId="57" fillId="0" borderId="0" xfId="0" applyNumberFormat="1" applyFont="1" applyAlignment="1">
      <alignment/>
    </xf>
    <xf numFmtId="1" fontId="51" fillId="0" borderId="0" xfId="0" applyNumberFormat="1" applyFont="1" applyAlignment="1">
      <alignment horizontal="right" vertical="top"/>
    </xf>
    <xf numFmtId="1" fontId="51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 vertical="top" wrapText="1"/>
    </xf>
    <xf numFmtId="181" fontId="51" fillId="0" borderId="0" xfId="0" applyNumberFormat="1" applyFont="1" applyAlignment="1">
      <alignment/>
    </xf>
    <xf numFmtId="168" fontId="51" fillId="0" borderId="0" xfId="0" applyNumberFormat="1" applyFont="1" applyAlignment="1">
      <alignment/>
    </xf>
    <xf numFmtId="166" fontId="51" fillId="0" borderId="0" xfId="0" applyNumberFormat="1" applyFont="1" applyAlignment="1">
      <alignment/>
    </xf>
    <xf numFmtId="0" fontId="59" fillId="0" borderId="0" xfId="0" applyFont="1" applyAlignment="1">
      <alignment/>
    </xf>
    <xf numFmtId="1" fontId="59" fillId="0" borderId="0" xfId="0" applyNumberFormat="1" applyFont="1" applyAlignment="1">
      <alignment horizontal="right" vertical="top"/>
    </xf>
    <xf numFmtId="1" fontId="59" fillId="0" borderId="11" xfId="0" applyNumberFormat="1" applyFont="1" applyBorder="1" applyAlignment="1">
      <alignment horizontal="center" vertical="top"/>
    </xf>
    <xf numFmtId="49" fontId="59" fillId="0" borderId="12" xfId="0" applyNumberFormat="1" applyFont="1" applyBorder="1" applyAlignment="1">
      <alignment horizontal="center" vertical="top"/>
    </xf>
    <xf numFmtId="49" fontId="59" fillId="0" borderId="12" xfId="0" applyNumberFormat="1" applyFont="1" applyBorder="1" applyAlignment="1">
      <alignment horizontal="right" vertical="top"/>
    </xf>
    <xf numFmtId="49" fontId="59" fillId="0" borderId="12" xfId="0" applyNumberFormat="1" applyFont="1" applyBorder="1" applyAlignment="1">
      <alignment horizontal="left" vertical="top" wrapText="1"/>
    </xf>
    <xf numFmtId="181" fontId="59" fillId="0" borderId="12" xfId="0" applyNumberFormat="1" applyFont="1" applyBorder="1" applyAlignment="1">
      <alignment horizontal="right" vertical="top"/>
    </xf>
    <xf numFmtId="166" fontId="59" fillId="0" borderId="12" xfId="0" applyNumberFormat="1" applyFont="1" applyBorder="1" applyAlignment="1">
      <alignment horizontal="right" vertical="top"/>
    </xf>
    <xf numFmtId="49" fontId="59" fillId="0" borderId="12" xfId="0" applyNumberFormat="1" applyFont="1" applyBorder="1" applyAlignment="1">
      <alignment horizontal="left" vertical="top"/>
    </xf>
    <xf numFmtId="168" fontId="59" fillId="22" borderId="12" xfId="0" applyNumberFormat="1" applyFont="1" applyFill="1" applyBorder="1" applyAlignment="1" applyProtection="1">
      <alignment horizontal="right" vertical="top"/>
      <protection/>
    </xf>
    <xf numFmtId="1" fontId="59" fillId="34" borderId="11" xfId="0" applyNumberFormat="1" applyFont="1" applyFill="1" applyBorder="1" applyAlignment="1">
      <alignment horizontal="center" vertical="top"/>
    </xf>
    <xf numFmtId="49" fontId="59" fillId="34" borderId="12" xfId="0" applyNumberFormat="1" applyFont="1" applyFill="1" applyBorder="1" applyAlignment="1">
      <alignment horizontal="center" vertical="top"/>
    </xf>
    <xf numFmtId="49" fontId="59" fillId="34" borderId="12" xfId="0" applyNumberFormat="1" applyFont="1" applyFill="1" applyBorder="1" applyAlignment="1">
      <alignment horizontal="right" vertical="top"/>
    </xf>
    <xf numFmtId="49" fontId="59" fillId="34" borderId="12" xfId="0" applyNumberFormat="1" applyFont="1" applyFill="1" applyBorder="1" applyAlignment="1">
      <alignment horizontal="left" vertical="top" wrapText="1"/>
    </xf>
    <xf numFmtId="181" fontId="59" fillId="34" borderId="12" xfId="0" applyNumberFormat="1" applyFont="1" applyFill="1" applyBorder="1" applyAlignment="1">
      <alignment horizontal="right" vertical="top"/>
    </xf>
    <xf numFmtId="49" fontId="59" fillId="0" borderId="12" xfId="0" applyNumberFormat="1" applyFont="1" applyFill="1" applyBorder="1" applyAlignment="1">
      <alignment horizontal="right" vertical="top"/>
    </xf>
    <xf numFmtId="49" fontId="59" fillId="0" borderId="12" xfId="0" applyNumberFormat="1" applyFont="1" applyFill="1" applyBorder="1" applyAlignment="1">
      <alignment horizontal="left" vertical="top" wrapText="1"/>
    </xf>
    <xf numFmtId="49" fontId="59" fillId="0" borderId="12" xfId="0" applyNumberFormat="1" applyFont="1" applyFill="1" applyBorder="1" applyAlignment="1">
      <alignment horizontal="center" vertical="top"/>
    </xf>
    <xf numFmtId="181" fontId="59" fillId="0" borderId="12" xfId="0" applyNumberFormat="1" applyFont="1" applyFill="1" applyBorder="1" applyAlignment="1">
      <alignment horizontal="right" vertical="top"/>
    </xf>
    <xf numFmtId="1" fontId="59" fillId="0" borderId="11" xfId="0" applyNumberFormat="1" applyFont="1" applyFill="1" applyBorder="1" applyAlignment="1">
      <alignment horizontal="center" vertical="top"/>
    </xf>
    <xf numFmtId="0" fontId="50" fillId="0" borderId="0" xfId="0" applyFont="1" applyFill="1" applyAlignment="1">
      <alignment/>
    </xf>
    <xf numFmtId="49" fontId="59" fillId="34" borderId="12" xfId="0" applyNumberFormat="1" applyFont="1" applyFill="1" applyBorder="1" applyAlignment="1">
      <alignment horizontal="right" vertical="top" wrapText="1"/>
    </xf>
    <xf numFmtId="49" fontId="59" fillId="34" borderId="12" xfId="0" applyNumberFormat="1" applyFont="1" applyFill="1" applyBorder="1" applyAlignment="1">
      <alignment horizontal="center" vertical="top" wrapText="1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K2201%20Stavebn&#237;%20&#250;pravy%20u%20Scholy%20Humanitas\2.%20P&#344;&#205;PRAVA%20(PD,%20STUDIE)\E.%20PROJEKTOV&#193;%20DOKUMENTACE_final\C.%20PROJEKTOV&#193;%20DOKUMENTACE%20v&#269;.%20ROZPO&#268;TU%20a%20VV\E.%20Rozpo&#269;et\Litv&#237;nov_ul.%20Ukrajinsk&#225;_SO%2001,SO%2002%20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01_Komunikace a parkoviště"/>
      <sheetName val="SO01_Kontejnerové stání"/>
      <sheetName val="SO01_Odvodnění"/>
      <sheetName val="SO01_Veřejné osvětlení"/>
      <sheetName val="SO02_Chodníky a parkoviště"/>
      <sheetName val="SO02_Veřejné osvětlení"/>
    </sheetNames>
    <sheetDataSet>
      <sheetData sheetId="6">
        <row r="49">
          <cell r="D49" t="str">
            <v>H</v>
          </cell>
          <cell r="E49" t="str">
            <v>34571355</v>
          </cell>
          <cell r="F49" t="str">
            <v>Trubka elektroinstalační ohebná dvouplášťová korugovaná (chránička) D 94/110mm, HDPE+LDPE</v>
          </cell>
          <cell r="G49" t="str">
            <v>m</v>
          </cell>
          <cell r="H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28"/>
  <sheetViews>
    <sheetView workbookViewId="0" topLeftCell="B1">
      <selection activeCell="S35" sqref="S35"/>
    </sheetView>
  </sheetViews>
  <sheetFormatPr defaultColWidth="9.140625" defaultRowHeight="12.75" outlineLevelRow="2"/>
  <cols>
    <col min="1" max="1" width="34.7109375" style="2" hidden="1" customWidth="1"/>
    <col min="2" max="2" width="80.7109375" style="2" customWidth="1"/>
    <col min="3" max="3" width="15.7109375" style="2" customWidth="1"/>
    <col min="4" max="6" width="15.7109375" style="2" hidden="1" customWidth="1"/>
    <col min="7" max="16384" width="9.140625" style="2" customWidth="1"/>
  </cols>
  <sheetData>
    <row r="2" ht="15.75">
      <c r="B2" s="42" t="s">
        <v>260</v>
      </c>
    </row>
    <row r="3" spans="2:6" ht="15.75">
      <c r="B3" s="8" t="s">
        <v>261</v>
      </c>
      <c r="C3" s="11"/>
      <c r="D3" s="13"/>
      <c r="E3" s="11"/>
      <c r="F3" s="11"/>
    </row>
    <row r="4" spans="2:6" ht="15.75">
      <c r="B4" s="8"/>
      <c r="C4" s="11"/>
      <c r="D4" s="13"/>
      <c r="E4" s="11"/>
      <c r="F4" s="11"/>
    </row>
    <row r="5" spans="1:6" ht="7.5" customHeight="1">
      <c r="A5" s="5"/>
      <c r="B5" s="9"/>
      <c r="C5" s="11"/>
      <c r="D5" s="14"/>
      <c r="E5" s="16"/>
      <c r="F5" s="16"/>
    </row>
    <row r="6" spans="1:7" ht="11.25">
      <c r="A6" s="3"/>
      <c r="B6" s="17" t="s">
        <v>3</v>
      </c>
      <c r="C6" s="18" t="s">
        <v>9</v>
      </c>
      <c r="D6" s="19" t="s">
        <v>11</v>
      </c>
      <c r="E6" s="18" t="s">
        <v>2</v>
      </c>
      <c r="F6" s="18" t="s">
        <v>15</v>
      </c>
      <c r="G6" s="6"/>
    </row>
    <row r="7" spans="2:6" ht="7.5" customHeight="1">
      <c r="B7" s="9"/>
      <c r="C7" s="11"/>
      <c r="D7" s="13"/>
      <c r="E7" s="11"/>
      <c r="F7" s="11"/>
    </row>
    <row r="8" spans="1:7" ht="12">
      <c r="A8" s="32" t="s">
        <v>17</v>
      </c>
      <c r="B8" s="41" t="str">
        <f>'SO01_Komunikace a parkoviště'!F8</f>
        <v>K2201 Stavební úpravy komunikace ulice Ukrajinská u Scholy Humanitas v Litvínově</v>
      </c>
      <c r="C8" s="33">
        <f>C10</f>
        <v>0</v>
      </c>
      <c r="D8" s="34">
        <f>VLOOKUP($A8,'SO01_Komunikace a parkoviště'!$A:$Q,12,FALSE)</f>
        <v>474.7851915</v>
      </c>
      <c r="E8" s="33">
        <f>VLOOKUP($A8,'SO01_Komunikace a parkoviště'!$A:$Q,16,FALSE)</f>
        <v>0</v>
      </c>
      <c r="F8" s="33">
        <f>VLOOKUP($A8,'SO01_Komunikace a parkoviště'!$A:$Q,17,FALSE)</f>
        <v>0</v>
      </c>
      <c r="G8" s="6"/>
    </row>
    <row r="9" spans="1:7" ht="12">
      <c r="A9" s="32"/>
      <c r="B9" s="41"/>
      <c r="C9" s="33"/>
      <c r="D9" s="34"/>
      <c r="E9" s="33"/>
      <c r="F9" s="33"/>
      <c r="G9" s="6"/>
    </row>
    <row r="10" spans="1:7" ht="12" outlineLevel="1">
      <c r="A10" s="35" t="s">
        <v>18</v>
      </c>
      <c r="B10" s="44" t="str">
        <f>'SO01_Komunikace a parkoviště'!F9</f>
        <v>SO01: Dopravní část s parkovištěm a chodníky před školou Humanitas</v>
      </c>
      <c r="C10" s="45">
        <f>SUM(C11:C14)</f>
        <v>0</v>
      </c>
      <c r="D10" s="37">
        <f>VLOOKUP($A10,'SO01_Komunikace a parkoviště'!$A:$Q,12,FALSE)</f>
        <v>474.7851915</v>
      </c>
      <c r="E10" s="36">
        <f>VLOOKUP($A10,'SO01_Komunikace a parkoviště'!$A:$Q,16,FALSE)</f>
        <v>0</v>
      </c>
      <c r="F10" s="36">
        <f>VLOOKUP($A10,'SO01_Komunikace a parkoviště'!$A:$Q,17,FALSE)</f>
        <v>0</v>
      </c>
      <c r="G10" s="6"/>
    </row>
    <row r="11" spans="1:7" ht="11.25" outlineLevel="2">
      <c r="A11" s="38" t="s">
        <v>19</v>
      </c>
      <c r="B11" s="43" t="str">
        <f>'SO01_Komunikace a parkoviště'!F9</f>
        <v>SO01: Dopravní část s parkovištěm a chodníky před školou Humanitas</v>
      </c>
      <c r="C11" s="39">
        <f>'SO01_Komunikace a parkoviště'!J9</f>
        <v>0</v>
      </c>
      <c r="D11" s="40">
        <f>VLOOKUP($A11,'SO01_Komunikace a parkoviště'!$A:$Q,12,FALSE)</f>
        <v>106.71537000000001</v>
      </c>
      <c r="E11" s="39">
        <f>VLOOKUP($A11,'SO01_Komunikace a parkoviště'!$A:$Q,16,FALSE)</f>
        <v>0</v>
      </c>
      <c r="F11" s="39">
        <f>VLOOKUP($A11,'SO01_Komunikace a parkoviště'!$A:$Q,17,FALSE)</f>
        <v>0</v>
      </c>
      <c r="G11" s="6"/>
    </row>
    <row r="12" spans="1:7" ht="11.25" outlineLevel="2">
      <c r="A12" s="38" t="s">
        <v>21</v>
      </c>
      <c r="B12" s="43" t="str">
        <f>'SO01_Kontejnerové stání'!F9</f>
        <v>SO01: Kontejnerové stání</v>
      </c>
      <c r="C12" s="39">
        <f>'SO01_Kontejnerové stání'!J9</f>
        <v>0</v>
      </c>
      <c r="D12" s="40">
        <f>VLOOKUP($A12,'SO01_Komunikace a parkoviště'!$A:$Q,12,FALSE)</f>
        <v>1.0533375</v>
      </c>
      <c r="E12" s="39">
        <f>VLOOKUP($A12,'SO01_Komunikace a parkoviště'!$A:$Q,16,FALSE)</f>
        <v>0</v>
      </c>
      <c r="F12" s="39">
        <f>VLOOKUP($A12,'SO01_Komunikace a parkoviště'!$A:$Q,17,FALSE)</f>
        <v>0</v>
      </c>
      <c r="G12" s="6"/>
    </row>
    <row r="13" spans="1:7" ht="11.25" outlineLevel="2">
      <c r="A13" s="38" t="s">
        <v>23</v>
      </c>
      <c r="B13" s="43" t="str">
        <f>SO01_Odvodnění!F9</f>
        <v>SO01: Odvodnění</v>
      </c>
      <c r="C13" s="39">
        <f>SO01_Odvodnění!J9</f>
        <v>0</v>
      </c>
      <c r="D13" s="40">
        <f>VLOOKUP($A13,'SO01_Komunikace a parkoviště'!$A:$Q,12,FALSE)</f>
        <v>125.42696500000001</v>
      </c>
      <c r="E13" s="39">
        <f>VLOOKUP($A13,'SO01_Komunikace a parkoviště'!$A:$Q,16,FALSE)</f>
        <v>0</v>
      </c>
      <c r="F13" s="39">
        <f>VLOOKUP($A13,'SO01_Komunikace a parkoviště'!$A:$Q,17,FALSE)</f>
        <v>0</v>
      </c>
      <c r="G13" s="6"/>
    </row>
    <row r="14" spans="1:7" ht="11.25" outlineLevel="2">
      <c r="A14" s="38" t="s">
        <v>25</v>
      </c>
      <c r="B14" s="43" t="str">
        <f>'SO01_Veřejné osvětlení'!F9</f>
        <v>SO01: Veřejné osvětlení</v>
      </c>
      <c r="C14" s="39">
        <f>'SO01_Veřejné osvětlení'!J9</f>
        <v>0</v>
      </c>
      <c r="D14" s="40">
        <f>VLOOKUP($A14,'SO01_Komunikace a parkoviště'!$A:$Q,12,FALSE)</f>
        <v>3.0079900000000004</v>
      </c>
      <c r="E14" s="39">
        <f>VLOOKUP($A14,'SO01_Komunikace a parkoviště'!$A:$Q,16,FALSE)</f>
        <v>0</v>
      </c>
      <c r="F14" s="39">
        <f>VLOOKUP($A14,'SO01_Komunikace a parkoviště'!$A:$Q,17,FALSE)</f>
        <v>0</v>
      </c>
      <c r="G14" s="6"/>
    </row>
    <row r="15" spans="1:7" ht="11.25" outlineLevel="2">
      <c r="A15" s="38"/>
      <c r="B15" s="43"/>
      <c r="C15" s="39"/>
      <c r="D15" s="40"/>
      <c r="E15" s="39"/>
      <c r="F15" s="39"/>
      <c r="G15" s="6"/>
    </row>
    <row r="16" spans="1:7" ht="11.25" outlineLevel="2">
      <c r="A16" s="38"/>
      <c r="B16" s="46" t="str">
        <f>'SO02_Chodníky a parkoviště'!F9</f>
        <v>SO02: Chodníky v ulici Ukrajinská + osvětlení přechodu</v>
      </c>
      <c r="C16" s="47">
        <f>C17+C18</f>
        <v>0</v>
      </c>
      <c r="D16" s="40"/>
      <c r="E16" s="39"/>
      <c r="F16" s="39"/>
      <c r="G16" s="6"/>
    </row>
    <row r="17" spans="1:7" ht="11.25" outlineLevel="2">
      <c r="A17" s="38"/>
      <c r="B17" s="43" t="str">
        <f>'SO02_Chodníky a parkoviště'!F9</f>
        <v>SO02: Chodníky v ulici Ukrajinská + osvětlení přechodu</v>
      </c>
      <c r="C17" s="39">
        <f>'SO02_Chodníky a parkoviště'!J9</f>
        <v>0</v>
      </c>
      <c r="D17" s="40"/>
      <c r="E17" s="39"/>
      <c r="F17" s="39"/>
      <c r="G17" s="6"/>
    </row>
    <row r="18" spans="1:7" ht="11.25" outlineLevel="2">
      <c r="A18" s="38"/>
      <c r="B18" s="43" t="str">
        <f>'SO02_Veřejné osvětlení'!F9</f>
        <v>SO02: Veřejné osvětlení</v>
      </c>
      <c r="C18" s="39">
        <f>'SO02_Veřejné osvětlení'!J9</f>
        <v>0</v>
      </c>
      <c r="D18" s="40"/>
      <c r="E18" s="39"/>
      <c r="F18" s="39"/>
      <c r="G18" s="6"/>
    </row>
    <row r="19" spans="1:7" ht="11.25" outlineLevel="2">
      <c r="A19" s="38" t="s">
        <v>27</v>
      </c>
      <c r="B19" s="43"/>
      <c r="C19" s="39"/>
      <c r="D19" s="40">
        <f>VLOOKUP($A19,'SO01_Komunikace a parkoviště'!$A:$Q,12,FALSE)</f>
        <v>238.56797699999998</v>
      </c>
      <c r="E19" s="39">
        <f>VLOOKUP($A19,'SO01_Komunikace a parkoviště'!$A:$Q,16,FALSE)</f>
        <v>0</v>
      </c>
      <c r="F19" s="39">
        <f>VLOOKUP($A19,'SO01_Komunikace a parkoviště'!$A:$Q,17,FALSE)</f>
        <v>0</v>
      </c>
      <c r="G19" s="6"/>
    </row>
    <row r="20" spans="1:6" ht="11.25" outlineLevel="2">
      <c r="A20" s="38" t="s">
        <v>29</v>
      </c>
      <c r="B20" s="10"/>
      <c r="C20" s="12"/>
      <c r="D20" s="15"/>
      <c r="E20" s="12"/>
      <c r="F20" s="12"/>
    </row>
    <row r="21" spans="1:7" ht="12.75" outlineLevel="2">
      <c r="A21" s="38" t="s">
        <v>31</v>
      </c>
      <c r="B21" s="20" t="s">
        <v>1</v>
      </c>
      <c r="C21" s="21">
        <f>C16+C10</f>
        <v>0</v>
      </c>
      <c r="D21" s="22"/>
      <c r="E21" s="23"/>
      <c r="F21" s="23"/>
      <c r="G21" s="6"/>
    </row>
    <row r="22" spans="1:7" ht="12.75" outlineLevel="2">
      <c r="A22" s="38" t="s">
        <v>33</v>
      </c>
      <c r="B22" s="20" t="s">
        <v>2</v>
      </c>
      <c r="C22" s="21"/>
      <c r="D22" s="22"/>
      <c r="E22" s="23"/>
      <c r="F22" s="23"/>
      <c r="G22" s="6"/>
    </row>
    <row r="23" spans="1:7" ht="12.75" customHeight="1">
      <c r="A23" s="7"/>
      <c r="B23" s="24" t="s">
        <v>382</v>
      </c>
      <c r="C23" s="25">
        <f>0.21*C21</f>
        <v>0</v>
      </c>
      <c r="D23" s="26"/>
      <c r="E23" s="27"/>
      <c r="F23" s="27"/>
      <c r="G23" s="6"/>
    </row>
    <row r="24" spans="1:7" ht="12.75">
      <c r="A24" s="4"/>
      <c r="B24" s="28"/>
      <c r="C24" s="29"/>
      <c r="D24" s="30"/>
      <c r="E24" s="31"/>
      <c r="F24" s="31"/>
      <c r="G24" s="6"/>
    </row>
    <row r="25" spans="1:7" ht="12.75">
      <c r="A25" s="4"/>
      <c r="B25" s="20" t="s">
        <v>0</v>
      </c>
      <c r="C25" s="21">
        <f>C21+C23</f>
        <v>0</v>
      </c>
      <c r="D25" s="22"/>
      <c r="E25" s="23"/>
      <c r="F25" s="23"/>
      <c r="G25" s="6"/>
    </row>
    <row r="26" spans="1:6" ht="12.75">
      <c r="A26" s="1"/>
      <c r="B26" s="9"/>
      <c r="C26" s="11"/>
      <c r="D26" s="13"/>
      <c r="E26" s="11"/>
      <c r="F26" s="11"/>
    </row>
    <row r="27" spans="1:6" ht="12.75">
      <c r="A27" s="1"/>
      <c r="B27" s="5"/>
      <c r="C27" s="6"/>
      <c r="D27" s="5"/>
      <c r="E27" s="6"/>
      <c r="F27" s="6"/>
    </row>
    <row r="28" ht="12.75">
      <c r="A28" s="4"/>
    </row>
  </sheetData>
  <sheetProtection password="8041" sheet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geOrder="overThenDown" paperSize="9" r:id="rId1"/>
  <headerFooter>
    <oddFooter>&amp;L&amp;8Rekapitulace&amp;C&amp;P/&amp;N&amp;R&amp;8&amp;D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141"/>
  <sheetViews>
    <sheetView zoomScale="110" zoomScaleNormal="110" workbookViewId="0" topLeftCell="C1">
      <selection activeCell="F28" sqref="F28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SUBTOTAL(9,J9:J142)</f>
        <v>0</v>
      </c>
      <c r="K8" s="74"/>
      <c r="L8" s="77">
        <f>SUBTOTAL(9,L9:L142)</f>
        <v>474.7851915</v>
      </c>
      <c r="M8" s="74"/>
      <c r="N8" s="77">
        <f>SUBTOTAL(9,N9:N142)</f>
        <v>1189.6219999999998</v>
      </c>
      <c r="O8" s="78"/>
      <c r="P8" s="76">
        <f>SUBTOTAL(9,P9:P142)</f>
        <v>0</v>
      </c>
      <c r="Q8" s="76">
        <f>SUBTOTAL(9,Q9:Q142)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262</v>
      </c>
      <c r="G9" s="82"/>
      <c r="H9" s="84"/>
      <c r="I9" s="85"/>
      <c r="J9" s="86">
        <f>SUBTOTAL(9,J10:J141)</f>
        <v>0</v>
      </c>
      <c r="K9" s="84"/>
      <c r="L9" s="87">
        <f>SUBTOTAL(9,L10:L141)</f>
        <v>474.7851915</v>
      </c>
      <c r="M9" s="84"/>
      <c r="N9" s="87">
        <f>SUBTOTAL(9,N10:N141)</f>
        <v>1189.6219999999998</v>
      </c>
      <c r="O9" s="88"/>
      <c r="P9" s="86">
        <f>SUBTOTAL(9,P10:P141)</f>
        <v>0</v>
      </c>
      <c r="Q9" s="86">
        <f>SUBTOTAL(9,Q10:Q141)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SUBTOTAL(9,J11:J37)</f>
        <v>0</v>
      </c>
      <c r="K10" s="94"/>
      <c r="L10" s="97">
        <f>SUBTOTAL(9,L11:L37)</f>
        <v>106.71537000000001</v>
      </c>
      <c r="M10" s="94"/>
      <c r="N10" s="97">
        <f>SUBTOTAL(9,N11:N37)</f>
        <v>1081.9499999999998</v>
      </c>
      <c r="O10" s="98"/>
      <c r="P10" s="96">
        <f>SUBTOTAL(9,P11:P37)</f>
        <v>0</v>
      </c>
      <c r="Q10" s="96">
        <f>SUBTOTAL(9,Q11:Q37)</f>
        <v>0</v>
      </c>
      <c r="R10" s="68"/>
      <c r="S10" s="68"/>
    </row>
    <row r="11" spans="1:20" ht="33.75" outlineLevel="3">
      <c r="A11" s="99"/>
      <c r="B11" s="100"/>
      <c r="C11" s="101">
        <v>1</v>
      </c>
      <c r="D11" s="102" t="s">
        <v>46</v>
      </c>
      <c r="E11" s="103" t="s">
        <v>47</v>
      </c>
      <c r="F11" s="104" t="s">
        <v>48</v>
      </c>
      <c r="G11" s="102" t="s">
        <v>49</v>
      </c>
      <c r="H11" s="105">
        <v>1</v>
      </c>
      <c r="I11" s="109"/>
      <c r="J11" s="106">
        <f aca="true" t="shared" si="0" ref="J11:J36">H11*I11</f>
        <v>0</v>
      </c>
      <c r="K11" s="105"/>
      <c r="L11" s="105">
        <f aca="true" t="shared" si="1" ref="L11:L36">H11*K11</f>
        <v>0</v>
      </c>
      <c r="M11" s="105"/>
      <c r="N11" s="105">
        <f aca="true" t="shared" si="2" ref="N11:N36">H11*M11</f>
        <v>0</v>
      </c>
      <c r="O11" s="106">
        <v>21</v>
      </c>
      <c r="P11" s="106">
        <f aca="true" t="shared" si="3" ref="P11:P36">J11*(O11/100)</f>
        <v>0</v>
      </c>
      <c r="Q11" s="106">
        <f aca="true" t="shared" si="4" ref="Q11:Q36">J11+P11</f>
        <v>0</v>
      </c>
      <c r="R11" s="68"/>
      <c r="S11" s="68"/>
      <c r="T11" s="54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50</v>
      </c>
      <c r="F12" s="104" t="s">
        <v>51</v>
      </c>
      <c r="G12" s="102" t="s">
        <v>52</v>
      </c>
      <c r="H12" s="105">
        <v>6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53</v>
      </c>
      <c r="F13" s="104" t="s">
        <v>54</v>
      </c>
      <c r="G13" s="102" t="s">
        <v>55</v>
      </c>
      <c r="H13" s="105">
        <v>430</v>
      </c>
      <c r="I13" s="109"/>
      <c r="J13" s="106">
        <f t="shared" si="0"/>
        <v>0</v>
      </c>
      <c r="K13" s="105"/>
      <c r="L13" s="105">
        <f t="shared" si="1"/>
        <v>0</v>
      </c>
      <c r="M13" s="105">
        <v>0.205</v>
      </c>
      <c r="N13" s="105">
        <f t="shared" si="2"/>
        <v>88.14999999999999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56</v>
      </c>
      <c r="F14" s="104" t="s">
        <v>57</v>
      </c>
      <c r="G14" s="102" t="s">
        <v>52</v>
      </c>
      <c r="H14" s="105">
        <v>360</v>
      </c>
      <c r="I14" s="109"/>
      <c r="J14" s="106">
        <f t="shared" si="0"/>
        <v>0</v>
      </c>
      <c r="K14" s="105"/>
      <c r="L14" s="105">
        <f t="shared" si="1"/>
        <v>0</v>
      </c>
      <c r="M14" s="105">
        <v>0.295</v>
      </c>
      <c r="N14" s="105">
        <f t="shared" si="2"/>
        <v>106.19999999999999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58</v>
      </c>
      <c r="F15" s="104" t="s">
        <v>59</v>
      </c>
      <c r="G15" s="102" t="s">
        <v>52</v>
      </c>
      <c r="H15" s="105">
        <v>360</v>
      </c>
      <c r="I15" s="109"/>
      <c r="J15" s="106">
        <f t="shared" si="0"/>
        <v>0</v>
      </c>
      <c r="K15" s="105"/>
      <c r="L15" s="105">
        <f t="shared" si="1"/>
        <v>0</v>
      </c>
      <c r="M15" s="105">
        <v>0.29</v>
      </c>
      <c r="N15" s="105">
        <f t="shared" si="2"/>
        <v>104.39999999999999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22.5" outlineLevel="3">
      <c r="A16" s="99"/>
      <c r="B16" s="100"/>
      <c r="C16" s="101">
        <v>6</v>
      </c>
      <c r="D16" s="102" t="s">
        <v>46</v>
      </c>
      <c r="E16" s="103" t="s">
        <v>60</v>
      </c>
      <c r="F16" s="104" t="s">
        <v>61</v>
      </c>
      <c r="G16" s="102" t="s">
        <v>52</v>
      </c>
      <c r="H16" s="105">
        <v>176</v>
      </c>
      <c r="I16" s="109"/>
      <c r="J16" s="106">
        <f t="shared" si="0"/>
        <v>0</v>
      </c>
      <c r="K16" s="105"/>
      <c r="L16" s="105">
        <f t="shared" si="1"/>
        <v>0</v>
      </c>
      <c r="M16" s="105">
        <v>0.26</v>
      </c>
      <c r="N16" s="105">
        <f t="shared" si="2"/>
        <v>45.760000000000005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62</v>
      </c>
      <c r="F17" s="104" t="s">
        <v>63</v>
      </c>
      <c r="G17" s="102" t="s">
        <v>52</v>
      </c>
      <c r="H17" s="105">
        <v>176</v>
      </c>
      <c r="I17" s="109"/>
      <c r="J17" s="106">
        <f t="shared" si="0"/>
        <v>0</v>
      </c>
      <c r="K17" s="105"/>
      <c r="L17" s="105">
        <f t="shared" si="1"/>
        <v>0</v>
      </c>
      <c r="M17" s="105">
        <v>0.29</v>
      </c>
      <c r="N17" s="105">
        <f t="shared" si="2"/>
        <v>51.04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64</v>
      </c>
      <c r="F18" s="104" t="s">
        <v>65</v>
      </c>
      <c r="G18" s="102" t="s">
        <v>52</v>
      </c>
      <c r="H18" s="105">
        <v>1040</v>
      </c>
      <c r="I18" s="109"/>
      <c r="J18" s="106">
        <f t="shared" si="0"/>
        <v>0</v>
      </c>
      <c r="K18" s="105"/>
      <c r="L18" s="105">
        <f t="shared" si="1"/>
        <v>0</v>
      </c>
      <c r="M18" s="105">
        <v>0.22</v>
      </c>
      <c r="N18" s="105">
        <f t="shared" si="2"/>
        <v>228.8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66</v>
      </c>
      <c r="F19" s="104" t="s">
        <v>67</v>
      </c>
      <c r="G19" s="102" t="s">
        <v>52</v>
      </c>
      <c r="H19" s="105">
        <v>1040</v>
      </c>
      <c r="I19" s="109"/>
      <c r="J19" s="106">
        <f t="shared" si="0"/>
        <v>0</v>
      </c>
      <c r="K19" s="105"/>
      <c r="L19" s="105">
        <f t="shared" si="1"/>
        <v>0</v>
      </c>
      <c r="M19" s="105">
        <v>0.44</v>
      </c>
      <c r="N19" s="105">
        <f t="shared" si="2"/>
        <v>457.6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68</v>
      </c>
      <c r="F20" s="104" t="s">
        <v>69</v>
      </c>
      <c r="G20" s="102" t="s">
        <v>70</v>
      </c>
      <c r="H20" s="105">
        <v>514.8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46</v>
      </c>
      <c r="E21" s="103" t="s">
        <v>71</v>
      </c>
      <c r="F21" s="104" t="s">
        <v>72</v>
      </c>
      <c r="G21" s="102" t="s">
        <v>70</v>
      </c>
      <c r="H21" s="105">
        <v>514.8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46</v>
      </c>
      <c r="E22" s="103" t="s">
        <v>73</v>
      </c>
      <c r="F22" s="104" t="s">
        <v>74</v>
      </c>
      <c r="G22" s="102" t="s">
        <v>70</v>
      </c>
      <c r="H22" s="105">
        <v>66</v>
      </c>
      <c r="I22" s="109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75</v>
      </c>
      <c r="F23" s="107" t="s">
        <v>76</v>
      </c>
      <c r="G23" s="102" t="s">
        <v>70</v>
      </c>
      <c r="H23" s="105">
        <v>14.6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46</v>
      </c>
      <c r="E24" s="103" t="s">
        <v>77</v>
      </c>
      <c r="F24" s="104" t="s">
        <v>78</v>
      </c>
      <c r="G24" s="102" t="s">
        <v>70</v>
      </c>
      <c r="H24" s="105">
        <v>80.6</v>
      </c>
      <c r="I24" s="109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79</v>
      </c>
      <c r="F25" s="104" t="s">
        <v>80</v>
      </c>
      <c r="G25" s="102" t="s">
        <v>70</v>
      </c>
      <c r="H25" s="105">
        <v>14.85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46</v>
      </c>
      <c r="E26" s="103" t="s">
        <v>81</v>
      </c>
      <c r="F26" s="104" t="s">
        <v>82</v>
      </c>
      <c r="G26" s="102" t="s">
        <v>70</v>
      </c>
      <c r="H26" s="105">
        <v>14.85</v>
      </c>
      <c r="I26" s="109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46</v>
      </c>
      <c r="E27" s="103" t="s">
        <v>83</v>
      </c>
      <c r="F27" s="104" t="s">
        <v>84</v>
      </c>
      <c r="G27" s="102" t="s">
        <v>70</v>
      </c>
      <c r="H27" s="105">
        <v>77.2</v>
      </c>
      <c r="I27" s="109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22.5" outlineLevel="3">
      <c r="A28" s="99"/>
      <c r="B28" s="100"/>
      <c r="C28" s="101">
        <v>18</v>
      </c>
      <c r="D28" s="102" t="s">
        <v>46</v>
      </c>
      <c r="E28" s="103" t="s">
        <v>85</v>
      </c>
      <c r="F28" s="104" t="s">
        <v>86</v>
      </c>
      <c r="G28" s="102" t="s">
        <v>70</v>
      </c>
      <c r="H28" s="105">
        <v>610.25</v>
      </c>
      <c r="I28" s="109"/>
      <c r="J28" s="106">
        <f t="shared" si="0"/>
        <v>0</v>
      </c>
      <c r="K28" s="105"/>
      <c r="L28" s="105">
        <f t="shared" si="1"/>
        <v>0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46</v>
      </c>
      <c r="E29" s="103" t="s">
        <v>87</v>
      </c>
      <c r="F29" s="104" t="s">
        <v>88</v>
      </c>
      <c r="G29" s="102" t="s">
        <v>70</v>
      </c>
      <c r="H29" s="105">
        <v>610.25</v>
      </c>
      <c r="I29" s="109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1:19" ht="11.25" outlineLevel="3">
      <c r="A30" s="99"/>
      <c r="B30" s="100"/>
      <c r="C30" s="101">
        <v>20</v>
      </c>
      <c r="D30" s="102" t="s">
        <v>46</v>
      </c>
      <c r="E30" s="103" t="s">
        <v>89</v>
      </c>
      <c r="F30" s="104" t="s">
        <v>90</v>
      </c>
      <c r="G30" s="102" t="s">
        <v>91</v>
      </c>
      <c r="H30" s="105">
        <v>1098.45</v>
      </c>
      <c r="I30" s="109"/>
      <c r="J30" s="106">
        <f t="shared" si="0"/>
        <v>0</v>
      </c>
      <c r="K30" s="105"/>
      <c r="L30" s="105">
        <f t="shared" si="1"/>
        <v>0</v>
      </c>
      <c r="M30" s="105"/>
      <c r="N30" s="105">
        <f t="shared" si="2"/>
        <v>0</v>
      </c>
      <c r="O30" s="106">
        <v>21</v>
      </c>
      <c r="P30" s="106">
        <f t="shared" si="3"/>
        <v>0</v>
      </c>
      <c r="Q30" s="106">
        <f t="shared" si="4"/>
        <v>0</v>
      </c>
      <c r="R30" s="68"/>
      <c r="S30" s="68"/>
    </row>
    <row r="31" spans="1:19" ht="11.25" outlineLevel="3">
      <c r="A31" s="99"/>
      <c r="B31" s="100"/>
      <c r="C31" s="101">
        <v>21</v>
      </c>
      <c r="D31" s="102" t="s">
        <v>46</v>
      </c>
      <c r="E31" s="103" t="s">
        <v>92</v>
      </c>
      <c r="F31" s="104" t="s">
        <v>93</v>
      </c>
      <c r="G31" s="102" t="s">
        <v>52</v>
      </c>
      <c r="H31" s="105">
        <v>2100.45</v>
      </c>
      <c r="I31" s="109"/>
      <c r="J31" s="106">
        <f t="shared" si="0"/>
        <v>0</v>
      </c>
      <c r="K31" s="105"/>
      <c r="L31" s="105">
        <f t="shared" si="1"/>
        <v>0</v>
      </c>
      <c r="M31" s="105"/>
      <c r="N31" s="105">
        <f t="shared" si="2"/>
        <v>0</v>
      </c>
      <c r="O31" s="106">
        <v>21</v>
      </c>
      <c r="P31" s="106">
        <f t="shared" si="3"/>
        <v>0</v>
      </c>
      <c r="Q31" s="106">
        <f t="shared" si="4"/>
        <v>0</v>
      </c>
      <c r="R31" s="68"/>
      <c r="S31" s="68"/>
    </row>
    <row r="32" spans="1:19" ht="11.25" outlineLevel="3">
      <c r="A32" s="99"/>
      <c r="B32" s="100"/>
      <c r="C32" s="101">
        <v>22</v>
      </c>
      <c r="D32" s="102" t="s">
        <v>46</v>
      </c>
      <c r="E32" s="103" t="s">
        <v>94</v>
      </c>
      <c r="F32" s="107" t="s">
        <v>95</v>
      </c>
      <c r="G32" s="102" t="s">
        <v>52</v>
      </c>
      <c r="H32" s="105">
        <v>296</v>
      </c>
      <c r="I32" s="109"/>
      <c r="J32" s="106">
        <f t="shared" si="0"/>
        <v>0</v>
      </c>
      <c r="K32" s="105"/>
      <c r="L32" s="105">
        <f t="shared" si="1"/>
        <v>0</v>
      </c>
      <c r="M32" s="105"/>
      <c r="N32" s="105">
        <f t="shared" si="2"/>
        <v>0</v>
      </c>
      <c r="O32" s="106">
        <v>21</v>
      </c>
      <c r="P32" s="106">
        <f t="shared" si="3"/>
        <v>0</v>
      </c>
      <c r="Q32" s="106">
        <f t="shared" si="4"/>
        <v>0</v>
      </c>
      <c r="R32" s="68"/>
      <c r="S32" s="68"/>
    </row>
    <row r="33" spans="1:19" ht="11.25" outlineLevel="3">
      <c r="A33" s="99"/>
      <c r="B33" s="100"/>
      <c r="C33" s="101">
        <v>23</v>
      </c>
      <c r="D33" s="102" t="s">
        <v>96</v>
      </c>
      <c r="E33" s="103" t="s">
        <v>97</v>
      </c>
      <c r="F33" s="104" t="s">
        <v>98</v>
      </c>
      <c r="G33" s="102" t="s">
        <v>91</v>
      </c>
      <c r="H33" s="105">
        <v>106.56</v>
      </c>
      <c r="I33" s="109"/>
      <c r="J33" s="106">
        <f t="shared" si="0"/>
        <v>0</v>
      </c>
      <c r="K33" s="105">
        <v>1</v>
      </c>
      <c r="L33" s="105">
        <f t="shared" si="1"/>
        <v>106.56</v>
      </c>
      <c r="M33" s="105"/>
      <c r="N33" s="105">
        <f t="shared" si="2"/>
        <v>0</v>
      </c>
      <c r="O33" s="106">
        <v>21</v>
      </c>
      <c r="P33" s="106">
        <f t="shared" si="3"/>
        <v>0</v>
      </c>
      <c r="Q33" s="106">
        <f t="shared" si="4"/>
        <v>0</v>
      </c>
      <c r="R33" s="68"/>
      <c r="S33" s="68"/>
    </row>
    <row r="34" spans="1:19" ht="11.25" outlineLevel="3">
      <c r="A34" s="99"/>
      <c r="B34" s="100"/>
      <c r="C34" s="101">
        <v>24</v>
      </c>
      <c r="D34" s="102" t="s">
        <v>46</v>
      </c>
      <c r="E34" s="103" t="s">
        <v>99</v>
      </c>
      <c r="F34" s="104" t="s">
        <v>100</v>
      </c>
      <c r="G34" s="102" t="s">
        <v>52</v>
      </c>
      <c r="H34" s="105">
        <v>296</v>
      </c>
      <c r="I34" s="109"/>
      <c r="J34" s="106">
        <f t="shared" si="0"/>
        <v>0</v>
      </c>
      <c r="K34" s="105"/>
      <c r="L34" s="105">
        <f t="shared" si="1"/>
        <v>0</v>
      </c>
      <c r="M34" s="105"/>
      <c r="N34" s="105">
        <f t="shared" si="2"/>
        <v>0</v>
      </c>
      <c r="O34" s="106">
        <v>21</v>
      </c>
      <c r="P34" s="106">
        <f t="shared" si="3"/>
        <v>0</v>
      </c>
      <c r="Q34" s="106">
        <f t="shared" si="4"/>
        <v>0</v>
      </c>
      <c r="R34" s="68"/>
      <c r="S34" s="68"/>
    </row>
    <row r="35" spans="1:19" ht="11.25" outlineLevel="3">
      <c r="A35" s="99"/>
      <c r="B35" s="100"/>
      <c r="C35" s="101">
        <v>25</v>
      </c>
      <c r="D35" s="102" t="s">
        <v>96</v>
      </c>
      <c r="E35" s="103" t="s">
        <v>101</v>
      </c>
      <c r="F35" s="104" t="s">
        <v>102</v>
      </c>
      <c r="G35" s="102" t="s">
        <v>103</v>
      </c>
      <c r="H35" s="105">
        <v>5.92</v>
      </c>
      <c r="I35" s="109"/>
      <c r="J35" s="106">
        <f t="shared" si="0"/>
        <v>0</v>
      </c>
      <c r="K35" s="105">
        <v>0.001</v>
      </c>
      <c r="L35" s="105">
        <f t="shared" si="1"/>
        <v>0.00592</v>
      </c>
      <c r="M35" s="105"/>
      <c r="N35" s="105">
        <f t="shared" si="2"/>
        <v>0</v>
      </c>
      <c r="O35" s="106">
        <v>21</v>
      </c>
      <c r="P35" s="106">
        <f t="shared" si="3"/>
        <v>0</v>
      </c>
      <c r="Q35" s="106">
        <f t="shared" si="4"/>
        <v>0</v>
      </c>
      <c r="R35" s="68"/>
      <c r="S35" s="68"/>
    </row>
    <row r="36" spans="1:19" ht="11.25" outlineLevel="3">
      <c r="A36" s="99"/>
      <c r="B36" s="100"/>
      <c r="C36" s="101">
        <v>26</v>
      </c>
      <c r="D36" s="102" t="s">
        <v>46</v>
      </c>
      <c r="E36" s="103" t="s">
        <v>104</v>
      </c>
      <c r="F36" s="104" t="s">
        <v>105</v>
      </c>
      <c r="G36" s="102" t="s">
        <v>49</v>
      </c>
      <c r="H36" s="105">
        <v>5</v>
      </c>
      <c r="I36" s="109"/>
      <c r="J36" s="106">
        <f t="shared" si="0"/>
        <v>0</v>
      </c>
      <c r="K36" s="105">
        <v>0.02989</v>
      </c>
      <c r="L36" s="105">
        <f t="shared" si="1"/>
        <v>0.14945</v>
      </c>
      <c r="M36" s="105"/>
      <c r="N36" s="105">
        <f t="shared" si="2"/>
        <v>0</v>
      </c>
      <c r="O36" s="106">
        <v>21</v>
      </c>
      <c r="P36" s="106">
        <f t="shared" si="3"/>
        <v>0</v>
      </c>
      <c r="Q36" s="106">
        <f t="shared" si="4"/>
        <v>0</v>
      </c>
      <c r="R36" s="68"/>
      <c r="S36" s="68"/>
    </row>
    <row r="37" spans="2:17" ht="8.25" outlineLevel="3">
      <c r="B37" s="57"/>
      <c r="C37" s="57"/>
      <c r="D37" s="57"/>
      <c r="E37" s="57"/>
      <c r="F37" s="57"/>
      <c r="G37" s="57"/>
      <c r="H37" s="57"/>
      <c r="I37" s="68"/>
      <c r="J37" s="68"/>
      <c r="K37" s="57"/>
      <c r="L37" s="57"/>
      <c r="M37" s="57"/>
      <c r="N37" s="57"/>
      <c r="O37" s="57"/>
      <c r="P37" s="68"/>
      <c r="Q37" s="68"/>
    </row>
    <row r="38" spans="1:19" ht="11.25" outlineLevel="2">
      <c r="A38" s="89" t="s">
        <v>21</v>
      </c>
      <c r="B38" s="90">
        <v>3</v>
      </c>
      <c r="C38" s="91"/>
      <c r="D38" s="92" t="s">
        <v>45</v>
      </c>
      <c r="E38" s="92"/>
      <c r="F38" s="93" t="s">
        <v>22</v>
      </c>
      <c r="G38" s="92"/>
      <c r="H38" s="94"/>
      <c r="I38" s="95"/>
      <c r="J38" s="96">
        <f>SUBTOTAL(9,J39:J41)</f>
        <v>0</v>
      </c>
      <c r="K38" s="94"/>
      <c r="L38" s="97">
        <f>SUBTOTAL(9,L39:L41)</f>
        <v>1.0533375</v>
      </c>
      <c r="M38" s="94"/>
      <c r="N38" s="97">
        <f>SUBTOTAL(9,N39:N41)</f>
        <v>0</v>
      </c>
      <c r="O38" s="98"/>
      <c r="P38" s="96">
        <f>SUBTOTAL(9,P39:P41)</f>
        <v>0</v>
      </c>
      <c r="Q38" s="96">
        <f>SUBTOTAL(9,Q39:Q41)</f>
        <v>0</v>
      </c>
      <c r="R38" s="68"/>
      <c r="S38" s="68"/>
    </row>
    <row r="39" spans="1:19" ht="11.25" outlineLevel="3">
      <c r="A39" s="99"/>
      <c r="B39" s="100"/>
      <c r="C39" s="101">
        <v>1</v>
      </c>
      <c r="D39" s="102" t="s">
        <v>46</v>
      </c>
      <c r="E39" s="103" t="s">
        <v>106</v>
      </c>
      <c r="F39" s="104" t="s">
        <v>107</v>
      </c>
      <c r="G39" s="102" t="s">
        <v>52</v>
      </c>
      <c r="H39" s="105">
        <v>1560.5</v>
      </c>
      <c r="I39" s="109"/>
      <c r="J39" s="106">
        <f>H39*I39</f>
        <v>0</v>
      </c>
      <c r="K39" s="105">
        <v>0.0001</v>
      </c>
      <c r="L39" s="105">
        <f>H39*K39</f>
        <v>0.15605</v>
      </c>
      <c r="M39" s="105"/>
      <c r="N39" s="105">
        <f>H39*M39</f>
        <v>0</v>
      </c>
      <c r="O39" s="106">
        <v>21</v>
      </c>
      <c r="P39" s="106">
        <f>J39*(O39/100)</f>
        <v>0</v>
      </c>
      <c r="Q39" s="106">
        <f>J39+P39</f>
        <v>0</v>
      </c>
      <c r="R39" s="68"/>
      <c r="S39" s="68"/>
    </row>
    <row r="40" spans="1:19" ht="11.25" outlineLevel="3">
      <c r="A40" s="99"/>
      <c r="B40" s="100"/>
      <c r="C40" s="101">
        <v>2</v>
      </c>
      <c r="D40" s="102" t="s">
        <v>96</v>
      </c>
      <c r="E40" s="103" t="s">
        <v>108</v>
      </c>
      <c r="F40" s="104" t="s">
        <v>109</v>
      </c>
      <c r="G40" s="102" t="s">
        <v>52</v>
      </c>
      <c r="H40" s="105">
        <v>1794.575</v>
      </c>
      <c r="I40" s="109"/>
      <c r="J40" s="106">
        <f>H40*I40</f>
        <v>0</v>
      </c>
      <c r="K40" s="105">
        <v>0.0005</v>
      </c>
      <c r="L40" s="105">
        <f>H40*K40</f>
        <v>0.8972875</v>
      </c>
      <c r="M40" s="105"/>
      <c r="N40" s="105">
        <f>H40*M40</f>
        <v>0</v>
      </c>
      <c r="O40" s="106">
        <v>21</v>
      </c>
      <c r="P40" s="106">
        <f>J40*(O40/100)</f>
        <v>0</v>
      </c>
      <c r="Q40" s="106">
        <f>J40+P40</f>
        <v>0</v>
      </c>
      <c r="R40" s="68"/>
      <c r="S40" s="68"/>
    </row>
    <row r="41" spans="2:17" ht="8.25" outlineLevel="3">
      <c r="B41" s="57"/>
      <c r="C41" s="57"/>
      <c r="D41" s="57"/>
      <c r="E41" s="57"/>
      <c r="F41" s="57"/>
      <c r="G41" s="57"/>
      <c r="H41" s="57"/>
      <c r="I41" s="68"/>
      <c r="J41" s="68"/>
      <c r="K41" s="57"/>
      <c r="L41" s="57"/>
      <c r="M41" s="57"/>
      <c r="N41" s="57"/>
      <c r="O41" s="57"/>
      <c r="P41" s="68"/>
      <c r="Q41" s="68"/>
    </row>
    <row r="42" spans="1:19" ht="11.25" outlineLevel="2">
      <c r="A42" s="89" t="s">
        <v>23</v>
      </c>
      <c r="B42" s="90">
        <v>3</v>
      </c>
      <c r="C42" s="91"/>
      <c r="D42" s="92" t="s">
        <v>45</v>
      </c>
      <c r="E42" s="92"/>
      <c r="F42" s="93" t="s">
        <v>24</v>
      </c>
      <c r="G42" s="92"/>
      <c r="H42" s="94"/>
      <c r="I42" s="95"/>
      <c r="J42" s="96">
        <f>SUBTOTAL(9,J43:J67)</f>
        <v>0</v>
      </c>
      <c r="K42" s="94"/>
      <c r="L42" s="97">
        <f>SUBTOTAL(9,L43:L67)</f>
        <v>125.42696500000001</v>
      </c>
      <c r="M42" s="94"/>
      <c r="N42" s="97">
        <f>SUBTOTAL(9,N43:N67)</f>
        <v>0</v>
      </c>
      <c r="O42" s="98"/>
      <c r="P42" s="96">
        <f>SUBTOTAL(9,P43:P67)</f>
        <v>0</v>
      </c>
      <c r="Q42" s="96">
        <f>SUBTOTAL(9,Q43:Q67)</f>
        <v>0</v>
      </c>
      <c r="R42" s="68"/>
      <c r="S42" s="68"/>
    </row>
    <row r="43" spans="1:19" ht="11.25" outlineLevel="3">
      <c r="A43" s="99"/>
      <c r="B43" s="100"/>
      <c r="C43" s="101">
        <v>1</v>
      </c>
      <c r="D43" s="102" t="s">
        <v>46</v>
      </c>
      <c r="E43" s="103" t="s">
        <v>110</v>
      </c>
      <c r="F43" s="104" t="s">
        <v>111</v>
      </c>
      <c r="G43" s="102" t="s">
        <v>52</v>
      </c>
      <c r="H43" s="105">
        <v>360</v>
      </c>
      <c r="I43" s="109"/>
      <c r="J43" s="106">
        <f aca="true" t="shared" si="5" ref="J43:J66">H43*I43</f>
        <v>0</v>
      </c>
      <c r="K43" s="105">
        <v>0.08922</v>
      </c>
      <c r="L43" s="105">
        <f aca="true" t="shared" si="6" ref="L43:L66">H43*K43</f>
        <v>32.1192</v>
      </c>
      <c r="M43" s="105"/>
      <c r="N43" s="105">
        <f aca="true" t="shared" si="7" ref="N43:N66">H43*M43</f>
        <v>0</v>
      </c>
      <c r="O43" s="106">
        <v>21</v>
      </c>
      <c r="P43" s="106">
        <f aca="true" t="shared" si="8" ref="P43:P66">J43*(O43/100)</f>
        <v>0</v>
      </c>
      <c r="Q43" s="106">
        <f aca="true" t="shared" si="9" ref="Q43:Q66">J43+P43</f>
        <v>0</v>
      </c>
      <c r="R43" s="68"/>
      <c r="S43" s="68"/>
    </row>
    <row r="44" spans="1:19" ht="11.25" outlineLevel="3">
      <c r="A44" s="99"/>
      <c r="B44" s="100"/>
      <c r="C44" s="101">
        <v>2</v>
      </c>
      <c r="D44" s="102" t="s">
        <v>96</v>
      </c>
      <c r="E44" s="103" t="s">
        <v>112</v>
      </c>
      <c r="F44" s="104" t="s">
        <v>113</v>
      </c>
      <c r="G44" s="102" t="s">
        <v>52</v>
      </c>
      <c r="H44" s="105">
        <v>378</v>
      </c>
      <c r="I44" s="109"/>
      <c r="J44" s="106">
        <f t="shared" si="5"/>
        <v>0</v>
      </c>
      <c r="K44" s="105">
        <v>0.131</v>
      </c>
      <c r="L44" s="105">
        <f t="shared" si="6"/>
        <v>49.518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3</v>
      </c>
      <c r="D45" s="102" t="s">
        <v>46</v>
      </c>
      <c r="E45" s="103" t="s">
        <v>114</v>
      </c>
      <c r="F45" s="104" t="s">
        <v>115</v>
      </c>
      <c r="G45" s="102" t="s">
        <v>52</v>
      </c>
      <c r="H45" s="105">
        <v>4.5</v>
      </c>
      <c r="I45" s="109"/>
      <c r="J45" s="106">
        <f t="shared" si="5"/>
        <v>0</v>
      </c>
      <c r="K45" s="105">
        <v>0.08922</v>
      </c>
      <c r="L45" s="105">
        <f t="shared" si="6"/>
        <v>0.40148999999999996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4</v>
      </c>
      <c r="D46" s="102" t="s">
        <v>96</v>
      </c>
      <c r="E46" s="103" t="s">
        <v>116</v>
      </c>
      <c r="F46" s="104" t="s">
        <v>117</v>
      </c>
      <c r="G46" s="102" t="s">
        <v>52</v>
      </c>
      <c r="H46" s="105">
        <v>4.725</v>
      </c>
      <c r="I46" s="109"/>
      <c r="J46" s="106">
        <f t="shared" si="5"/>
        <v>0</v>
      </c>
      <c r="K46" s="105">
        <v>0.131</v>
      </c>
      <c r="L46" s="105">
        <f t="shared" si="6"/>
        <v>0.6189749999999999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5</v>
      </c>
      <c r="D47" s="102" t="s">
        <v>46</v>
      </c>
      <c r="E47" s="103" t="s">
        <v>118</v>
      </c>
      <c r="F47" s="104" t="s">
        <v>119</v>
      </c>
      <c r="G47" s="102" t="s">
        <v>52</v>
      </c>
      <c r="H47" s="105">
        <v>364.5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6</v>
      </c>
      <c r="D48" s="102" t="s">
        <v>46</v>
      </c>
      <c r="E48" s="103" t="s">
        <v>120</v>
      </c>
      <c r="F48" s="104" t="s">
        <v>121</v>
      </c>
      <c r="G48" s="102" t="s">
        <v>52</v>
      </c>
      <c r="H48" s="105">
        <v>364.5</v>
      </c>
      <c r="I48" s="109"/>
      <c r="J48" s="106">
        <f t="shared" si="5"/>
        <v>0</v>
      </c>
      <c r="K48" s="105"/>
      <c r="L48" s="105">
        <f t="shared" si="6"/>
        <v>0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7</v>
      </c>
      <c r="D49" s="102" t="s">
        <v>46</v>
      </c>
      <c r="E49" s="103" t="s">
        <v>122</v>
      </c>
      <c r="F49" s="104" t="s">
        <v>123</v>
      </c>
      <c r="G49" s="102" t="s">
        <v>52</v>
      </c>
      <c r="H49" s="105">
        <v>400.95</v>
      </c>
      <c r="I49" s="109"/>
      <c r="J49" s="106">
        <f t="shared" si="5"/>
        <v>0</v>
      </c>
      <c r="K49" s="105"/>
      <c r="L49" s="105">
        <f t="shared" si="6"/>
        <v>0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8</v>
      </c>
      <c r="D50" s="102" t="s">
        <v>46</v>
      </c>
      <c r="E50" s="103" t="s">
        <v>124</v>
      </c>
      <c r="F50" s="104" t="s">
        <v>125</v>
      </c>
      <c r="G50" s="102" t="s">
        <v>52</v>
      </c>
      <c r="H50" s="105">
        <v>155</v>
      </c>
      <c r="I50" s="109"/>
      <c r="J50" s="106">
        <f t="shared" si="5"/>
        <v>0</v>
      </c>
      <c r="K50" s="105">
        <v>0.09062</v>
      </c>
      <c r="L50" s="105">
        <f t="shared" si="6"/>
        <v>14.046100000000001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9</v>
      </c>
      <c r="D51" s="102" t="s">
        <v>96</v>
      </c>
      <c r="E51" s="103" t="s">
        <v>126</v>
      </c>
      <c r="F51" s="104" t="s">
        <v>127</v>
      </c>
      <c r="G51" s="102" t="s">
        <v>52</v>
      </c>
      <c r="H51" s="105">
        <v>162.75</v>
      </c>
      <c r="I51" s="109"/>
      <c r="J51" s="106">
        <f t="shared" si="5"/>
        <v>0</v>
      </c>
      <c r="K51" s="105">
        <v>0.176</v>
      </c>
      <c r="L51" s="105">
        <f t="shared" si="6"/>
        <v>28.644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10</v>
      </c>
      <c r="D52" s="102" t="s">
        <v>46</v>
      </c>
      <c r="E52" s="103" t="s">
        <v>118</v>
      </c>
      <c r="F52" s="104" t="s">
        <v>119</v>
      </c>
      <c r="G52" s="102" t="s">
        <v>52</v>
      </c>
      <c r="H52" s="105">
        <v>155</v>
      </c>
      <c r="I52" s="109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11</v>
      </c>
      <c r="D53" s="102" t="s">
        <v>46</v>
      </c>
      <c r="E53" s="103" t="s">
        <v>128</v>
      </c>
      <c r="F53" s="104" t="s">
        <v>129</v>
      </c>
      <c r="G53" s="102" t="s">
        <v>52</v>
      </c>
      <c r="H53" s="105">
        <v>155</v>
      </c>
      <c r="I53" s="109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12</v>
      </c>
      <c r="D54" s="102" t="s">
        <v>46</v>
      </c>
      <c r="E54" s="103" t="s">
        <v>122</v>
      </c>
      <c r="F54" s="104" t="s">
        <v>123</v>
      </c>
      <c r="G54" s="102" t="s">
        <v>52</v>
      </c>
      <c r="H54" s="105">
        <v>155</v>
      </c>
      <c r="I54" s="109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13</v>
      </c>
      <c r="D55" s="102" t="s">
        <v>46</v>
      </c>
      <c r="E55" s="103" t="s">
        <v>130</v>
      </c>
      <c r="F55" s="104" t="s">
        <v>131</v>
      </c>
      <c r="G55" s="102" t="s">
        <v>52</v>
      </c>
      <c r="H55" s="105">
        <v>170.5</v>
      </c>
      <c r="I55" s="109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14</v>
      </c>
      <c r="D56" s="102" t="s">
        <v>46</v>
      </c>
      <c r="E56" s="103" t="s">
        <v>122</v>
      </c>
      <c r="F56" s="104" t="s">
        <v>123</v>
      </c>
      <c r="G56" s="102" t="s">
        <v>52</v>
      </c>
      <c r="H56" s="105">
        <v>170.5</v>
      </c>
      <c r="I56" s="109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15</v>
      </c>
      <c r="D57" s="102" t="s">
        <v>46</v>
      </c>
      <c r="E57" s="103" t="s">
        <v>132</v>
      </c>
      <c r="F57" s="104" t="s">
        <v>133</v>
      </c>
      <c r="G57" s="102" t="s">
        <v>52</v>
      </c>
      <c r="H57" s="105">
        <v>170.5</v>
      </c>
      <c r="I57" s="109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1:19" ht="11.25" outlineLevel="3">
      <c r="A58" s="99"/>
      <c r="B58" s="100"/>
      <c r="C58" s="101">
        <v>16</v>
      </c>
      <c r="D58" s="102" t="s">
        <v>46</v>
      </c>
      <c r="E58" s="103" t="s">
        <v>134</v>
      </c>
      <c r="F58" s="104" t="s">
        <v>135</v>
      </c>
      <c r="G58" s="102" t="s">
        <v>52</v>
      </c>
      <c r="H58" s="105">
        <v>1390</v>
      </c>
      <c r="I58" s="109"/>
      <c r="J58" s="106">
        <f t="shared" si="5"/>
        <v>0</v>
      </c>
      <c r="K58" s="105"/>
      <c r="L58" s="105">
        <f t="shared" si="6"/>
        <v>0</v>
      </c>
      <c r="M58" s="105"/>
      <c r="N58" s="105">
        <f t="shared" si="7"/>
        <v>0</v>
      </c>
      <c r="O58" s="106">
        <v>21</v>
      </c>
      <c r="P58" s="106">
        <f t="shared" si="8"/>
        <v>0</v>
      </c>
      <c r="Q58" s="106">
        <f t="shared" si="9"/>
        <v>0</v>
      </c>
      <c r="R58" s="68"/>
      <c r="S58" s="68"/>
    </row>
    <row r="59" spans="1:19" ht="11.25" outlineLevel="3">
      <c r="A59" s="99"/>
      <c r="B59" s="100"/>
      <c r="C59" s="101">
        <v>17</v>
      </c>
      <c r="D59" s="102" t="s">
        <v>46</v>
      </c>
      <c r="E59" s="103" t="s">
        <v>136</v>
      </c>
      <c r="F59" s="104" t="s">
        <v>137</v>
      </c>
      <c r="G59" s="102" t="s">
        <v>52</v>
      </c>
      <c r="H59" s="105">
        <v>1390</v>
      </c>
      <c r="I59" s="109"/>
      <c r="J59" s="106">
        <f t="shared" si="5"/>
        <v>0</v>
      </c>
      <c r="K59" s="105"/>
      <c r="L59" s="105">
        <f t="shared" si="6"/>
        <v>0</v>
      </c>
      <c r="M59" s="105"/>
      <c r="N59" s="105">
        <f t="shared" si="7"/>
        <v>0</v>
      </c>
      <c r="O59" s="106">
        <v>21</v>
      </c>
      <c r="P59" s="106">
        <f t="shared" si="8"/>
        <v>0</v>
      </c>
      <c r="Q59" s="106">
        <f t="shared" si="9"/>
        <v>0</v>
      </c>
      <c r="R59" s="68"/>
      <c r="S59" s="68"/>
    </row>
    <row r="60" spans="1:19" ht="11.25" outlineLevel="3">
      <c r="A60" s="99"/>
      <c r="B60" s="100"/>
      <c r="C60" s="101">
        <v>18</v>
      </c>
      <c r="D60" s="102" t="s">
        <v>46</v>
      </c>
      <c r="E60" s="103" t="s">
        <v>138</v>
      </c>
      <c r="F60" s="104" t="s">
        <v>139</v>
      </c>
      <c r="G60" s="102" t="s">
        <v>52</v>
      </c>
      <c r="H60" s="105">
        <v>1390</v>
      </c>
      <c r="I60" s="109"/>
      <c r="J60" s="106">
        <f t="shared" si="5"/>
        <v>0</v>
      </c>
      <c r="K60" s="105"/>
      <c r="L60" s="105">
        <f t="shared" si="6"/>
        <v>0</v>
      </c>
      <c r="M60" s="105"/>
      <c r="N60" s="105">
        <f t="shared" si="7"/>
        <v>0</v>
      </c>
      <c r="O60" s="106">
        <v>21</v>
      </c>
      <c r="P60" s="106">
        <f t="shared" si="8"/>
        <v>0</v>
      </c>
      <c r="Q60" s="106">
        <f t="shared" si="9"/>
        <v>0</v>
      </c>
      <c r="R60" s="68"/>
      <c r="S60" s="68"/>
    </row>
    <row r="61" spans="1:19" ht="11.25" outlineLevel="3">
      <c r="A61" s="99"/>
      <c r="B61" s="100"/>
      <c r="C61" s="101">
        <v>19</v>
      </c>
      <c r="D61" s="102" t="s">
        <v>46</v>
      </c>
      <c r="E61" s="103" t="s">
        <v>140</v>
      </c>
      <c r="F61" s="104" t="s">
        <v>141</v>
      </c>
      <c r="G61" s="102" t="s">
        <v>52</v>
      </c>
      <c r="H61" s="105">
        <v>1390</v>
      </c>
      <c r="I61" s="109"/>
      <c r="J61" s="106">
        <f t="shared" si="5"/>
        <v>0</v>
      </c>
      <c r="K61" s="105"/>
      <c r="L61" s="105">
        <f t="shared" si="6"/>
        <v>0</v>
      </c>
      <c r="M61" s="105"/>
      <c r="N61" s="105">
        <f t="shared" si="7"/>
        <v>0</v>
      </c>
      <c r="O61" s="106">
        <v>21</v>
      </c>
      <c r="P61" s="106">
        <f t="shared" si="8"/>
        <v>0</v>
      </c>
      <c r="Q61" s="106">
        <f t="shared" si="9"/>
        <v>0</v>
      </c>
      <c r="R61" s="68"/>
      <c r="S61" s="68"/>
    </row>
    <row r="62" spans="1:19" ht="11.25" outlineLevel="3">
      <c r="A62" s="99"/>
      <c r="B62" s="100"/>
      <c r="C62" s="101">
        <v>20</v>
      </c>
      <c r="D62" s="102" t="s">
        <v>46</v>
      </c>
      <c r="E62" s="103" t="s">
        <v>142</v>
      </c>
      <c r="F62" s="104" t="s">
        <v>143</v>
      </c>
      <c r="G62" s="102" t="s">
        <v>52</v>
      </c>
      <c r="H62" s="105">
        <v>1390</v>
      </c>
      <c r="I62" s="109"/>
      <c r="J62" s="106">
        <f t="shared" si="5"/>
        <v>0</v>
      </c>
      <c r="K62" s="105"/>
      <c r="L62" s="105">
        <f t="shared" si="6"/>
        <v>0</v>
      </c>
      <c r="M62" s="105"/>
      <c r="N62" s="105">
        <f t="shared" si="7"/>
        <v>0</v>
      </c>
      <c r="O62" s="106">
        <v>21</v>
      </c>
      <c r="P62" s="106">
        <f t="shared" si="8"/>
        <v>0</v>
      </c>
      <c r="Q62" s="106">
        <f t="shared" si="9"/>
        <v>0</v>
      </c>
      <c r="R62" s="68"/>
      <c r="S62" s="68"/>
    </row>
    <row r="63" spans="1:19" ht="11.25" outlineLevel="3">
      <c r="A63" s="99"/>
      <c r="B63" s="100"/>
      <c r="C63" s="101">
        <v>21</v>
      </c>
      <c r="D63" s="102" t="s">
        <v>46</v>
      </c>
      <c r="E63" s="103" t="s">
        <v>120</v>
      </c>
      <c r="F63" s="104" t="s">
        <v>121</v>
      </c>
      <c r="G63" s="102" t="s">
        <v>52</v>
      </c>
      <c r="H63" s="105">
        <v>1529</v>
      </c>
      <c r="I63" s="109"/>
      <c r="J63" s="106">
        <f t="shared" si="5"/>
        <v>0</v>
      </c>
      <c r="K63" s="105"/>
      <c r="L63" s="105">
        <f t="shared" si="6"/>
        <v>0</v>
      </c>
      <c r="M63" s="105"/>
      <c r="N63" s="105">
        <f t="shared" si="7"/>
        <v>0</v>
      </c>
      <c r="O63" s="106">
        <v>21</v>
      </c>
      <c r="P63" s="106">
        <f t="shared" si="8"/>
        <v>0</v>
      </c>
      <c r="Q63" s="106">
        <f t="shared" si="9"/>
        <v>0</v>
      </c>
      <c r="R63" s="68"/>
      <c r="S63" s="68"/>
    </row>
    <row r="64" spans="1:19" ht="11.25" outlineLevel="3">
      <c r="A64" s="99"/>
      <c r="B64" s="100"/>
      <c r="C64" s="101">
        <v>22</v>
      </c>
      <c r="D64" s="102" t="s">
        <v>46</v>
      </c>
      <c r="E64" s="103" t="s">
        <v>120</v>
      </c>
      <c r="F64" s="104" t="s">
        <v>121</v>
      </c>
      <c r="G64" s="102" t="s">
        <v>52</v>
      </c>
      <c r="H64" s="105">
        <v>1529</v>
      </c>
      <c r="I64" s="109"/>
      <c r="J64" s="106">
        <f t="shared" si="5"/>
        <v>0</v>
      </c>
      <c r="K64" s="105"/>
      <c r="L64" s="105">
        <f t="shared" si="6"/>
        <v>0</v>
      </c>
      <c r="M64" s="105"/>
      <c r="N64" s="105">
        <f t="shared" si="7"/>
        <v>0</v>
      </c>
      <c r="O64" s="106">
        <v>21</v>
      </c>
      <c r="P64" s="106">
        <f t="shared" si="8"/>
        <v>0</v>
      </c>
      <c r="Q64" s="106">
        <f t="shared" si="9"/>
        <v>0</v>
      </c>
      <c r="R64" s="68"/>
      <c r="S64" s="68"/>
    </row>
    <row r="65" spans="1:19" ht="11.25" outlineLevel="3">
      <c r="A65" s="99"/>
      <c r="B65" s="100"/>
      <c r="C65" s="101">
        <v>23</v>
      </c>
      <c r="D65" s="102" t="s">
        <v>46</v>
      </c>
      <c r="E65" s="103" t="s">
        <v>128</v>
      </c>
      <c r="F65" s="104" t="s">
        <v>129</v>
      </c>
      <c r="G65" s="102" t="s">
        <v>52</v>
      </c>
      <c r="H65" s="105">
        <v>1529</v>
      </c>
      <c r="I65" s="109"/>
      <c r="J65" s="106">
        <f t="shared" si="5"/>
        <v>0</v>
      </c>
      <c r="K65" s="105"/>
      <c r="L65" s="105">
        <f t="shared" si="6"/>
        <v>0</v>
      </c>
      <c r="M65" s="105"/>
      <c r="N65" s="105">
        <f t="shared" si="7"/>
        <v>0</v>
      </c>
      <c r="O65" s="106">
        <v>21</v>
      </c>
      <c r="P65" s="106">
        <f t="shared" si="8"/>
        <v>0</v>
      </c>
      <c r="Q65" s="106">
        <f t="shared" si="9"/>
        <v>0</v>
      </c>
      <c r="R65" s="68"/>
      <c r="S65" s="68"/>
    </row>
    <row r="66" spans="1:19" ht="11.25" outlineLevel="3">
      <c r="A66" s="99"/>
      <c r="B66" s="100"/>
      <c r="C66" s="101">
        <v>24</v>
      </c>
      <c r="D66" s="102" t="s">
        <v>46</v>
      </c>
      <c r="E66" s="103" t="s">
        <v>144</v>
      </c>
      <c r="F66" s="104" t="s">
        <v>145</v>
      </c>
      <c r="G66" s="102" t="s">
        <v>55</v>
      </c>
      <c r="H66" s="105">
        <v>22</v>
      </c>
      <c r="I66" s="109"/>
      <c r="J66" s="106">
        <f t="shared" si="5"/>
        <v>0</v>
      </c>
      <c r="K66" s="105">
        <v>0.0036</v>
      </c>
      <c r="L66" s="105">
        <f t="shared" si="6"/>
        <v>0.07919999999999999</v>
      </c>
      <c r="M66" s="105"/>
      <c r="N66" s="105">
        <f t="shared" si="7"/>
        <v>0</v>
      </c>
      <c r="O66" s="106">
        <v>21</v>
      </c>
      <c r="P66" s="106">
        <f t="shared" si="8"/>
        <v>0</v>
      </c>
      <c r="Q66" s="106">
        <f t="shared" si="9"/>
        <v>0</v>
      </c>
      <c r="R66" s="68"/>
      <c r="S66" s="68"/>
    </row>
    <row r="67" spans="2:17" ht="8.25" outlineLevel="3">
      <c r="B67" s="57"/>
      <c r="C67" s="57"/>
      <c r="D67" s="57"/>
      <c r="E67" s="57"/>
      <c r="F67" s="57"/>
      <c r="G67" s="57"/>
      <c r="H67" s="57"/>
      <c r="I67" s="68"/>
      <c r="J67" s="68"/>
      <c r="K67" s="57"/>
      <c r="L67" s="57"/>
      <c r="M67" s="57"/>
      <c r="N67" s="57"/>
      <c r="O67" s="57"/>
      <c r="P67" s="68"/>
      <c r="Q67" s="68"/>
    </row>
    <row r="68" spans="1:19" ht="11.25" outlineLevel="2">
      <c r="A68" s="89" t="s">
        <v>25</v>
      </c>
      <c r="B68" s="90">
        <v>3</v>
      </c>
      <c r="C68" s="91"/>
      <c r="D68" s="92" t="s">
        <v>45</v>
      </c>
      <c r="E68" s="92"/>
      <c r="F68" s="93" t="s">
        <v>26</v>
      </c>
      <c r="G68" s="92"/>
      <c r="H68" s="94"/>
      <c r="I68" s="95"/>
      <c r="J68" s="96">
        <f>SUBTOTAL(9,J69:J72)</f>
        <v>0</v>
      </c>
      <c r="K68" s="94"/>
      <c r="L68" s="97">
        <f>SUBTOTAL(9,L69:L72)</f>
        <v>3.0079900000000004</v>
      </c>
      <c r="M68" s="94"/>
      <c r="N68" s="97">
        <f>SUBTOTAL(9,N69:N72)</f>
        <v>0</v>
      </c>
      <c r="O68" s="98"/>
      <c r="P68" s="96">
        <f>SUBTOTAL(9,P69:P72)</f>
        <v>0</v>
      </c>
      <c r="Q68" s="96">
        <f>SUBTOTAL(9,Q69:Q72)</f>
        <v>0</v>
      </c>
      <c r="R68" s="68"/>
      <c r="S68" s="68"/>
    </row>
    <row r="69" spans="1:19" ht="11.25" outlineLevel="3">
      <c r="A69" s="99"/>
      <c r="B69" s="100"/>
      <c r="C69" s="101">
        <v>1</v>
      </c>
      <c r="D69" s="102" t="s">
        <v>46</v>
      </c>
      <c r="E69" s="103" t="s">
        <v>146</v>
      </c>
      <c r="F69" s="104" t="s">
        <v>147</v>
      </c>
      <c r="G69" s="102" t="s">
        <v>49</v>
      </c>
      <c r="H69" s="105">
        <v>2</v>
      </c>
      <c r="I69" s="109"/>
      <c r="J69" s="106">
        <f>H69*I69</f>
        <v>0</v>
      </c>
      <c r="K69" s="105">
        <v>0.4208</v>
      </c>
      <c r="L69" s="105">
        <f>H69*K69</f>
        <v>0.8416</v>
      </c>
      <c r="M69" s="105"/>
      <c r="N69" s="105">
        <f>H69*M69</f>
        <v>0</v>
      </c>
      <c r="O69" s="106">
        <v>21</v>
      </c>
      <c r="P69" s="106">
        <f>J69*(O69/100)</f>
        <v>0</v>
      </c>
      <c r="Q69" s="106">
        <f>J69+P69</f>
        <v>0</v>
      </c>
      <c r="R69" s="68"/>
      <c r="S69" s="68"/>
    </row>
    <row r="70" spans="1:19" ht="22.5" outlineLevel="3">
      <c r="A70" s="99"/>
      <c r="B70" s="100"/>
      <c r="C70" s="101">
        <v>2</v>
      </c>
      <c r="D70" s="102" t="s">
        <v>46</v>
      </c>
      <c r="E70" s="103" t="s">
        <v>148</v>
      </c>
      <c r="F70" s="104" t="s">
        <v>149</v>
      </c>
      <c r="G70" s="102" t="s">
        <v>49</v>
      </c>
      <c r="H70" s="105">
        <v>3</v>
      </c>
      <c r="I70" s="109"/>
      <c r="J70" s="106">
        <f>H70*I70</f>
        <v>0</v>
      </c>
      <c r="K70" s="105">
        <v>0.31108</v>
      </c>
      <c r="L70" s="105">
        <f>H70*K70</f>
        <v>0.9332400000000001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1:19" ht="11.25" outlineLevel="3">
      <c r="A71" s="99"/>
      <c r="B71" s="100"/>
      <c r="C71" s="101">
        <v>3</v>
      </c>
      <c r="D71" s="102" t="s">
        <v>46</v>
      </c>
      <c r="E71" s="103" t="s">
        <v>150</v>
      </c>
      <c r="F71" s="104" t="s">
        <v>151</v>
      </c>
      <c r="G71" s="102" t="s">
        <v>49</v>
      </c>
      <c r="H71" s="105">
        <v>5</v>
      </c>
      <c r="I71" s="109"/>
      <c r="J71" s="106">
        <f>H71*I71</f>
        <v>0</v>
      </c>
      <c r="K71" s="105">
        <v>0.24663</v>
      </c>
      <c r="L71" s="105">
        <f>H71*K71</f>
        <v>1.23315</v>
      </c>
      <c r="M71" s="105"/>
      <c r="N71" s="105">
        <f>H71*M71</f>
        <v>0</v>
      </c>
      <c r="O71" s="106">
        <v>21</v>
      </c>
      <c r="P71" s="106">
        <f>J71*(O71/100)</f>
        <v>0</v>
      </c>
      <c r="Q71" s="106">
        <f>J71+P71</f>
        <v>0</v>
      </c>
      <c r="R71" s="68"/>
      <c r="S71" s="68"/>
    </row>
    <row r="72" spans="2:17" ht="8.25" outlineLevel="3">
      <c r="B72" s="57"/>
      <c r="C72" s="57"/>
      <c r="D72" s="57"/>
      <c r="E72" s="57"/>
      <c r="F72" s="57"/>
      <c r="G72" s="57"/>
      <c r="H72" s="57"/>
      <c r="I72" s="68"/>
      <c r="J72" s="68"/>
      <c r="K72" s="57"/>
      <c r="L72" s="57"/>
      <c r="M72" s="57"/>
      <c r="N72" s="57"/>
      <c r="O72" s="57"/>
      <c r="P72" s="68"/>
      <c r="Q72" s="68"/>
    </row>
    <row r="73" spans="1:19" ht="11.25" outlineLevel="2">
      <c r="A73" s="89" t="s">
        <v>27</v>
      </c>
      <c r="B73" s="90">
        <v>3</v>
      </c>
      <c r="C73" s="91"/>
      <c r="D73" s="92" t="s">
        <v>45</v>
      </c>
      <c r="E73" s="92"/>
      <c r="F73" s="93" t="s">
        <v>28</v>
      </c>
      <c r="G73" s="92"/>
      <c r="H73" s="94"/>
      <c r="I73" s="95"/>
      <c r="J73" s="96">
        <f>SUBTOTAL(9,J74:J99)</f>
        <v>0</v>
      </c>
      <c r="K73" s="94"/>
      <c r="L73" s="97">
        <f>SUBTOTAL(9,L74:L99)</f>
        <v>238.56797699999998</v>
      </c>
      <c r="M73" s="94"/>
      <c r="N73" s="97">
        <f>SUBTOTAL(9,N74:N99)</f>
        <v>107.672</v>
      </c>
      <c r="O73" s="98"/>
      <c r="P73" s="96">
        <f>SUBTOTAL(9,P74:P99)</f>
        <v>0</v>
      </c>
      <c r="Q73" s="96">
        <f>SUBTOTAL(9,Q74:Q99)</f>
        <v>0</v>
      </c>
      <c r="R73" s="68"/>
      <c r="S73" s="68"/>
    </row>
    <row r="74" spans="1:19" ht="11.25" outlineLevel="3">
      <c r="A74" s="99"/>
      <c r="B74" s="100"/>
      <c r="C74" s="101">
        <v>1</v>
      </c>
      <c r="D74" s="102" t="s">
        <v>46</v>
      </c>
      <c r="E74" s="103" t="s">
        <v>152</v>
      </c>
      <c r="F74" s="104" t="s">
        <v>153</v>
      </c>
      <c r="G74" s="102" t="s">
        <v>55</v>
      </c>
      <c r="H74" s="105">
        <v>22</v>
      </c>
      <c r="I74" s="109"/>
      <c r="J74" s="106">
        <f aca="true" t="shared" si="10" ref="J74:J98">H74*I74</f>
        <v>0</v>
      </c>
      <c r="K74" s="105"/>
      <c r="L74" s="105">
        <f aca="true" t="shared" si="11" ref="L74:L98">H74*K74</f>
        <v>0</v>
      </c>
      <c r="M74" s="105"/>
      <c r="N74" s="105">
        <f aca="true" t="shared" si="12" ref="N74:N98">H74*M74</f>
        <v>0</v>
      </c>
      <c r="O74" s="106">
        <v>21</v>
      </c>
      <c r="P74" s="106">
        <f aca="true" t="shared" si="13" ref="P74:P98">J74*(O74/100)</f>
        <v>0</v>
      </c>
      <c r="Q74" s="106">
        <f aca="true" t="shared" si="14" ref="Q74:Q98">J74+P74</f>
        <v>0</v>
      </c>
      <c r="R74" s="68"/>
      <c r="S74" s="68"/>
    </row>
    <row r="75" spans="1:19" ht="11.25" outlineLevel="3">
      <c r="A75" s="99"/>
      <c r="B75" s="100"/>
      <c r="C75" s="101">
        <v>2</v>
      </c>
      <c r="D75" s="102" t="s">
        <v>46</v>
      </c>
      <c r="E75" s="103" t="s">
        <v>154</v>
      </c>
      <c r="F75" s="104" t="s">
        <v>155</v>
      </c>
      <c r="G75" s="102" t="s">
        <v>70</v>
      </c>
      <c r="H75" s="105">
        <v>53.75</v>
      </c>
      <c r="I75" s="109"/>
      <c r="J75" s="106">
        <f t="shared" si="10"/>
        <v>0</v>
      </c>
      <c r="K75" s="105"/>
      <c r="L75" s="105">
        <f t="shared" si="11"/>
        <v>0</v>
      </c>
      <c r="M75" s="105">
        <v>2</v>
      </c>
      <c r="N75" s="105">
        <f t="shared" si="12"/>
        <v>107.5</v>
      </c>
      <c r="O75" s="106">
        <v>21</v>
      </c>
      <c r="P75" s="106">
        <f t="shared" si="13"/>
        <v>0</v>
      </c>
      <c r="Q75" s="106">
        <f t="shared" si="14"/>
        <v>0</v>
      </c>
      <c r="R75" s="68"/>
      <c r="S75" s="68"/>
    </row>
    <row r="76" spans="1:19" ht="11.25" outlineLevel="3">
      <c r="A76" s="99"/>
      <c r="B76" s="100"/>
      <c r="C76" s="101">
        <v>3</v>
      </c>
      <c r="D76" s="102" t="s">
        <v>46</v>
      </c>
      <c r="E76" s="103" t="s">
        <v>156</v>
      </c>
      <c r="F76" s="104" t="s">
        <v>157</v>
      </c>
      <c r="G76" s="102" t="s">
        <v>49</v>
      </c>
      <c r="H76" s="105">
        <v>2</v>
      </c>
      <c r="I76" s="109"/>
      <c r="J76" s="106">
        <f t="shared" si="10"/>
        <v>0</v>
      </c>
      <c r="K76" s="105"/>
      <c r="L76" s="105">
        <f t="shared" si="11"/>
        <v>0</v>
      </c>
      <c r="M76" s="105">
        <v>0.082</v>
      </c>
      <c r="N76" s="105">
        <f t="shared" si="12"/>
        <v>0.164</v>
      </c>
      <c r="O76" s="106">
        <v>21</v>
      </c>
      <c r="P76" s="106">
        <f t="shared" si="13"/>
        <v>0</v>
      </c>
      <c r="Q76" s="106">
        <f t="shared" si="14"/>
        <v>0</v>
      </c>
      <c r="R76" s="68"/>
      <c r="S76" s="68"/>
    </row>
    <row r="77" spans="1:19" ht="11.25" outlineLevel="3">
      <c r="A77" s="99"/>
      <c r="B77" s="100"/>
      <c r="C77" s="101">
        <v>4</v>
      </c>
      <c r="D77" s="102" t="s">
        <v>46</v>
      </c>
      <c r="E77" s="103" t="s">
        <v>158</v>
      </c>
      <c r="F77" s="104" t="s">
        <v>159</v>
      </c>
      <c r="G77" s="102" t="s">
        <v>49</v>
      </c>
      <c r="H77" s="105">
        <v>2</v>
      </c>
      <c r="I77" s="109"/>
      <c r="J77" s="106">
        <f t="shared" si="10"/>
        <v>0</v>
      </c>
      <c r="K77" s="105"/>
      <c r="L77" s="105">
        <f t="shared" si="11"/>
        <v>0</v>
      </c>
      <c r="M77" s="105">
        <v>0.004</v>
      </c>
      <c r="N77" s="105">
        <f t="shared" si="12"/>
        <v>0.008</v>
      </c>
      <c r="O77" s="106">
        <v>21</v>
      </c>
      <c r="P77" s="106">
        <f t="shared" si="13"/>
        <v>0</v>
      </c>
      <c r="Q77" s="106">
        <f t="shared" si="14"/>
        <v>0</v>
      </c>
      <c r="R77" s="68"/>
      <c r="S77" s="68"/>
    </row>
    <row r="78" spans="1:19" ht="11.25" outlineLevel="3">
      <c r="A78" s="99"/>
      <c r="B78" s="100"/>
      <c r="C78" s="101">
        <v>5</v>
      </c>
      <c r="D78" s="102" t="s">
        <v>46</v>
      </c>
      <c r="E78" s="103" t="s">
        <v>160</v>
      </c>
      <c r="F78" s="104" t="s">
        <v>161</v>
      </c>
      <c r="G78" s="102" t="s">
        <v>49</v>
      </c>
      <c r="H78" s="105">
        <v>5</v>
      </c>
      <c r="I78" s="109"/>
      <c r="J78" s="106">
        <f t="shared" si="10"/>
        <v>0</v>
      </c>
      <c r="K78" s="105">
        <v>0.11276</v>
      </c>
      <c r="L78" s="105">
        <f t="shared" si="11"/>
        <v>0.5638</v>
      </c>
      <c r="M78" s="105"/>
      <c r="N78" s="105">
        <f t="shared" si="12"/>
        <v>0</v>
      </c>
      <c r="O78" s="106">
        <v>21</v>
      </c>
      <c r="P78" s="106">
        <f t="shared" si="13"/>
        <v>0</v>
      </c>
      <c r="Q78" s="106">
        <f t="shared" si="14"/>
        <v>0</v>
      </c>
      <c r="R78" s="68"/>
      <c r="S78" s="68"/>
    </row>
    <row r="79" spans="1:19" ht="11.25" outlineLevel="3">
      <c r="A79" s="99"/>
      <c r="B79" s="100"/>
      <c r="C79" s="101">
        <v>6</v>
      </c>
      <c r="D79" s="102" t="s">
        <v>96</v>
      </c>
      <c r="E79" s="103" t="s">
        <v>162</v>
      </c>
      <c r="F79" s="104" t="s">
        <v>163</v>
      </c>
      <c r="G79" s="102" t="s">
        <v>49</v>
      </c>
      <c r="H79" s="105">
        <v>5</v>
      </c>
      <c r="I79" s="109"/>
      <c r="J79" s="106">
        <f t="shared" si="10"/>
        <v>0</v>
      </c>
      <c r="K79" s="105">
        <v>0.0033</v>
      </c>
      <c r="L79" s="105">
        <f t="shared" si="11"/>
        <v>0.0165</v>
      </c>
      <c r="M79" s="105"/>
      <c r="N79" s="105">
        <f t="shared" si="12"/>
        <v>0</v>
      </c>
      <c r="O79" s="106">
        <v>21</v>
      </c>
      <c r="P79" s="106">
        <f t="shared" si="13"/>
        <v>0</v>
      </c>
      <c r="Q79" s="106">
        <f t="shared" si="14"/>
        <v>0</v>
      </c>
      <c r="R79" s="68"/>
      <c r="S79" s="68"/>
    </row>
    <row r="80" spans="1:19" ht="11.25" outlineLevel="3">
      <c r="A80" s="99"/>
      <c r="B80" s="100"/>
      <c r="C80" s="101">
        <v>7</v>
      </c>
      <c r="D80" s="102" t="s">
        <v>96</v>
      </c>
      <c r="E80" s="103" t="s">
        <v>164</v>
      </c>
      <c r="F80" s="104" t="s">
        <v>165</v>
      </c>
      <c r="G80" s="102" t="s">
        <v>49</v>
      </c>
      <c r="H80" s="105">
        <v>5</v>
      </c>
      <c r="I80" s="109"/>
      <c r="J80" s="106">
        <f t="shared" si="10"/>
        <v>0</v>
      </c>
      <c r="K80" s="105">
        <v>0.0065</v>
      </c>
      <c r="L80" s="105">
        <f t="shared" si="11"/>
        <v>0.0325</v>
      </c>
      <c r="M80" s="105"/>
      <c r="N80" s="105">
        <f t="shared" si="12"/>
        <v>0</v>
      </c>
      <c r="O80" s="106">
        <v>21</v>
      </c>
      <c r="P80" s="106">
        <f t="shared" si="13"/>
        <v>0</v>
      </c>
      <c r="Q80" s="106">
        <f t="shared" si="14"/>
        <v>0</v>
      </c>
      <c r="R80" s="68"/>
      <c r="S80" s="68"/>
    </row>
    <row r="81" spans="1:19" ht="11.25" outlineLevel="3">
      <c r="A81" s="99"/>
      <c r="B81" s="100"/>
      <c r="C81" s="101">
        <v>8</v>
      </c>
      <c r="D81" s="102" t="s">
        <v>96</v>
      </c>
      <c r="E81" s="103" t="s">
        <v>166</v>
      </c>
      <c r="F81" s="104" t="s">
        <v>167</v>
      </c>
      <c r="G81" s="102" t="s">
        <v>49</v>
      </c>
      <c r="H81" s="105">
        <v>5</v>
      </c>
      <c r="I81" s="109"/>
      <c r="J81" s="106">
        <f t="shared" si="10"/>
        <v>0</v>
      </c>
      <c r="K81" s="105">
        <v>0.00015</v>
      </c>
      <c r="L81" s="105">
        <f t="shared" si="11"/>
        <v>0.0007499999999999999</v>
      </c>
      <c r="M81" s="105"/>
      <c r="N81" s="105">
        <f t="shared" si="12"/>
        <v>0</v>
      </c>
      <c r="O81" s="106">
        <v>21</v>
      </c>
      <c r="P81" s="106">
        <f t="shared" si="13"/>
        <v>0</v>
      </c>
      <c r="Q81" s="106">
        <f t="shared" si="14"/>
        <v>0</v>
      </c>
      <c r="R81" s="68"/>
      <c r="S81" s="68"/>
    </row>
    <row r="82" spans="1:19" ht="11.25" outlineLevel="3">
      <c r="A82" s="99"/>
      <c r="B82" s="100"/>
      <c r="C82" s="101">
        <v>9</v>
      </c>
      <c r="D82" s="102" t="s">
        <v>46</v>
      </c>
      <c r="E82" s="103" t="s">
        <v>168</v>
      </c>
      <c r="F82" s="104" t="s">
        <v>169</v>
      </c>
      <c r="G82" s="102" t="s">
        <v>49</v>
      </c>
      <c r="H82" s="105">
        <v>6</v>
      </c>
      <c r="I82" s="109"/>
      <c r="J82" s="106">
        <f t="shared" si="10"/>
        <v>0</v>
      </c>
      <c r="K82" s="105">
        <v>0.0007</v>
      </c>
      <c r="L82" s="105">
        <f t="shared" si="11"/>
        <v>0.0042</v>
      </c>
      <c r="M82" s="105"/>
      <c r="N82" s="105">
        <f t="shared" si="12"/>
        <v>0</v>
      </c>
      <c r="O82" s="106">
        <v>21</v>
      </c>
      <c r="P82" s="106">
        <f t="shared" si="13"/>
        <v>0</v>
      </c>
      <c r="Q82" s="106">
        <f t="shared" si="14"/>
        <v>0</v>
      </c>
      <c r="R82" s="68"/>
      <c r="S82" s="68"/>
    </row>
    <row r="83" spans="1:19" ht="11.25" outlineLevel="3">
      <c r="A83" s="99"/>
      <c r="B83" s="100"/>
      <c r="C83" s="101">
        <v>10</v>
      </c>
      <c r="D83" s="102" t="s">
        <v>96</v>
      </c>
      <c r="E83" s="103" t="s">
        <v>170</v>
      </c>
      <c r="F83" s="104" t="s">
        <v>171</v>
      </c>
      <c r="G83" s="102" t="s">
        <v>49</v>
      </c>
      <c r="H83" s="105">
        <v>1</v>
      </c>
      <c r="I83" s="109"/>
      <c r="J83" s="106">
        <f t="shared" si="10"/>
        <v>0</v>
      </c>
      <c r="K83" s="105">
        <v>0.0026</v>
      </c>
      <c r="L83" s="105">
        <f t="shared" si="11"/>
        <v>0.0026</v>
      </c>
      <c r="M83" s="105"/>
      <c r="N83" s="105">
        <f t="shared" si="12"/>
        <v>0</v>
      </c>
      <c r="O83" s="106">
        <v>21</v>
      </c>
      <c r="P83" s="106">
        <f t="shared" si="13"/>
        <v>0</v>
      </c>
      <c r="Q83" s="106">
        <f t="shared" si="14"/>
        <v>0</v>
      </c>
      <c r="R83" s="68"/>
      <c r="S83" s="68"/>
    </row>
    <row r="84" spans="1:19" ht="11.25" outlineLevel="3">
      <c r="A84" s="99"/>
      <c r="B84" s="100"/>
      <c r="C84" s="101">
        <v>11</v>
      </c>
      <c r="D84" s="102" t="s">
        <v>96</v>
      </c>
      <c r="E84" s="103" t="s">
        <v>172</v>
      </c>
      <c r="F84" s="104" t="s">
        <v>173</v>
      </c>
      <c r="G84" s="102" t="s">
        <v>49</v>
      </c>
      <c r="H84" s="105">
        <v>2</v>
      </c>
      <c r="I84" s="109"/>
      <c r="J84" s="106">
        <f t="shared" si="10"/>
        <v>0</v>
      </c>
      <c r="K84" s="105">
        <v>0.0035</v>
      </c>
      <c r="L84" s="105">
        <f t="shared" si="11"/>
        <v>0.007</v>
      </c>
      <c r="M84" s="105"/>
      <c r="N84" s="105">
        <f t="shared" si="12"/>
        <v>0</v>
      </c>
      <c r="O84" s="106">
        <v>21</v>
      </c>
      <c r="P84" s="106">
        <f t="shared" si="13"/>
        <v>0</v>
      </c>
      <c r="Q84" s="106">
        <f t="shared" si="14"/>
        <v>0</v>
      </c>
      <c r="R84" s="68"/>
      <c r="S84" s="68"/>
    </row>
    <row r="85" spans="1:19" ht="11.25" outlineLevel="3">
      <c r="A85" s="99"/>
      <c r="B85" s="100"/>
      <c r="C85" s="101">
        <v>12</v>
      </c>
      <c r="D85" s="102" t="s">
        <v>96</v>
      </c>
      <c r="E85" s="103" t="s">
        <v>174</v>
      </c>
      <c r="F85" s="104" t="s">
        <v>175</v>
      </c>
      <c r="G85" s="102" t="s">
        <v>49</v>
      </c>
      <c r="H85" s="105">
        <v>2</v>
      </c>
      <c r="I85" s="109"/>
      <c r="J85" s="106">
        <f t="shared" si="10"/>
        <v>0</v>
      </c>
      <c r="K85" s="105">
        <v>0.0013</v>
      </c>
      <c r="L85" s="105">
        <f t="shared" si="11"/>
        <v>0.0026</v>
      </c>
      <c r="M85" s="105"/>
      <c r="N85" s="105">
        <f t="shared" si="12"/>
        <v>0</v>
      </c>
      <c r="O85" s="106">
        <v>21</v>
      </c>
      <c r="P85" s="106">
        <f t="shared" si="13"/>
        <v>0</v>
      </c>
      <c r="Q85" s="106">
        <f t="shared" si="14"/>
        <v>0</v>
      </c>
      <c r="R85" s="68"/>
      <c r="S85" s="68"/>
    </row>
    <row r="86" spans="1:19" ht="11.25" outlineLevel="3">
      <c r="A86" s="99"/>
      <c r="B86" s="100"/>
      <c r="C86" s="101">
        <v>13</v>
      </c>
      <c r="D86" s="102" t="s">
        <v>96</v>
      </c>
      <c r="E86" s="103" t="s">
        <v>176</v>
      </c>
      <c r="F86" s="104" t="s">
        <v>177</v>
      </c>
      <c r="G86" s="102" t="s">
        <v>49</v>
      </c>
      <c r="H86" s="105">
        <v>1</v>
      </c>
      <c r="I86" s="109"/>
      <c r="J86" s="106">
        <f t="shared" si="10"/>
        <v>0</v>
      </c>
      <c r="K86" s="105">
        <v>0.0017</v>
      </c>
      <c r="L86" s="105">
        <f t="shared" si="11"/>
        <v>0.0017</v>
      </c>
      <c r="M86" s="105"/>
      <c r="N86" s="105">
        <f t="shared" si="12"/>
        <v>0</v>
      </c>
      <c r="O86" s="106">
        <v>21</v>
      </c>
      <c r="P86" s="106">
        <f t="shared" si="13"/>
        <v>0</v>
      </c>
      <c r="Q86" s="106">
        <f t="shared" si="14"/>
        <v>0</v>
      </c>
      <c r="R86" s="68"/>
      <c r="S86" s="68"/>
    </row>
    <row r="87" spans="1:19" ht="11.25" outlineLevel="3">
      <c r="A87" s="99"/>
      <c r="B87" s="100"/>
      <c r="C87" s="101">
        <v>14</v>
      </c>
      <c r="D87" s="102" t="s">
        <v>46</v>
      </c>
      <c r="E87" s="103" t="s">
        <v>178</v>
      </c>
      <c r="F87" s="104" t="s">
        <v>179</v>
      </c>
      <c r="G87" s="102" t="s">
        <v>55</v>
      </c>
      <c r="H87" s="105">
        <v>270</v>
      </c>
      <c r="I87" s="109"/>
      <c r="J87" s="106">
        <f t="shared" si="10"/>
        <v>0</v>
      </c>
      <c r="K87" s="105">
        <v>0.00033</v>
      </c>
      <c r="L87" s="105">
        <f t="shared" si="11"/>
        <v>0.0891</v>
      </c>
      <c r="M87" s="105"/>
      <c r="N87" s="105">
        <f t="shared" si="12"/>
        <v>0</v>
      </c>
      <c r="O87" s="106">
        <v>21</v>
      </c>
      <c r="P87" s="106">
        <f t="shared" si="13"/>
        <v>0</v>
      </c>
      <c r="Q87" s="106">
        <f t="shared" si="14"/>
        <v>0</v>
      </c>
      <c r="R87" s="68"/>
      <c r="S87" s="68"/>
    </row>
    <row r="88" spans="1:19" ht="11.25" outlineLevel="3">
      <c r="A88" s="99"/>
      <c r="B88" s="100"/>
      <c r="C88" s="101">
        <v>15</v>
      </c>
      <c r="D88" s="102" t="s">
        <v>46</v>
      </c>
      <c r="E88" s="103" t="s">
        <v>180</v>
      </c>
      <c r="F88" s="104" t="s">
        <v>181</v>
      </c>
      <c r="G88" s="102" t="s">
        <v>55</v>
      </c>
      <c r="H88" s="105">
        <v>9</v>
      </c>
      <c r="I88" s="109"/>
      <c r="J88" s="106">
        <f t="shared" si="10"/>
        <v>0</v>
      </c>
      <c r="K88" s="105">
        <v>0.00011</v>
      </c>
      <c r="L88" s="105">
        <f t="shared" si="11"/>
        <v>0.00099</v>
      </c>
      <c r="M88" s="105"/>
      <c r="N88" s="105">
        <f t="shared" si="12"/>
        <v>0</v>
      </c>
      <c r="O88" s="106">
        <v>21</v>
      </c>
      <c r="P88" s="106">
        <f t="shared" si="13"/>
        <v>0</v>
      </c>
      <c r="Q88" s="106">
        <f t="shared" si="14"/>
        <v>0</v>
      </c>
      <c r="R88" s="68"/>
      <c r="S88" s="68"/>
    </row>
    <row r="89" spans="1:19" ht="11.25" outlineLevel="3">
      <c r="A89" s="99"/>
      <c r="B89" s="100"/>
      <c r="C89" s="101">
        <v>16</v>
      </c>
      <c r="D89" s="102" t="s">
        <v>46</v>
      </c>
      <c r="E89" s="103" t="s">
        <v>182</v>
      </c>
      <c r="F89" s="104" t="s">
        <v>183</v>
      </c>
      <c r="G89" s="102" t="s">
        <v>55</v>
      </c>
      <c r="H89" s="105">
        <v>279</v>
      </c>
      <c r="I89" s="109"/>
      <c r="J89" s="106">
        <f t="shared" si="10"/>
        <v>0</v>
      </c>
      <c r="K89" s="105"/>
      <c r="L89" s="105">
        <f t="shared" si="11"/>
        <v>0</v>
      </c>
      <c r="M89" s="105"/>
      <c r="N89" s="105">
        <f t="shared" si="12"/>
        <v>0</v>
      </c>
      <c r="O89" s="106">
        <v>21</v>
      </c>
      <c r="P89" s="106">
        <f t="shared" si="13"/>
        <v>0</v>
      </c>
      <c r="Q89" s="106">
        <f t="shared" si="14"/>
        <v>0</v>
      </c>
      <c r="R89" s="68"/>
      <c r="S89" s="68"/>
    </row>
    <row r="90" spans="1:19" ht="11.25" outlineLevel="3">
      <c r="A90" s="99"/>
      <c r="B90" s="100"/>
      <c r="C90" s="101">
        <v>17</v>
      </c>
      <c r="D90" s="102" t="s">
        <v>46</v>
      </c>
      <c r="E90" s="103" t="s">
        <v>184</v>
      </c>
      <c r="F90" s="104" t="s">
        <v>185</v>
      </c>
      <c r="G90" s="102" t="s">
        <v>52</v>
      </c>
      <c r="H90" s="105">
        <v>3</v>
      </c>
      <c r="I90" s="109"/>
      <c r="J90" s="106">
        <f t="shared" si="10"/>
        <v>0</v>
      </c>
      <c r="K90" s="105">
        <v>0.0026</v>
      </c>
      <c r="L90" s="105">
        <f t="shared" si="11"/>
        <v>0.0078</v>
      </c>
      <c r="M90" s="105"/>
      <c r="N90" s="105">
        <f t="shared" si="12"/>
        <v>0</v>
      </c>
      <c r="O90" s="106">
        <v>21</v>
      </c>
      <c r="P90" s="106">
        <f t="shared" si="13"/>
        <v>0</v>
      </c>
      <c r="Q90" s="106">
        <f t="shared" si="14"/>
        <v>0</v>
      </c>
      <c r="R90" s="68"/>
      <c r="S90" s="68"/>
    </row>
    <row r="91" spans="1:19" ht="11.25" outlineLevel="3">
      <c r="A91" s="99"/>
      <c r="B91" s="100"/>
      <c r="C91" s="101">
        <v>18</v>
      </c>
      <c r="D91" s="102" t="s">
        <v>46</v>
      </c>
      <c r="E91" s="103" t="s">
        <v>186</v>
      </c>
      <c r="F91" s="104" t="s">
        <v>187</v>
      </c>
      <c r="G91" s="102" t="s">
        <v>52</v>
      </c>
      <c r="H91" s="105">
        <v>3</v>
      </c>
      <c r="I91" s="109"/>
      <c r="J91" s="106">
        <f t="shared" si="10"/>
        <v>0</v>
      </c>
      <c r="K91" s="105">
        <v>1E-05</v>
      </c>
      <c r="L91" s="105">
        <f t="shared" si="11"/>
        <v>3.0000000000000004E-05</v>
      </c>
      <c r="M91" s="105"/>
      <c r="N91" s="105">
        <f t="shared" si="12"/>
        <v>0</v>
      </c>
      <c r="O91" s="106">
        <v>21</v>
      </c>
      <c r="P91" s="106">
        <f t="shared" si="13"/>
        <v>0</v>
      </c>
      <c r="Q91" s="106">
        <f t="shared" si="14"/>
        <v>0</v>
      </c>
      <c r="R91" s="68"/>
      <c r="S91" s="68"/>
    </row>
    <row r="92" spans="1:19" ht="11.25" outlineLevel="3">
      <c r="A92" s="99"/>
      <c r="B92" s="100"/>
      <c r="C92" s="101">
        <v>19</v>
      </c>
      <c r="D92" s="102" t="s">
        <v>46</v>
      </c>
      <c r="E92" s="103" t="s">
        <v>188</v>
      </c>
      <c r="F92" s="104" t="s">
        <v>189</v>
      </c>
      <c r="G92" s="102" t="s">
        <v>55</v>
      </c>
      <c r="H92" s="105">
        <v>314</v>
      </c>
      <c r="I92" s="109"/>
      <c r="J92" s="106">
        <f t="shared" si="10"/>
        <v>0</v>
      </c>
      <c r="K92" s="105">
        <v>0.1554</v>
      </c>
      <c r="L92" s="105">
        <f t="shared" si="11"/>
        <v>48.7956</v>
      </c>
      <c r="M92" s="105"/>
      <c r="N92" s="105">
        <f t="shared" si="12"/>
        <v>0</v>
      </c>
      <c r="O92" s="106">
        <v>21</v>
      </c>
      <c r="P92" s="106">
        <f t="shared" si="13"/>
        <v>0</v>
      </c>
      <c r="Q92" s="106">
        <f t="shared" si="14"/>
        <v>0</v>
      </c>
      <c r="R92" s="68"/>
      <c r="S92" s="68"/>
    </row>
    <row r="93" spans="1:19" ht="11.25" outlineLevel="3">
      <c r="A93" s="99"/>
      <c r="B93" s="100"/>
      <c r="C93" s="101">
        <v>20</v>
      </c>
      <c r="D93" s="102" t="s">
        <v>96</v>
      </c>
      <c r="E93" s="103" t="s">
        <v>190</v>
      </c>
      <c r="F93" s="104" t="s">
        <v>191</v>
      </c>
      <c r="G93" s="102" t="s">
        <v>55</v>
      </c>
      <c r="H93" s="105">
        <v>229</v>
      </c>
      <c r="I93" s="109"/>
      <c r="J93" s="106">
        <f t="shared" si="10"/>
        <v>0</v>
      </c>
      <c r="K93" s="105">
        <v>0.08</v>
      </c>
      <c r="L93" s="105">
        <f t="shared" si="11"/>
        <v>18.32</v>
      </c>
      <c r="M93" s="105"/>
      <c r="N93" s="105">
        <f t="shared" si="12"/>
        <v>0</v>
      </c>
      <c r="O93" s="106">
        <v>21</v>
      </c>
      <c r="P93" s="106">
        <f t="shared" si="13"/>
        <v>0</v>
      </c>
      <c r="Q93" s="106">
        <f t="shared" si="14"/>
        <v>0</v>
      </c>
      <c r="R93" s="68"/>
      <c r="S93" s="68"/>
    </row>
    <row r="94" spans="1:19" ht="11.25" outlineLevel="3">
      <c r="A94" s="99"/>
      <c r="B94" s="100"/>
      <c r="C94" s="101">
        <v>21</v>
      </c>
      <c r="D94" s="102" t="s">
        <v>96</v>
      </c>
      <c r="E94" s="103" t="s">
        <v>192</v>
      </c>
      <c r="F94" s="104" t="s">
        <v>193</v>
      </c>
      <c r="G94" s="102" t="s">
        <v>55</v>
      </c>
      <c r="H94" s="105">
        <v>8</v>
      </c>
      <c r="I94" s="109"/>
      <c r="J94" s="106">
        <f t="shared" si="10"/>
        <v>0</v>
      </c>
      <c r="K94" s="105">
        <v>0.06567</v>
      </c>
      <c r="L94" s="105">
        <f t="shared" si="11"/>
        <v>0.52536</v>
      </c>
      <c r="M94" s="105"/>
      <c r="N94" s="105">
        <f t="shared" si="12"/>
        <v>0</v>
      </c>
      <c r="O94" s="106">
        <v>21</v>
      </c>
      <c r="P94" s="106">
        <f t="shared" si="13"/>
        <v>0</v>
      </c>
      <c r="Q94" s="106">
        <f t="shared" si="14"/>
        <v>0</v>
      </c>
      <c r="R94" s="68"/>
      <c r="S94" s="68"/>
    </row>
    <row r="95" spans="1:19" ht="11.25" outlineLevel="3">
      <c r="A95" s="99"/>
      <c r="B95" s="100"/>
      <c r="C95" s="101">
        <v>22</v>
      </c>
      <c r="D95" s="102" t="s">
        <v>96</v>
      </c>
      <c r="E95" s="103" t="s">
        <v>194</v>
      </c>
      <c r="F95" s="104" t="s">
        <v>195</v>
      </c>
      <c r="G95" s="102" t="s">
        <v>55</v>
      </c>
      <c r="H95" s="105">
        <v>92</v>
      </c>
      <c r="I95" s="109"/>
      <c r="J95" s="106">
        <f t="shared" si="10"/>
        <v>0</v>
      </c>
      <c r="K95" s="105">
        <v>0.0483</v>
      </c>
      <c r="L95" s="105">
        <f t="shared" si="11"/>
        <v>4.4436</v>
      </c>
      <c r="M95" s="105"/>
      <c r="N95" s="105">
        <f t="shared" si="12"/>
        <v>0</v>
      </c>
      <c r="O95" s="106">
        <v>21</v>
      </c>
      <c r="P95" s="106">
        <f t="shared" si="13"/>
        <v>0</v>
      </c>
      <c r="Q95" s="106">
        <f t="shared" si="14"/>
        <v>0</v>
      </c>
      <c r="R95" s="68"/>
      <c r="S95" s="68"/>
    </row>
    <row r="96" spans="1:19" ht="11.25" outlineLevel="3">
      <c r="A96" s="99"/>
      <c r="B96" s="100"/>
      <c r="C96" s="101">
        <v>23</v>
      </c>
      <c r="D96" s="102" t="s">
        <v>46</v>
      </c>
      <c r="E96" s="103" t="s">
        <v>196</v>
      </c>
      <c r="F96" s="104" t="s">
        <v>197</v>
      </c>
      <c r="G96" s="102" t="s">
        <v>55</v>
      </c>
      <c r="H96" s="105">
        <v>255</v>
      </c>
      <c r="I96" s="109"/>
      <c r="J96" s="106">
        <f t="shared" si="10"/>
        <v>0</v>
      </c>
      <c r="K96" s="105">
        <v>0.1295</v>
      </c>
      <c r="L96" s="105">
        <f t="shared" si="11"/>
        <v>33.0225</v>
      </c>
      <c r="M96" s="105"/>
      <c r="N96" s="105">
        <f t="shared" si="12"/>
        <v>0</v>
      </c>
      <c r="O96" s="106">
        <v>21</v>
      </c>
      <c r="P96" s="106">
        <f t="shared" si="13"/>
        <v>0</v>
      </c>
      <c r="Q96" s="106">
        <f t="shared" si="14"/>
        <v>0</v>
      </c>
      <c r="R96" s="68"/>
      <c r="S96" s="68"/>
    </row>
    <row r="97" spans="1:19" ht="11.25" outlineLevel="3">
      <c r="A97" s="99"/>
      <c r="B97" s="100"/>
      <c r="C97" s="101">
        <v>24</v>
      </c>
      <c r="D97" s="102" t="s">
        <v>96</v>
      </c>
      <c r="E97" s="103" t="s">
        <v>198</v>
      </c>
      <c r="F97" s="104" t="s">
        <v>199</v>
      </c>
      <c r="G97" s="102" t="s">
        <v>55</v>
      </c>
      <c r="H97" s="105">
        <v>268</v>
      </c>
      <c r="I97" s="109"/>
      <c r="J97" s="106">
        <f t="shared" si="10"/>
        <v>0</v>
      </c>
      <c r="K97" s="105">
        <v>0.036</v>
      </c>
      <c r="L97" s="105">
        <f t="shared" si="11"/>
        <v>9.648</v>
      </c>
      <c r="M97" s="105"/>
      <c r="N97" s="105">
        <f t="shared" si="12"/>
        <v>0</v>
      </c>
      <c r="O97" s="106">
        <v>21</v>
      </c>
      <c r="P97" s="106">
        <f t="shared" si="13"/>
        <v>0</v>
      </c>
      <c r="Q97" s="106">
        <f t="shared" si="14"/>
        <v>0</v>
      </c>
      <c r="R97" s="68"/>
      <c r="S97" s="68"/>
    </row>
    <row r="98" spans="1:19" ht="11.25" outlineLevel="3">
      <c r="A98" s="99"/>
      <c r="B98" s="100"/>
      <c r="C98" s="101">
        <v>25</v>
      </c>
      <c r="D98" s="102" t="s">
        <v>46</v>
      </c>
      <c r="E98" s="103" t="s">
        <v>200</v>
      </c>
      <c r="F98" s="104" t="s">
        <v>201</v>
      </c>
      <c r="G98" s="102" t="s">
        <v>70</v>
      </c>
      <c r="H98" s="105">
        <v>54.55</v>
      </c>
      <c r="I98" s="109"/>
      <c r="J98" s="106">
        <f t="shared" si="10"/>
        <v>0</v>
      </c>
      <c r="K98" s="105">
        <v>2.25634</v>
      </c>
      <c r="L98" s="105">
        <f t="shared" si="11"/>
        <v>123.08334699999999</v>
      </c>
      <c r="M98" s="105"/>
      <c r="N98" s="105">
        <f t="shared" si="12"/>
        <v>0</v>
      </c>
      <c r="O98" s="106">
        <v>21</v>
      </c>
      <c r="P98" s="106">
        <f t="shared" si="13"/>
        <v>0</v>
      </c>
      <c r="Q98" s="106">
        <f t="shared" si="14"/>
        <v>0</v>
      </c>
      <c r="R98" s="68"/>
      <c r="S98" s="68"/>
    </row>
    <row r="99" spans="2:17" ht="8.25" outlineLevel="3">
      <c r="B99" s="57"/>
      <c r="C99" s="57"/>
      <c r="D99" s="57"/>
      <c r="E99" s="57"/>
      <c r="F99" s="57"/>
      <c r="G99" s="57"/>
      <c r="H99" s="57"/>
      <c r="I99" s="68"/>
      <c r="J99" s="68"/>
      <c r="K99" s="57"/>
      <c r="L99" s="57"/>
      <c r="M99" s="57"/>
      <c r="N99" s="57"/>
      <c r="O99" s="57"/>
      <c r="P99" s="68"/>
      <c r="Q99" s="68"/>
    </row>
    <row r="100" spans="1:19" ht="11.25" outlineLevel="2">
      <c r="A100" s="89" t="s">
        <v>29</v>
      </c>
      <c r="B100" s="90">
        <v>3</v>
      </c>
      <c r="C100" s="91"/>
      <c r="D100" s="92" t="s">
        <v>45</v>
      </c>
      <c r="E100" s="92"/>
      <c r="F100" s="93" t="s">
        <v>30</v>
      </c>
      <c r="G100" s="92"/>
      <c r="H100" s="94"/>
      <c r="I100" s="95"/>
      <c r="J100" s="96">
        <f>SUBTOTAL(9,J101:J110)</f>
        <v>0</v>
      </c>
      <c r="K100" s="94"/>
      <c r="L100" s="97">
        <f>SUBTOTAL(9,L101:L110)</f>
        <v>0</v>
      </c>
      <c r="M100" s="94"/>
      <c r="N100" s="97">
        <f>SUBTOTAL(9,N101:N110)</f>
        <v>0</v>
      </c>
      <c r="O100" s="98"/>
      <c r="P100" s="96">
        <f>SUBTOTAL(9,P101:P110)</f>
        <v>0</v>
      </c>
      <c r="Q100" s="96">
        <f>SUBTOTAL(9,Q101:Q110)</f>
        <v>0</v>
      </c>
      <c r="R100" s="68"/>
      <c r="S100" s="68"/>
    </row>
    <row r="101" spans="1:19" ht="11.25" outlineLevel="3">
      <c r="A101" s="99"/>
      <c r="B101" s="100"/>
      <c r="C101" s="101">
        <v>1</v>
      </c>
      <c r="D101" s="102" t="s">
        <v>46</v>
      </c>
      <c r="E101" s="103" t="s">
        <v>202</v>
      </c>
      <c r="F101" s="104" t="s">
        <v>203</v>
      </c>
      <c r="G101" s="102" t="s">
        <v>91</v>
      </c>
      <c r="H101" s="105">
        <v>1189.6220000000003</v>
      </c>
      <c r="I101" s="109"/>
      <c r="J101" s="106">
        <f aca="true" t="shared" si="15" ref="J101:J109">H101*I101</f>
        <v>0</v>
      </c>
      <c r="K101" s="105"/>
      <c r="L101" s="105">
        <f aca="true" t="shared" si="16" ref="L101:L109">H101*K101</f>
        <v>0</v>
      </c>
      <c r="M101" s="105"/>
      <c r="N101" s="105">
        <f aca="true" t="shared" si="17" ref="N101:N109">H101*M101</f>
        <v>0</v>
      </c>
      <c r="O101" s="106">
        <v>21</v>
      </c>
      <c r="P101" s="106">
        <f aca="true" t="shared" si="18" ref="P101:P109">J101*(O101/100)</f>
        <v>0</v>
      </c>
      <c r="Q101" s="106">
        <f aca="true" t="shared" si="19" ref="Q101:Q109">J101+P101</f>
        <v>0</v>
      </c>
      <c r="R101" s="68"/>
      <c r="S101" s="68"/>
    </row>
    <row r="102" spans="1:19" ht="11.25" outlineLevel="3">
      <c r="A102" s="99"/>
      <c r="B102" s="100"/>
      <c r="C102" s="101">
        <v>2</v>
      </c>
      <c r="D102" s="102" t="s">
        <v>46</v>
      </c>
      <c r="E102" s="103" t="s">
        <v>204</v>
      </c>
      <c r="F102" s="104" t="s">
        <v>205</v>
      </c>
      <c r="G102" s="102" t="s">
        <v>91</v>
      </c>
      <c r="H102" s="105">
        <v>1189.6220000000003</v>
      </c>
      <c r="I102" s="109"/>
      <c r="J102" s="106">
        <f t="shared" si="15"/>
        <v>0</v>
      </c>
      <c r="K102" s="105"/>
      <c r="L102" s="105">
        <f t="shared" si="16"/>
        <v>0</v>
      </c>
      <c r="M102" s="105"/>
      <c r="N102" s="105">
        <f t="shared" si="17"/>
        <v>0</v>
      </c>
      <c r="O102" s="106">
        <v>21</v>
      </c>
      <c r="P102" s="106">
        <f t="shared" si="18"/>
        <v>0</v>
      </c>
      <c r="Q102" s="106">
        <f t="shared" si="19"/>
        <v>0</v>
      </c>
      <c r="R102" s="68"/>
      <c r="S102" s="68"/>
    </row>
    <row r="103" spans="1:19" ht="11.25" outlineLevel="3">
      <c r="A103" s="99"/>
      <c r="B103" s="100"/>
      <c r="C103" s="101">
        <v>3</v>
      </c>
      <c r="D103" s="102" t="s">
        <v>46</v>
      </c>
      <c r="E103" s="103" t="s">
        <v>206</v>
      </c>
      <c r="F103" s="104" t="s">
        <v>207</v>
      </c>
      <c r="G103" s="102" t="s">
        <v>91</v>
      </c>
      <c r="H103" s="105">
        <v>10706.598</v>
      </c>
      <c r="I103" s="109"/>
      <c r="J103" s="106">
        <f t="shared" si="15"/>
        <v>0</v>
      </c>
      <c r="K103" s="105"/>
      <c r="L103" s="105">
        <f t="shared" si="16"/>
        <v>0</v>
      </c>
      <c r="M103" s="105"/>
      <c r="N103" s="105">
        <f t="shared" si="17"/>
        <v>0</v>
      </c>
      <c r="O103" s="106">
        <v>21</v>
      </c>
      <c r="P103" s="106">
        <f t="shared" si="18"/>
        <v>0</v>
      </c>
      <c r="Q103" s="106">
        <f t="shared" si="19"/>
        <v>0</v>
      </c>
      <c r="R103" s="68"/>
      <c r="S103" s="68"/>
    </row>
    <row r="104" spans="1:19" ht="22.5" outlineLevel="3">
      <c r="A104" s="99"/>
      <c r="B104" s="100"/>
      <c r="C104" s="101">
        <v>4</v>
      </c>
      <c r="D104" s="102" t="s">
        <v>46</v>
      </c>
      <c r="E104" s="103" t="s">
        <v>208</v>
      </c>
      <c r="F104" s="104" t="s">
        <v>209</v>
      </c>
      <c r="G104" s="102" t="s">
        <v>91</v>
      </c>
      <c r="H104" s="105">
        <v>347.61</v>
      </c>
      <c r="I104" s="109"/>
      <c r="J104" s="106">
        <f t="shared" si="15"/>
        <v>0</v>
      </c>
      <c r="K104" s="105"/>
      <c r="L104" s="105">
        <f t="shared" si="16"/>
        <v>0</v>
      </c>
      <c r="M104" s="105"/>
      <c r="N104" s="105">
        <f t="shared" si="17"/>
        <v>0</v>
      </c>
      <c r="O104" s="106">
        <v>21</v>
      </c>
      <c r="P104" s="106">
        <f t="shared" si="18"/>
        <v>0</v>
      </c>
      <c r="Q104" s="106">
        <f t="shared" si="19"/>
        <v>0</v>
      </c>
      <c r="R104" s="68"/>
      <c r="S104" s="68"/>
    </row>
    <row r="105" spans="1:19" ht="22.5" outlineLevel="3">
      <c r="A105" s="99"/>
      <c r="B105" s="100"/>
      <c r="C105" s="101">
        <v>5</v>
      </c>
      <c r="D105" s="102" t="s">
        <v>46</v>
      </c>
      <c r="E105" s="103" t="s">
        <v>210</v>
      </c>
      <c r="F105" s="104" t="s">
        <v>211</v>
      </c>
      <c r="G105" s="102" t="s">
        <v>91</v>
      </c>
      <c r="H105" s="105">
        <v>613.04</v>
      </c>
      <c r="I105" s="109"/>
      <c r="J105" s="106">
        <f t="shared" si="15"/>
        <v>0</v>
      </c>
      <c r="K105" s="105"/>
      <c r="L105" s="105">
        <f t="shared" si="16"/>
        <v>0</v>
      </c>
      <c r="M105" s="105"/>
      <c r="N105" s="105">
        <f t="shared" si="17"/>
        <v>0</v>
      </c>
      <c r="O105" s="106">
        <v>21</v>
      </c>
      <c r="P105" s="106">
        <f t="shared" si="18"/>
        <v>0</v>
      </c>
      <c r="Q105" s="106">
        <f t="shared" si="19"/>
        <v>0</v>
      </c>
      <c r="R105" s="68"/>
      <c r="S105" s="68"/>
    </row>
    <row r="106" spans="1:19" ht="22.5" outlineLevel="3">
      <c r="A106" s="99"/>
      <c r="B106" s="100"/>
      <c r="C106" s="101">
        <v>6</v>
      </c>
      <c r="D106" s="102" t="s">
        <v>46</v>
      </c>
      <c r="E106" s="103" t="s">
        <v>212</v>
      </c>
      <c r="F106" s="104" t="s">
        <v>213</v>
      </c>
      <c r="G106" s="102" t="s">
        <v>91</v>
      </c>
      <c r="H106" s="105">
        <v>228.8</v>
      </c>
      <c r="I106" s="109"/>
      <c r="J106" s="106">
        <f t="shared" si="15"/>
        <v>0</v>
      </c>
      <c r="K106" s="105"/>
      <c r="L106" s="105">
        <f t="shared" si="16"/>
        <v>0</v>
      </c>
      <c r="M106" s="105"/>
      <c r="N106" s="105">
        <f t="shared" si="17"/>
        <v>0</v>
      </c>
      <c r="O106" s="106">
        <v>21</v>
      </c>
      <c r="P106" s="106">
        <f t="shared" si="18"/>
        <v>0</v>
      </c>
      <c r="Q106" s="106">
        <f t="shared" si="19"/>
        <v>0</v>
      </c>
      <c r="R106" s="68"/>
      <c r="S106" s="68"/>
    </row>
    <row r="107" spans="1:19" ht="11.25" outlineLevel="3">
      <c r="A107" s="99"/>
      <c r="B107" s="100"/>
      <c r="C107" s="101">
        <v>7</v>
      </c>
      <c r="D107" s="102" t="s">
        <v>46</v>
      </c>
      <c r="E107" s="103" t="s">
        <v>214</v>
      </c>
      <c r="F107" s="104" t="s">
        <v>215</v>
      </c>
      <c r="G107" s="102" t="s">
        <v>91</v>
      </c>
      <c r="H107" s="105">
        <v>0.172</v>
      </c>
      <c r="I107" s="109"/>
      <c r="J107" s="106">
        <f t="shared" si="15"/>
        <v>0</v>
      </c>
      <c r="K107" s="105"/>
      <c r="L107" s="105">
        <f t="shared" si="16"/>
        <v>0</v>
      </c>
      <c r="M107" s="105"/>
      <c r="N107" s="105">
        <f t="shared" si="17"/>
        <v>0</v>
      </c>
      <c r="O107" s="106">
        <v>21</v>
      </c>
      <c r="P107" s="106">
        <f t="shared" si="18"/>
        <v>0</v>
      </c>
      <c r="Q107" s="106">
        <f t="shared" si="19"/>
        <v>0</v>
      </c>
      <c r="R107" s="68"/>
      <c r="S107" s="68"/>
    </row>
    <row r="108" spans="1:19" ht="11.25" outlineLevel="3">
      <c r="A108" s="99"/>
      <c r="B108" s="100"/>
      <c r="C108" s="101">
        <v>8</v>
      </c>
      <c r="D108" s="102" t="s">
        <v>46</v>
      </c>
      <c r="E108" s="103" t="s">
        <v>216</v>
      </c>
      <c r="F108" s="104" t="s">
        <v>217</v>
      </c>
      <c r="G108" s="102" t="s">
        <v>91</v>
      </c>
      <c r="H108" s="105">
        <v>134.457</v>
      </c>
      <c r="I108" s="109"/>
      <c r="J108" s="106">
        <f t="shared" si="15"/>
        <v>0</v>
      </c>
      <c r="K108" s="105"/>
      <c r="L108" s="105">
        <f t="shared" si="16"/>
        <v>0</v>
      </c>
      <c r="M108" s="105"/>
      <c r="N108" s="105">
        <f t="shared" si="17"/>
        <v>0</v>
      </c>
      <c r="O108" s="106">
        <v>21</v>
      </c>
      <c r="P108" s="106">
        <f t="shared" si="18"/>
        <v>0</v>
      </c>
      <c r="Q108" s="106">
        <f t="shared" si="19"/>
        <v>0</v>
      </c>
      <c r="R108" s="68"/>
      <c r="S108" s="68"/>
    </row>
    <row r="109" spans="1:19" ht="11.25" outlineLevel="3">
      <c r="A109" s="99"/>
      <c r="B109" s="100"/>
      <c r="C109" s="101">
        <v>9</v>
      </c>
      <c r="D109" s="102" t="s">
        <v>46</v>
      </c>
      <c r="E109" s="103" t="s">
        <v>218</v>
      </c>
      <c r="F109" s="104" t="s">
        <v>219</v>
      </c>
      <c r="G109" s="102" t="s">
        <v>91</v>
      </c>
      <c r="H109" s="105">
        <v>340.315</v>
      </c>
      <c r="I109" s="109"/>
      <c r="J109" s="106">
        <f t="shared" si="15"/>
        <v>0</v>
      </c>
      <c r="K109" s="105"/>
      <c r="L109" s="105">
        <f t="shared" si="16"/>
        <v>0</v>
      </c>
      <c r="M109" s="105"/>
      <c r="N109" s="105">
        <f t="shared" si="17"/>
        <v>0</v>
      </c>
      <c r="O109" s="106">
        <v>21</v>
      </c>
      <c r="P109" s="106">
        <f t="shared" si="18"/>
        <v>0</v>
      </c>
      <c r="Q109" s="106">
        <f t="shared" si="19"/>
        <v>0</v>
      </c>
      <c r="R109" s="68"/>
      <c r="S109" s="68"/>
    </row>
    <row r="110" spans="2:17" ht="8.25" outlineLevel="3">
      <c r="B110" s="57"/>
      <c r="C110" s="57"/>
      <c r="D110" s="57"/>
      <c r="E110" s="57"/>
      <c r="F110" s="57"/>
      <c r="G110" s="57"/>
      <c r="H110" s="57"/>
      <c r="I110" s="68"/>
      <c r="J110" s="68"/>
      <c r="K110" s="57"/>
      <c r="L110" s="57"/>
      <c r="M110" s="57"/>
      <c r="N110" s="57"/>
      <c r="O110" s="57"/>
      <c r="P110" s="68"/>
      <c r="Q110" s="68"/>
    </row>
    <row r="111" spans="1:19" ht="11.25" outlineLevel="2">
      <c r="A111" s="89" t="s">
        <v>31</v>
      </c>
      <c r="B111" s="90">
        <v>3</v>
      </c>
      <c r="C111" s="91"/>
      <c r="D111" s="92" t="s">
        <v>45</v>
      </c>
      <c r="E111" s="92"/>
      <c r="F111" s="93" t="s">
        <v>32</v>
      </c>
      <c r="G111" s="92"/>
      <c r="H111" s="94"/>
      <c r="I111" s="95"/>
      <c r="J111" s="96">
        <f>SUBTOTAL(9,J112:J115)</f>
        <v>0</v>
      </c>
      <c r="K111" s="94"/>
      <c r="L111" s="97">
        <f>SUBTOTAL(9,L112:L115)</f>
        <v>0.013552</v>
      </c>
      <c r="M111" s="94"/>
      <c r="N111" s="97">
        <f>SUBTOTAL(9,N112:N115)</f>
        <v>0</v>
      </c>
      <c r="O111" s="98"/>
      <c r="P111" s="96">
        <f>SUBTOTAL(9,P112:P115)</f>
        <v>0</v>
      </c>
      <c r="Q111" s="96">
        <f>SUBTOTAL(9,Q112:Q115)</f>
        <v>0</v>
      </c>
      <c r="R111" s="68"/>
      <c r="S111" s="68"/>
    </row>
    <row r="112" spans="1:19" ht="11.25" outlineLevel="3">
      <c r="A112" s="99"/>
      <c r="B112" s="100"/>
      <c r="C112" s="101">
        <v>1</v>
      </c>
      <c r="D112" s="102" t="s">
        <v>46</v>
      </c>
      <c r="E112" s="103" t="s">
        <v>220</v>
      </c>
      <c r="F112" s="104" t="s">
        <v>221</v>
      </c>
      <c r="G112" s="102" t="s">
        <v>52</v>
      </c>
      <c r="H112" s="105">
        <v>24.2</v>
      </c>
      <c r="I112" s="109"/>
      <c r="J112" s="106">
        <f>H112*I112</f>
        <v>0</v>
      </c>
      <c r="K112" s="105">
        <v>0.0004</v>
      </c>
      <c r="L112" s="105">
        <f>H112*K112</f>
        <v>0.00968</v>
      </c>
      <c r="M112" s="105"/>
      <c r="N112" s="105">
        <f>H112*M112</f>
        <v>0</v>
      </c>
      <c r="O112" s="106">
        <v>21</v>
      </c>
      <c r="P112" s="106">
        <f>J112*(O112/100)</f>
        <v>0</v>
      </c>
      <c r="Q112" s="106">
        <f>J112+P112</f>
        <v>0</v>
      </c>
      <c r="R112" s="68"/>
      <c r="S112" s="68"/>
    </row>
    <row r="113" spans="1:19" ht="11.25" outlineLevel="3">
      <c r="A113" s="99"/>
      <c r="B113" s="100"/>
      <c r="C113" s="101">
        <v>2</v>
      </c>
      <c r="D113" s="102" t="s">
        <v>46</v>
      </c>
      <c r="E113" s="103" t="s">
        <v>222</v>
      </c>
      <c r="F113" s="104" t="s">
        <v>223</v>
      </c>
      <c r="G113" s="102" t="s">
        <v>55</v>
      </c>
      <c r="H113" s="105">
        <v>24.2</v>
      </c>
      <c r="I113" s="109"/>
      <c r="J113" s="106">
        <f>H113*I113</f>
        <v>0</v>
      </c>
      <c r="K113" s="105">
        <v>0.00016</v>
      </c>
      <c r="L113" s="105">
        <f>H113*K113</f>
        <v>0.003872</v>
      </c>
      <c r="M113" s="105"/>
      <c r="N113" s="105">
        <f>H113*M113</f>
        <v>0</v>
      </c>
      <c r="O113" s="106">
        <v>21</v>
      </c>
      <c r="P113" s="106">
        <f>J113*(O113/100)</f>
        <v>0</v>
      </c>
      <c r="Q113" s="106">
        <f>J113+P113</f>
        <v>0</v>
      </c>
      <c r="R113" s="68"/>
      <c r="S113" s="68"/>
    </row>
    <row r="114" spans="1:19" ht="11.25" outlineLevel="3">
      <c r="A114" s="99"/>
      <c r="B114" s="100"/>
      <c r="C114" s="101">
        <v>3</v>
      </c>
      <c r="D114" s="102" t="s">
        <v>46</v>
      </c>
      <c r="E114" s="103" t="s">
        <v>224</v>
      </c>
      <c r="F114" s="104" t="s">
        <v>225</v>
      </c>
      <c r="G114" s="102" t="s">
        <v>91</v>
      </c>
      <c r="H114" s="105">
        <v>0.013552</v>
      </c>
      <c r="I114" s="109"/>
      <c r="J114" s="106">
        <f>H114*I114</f>
        <v>0</v>
      </c>
      <c r="K114" s="105"/>
      <c r="L114" s="105">
        <f>H114*K114</f>
        <v>0</v>
      </c>
      <c r="M114" s="105"/>
      <c r="N114" s="105">
        <f>H114*M114</f>
        <v>0</v>
      </c>
      <c r="O114" s="106">
        <v>21</v>
      </c>
      <c r="P114" s="106">
        <f>J114*(O114/100)</f>
        <v>0</v>
      </c>
      <c r="Q114" s="106">
        <f>J114+P114</f>
        <v>0</v>
      </c>
      <c r="R114" s="68"/>
      <c r="S114" s="68"/>
    </row>
    <row r="115" spans="2:17" ht="8.25" outlineLevel="3">
      <c r="B115" s="57"/>
      <c r="C115" s="57"/>
      <c r="D115" s="57"/>
      <c r="E115" s="57"/>
      <c r="F115" s="57"/>
      <c r="G115" s="57"/>
      <c r="H115" s="57"/>
      <c r="I115" s="68"/>
      <c r="J115" s="68"/>
      <c r="K115" s="57"/>
      <c r="L115" s="57"/>
      <c r="M115" s="57"/>
      <c r="N115" s="57"/>
      <c r="O115" s="57"/>
      <c r="P115" s="68"/>
      <c r="Q115" s="68"/>
    </row>
    <row r="116" spans="1:19" ht="11.25" outlineLevel="2">
      <c r="A116" s="89" t="s">
        <v>33</v>
      </c>
      <c r="B116" s="90">
        <v>3</v>
      </c>
      <c r="C116" s="91"/>
      <c r="D116" s="92" t="s">
        <v>45</v>
      </c>
      <c r="E116" s="92"/>
      <c r="F116" s="93" t="s">
        <v>34</v>
      </c>
      <c r="G116" s="92"/>
      <c r="H116" s="94"/>
      <c r="I116" s="95"/>
      <c r="J116" s="96">
        <f>SUBTOTAL(9,J117:J122)</f>
        <v>0</v>
      </c>
      <c r="K116" s="94"/>
      <c r="L116" s="97">
        <f>SUBTOTAL(9,L117:L122)</f>
        <v>0</v>
      </c>
      <c r="M116" s="94"/>
      <c r="N116" s="97">
        <f>SUBTOTAL(9,N117:N122)</f>
        <v>0</v>
      </c>
      <c r="O116" s="98"/>
      <c r="P116" s="96">
        <f>SUBTOTAL(9,P117:P122)</f>
        <v>0</v>
      </c>
      <c r="Q116" s="96">
        <f>SUBTOTAL(9,Q117:Q122)</f>
        <v>0</v>
      </c>
      <c r="R116" s="68"/>
      <c r="S116" s="68"/>
    </row>
    <row r="117" spans="1:19" ht="11.25" outlineLevel="3">
      <c r="A117" s="99"/>
      <c r="B117" s="100"/>
      <c r="C117" s="101">
        <v>1</v>
      </c>
      <c r="D117" s="102" t="s">
        <v>226</v>
      </c>
      <c r="E117" s="103" t="s">
        <v>227</v>
      </c>
      <c r="F117" s="104" t="s">
        <v>228</v>
      </c>
      <c r="G117" s="102" t="s">
        <v>229</v>
      </c>
      <c r="H117" s="105">
        <v>1</v>
      </c>
      <c r="I117" s="109"/>
      <c r="J117" s="106">
        <f>H117*I117</f>
        <v>0</v>
      </c>
      <c r="K117" s="105"/>
      <c r="L117" s="105">
        <f>H117*K117</f>
        <v>0</v>
      </c>
      <c r="M117" s="105"/>
      <c r="N117" s="105">
        <f>H117*M117</f>
        <v>0</v>
      </c>
      <c r="O117" s="106">
        <v>21</v>
      </c>
      <c r="P117" s="106">
        <f>J117*(O117/100)</f>
        <v>0</v>
      </c>
      <c r="Q117" s="106">
        <f>J117+P117</f>
        <v>0</v>
      </c>
      <c r="R117" s="68"/>
      <c r="S117" s="68"/>
    </row>
    <row r="118" spans="1:19" ht="11.25" outlineLevel="3">
      <c r="A118" s="99"/>
      <c r="B118" s="100"/>
      <c r="C118" s="101">
        <v>2</v>
      </c>
      <c r="D118" s="102" t="s">
        <v>226</v>
      </c>
      <c r="E118" s="103" t="s">
        <v>230</v>
      </c>
      <c r="F118" s="104" t="s">
        <v>231</v>
      </c>
      <c r="G118" s="102" t="s">
        <v>229</v>
      </c>
      <c r="H118" s="105">
        <v>1</v>
      </c>
      <c r="I118" s="109"/>
      <c r="J118" s="106">
        <f>H118*I118</f>
        <v>0</v>
      </c>
      <c r="K118" s="105"/>
      <c r="L118" s="105">
        <f>H118*K118</f>
        <v>0</v>
      </c>
      <c r="M118" s="105"/>
      <c r="N118" s="105">
        <f>H118*M118</f>
        <v>0</v>
      </c>
      <c r="O118" s="106">
        <v>21</v>
      </c>
      <c r="P118" s="106">
        <f>J118*(O118/100)</f>
        <v>0</v>
      </c>
      <c r="Q118" s="106">
        <f>J118+P118</f>
        <v>0</v>
      </c>
      <c r="R118" s="68"/>
      <c r="S118" s="68"/>
    </row>
    <row r="119" spans="1:19" ht="11.25" outlineLevel="3">
      <c r="A119" s="99"/>
      <c r="B119" s="100"/>
      <c r="C119" s="101">
        <v>3</v>
      </c>
      <c r="D119" s="102" t="s">
        <v>226</v>
      </c>
      <c r="E119" s="103" t="s">
        <v>232</v>
      </c>
      <c r="F119" s="104" t="s">
        <v>233</v>
      </c>
      <c r="G119" s="102" t="s">
        <v>229</v>
      </c>
      <c r="H119" s="105">
        <v>1</v>
      </c>
      <c r="I119" s="109"/>
      <c r="J119" s="106">
        <f>H119*I119</f>
        <v>0</v>
      </c>
      <c r="K119" s="105"/>
      <c r="L119" s="105">
        <f>H119*K119</f>
        <v>0</v>
      </c>
      <c r="M119" s="105"/>
      <c r="N119" s="105">
        <f>H119*M119</f>
        <v>0</v>
      </c>
      <c r="O119" s="106">
        <v>21</v>
      </c>
      <c r="P119" s="106">
        <f>J119*(O119/100)</f>
        <v>0</v>
      </c>
      <c r="Q119" s="106">
        <f>J119+P119</f>
        <v>0</v>
      </c>
      <c r="R119" s="68"/>
      <c r="S119" s="68"/>
    </row>
    <row r="120" spans="1:19" ht="11.25" outlineLevel="3">
      <c r="A120" s="99"/>
      <c r="B120" s="100"/>
      <c r="C120" s="101">
        <v>4</v>
      </c>
      <c r="D120" s="102" t="s">
        <v>226</v>
      </c>
      <c r="E120" s="103" t="s">
        <v>234</v>
      </c>
      <c r="F120" s="104" t="s">
        <v>235</v>
      </c>
      <c r="G120" s="102" t="s">
        <v>229</v>
      </c>
      <c r="H120" s="105">
        <v>1</v>
      </c>
      <c r="I120" s="109"/>
      <c r="J120" s="106">
        <f>H120*I120</f>
        <v>0</v>
      </c>
      <c r="K120" s="105"/>
      <c r="L120" s="105">
        <f>H120*K120</f>
        <v>0</v>
      </c>
      <c r="M120" s="105"/>
      <c r="N120" s="105">
        <f>H120*M120</f>
        <v>0</v>
      </c>
      <c r="O120" s="106">
        <v>21</v>
      </c>
      <c r="P120" s="106">
        <f>J120*(O120/100)</f>
        <v>0</v>
      </c>
      <c r="Q120" s="106">
        <f>J120+P120</f>
        <v>0</v>
      </c>
      <c r="R120" s="68"/>
      <c r="S120" s="68"/>
    </row>
    <row r="121" spans="1:19" ht="11.25" outlineLevel="3">
      <c r="A121" s="99"/>
      <c r="B121" s="100"/>
      <c r="C121" s="101">
        <v>5</v>
      </c>
      <c r="D121" s="102" t="s">
        <v>226</v>
      </c>
      <c r="E121" s="103" t="s">
        <v>236</v>
      </c>
      <c r="F121" s="104" t="s">
        <v>237</v>
      </c>
      <c r="G121" s="102" t="s">
        <v>229</v>
      </c>
      <c r="H121" s="105">
        <v>1</v>
      </c>
      <c r="I121" s="109"/>
      <c r="J121" s="106">
        <f>H121*I121</f>
        <v>0</v>
      </c>
      <c r="K121" s="105"/>
      <c r="L121" s="105">
        <f>H121*K121</f>
        <v>0</v>
      </c>
      <c r="M121" s="105"/>
      <c r="N121" s="105">
        <f>H121*M121</f>
        <v>0</v>
      </c>
      <c r="O121" s="106">
        <v>21</v>
      </c>
      <c r="P121" s="106">
        <f>J121*(O121/100)</f>
        <v>0</v>
      </c>
      <c r="Q121" s="106">
        <f>J121+P121</f>
        <v>0</v>
      </c>
      <c r="R121" s="68"/>
      <c r="S121" s="68"/>
    </row>
    <row r="122" spans="2:17" ht="8.25" outlineLevel="3">
      <c r="B122" s="57"/>
      <c r="C122" s="57"/>
      <c r="D122" s="57"/>
      <c r="E122" s="57"/>
      <c r="F122" s="57"/>
      <c r="G122" s="57"/>
      <c r="H122" s="57"/>
      <c r="I122" s="68"/>
      <c r="J122" s="68"/>
      <c r="K122" s="57"/>
      <c r="L122" s="57"/>
      <c r="M122" s="57"/>
      <c r="N122" s="57"/>
      <c r="O122" s="57"/>
      <c r="P122" s="68"/>
      <c r="Q122" s="68"/>
    </row>
    <row r="123" spans="1:19" ht="11.25" outlineLevel="2">
      <c r="A123" s="89" t="s">
        <v>35</v>
      </c>
      <c r="B123" s="90">
        <v>3</v>
      </c>
      <c r="C123" s="91"/>
      <c r="D123" s="92" t="s">
        <v>45</v>
      </c>
      <c r="E123" s="92"/>
      <c r="F123" s="93" t="s">
        <v>36</v>
      </c>
      <c r="G123" s="92"/>
      <c r="H123" s="94"/>
      <c r="I123" s="95"/>
      <c r="J123" s="96">
        <f>SUBTOTAL(9,J124:J125)</f>
        <v>0</v>
      </c>
      <c r="K123" s="94"/>
      <c r="L123" s="97">
        <f>SUBTOTAL(9,L124:L125)</f>
        <v>0</v>
      </c>
      <c r="M123" s="94"/>
      <c r="N123" s="97">
        <f>SUBTOTAL(9,N124:N125)</f>
        <v>0</v>
      </c>
      <c r="O123" s="98"/>
      <c r="P123" s="96">
        <f>SUBTOTAL(9,P124:P125)</f>
        <v>0</v>
      </c>
      <c r="Q123" s="96">
        <f>SUBTOTAL(9,Q124:Q125)</f>
        <v>0</v>
      </c>
      <c r="R123" s="68"/>
      <c r="S123" s="68"/>
    </row>
    <row r="124" spans="1:19" ht="11.25" outlineLevel="3">
      <c r="A124" s="99"/>
      <c r="B124" s="100"/>
      <c r="C124" s="101">
        <v>1</v>
      </c>
      <c r="D124" s="102" t="s">
        <v>226</v>
      </c>
      <c r="E124" s="103" t="s">
        <v>238</v>
      </c>
      <c r="F124" s="104" t="s">
        <v>239</v>
      </c>
      <c r="G124" s="102" t="s">
        <v>229</v>
      </c>
      <c r="H124" s="105">
        <v>1</v>
      </c>
      <c r="I124" s="109"/>
      <c r="J124" s="106">
        <f>H124*I124</f>
        <v>0</v>
      </c>
      <c r="K124" s="105"/>
      <c r="L124" s="105">
        <f>H124*K124</f>
        <v>0</v>
      </c>
      <c r="M124" s="105"/>
      <c r="N124" s="105">
        <f>H124*M124</f>
        <v>0</v>
      </c>
      <c r="O124" s="106">
        <v>21</v>
      </c>
      <c r="P124" s="106">
        <f>J124*(O124/100)</f>
        <v>0</v>
      </c>
      <c r="Q124" s="106">
        <f>J124+P124</f>
        <v>0</v>
      </c>
      <c r="R124" s="68"/>
      <c r="S124" s="68"/>
    </row>
    <row r="125" spans="2:17" ht="8.25" outlineLevel="3">
      <c r="B125" s="57"/>
      <c r="C125" s="57"/>
      <c r="D125" s="57"/>
      <c r="E125" s="57"/>
      <c r="F125" s="57"/>
      <c r="G125" s="57"/>
      <c r="H125" s="57"/>
      <c r="I125" s="68"/>
      <c r="J125" s="68"/>
      <c r="K125" s="57"/>
      <c r="L125" s="57"/>
      <c r="M125" s="57"/>
      <c r="N125" s="57"/>
      <c r="O125" s="57"/>
      <c r="P125" s="68"/>
      <c r="Q125" s="68"/>
    </row>
    <row r="126" spans="1:19" ht="11.25" outlineLevel="2">
      <c r="A126" s="89" t="s">
        <v>37</v>
      </c>
      <c r="B126" s="90">
        <v>3</v>
      </c>
      <c r="C126" s="91"/>
      <c r="D126" s="92" t="s">
        <v>45</v>
      </c>
      <c r="E126" s="92"/>
      <c r="F126" s="93" t="s">
        <v>38</v>
      </c>
      <c r="G126" s="92"/>
      <c r="H126" s="94"/>
      <c r="I126" s="95"/>
      <c r="J126" s="96">
        <f>SUBTOTAL(9,J127:J133)</f>
        <v>0</v>
      </c>
      <c r="K126" s="94"/>
      <c r="L126" s="97">
        <f>SUBTOTAL(9,L127:L133)</f>
        <v>0</v>
      </c>
      <c r="M126" s="94"/>
      <c r="N126" s="97">
        <f>SUBTOTAL(9,N127:N133)</f>
        <v>0</v>
      </c>
      <c r="O126" s="98"/>
      <c r="P126" s="96">
        <f>SUBTOTAL(9,P127:P133)</f>
        <v>0</v>
      </c>
      <c r="Q126" s="96">
        <f>SUBTOTAL(9,Q127:Q133)</f>
        <v>0</v>
      </c>
      <c r="R126" s="68"/>
      <c r="S126" s="68"/>
    </row>
    <row r="127" spans="1:19" ht="11.25" outlineLevel="3">
      <c r="A127" s="99"/>
      <c r="B127" s="100"/>
      <c r="C127" s="101">
        <v>1</v>
      </c>
      <c r="D127" s="102" t="s">
        <v>226</v>
      </c>
      <c r="E127" s="103" t="s">
        <v>240</v>
      </c>
      <c r="F127" s="104" t="s">
        <v>241</v>
      </c>
      <c r="G127" s="102" t="s">
        <v>229</v>
      </c>
      <c r="H127" s="105">
        <v>1</v>
      </c>
      <c r="I127" s="109"/>
      <c r="J127" s="106">
        <f aca="true" t="shared" si="20" ref="J127:J132">H127*I127</f>
        <v>0</v>
      </c>
      <c r="K127" s="105"/>
      <c r="L127" s="105">
        <f aca="true" t="shared" si="21" ref="L127:L132">H127*K127</f>
        <v>0</v>
      </c>
      <c r="M127" s="105"/>
      <c r="N127" s="105">
        <f aca="true" t="shared" si="22" ref="N127:N132">H127*M127</f>
        <v>0</v>
      </c>
      <c r="O127" s="106">
        <v>21</v>
      </c>
      <c r="P127" s="106">
        <f aca="true" t="shared" si="23" ref="P127:P132">J127*(O127/100)</f>
        <v>0</v>
      </c>
      <c r="Q127" s="106">
        <f aca="true" t="shared" si="24" ref="Q127:Q132">J127+P127</f>
        <v>0</v>
      </c>
      <c r="R127" s="68"/>
      <c r="S127" s="68"/>
    </row>
    <row r="128" spans="1:19" ht="11.25" outlineLevel="3">
      <c r="A128" s="99"/>
      <c r="B128" s="100"/>
      <c r="C128" s="101">
        <v>2</v>
      </c>
      <c r="D128" s="102" t="s">
        <v>226</v>
      </c>
      <c r="E128" s="103" t="s">
        <v>242</v>
      </c>
      <c r="F128" s="104" t="s">
        <v>243</v>
      </c>
      <c r="G128" s="102" t="s">
        <v>229</v>
      </c>
      <c r="H128" s="105">
        <v>1</v>
      </c>
      <c r="I128" s="109"/>
      <c r="J128" s="106">
        <f t="shared" si="20"/>
        <v>0</v>
      </c>
      <c r="K128" s="105"/>
      <c r="L128" s="105">
        <f t="shared" si="21"/>
        <v>0</v>
      </c>
      <c r="M128" s="105"/>
      <c r="N128" s="105">
        <f t="shared" si="22"/>
        <v>0</v>
      </c>
      <c r="O128" s="106">
        <v>21</v>
      </c>
      <c r="P128" s="106">
        <f t="shared" si="23"/>
        <v>0</v>
      </c>
      <c r="Q128" s="106">
        <f t="shared" si="24"/>
        <v>0</v>
      </c>
      <c r="R128" s="68"/>
      <c r="S128" s="68"/>
    </row>
    <row r="129" spans="1:19" ht="11.25" outlineLevel="3">
      <c r="A129" s="99"/>
      <c r="B129" s="100"/>
      <c r="C129" s="101">
        <v>3</v>
      </c>
      <c r="D129" s="102" t="s">
        <v>226</v>
      </c>
      <c r="E129" s="103" t="s">
        <v>244</v>
      </c>
      <c r="F129" s="104" t="s">
        <v>245</v>
      </c>
      <c r="G129" s="102" t="s">
        <v>229</v>
      </c>
      <c r="H129" s="105">
        <v>1</v>
      </c>
      <c r="I129" s="109"/>
      <c r="J129" s="106">
        <f t="shared" si="20"/>
        <v>0</v>
      </c>
      <c r="K129" s="105"/>
      <c r="L129" s="105">
        <f t="shared" si="21"/>
        <v>0</v>
      </c>
      <c r="M129" s="105"/>
      <c r="N129" s="105">
        <f t="shared" si="22"/>
        <v>0</v>
      </c>
      <c r="O129" s="106">
        <v>21</v>
      </c>
      <c r="P129" s="106">
        <f t="shared" si="23"/>
        <v>0</v>
      </c>
      <c r="Q129" s="106">
        <f t="shared" si="24"/>
        <v>0</v>
      </c>
      <c r="R129" s="68"/>
      <c r="S129" s="68"/>
    </row>
    <row r="130" spans="1:19" ht="11.25" outlineLevel="3">
      <c r="A130" s="99"/>
      <c r="B130" s="100"/>
      <c r="C130" s="101">
        <v>4</v>
      </c>
      <c r="D130" s="102" t="s">
        <v>226</v>
      </c>
      <c r="E130" s="103" t="s">
        <v>246</v>
      </c>
      <c r="F130" s="104" t="s">
        <v>247</v>
      </c>
      <c r="G130" s="102" t="s">
        <v>229</v>
      </c>
      <c r="H130" s="105">
        <v>1</v>
      </c>
      <c r="I130" s="109"/>
      <c r="J130" s="106">
        <f t="shared" si="20"/>
        <v>0</v>
      </c>
      <c r="K130" s="105"/>
      <c r="L130" s="105">
        <f t="shared" si="21"/>
        <v>0</v>
      </c>
      <c r="M130" s="105"/>
      <c r="N130" s="105">
        <f t="shared" si="22"/>
        <v>0</v>
      </c>
      <c r="O130" s="106">
        <v>21</v>
      </c>
      <c r="P130" s="106">
        <f t="shared" si="23"/>
        <v>0</v>
      </c>
      <c r="Q130" s="106">
        <f t="shared" si="24"/>
        <v>0</v>
      </c>
      <c r="R130" s="68"/>
      <c r="S130" s="68"/>
    </row>
    <row r="131" spans="1:19" ht="11.25" outlineLevel="3">
      <c r="A131" s="99"/>
      <c r="B131" s="100"/>
      <c r="C131" s="101">
        <v>5</v>
      </c>
      <c r="D131" s="102" t="s">
        <v>226</v>
      </c>
      <c r="E131" s="103" t="s">
        <v>248</v>
      </c>
      <c r="F131" s="104" t="s">
        <v>249</v>
      </c>
      <c r="G131" s="102" t="s">
        <v>229</v>
      </c>
      <c r="H131" s="105">
        <v>1</v>
      </c>
      <c r="I131" s="109"/>
      <c r="J131" s="106">
        <f t="shared" si="20"/>
        <v>0</v>
      </c>
      <c r="K131" s="105"/>
      <c r="L131" s="105">
        <f t="shared" si="21"/>
        <v>0</v>
      </c>
      <c r="M131" s="105"/>
      <c r="N131" s="105">
        <f t="shared" si="22"/>
        <v>0</v>
      </c>
      <c r="O131" s="106">
        <v>21</v>
      </c>
      <c r="P131" s="106">
        <f t="shared" si="23"/>
        <v>0</v>
      </c>
      <c r="Q131" s="106">
        <f t="shared" si="24"/>
        <v>0</v>
      </c>
      <c r="R131" s="68"/>
      <c r="S131" s="68"/>
    </row>
    <row r="132" spans="1:19" ht="11.25" outlineLevel="3">
      <c r="A132" s="99"/>
      <c r="B132" s="100"/>
      <c r="C132" s="101">
        <v>6</v>
      </c>
      <c r="D132" s="102" t="s">
        <v>226</v>
      </c>
      <c r="E132" s="103" t="s">
        <v>250</v>
      </c>
      <c r="F132" s="104" t="s">
        <v>251</v>
      </c>
      <c r="G132" s="102" t="s">
        <v>229</v>
      </c>
      <c r="H132" s="105">
        <v>1</v>
      </c>
      <c r="I132" s="109"/>
      <c r="J132" s="106">
        <f t="shared" si="20"/>
        <v>0</v>
      </c>
      <c r="K132" s="105"/>
      <c r="L132" s="105">
        <f t="shared" si="21"/>
        <v>0</v>
      </c>
      <c r="M132" s="105"/>
      <c r="N132" s="105">
        <f t="shared" si="22"/>
        <v>0</v>
      </c>
      <c r="O132" s="106">
        <v>21</v>
      </c>
      <c r="P132" s="106">
        <f t="shared" si="23"/>
        <v>0</v>
      </c>
      <c r="Q132" s="106">
        <f t="shared" si="24"/>
        <v>0</v>
      </c>
      <c r="R132" s="68"/>
      <c r="S132" s="68"/>
    </row>
    <row r="133" spans="2:17" ht="8.25" outlineLevel="3">
      <c r="B133" s="57"/>
      <c r="C133" s="57"/>
      <c r="D133" s="57"/>
      <c r="E133" s="57"/>
      <c r="F133" s="57"/>
      <c r="G133" s="57"/>
      <c r="H133" s="57"/>
      <c r="I133" s="68"/>
      <c r="J133" s="68"/>
      <c r="K133" s="57"/>
      <c r="L133" s="57"/>
      <c r="M133" s="57"/>
      <c r="N133" s="57"/>
      <c r="O133" s="57"/>
      <c r="P133" s="68"/>
      <c r="Q133" s="68"/>
    </row>
    <row r="134" spans="1:19" ht="11.25" outlineLevel="2">
      <c r="A134" s="89" t="s">
        <v>39</v>
      </c>
      <c r="B134" s="90">
        <v>3</v>
      </c>
      <c r="C134" s="91"/>
      <c r="D134" s="92" t="s">
        <v>45</v>
      </c>
      <c r="E134" s="92"/>
      <c r="F134" s="93" t="s">
        <v>40</v>
      </c>
      <c r="G134" s="92"/>
      <c r="H134" s="94"/>
      <c r="I134" s="95"/>
      <c r="J134" s="96">
        <f>SUBTOTAL(9,J135:J136)</f>
        <v>0</v>
      </c>
      <c r="K134" s="94"/>
      <c r="L134" s="97">
        <f>SUBTOTAL(9,L135:L136)</f>
        <v>0</v>
      </c>
      <c r="M134" s="94"/>
      <c r="N134" s="97">
        <f>SUBTOTAL(9,N135:N136)</f>
        <v>0</v>
      </c>
      <c r="O134" s="98"/>
      <c r="P134" s="96">
        <f>SUBTOTAL(9,P135:P136)</f>
        <v>0</v>
      </c>
      <c r="Q134" s="96">
        <f>SUBTOTAL(9,Q135:Q136)</f>
        <v>0</v>
      </c>
      <c r="R134" s="68"/>
      <c r="S134" s="68"/>
    </row>
    <row r="135" spans="1:19" ht="11.25" outlineLevel="3">
      <c r="A135" s="99"/>
      <c r="B135" s="100"/>
      <c r="C135" s="101">
        <v>1</v>
      </c>
      <c r="D135" s="102" t="s">
        <v>226</v>
      </c>
      <c r="E135" s="103" t="s">
        <v>252</v>
      </c>
      <c r="F135" s="104" t="s">
        <v>253</v>
      </c>
      <c r="G135" s="102" t="s">
        <v>229</v>
      </c>
      <c r="H135" s="105">
        <v>1</v>
      </c>
      <c r="I135" s="109"/>
      <c r="J135" s="106">
        <f>H135*I135</f>
        <v>0</v>
      </c>
      <c r="K135" s="105"/>
      <c r="L135" s="105">
        <f>H135*K135</f>
        <v>0</v>
      </c>
      <c r="M135" s="105"/>
      <c r="N135" s="105">
        <f>H135*M135</f>
        <v>0</v>
      </c>
      <c r="O135" s="106">
        <v>21</v>
      </c>
      <c r="P135" s="106">
        <f>J135*(O135/100)</f>
        <v>0</v>
      </c>
      <c r="Q135" s="106">
        <f>J135+P135</f>
        <v>0</v>
      </c>
      <c r="R135" s="68"/>
      <c r="S135" s="68"/>
    </row>
    <row r="136" spans="2:17" ht="8.25" outlineLevel="3">
      <c r="B136" s="57"/>
      <c r="C136" s="57"/>
      <c r="D136" s="57"/>
      <c r="E136" s="57"/>
      <c r="F136" s="57"/>
      <c r="G136" s="57"/>
      <c r="H136" s="57"/>
      <c r="I136" s="68"/>
      <c r="J136" s="68"/>
      <c r="K136" s="57"/>
      <c r="L136" s="57"/>
      <c r="M136" s="57"/>
      <c r="N136" s="57"/>
      <c r="O136" s="57"/>
      <c r="P136" s="68"/>
      <c r="Q136" s="68"/>
    </row>
    <row r="137" spans="1:19" ht="11.25" outlineLevel="2">
      <c r="A137" s="89" t="s">
        <v>41</v>
      </c>
      <c r="B137" s="90">
        <v>3</v>
      </c>
      <c r="C137" s="91"/>
      <c r="D137" s="92" t="s">
        <v>45</v>
      </c>
      <c r="E137" s="92"/>
      <c r="F137" s="93" t="s">
        <v>42</v>
      </c>
      <c r="G137" s="92"/>
      <c r="H137" s="94"/>
      <c r="I137" s="95"/>
      <c r="J137" s="96">
        <f>SUBTOTAL(9,J138:J141)</f>
        <v>0</v>
      </c>
      <c r="K137" s="94"/>
      <c r="L137" s="97">
        <f>SUBTOTAL(9,L138:L141)</f>
        <v>0</v>
      </c>
      <c r="M137" s="94"/>
      <c r="N137" s="97">
        <f>SUBTOTAL(9,N138:N141)</f>
        <v>0</v>
      </c>
      <c r="O137" s="98"/>
      <c r="P137" s="96">
        <f>SUBTOTAL(9,P138:P141)</f>
        <v>0</v>
      </c>
      <c r="Q137" s="96">
        <f>SUBTOTAL(9,Q138:Q141)</f>
        <v>0</v>
      </c>
      <c r="R137" s="68"/>
      <c r="S137" s="68"/>
    </row>
    <row r="138" spans="1:19" ht="11.25" outlineLevel="3">
      <c r="A138" s="99"/>
      <c r="B138" s="100"/>
      <c r="C138" s="101">
        <v>1</v>
      </c>
      <c r="D138" s="102" t="s">
        <v>226</v>
      </c>
      <c r="E138" s="103" t="s">
        <v>254</v>
      </c>
      <c r="F138" s="104" t="s">
        <v>255</v>
      </c>
      <c r="G138" s="102" t="s">
        <v>229</v>
      </c>
      <c r="H138" s="105">
        <v>1</v>
      </c>
      <c r="I138" s="109"/>
      <c r="J138" s="106">
        <f>H138*I138</f>
        <v>0</v>
      </c>
      <c r="K138" s="105"/>
      <c r="L138" s="105">
        <f>H138*K138</f>
        <v>0</v>
      </c>
      <c r="M138" s="105"/>
      <c r="N138" s="105">
        <f>H138*M138</f>
        <v>0</v>
      </c>
      <c r="O138" s="106">
        <v>21</v>
      </c>
      <c r="P138" s="106">
        <f>J138*(O138/100)</f>
        <v>0</v>
      </c>
      <c r="Q138" s="106">
        <f>J138+P138</f>
        <v>0</v>
      </c>
      <c r="R138" s="68"/>
      <c r="S138" s="68"/>
    </row>
    <row r="139" spans="1:19" ht="11.25" outlineLevel="3">
      <c r="A139" s="99"/>
      <c r="B139" s="100"/>
      <c r="C139" s="101">
        <v>2</v>
      </c>
      <c r="D139" s="102" t="s">
        <v>226</v>
      </c>
      <c r="E139" s="103" t="s">
        <v>256</v>
      </c>
      <c r="F139" s="104" t="s">
        <v>257</v>
      </c>
      <c r="G139" s="102" t="s">
        <v>229</v>
      </c>
      <c r="H139" s="105">
        <v>1</v>
      </c>
      <c r="I139" s="109"/>
      <c r="J139" s="106">
        <f>H139*I139</f>
        <v>0</v>
      </c>
      <c r="K139" s="105"/>
      <c r="L139" s="105">
        <f>H139*K139</f>
        <v>0</v>
      </c>
      <c r="M139" s="105"/>
      <c r="N139" s="105">
        <f>H139*M139</f>
        <v>0</v>
      </c>
      <c r="O139" s="106">
        <v>21</v>
      </c>
      <c r="P139" s="106">
        <f>J139*(O139/100)</f>
        <v>0</v>
      </c>
      <c r="Q139" s="106">
        <f>J139+P139</f>
        <v>0</v>
      </c>
      <c r="R139" s="68"/>
      <c r="S139" s="68"/>
    </row>
    <row r="140" spans="1:19" ht="11.25" outlineLevel="3">
      <c r="A140" s="99"/>
      <c r="B140" s="100"/>
      <c r="C140" s="101">
        <v>3</v>
      </c>
      <c r="D140" s="102" t="s">
        <v>226</v>
      </c>
      <c r="E140" s="103" t="s">
        <v>258</v>
      </c>
      <c r="F140" s="104" t="s">
        <v>259</v>
      </c>
      <c r="G140" s="102" t="s">
        <v>229</v>
      </c>
      <c r="H140" s="105">
        <v>1</v>
      </c>
      <c r="I140" s="109"/>
      <c r="J140" s="106">
        <f>H140*I140</f>
        <v>0</v>
      </c>
      <c r="K140" s="105"/>
      <c r="L140" s="105">
        <f>H140*K140</f>
        <v>0</v>
      </c>
      <c r="M140" s="105"/>
      <c r="N140" s="105">
        <f>H140*M140</f>
        <v>0</v>
      </c>
      <c r="O140" s="106">
        <v>21</v>
      </c>
      <c r="P140" s="106">
        <f>J140*(O140/100)</f>
        <v>0</v>
      </c>
      <c r="Q140" s="106">
        <f>J140+P140</f>
        <v>0</v>
      </c>
      <c r="R140" s="68"/>
      <c r="S140" s="68"/>
    </row>
    <row r="141" spans="2:17" ht="8.25" outlineLevel="3">
      <c r="B141" s="57"/>
      <c r="C141" s="57"/>
      <c r="D141" s="57"/>
      <c r="E141" s="57"/>
      <c r="F141" s="57"/>
      <c r="G141" s="57"/>
      <c r="H141" s="57"/>
      <c r="I141" s="68"/>
      <c r="J141" s="68"/>
      <c r="K141" s="57"/>
      <c r="L141" s="57"/>
      <c r="M141" s="57"/>
      <c r="N141" s="57"/>
      <c r="O141" s="57"/>
      <c r="P141" s="68"/>
      <c r="Q141" s="68"/>
    </row>
    <row r="142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0" fitToWidth="1" horizontalDpi="600" verticalDpi="600" orientation="landscape" pageOrder="overThenDown" paperSize="9" scale="97" r:id="rId1"/>
  <headerFooter>
    <oddFooter>&amp;L&amp;8SO01_Komunikace a parkoviště&amp;C&amp;P/&amp;N&amp;R&amp;8&amp;D</oddFooter>
  </headerFooter>
  <rowBreaks count="1" manualBreakCount="1">
    <brk id="41" min="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71"/>
  <sheetViews>
    <sheetView zoomScale="115" zoomScaleNormal="115" workbookViewId="0" topLeftCell="C1">
      <selection activeCell="F38" sqref="F38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SUBTOTAL(9,J9:J72)</f>
        <v>0</v>
      </c>
      <c r="K8" s="74"/>
      <c r="L8" s="77">
        <f>SUBTOTAL(9,L9:L72)</f>
        <v>35.153803155999995</v>
      </c>
      <c r="M8" s="74"/>
      <c r="N8" s="77">
        <f>SUBTOTAL(9,N9:N72)</f>
        <v>0</v>
      </c>
      <c r="O8" s="78"/>
      <c r="P8" s="76">
        <f>SUBTOTAL(9,P9:P72)</f>
        <v>0</v>
      </c>
      <c r="Q8" s="76">
        <f>SUBTOTAL(9,Q9:Q72)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292</v>
      </c>
      <c r="G9" s="82"/>
      <c r="H9" s="84"/>
      <c r="I9" s="85"/>
      <c r="J9" s="86">
        <f>SUBTOTAL(9,J10:J71)</f>
        <v>0</v>
      </c>
      <c r="K9" s="84"/>
      <c r="L9" s="87">
        <f>SUBTOTAL(9,L10:L71)</f>
        <v>35.153803155999995</v>
      </c>
      <c r="M9" s="84"/>
      <c r="N9" s="87">
        <f>SUBTOTAL(9,N10:N71)</f>
        <v>0</v>
      </c>
      <c r="O9" s="88"/>
      <c r="P9" s="86">
        <f>SUBTOTAL(9,P10:P71)</f>
        <v>0</v>
      </c>
      <c r="Q9" s="86">
        <f>SUBTOTAL(9,Q10:Q71)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SUBTOTAL(9,J11:J21)</f>
        <v>0</v>
      </c>
      <c r="K10" s="94"/>
      <c r="L10" s="97">
        <f>SUBTOTAL(9,L11:L21)</f>
        <v>1.8002</v>
      </c>
      <c r="M10" s="94"/>
      <c r="N10" s="97">
        <f>SUBTOTAL(9,N11:N21)</f>
        <v>0</v>
      </c>
      <c r="O10" s="98"/>
      <c r="P10" s="96">
        <f>SUBTOTAL(9,P11:P21)</f>
        <v>0</v>
      </c>
      <c r="Q10" s="96">
        <f>SUBTOTAL(9,Q11:Q21)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46</v>
      </c>
      <c r="E11" s="103" t="s">
        <v>263</v>
      </c>
      <c r="F11" s="104" t="s">
        <v>264</v>
      </c>
      <c r="G11" s="102" t="s">
        <v>70</v>
      </c>
      <c r="H11" s="105">
        <v>11</v>
      </c>
      <c r="I11" s="109"/>
      <c r="J11" s="106">
        <f aca="true" t="shared" si="0" ref="J11:J20">H11*I11</f>
        <v>0</v>
      </c>
      <c r="K11" s="105"/>
      <c r="L11" s="105">
        <f aca="true" t="shared" si="1" ref="L11:L20">H11*K11</f>
        <v>0</v>
      </c>
      <c r="M11" s="105"/>
      <c r="N11" s="105">
        <f aca="true" t="shared" si="2" ref="N11:N20">H11*M11</f>
        <v>0</v>
      </c>
      <c r="O11" s="106">
        <v>21</v>
      </c>
      <c r="P11" s="106">
        <f aca="true" t="shared" si="3" ref="P11:P20">J11*(O11/100)</f>
        <v>0</v>
      </c>
      <c r="Q11" s="106">
        <f aca="true" t="shared" si="4" ref="Q11:Q20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77</v>
      </c>
      <c r="F12" s="104" t="s">
        <v>78</v>
      </c>
      <c r="G12" s="102" t="s">
        <v>70</v>
      </c>
      <c r="H12" s="105">
        <v>11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20" ht="22.5" outlineLevel="3">
      <c r="A13" s="99"/>
      <c r="B13" s="100"/>
      <c r="C13" s="101">
        <v>3</v>
      </c>
      <c r="D13" s="102" t="s">
        <v>46</v>
      </c>
      <c r="E13" s="103" t="s">
        <v>85</v>
      </c>
      <c r="F13" s="104" t="s">
        <v>86</v>
      </c>
      <c r="G13" s="102" t="s">
        <v>70</v>
      </c>
      <c r="H13" s="105">
        <v>11</v>
      </c>
      <c r="I13" s="109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  <c r="T13" s="54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87</v>
      </c>
      <c r="F14" s="104" t="s">
        <v>88</v>
      </c>
      <c r="G14" s="102" t="s">
        <v>70</v>
      </c>
      <c r="H14" s="105">
        <v>11</v>
      </c>
      <c r="I14" s="109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89</v>
      </c>
      <c r="F15" s="104" t="s">
        <v>90</v>
      </c>
      <c r="G15" s="102" t="s">
        <v>91</v>
      </c>
      <c r="H15" s="105">
        <v>19.8</v>
      </c>
      <c r="I15" s="109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92</v>
      </c>
      <c r="F16" s="104" t="s">
        <v>93</v>
      </c>
      <c r="G16" s="102" t="s">
        <v>52</v>
      </c>
      <c r="H16" s="105">
        <v>50.6</v>
      </c>
      <c r="I16" s="109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94</v>
      </c>
      <c r="F17" s="107" t="s">
        <v>95</v>
      </c>
      <c r="G17" s="102" t="s">
        <v>52</v>
      </c>
      <c r="H17" s="105">
        <v>10</v>
      </c>
      <c r="I17" s="109"/>
      <c r="J17" s="106">
        <f t="shared" si="0"/>
        <v>0</v>
      </c>
      <c r="K17" s="105"/>
      <c r="L17" s="105">
        <f t="shared" si="1"/>
        <v>0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96</v>
      </c>
      <c r="E18" s="103" t="s">
        <v>97</v>
      </c>
      <c r="F18" s="104" t="s">
        <v>98</v>
      </c>
      <c r="G18" s="102" t="s">
        <v>91</v>
      </c>
      <c r="H18" s="105">
        <v>1.8</v>
      </c>
      <c r="I18" s="109"/>
      <c r="J18" s="106">
        <f t="shared" si="0"/>
        <v>0</v>
      </c>
      <c r="K18" s="105">
        <v>1</v>
      </c>
      <c r="L18" s="105">
        <f t="shared" si="1"/>
        <v>1.8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99</v>
      </c>
      <c r="F19" s="104" t="s">
        <v>100</v>
      </c>
      <c r="G19" s="102" t="s">
        <v>52</v>
      </c>
      <c r="H19" s="105">
        <v>10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96</v>
      </c>
      <c r="E20" s="103" t="s">
        <v>101</v>
      </c>
      <c r="F20" s="104" t="s">
        <v>102</v>
      </c>
      <c r="G20" s="102" t="s">
        <v>103</v>
      </c>
      <c r="H20" s="105">
        <v>0.2</v>
      </c>
      <c r="I20" s="109"/>
      <c r="J20" s="106">
        <f t="shared" si="0"/>
        <v>0</v>
      </c>
      <c r="K20" s="105">
        <v>0.001</v>
      </c>
      <c r="L20" s="105">
        <f t="shared" si="1"/>
        <v>0.0002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2:17" ht="8.25" outlineLevel="3">
      <c r="B21" s="57"/>
      <c r="C21" s="57"/>
      <c r="D21" s="57"/>
      <c r="E21" s="57"/>
      <c r="F21" s="57"/>
      <c r="G21" s="57"/>
      <c r="H21" s="57"/>
      <c r="I21" s="68"/>
      <c r="J21" s="68"/>
      <c r="K21" s="57"/>
      <c r="L21" s="57"/>
      <c r="M21" s="57"/>
      <c r="N21" s="57"/>
      <c r="O21" s="57"/>
      <c r="P21" s="68"/>
      <c r="Q21" s="68"/>
    </row>
    <row r="22" spans="1:19" ht="11.25" outlineLevel="2">
      <c r="A22" s="89" t="s">
        <v>21</v>
      </c>
      <c r="B22" s="90">
        <v>3</v>
      </c>
      <c r="C22" s="91"/>
      <c r="D22" s="92" t="s">
        <v>45</v>
      </c>
      <c r="E22" s="92"/>
      <c r="F22" s="93" t="s">
        <v>22</v>
      </c>
      <c r="G22" s="92"/>
      <c r="H22" s="94"/>
      <c r="I22" s="95"/>
      <c r="J22" s="96">
        <f>SUBTOTAL(9,J23:J29)</f>
        <v>0</v>
      </c>
      <c r="K22" s="94"/>
      <c r="L22" s="97">
        <f>SUBTOTAL(9,L23:L29)</f>
        <v>17.654588155999996</v>
      </c>
      <c r="M22" s="94"/>
      <c r="N22" s="97">
        <f>SUBTOTAL(9,N23:N29)</f>
        <v>0</v>
      </c>
      <c r="O22" s="98"/>
      <c r="P22" s="96">
        <f>SUBTOTAL(9,P23:P29)</f>
        <v>0</v>
      </c>
      <c r="Q22" s="96">
        <f>SUBTOTAL(9,Q23:Q29)</f>
        <v>0</v>
      </c>
      <c r="R22" s="68"/>
      <c r="S22" s="68"/>
    </row>
    <row r="23" spans="1:19" ht="11.25" outlineLevel="3">
      <c r="A23" s="99"/>
      <c r="B23" s="100"/>
      <c r="C23" s="101">
        <v>1</v>
      </c>
      <c r="D23" s="102" t="s">
        <v>46</v>
      </c>
      <c r="E23" s="103" t="s">
        <v>265</v>
      </c>
      <c r="F23" s="104" t="s">
        <v>266</v>
      </c>
      <c r="G23" s="102" t="s">
        <v>70</v>
      </c>
      <c r="H23" s="105">
        <v>6.9</v>
      </c>
      <c r="I23" s="109"/>
      <c r="J23" s="106">
        <f aca="true" t="shared" si="5" ref="J23:J28">H23*I23</f>
        <v>0</v>
      </c>
      <c r="K23" s="105">
        <v>2.50187</v>
      </c>
      <c r="L23" s="105">
        <f aca="true" t="shared" si="6" ref="L23:L28">H23*K23</f>
        <v>17.262902999999998</v>
      </c>
      <c r="M23" s="105"/>
      <c r="N23" s="105">
        <f aca="true" t="shared" si="7" ref="N23:N28">H23*M23</f>
        <v>0</v>
      </c>
      <c r="O23" s="106">
        <v>21</v>
      </c>
      <c r="P23" s="106">
        <f aca="true" t="shared" si="8" ref="P23:P28">J23*(O23/100)</f>
        <v>0</v>
      </c>
      <c r="Q23" s="106">
        <f aca="true" t="shared" si="9" ref="Q23:Q28">J23+P23</f>
        <v>0</v>
      </c>
      <c r="R23" s="68"/>
      <c r="S23" s="68"/>
    </row>
    <row r="24" spans="1:19" ht="11.25" outlineLevel="3">
      <c r="A24" s="99"/>
      <c r="B24" s="100"/>
      <c r="C24" s="101">
        <v>2</v>
      </c>
      <c r="D24" s="102" t="s">
        <v>46</v>
      </c>
      <c r="E24" s="103" t="s">
        <v>267</v>
      </c>
      <c r="F24" s="104" t="s">
        <v>268</v>
      </c>
      <c r="G24" s="102" t="s">
        <v>91</v>
      </c>
      <c r="H24" s="105">
        <v>0.3228</v>
      </c>
      <c r="I24" s="109"/>
      <c r="J24" s="106">
        <f t="shared" si="5"/>
        <v>0</v>
      </c>
      <c r="K24" s="105">
        <v>1.06277</v>
      </c>
      <c r="L24" s="105">
        <f t="shared" si="6"/>
        <v>0.34306215599999995</v>
      </c>
      <c r="M24" s="105"/>
      <c r="N24" s="105">
        <f t="shared" si="7"/>
        <v>0</v>
      </c>
      <c r="O24" s="106">
        <v>21</v>
      </c>
      <c r="P24" s="106">
        <f t="shared" si="8"/>
        <v>0</v>
      </c>
      <c r="Q24" s="106">
        <f t="shared" si="9"/>
        <v>0</v>
      </c>
      <c r="R24" s="68"/>
      <c r="S24" s="68"/>
    </row>
    <row r="25" spans="1:19" ht="11.25" outlineLevel="3">
      <c r="A25" s="99"/>
      <c r="B25" s="100"/>
      <c r="C25" s="101">
        <v>3</v>
      </c>
      <c r="D25" s="102" t="s">
        <v>46</v>
      </c>
      <c r="E25" s="103" t="s">
        <v>269</v>
      </c>
      <c r="F25" s="104" t="s">
        <v>270</v>
      </c>
      <c r="G25" s="102" t="s">
        <v>52</v>
      </c>
      <c r="H25" s="105">
        <v>5.7</v>
      </c>
      <c r="I25" s="109"/>
      <c r="J25" s="106">
        <f t="shared" si="5"/>
        <v>0</v>
      </c>
      <c r="K25" s="105">
        <v>0.00458</v>
      </c>
      <c r="L25" s="105">
        <f t="shared" si="6"/>
        <v>0.026106</v>
      </c>
      <c r="M25" s="105"/>
      <c r="N25" s="105">
        <f t="shared" si="7"/>
        <v>0</v>
      </c>
      <c r="O25" s="106">
        <v>21</v>
      </c>
      <c r="P25" s="106">
        <f t="shared" si="8"/>
        <v>0</v>
      </c>
      <c r="Q25" s="106">
        <f t="shared" si="9"/>
        <v>0</v>
      </c>
      <c r="R25" s="68"/>
      <c r="S25" s="68"/>
    </row>
    <row r="26" spans="1:19" ht="11.25" outlineLevel="3">
      <c r="A26" s="99"/>
      <c r="B26" s="100"/>
      <c r="C26" s="101">
        <v>4</v>
      </c>
      <c r="D26" s="102" t="s">
        <v>46</v>
      </c>
      <c r="E26" s="103" t="s">
        <v>271</v>
      </c>
      <c r="F26" s="104" t="s">
        <v>272</v>
      </c>
      <c r="G26" s="102" t="s">
        <v>52</v>
      </c>
      <c r="H26" s="105">
        <v>5.7</v>
      </c>
      <c r="I26" s="109"/>
      <c r="J26" s="106">
        <f t="shared" si="5"/>
        <v>0</v>
      </c>
      <c r="K26" s="105"/>
      <c r="L26" s="105">
        <f t="shared" si="6"/>
        <v>0</v>
      </c>
      <c r="M26" s="105"/>
      <c r="N26" s="105">
        <f t="shared" si="7"/>
        <v>0</v>
      </c>
      <c r="O26" s="106">
        <v>21</v>
      </c>
      <c r="P26" s="106">
        <f t="shared" si="8"/>
        <v>0</v>
      </c>
      <c r="Q26" s="106">
        <f t="shared" si="9"/>
        <v>0</v>
      </c>
      <c r="R26" s="68"/>
      <c r="S26" s="68"/>
    </row>
    <row r="27" spans="1:19" ht="11.25" outlineLevel="3">
      <c r="A27" s="99"/>
      <c r="B27" s="100"/>
      <c r="C27" s="101">
        <v>5</v>
      </c>
      <c r="D27" s="102" t="s">
        <v>46</v>
      </c>
      <c r="E27" s="103" t="s">
        <v>106</v>
      </c>
      <c r="F27" s="104" t="s">
        <v>107</v>
      </c>
      <c r="G27" s="102" t="s">
        <v>52</v>
      </c>
      <c r="H27" s="105">
        <v>50.6</v>
      </c>
      <c r="I27" s="109"/>
      <c r="J27" s="106">
        <f t="shared" si="5"/>
        <v>0</v>
      </c>
      <c r="K27" s="105">
        <v>0.0001</v>
      </c>
      <c r="L27" s="105">
        <f t="shared" si="6"/>
        <v>0.00506</v>
      </c>
      <c r="M27" s="105"/>
      <c r="N27" s="105">
        <f t="shared" si="7"/>
        <v>0</v>
      </c>
      <c r="O27" s="106">
        <v>21</v>
      </c>
      <c r="P27" s="106">
        <f t="shared" si="8"/>
        <v>0</v>
      </c>
      <c r="Q27" s="106">
        <f t="shared" si="9"/>
        <v>0</v>
      </c>
      <c r="R27" s="68"/>
      <c r="S27" s="68"/>
    </row>
    <row r="28" spans="1:19" ht="11.25" outlineLevel="3">
      <c r="A28" s="99"/>
      <c r="B28" s="100"/>
      <c r="C28" s="101">
        <v>6</v>
      </c>
      <c r="D28" s="102" t="s">
        <v>96</v>
      </c>
      <c r="E28" s="103" t="s">
        <v>273</v>
      </c>
      <c r="F28" s="104" t="s">
        <v>274</v>
      </c>
      <c r="G28" s="102" t="s">
        <v>52</v>
      </c>
      <c r="H28" s="105">
        <v>58.19</v>
      </c>
      <c r="I28" s="109"/>
      <c r="J28" s="106">
        <f t="shared" si="5"/>
        <v>0</v>
      </c>
      <c r="K28" s="105">
        <v>0.0003</v>
      </c>
      <c r="L28" s="105">
        <f t="shared" si="6"/>
        <v>0.017456999999999997</v>
      </c>
      <c r="M28" s="105"/>
      <c r="N28" s="105">
        <f t="shared" si="7"/>
        <v>0</v>
      </c>
      <c r="O28" s="106">
        <v>21</v>
      </c>
      <c r="P28" s="106">
        <f t="shared" si="8"/>
        <v>0</v>
      </c>
      <c r="Q28" s="106">
        <f t="shared" si="9"/>
        <v>0</v>
      </c>
      <c r="R28" s="68"/>
      <c r="S28" s="68"/>
    </row>
    <row r="29" spans="2:17" ht="8.25" outlineLevel="3">
      <c r="B29" s="57"/>
      <c r="C29" s="57"/>
      <c r="D29" s="57"/>
      <c r="E29" s="57"/>
      <c r="F29" s="57"/>
      <c r="G29" s="57"/>
      <c r="H29" s="57"/>
      <c r="I29" s="68"/>
      <c r="J29" s="68"/>
      <c r="K29" s="57"/>
      <c r="L29" s="57"/>
      <c r="M29" s="57"/>
      <c r="N29" s="57"/>
      <c r="O29" s="57"/>
      <c r="P29" s="68"/>
      <c r="Q29" s="68"/>
    </row>
    <row r="30" spans="1:19" ht="11.25" outlineLevel="2">
      <c r="A30" s="89" t="s">
        <v>23</v>
      </c>
      <c r="B30" s="90">
        <v>3</v>
      </c>
      <c r="C30" s="91"/>
      <c r="D30" s="92" t="s">
        <v>45</v>
      </c>
      <c r="E30" s="92"/>
      <c r="F30" s="93" t="s">
        <v>24</v>
      </c>
      <c r="G30" s="92"/>
      <c r="H30" s="94"/>
      <c r="I30" s="95"/>
      <c r="J30" s="96">
        <f>SUBTOTAL(9,J31:J33)</f>
        <v>0</v>
      </c>
      <c r="K30" s="94"/>
      <c r="L30" s="97">
        <f>SUBTOTAL(9,L31:L33)</f>
        <v>0</v>
      </c>
      <c r="M30" s="94"/>
      <c r="N30" s="97">
        <f>SUBTOTAL(9,N31:N33)</f>
        <v>0</v>
      </c>
      <c r="O30" s="98"/>
      <c r="P30" s="96">
        <f>SUBTOTAL(9,P31:P33)</f>
        <v>0</v>
      </c>
      <c r="Q30" s="96">
        <f>SUBTOTAL(9,Q31:Q33)</f>
        <v>0</v>
      </c>
      <c r="R30" s="68"/>
      <c r="S30" s="68"/>
    </row>
    <row r="31" spans="1:19" ht="11.25" outlineLevel="3">
      <c r="A31" s="99"/>
      <c r="B31" s="100"/>
      <c r="C31" s="101">
        <v>1</v>
      </c>
      <c r="D31" s="102" t="s">
        <v>46</v>
      </c>
      <c r="E31" s="103" t="s">
        <v>275</v>
      </c>
      <c r="F31" s="104" t="s">
        <v>276</v>
      </c>
      <c r="G31" s="102" t="s">
        <v>52</v>
      </c>
      <c r="H31" s="105">
        <v>46</v>
      </c>
      <c r="I31" s="109"/>
      <c r="J31" s="106">
        <f>H31*I31</f>
        <v>0</v>
      </c>
      <c r="K31" s="105"/>
      <c r="L31" s="105">
        <f>H31*K31</f>
        <v>0</v>
      </c>
      <c r="M31" s="105"/>
      <c r="N31" s="105">
        <f>H31*M31</f>
        <v>0</v>
      </c>
      <c r="O31" s="106">
        <v>21</v>
      </c>
      <c r="P31" s="106">
        <f>J31*(O31/100)</f>
        <v>0</v>
      </c>
      <c r="Q31" s="106">
        <f>J31+P31</f>
        <v>0</v>
      </c>
      <c r="R31" s="68"/>
      <c r="S31" s="68"/>
    </row>
    <row r="32" spans="1:19" ht="11.25" outlineLevel="3">
      <c r="A32" s="99"/>
      <c r="B32" s="100"/>
      <c r="C32" s="101">
        <v>2</v>
      </c>
      <c r="D32" s="102" t="s">
        <v>46</v>
      </c>
      <c r="E32" s="103" t="s">
        <v>277</v>
      </c>
      <c r="F32" s="104" t="s">
        <v>278</v>
      </c>
      <c r="G32" s="102" t="s">
        <v>52</v>
      </c>
      <c r="H32" s="105">
        <v>50.6</v>
      </c>
      <c r="I32" s="109"/>
      <c r="J32" s="106">
        <f>H32*I32</f>
        <v>0</v>
      </c>
      <c r="K32" s="105"/>
      <c r="L32" s="105">
        <f>H32*K32</f>
        <v>0</v>
      </c>
      <c r="M32" s="105"/>
      <c r="N32" s="105">
        <f>H32*M32</f>
        <v>0</v>
      </c>
      <c r="O32" s="106">
        <v>21</v>
      </c>
      <c r="P32" s="106">
        <f>J32*(O32/100)</f>
        <v>0</v>
      </c>
      <c r="Q32" s="106">
        <f>J32+P32</f>
        <v>0</v>
      </c>
      <c r="R32" s="68"/>
      <c r="S32" s="68"/>
    </row>
    <row r="33" spans="2:17" ht="8.25" outlineLevel="3">
      <c r="B33" s="57"/>
      <c r="C33" s="57"/>
      <c r="D33" s="57"/>
      <c r="E33" s="57"/>
      <c r="F33" s="57"/>
      <c r="G33" s="57"/>
      <c r="H33" s="57"/>
      <c r="I33" s="68"/>
      <c r="J33" s="68"/>
      <c r="K33" s="57"/>
      <c r="L33" s="57"/>
      <c r="M33" s="57"/>
      <c r="N33" s="57"/>
      <c r="O33" s="57"/>
      <c r="P33" s="68"/>
      <c r="Q33" s="68"/>
    </row>
    <row r="34" spans="1:19" ht="11.25" outlineLevel="2">
      <c r="A34" s="89" t="s">
        <v>27</v>
      </c>
      <c r="B34" s="90">
        <v>3</v>
      </c>
      <c r="C34" s="91"/>
      <c r="D34" s="92" t="s">
        <v>45</v>
      </c>
      <c r="E34" s="92"/>
      <c r="F34" s="93" t="s">
        <v>28</v>
      </c>
      <c r="G34" s="92"/>
      <c r="H34" s="94"/>
      <c r="I34" s="95"/>
      <c r="J34" s="96">
        <f>SUBTOTAL(9,J35:J39)</f>
        <v>0</v>
      </c>
      <c r="K34" s="94"/>
      <c r="L34" s="97">
        <f>SUBTOTAL(9,L35:L39)</f>
        <v>15.673714999999998</v>
      </c>
      <c r="M34" s="94"/>
      <c r="N34" s="97">
        <f>SUBTOTAL(9,N35:N39)</f>
        <v>0</v>
      </c>
      <c r="O34" s="98"/>
      <c r="P34" s="96">
        <f>SUBTOTAL(9,P35:P39)</f>
        <v>0</v>
      </c>
      <c r="Q34" s="96">
        <f>SUBTOTAL(9,Q35:Q39)</f>
        <v>0</v>
      </c>
      <c r="R34" s="68"/>
      <c r="S34" s="68"/>
    </row>
    <row r="35" spans="1:19" ht="11.25" outlineLevel="3">
      <c r="A35" s="99"/>
      <c r="B35" s="100"/>
      <c r="C35" s="101">
        <v>1</v>
      </c>
      <c r="D35" s="102" t="s">
        <v>46</v>
      </c>
      <c r="E35" s="103" t="s">
        <v>279</v>
      </c>
      <c r="F35" s="104" t="s">
        <v>280</v>
      </c>
      <c r="G35" s="102" t="s">
        <v>55</v>
      </c>
      <c r="H35" s="105">
        <v>38</v>
      </c>
      <c r="I35" s="109"/>
      <c r="J35" s="106">
        <f>H35*I35</f>
        <v>0</v>
      </c>
      <c r="K35" s="105">
        <v>0.10095</v>
      </c>
      <c r="L35" s="105">
        <f>H35*K35</f>
        <v>3.8361</v>
      </c>
      <c r="M35" s="105"/>
      <c r="N35" s="105">
        <f>H35*M35</f>
        <v>0</v>
      </c>
      <c r="O35" s="106">
        <v>21</v>
      </c>
      <c r="P35" s="106">
        <f>J35*(O35/100)</f>
        <v>0</v>
      </c>
      <c r="Q35" s="106">
        <f>J35+P35</f>
        <v>0</v>
      </c>
      <c r="R35" s="68"/>
      <c r="S35" s="68"/>
    </row>
    <row r="36" spans="1:19" ht="11.25" outlineLevel="3">
      <c r="A36" s="99"/>
      <c r="B36" s="100"/>
      <c r="C36" s="101">
        <v>2</v>
      </c>
      <c r="D36" s="102" t="s">
        <v>96</v>
      </c>
      <c r="E36" s="103" t="s">
        <v>281</v>
      </c>
      <c r="F36" s="104" t="s">
        <v>282</v>
      </c>
      <c r="G36" s="102" t="s">
        <v>55</v>
      </c>
      <c r="H36" s="105">
        <v>40</v>
      </c>
      <c r="I36" s="109"/>
      <c r="J36" s="106">
        <f>H36*I36</f>
        <v>0</v>
      </c>
      <c r="K36" s="105">
        <v>0.028</v>
      </c>
      <c r="L36" s="105">
        <f>H36*K36</f>
        <v>1.12</v>
      </c>
      <c r="M36" s="105"/>
      <c r="N36" s="105">
        <f>H36*M36</f>
        <v>0</v>
      </c>
      <c r="O36" s="106">
        <v>21</v>
      </c>
      <c r="P36" s="106">
        <f>J36*(O36/100)</f>
        <v>0</v>
      </c>
      <c r="Q36" s="106">
        <f>J36+P36</f>
        <v>0</v>
      </c>
      <c r="R36" s="68"/>
      <c r="S36" s="68"/>
    </row>
    <row r="37" spans="1:19" ht="11.25" outlineLevel="3">
      <c r="A37" s="99"/>
      <c r="B37" s="100"/>
      <c r="C37" s="101">
        <v>3</v>
      </c>
      <c r="D37" s="102" t="s">
        <v>46</v>
      </c>
      <c r="E37" s="103" t="s">
        <v>200</v>
      </c>
      <c r="F37" s="104" t="s">
        <v>201</v>
      </c>
      <c r="G37" s="102" t="s">
        <v>70</v>
      </c>
      <c r="H37" s="105">
        <v>4.75</v>
      </c>
      <c r="I37" s="109"/>
      <c r="J37" s="106">
        <f>H37*I37</f>
        <v>0</v>
      </c>
      <c r="K37" s="105">
        <v>2.25634</v>
      </c>
      <c r="L37" s="105">
        <f>H37*K37</f>
        <v>10.717614999999999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1:19" ht="33.75" outlineLevel="3">
      <c r="A38" s="99"/>
      <c r="B38" s="100"/>
      <c r="C38" s="101">
        <v>4</v>
      </c>
      <c r="D38" s="102" t="s">
        <v>46</v>
      </c>
      <c r="E38" s="103" t="s">
        <v>283</v>
      </c>
      <c r="F38" s="104" t="s">
        <v>284</v>
      </c>
      <c r="G38" s="102" t="s">
        <v>49</v>
      </c>
      <c r="H38" s="105">
        <v>10</v>
      </c>
      <c r="I38" s="109"/>
      <c r="J38" s="106">
        <f>H38*I38</f>
        <v>0</v>
      </c>
      <c r="K38" s="105"/>
      <c r="L38" s="105">
        <f>H38*K38</f>
        <v>0</v>
      </c>
      <c r="M38" s="105"/>
      <c r="N38" s="105">
        <f>H38*M38</f>
        <v>0</v>
      </c>
      <c r="O38" s="106">
        <v>21</v>
      </c>
      <c r="P38" s="106">
        <f>J38*(O38/100)</f>
        <v>0</v>
      </c>
      <c r="Q38" s="106">
        <f>J38+P38</f>
        <v>0</v>
      </c>
      <c r="R38" s="68"/>
      <c r="S38" s="68"/>
    </row>
    <row r="39" spans="2:17" ht="8.25" outlineLevel="3">
      <c r="B39" s="57"/>
      <c r="C39" s="57"/>
      <c r="D39" s="57"/>
      <c r="E39" s="57"/>
      <c r="F39" s="57"/>
      <c r="G39" s="57"/>
      <c r="H39" s="57"/>
      <c r="I39" s="68"/>
      <c r="J39" s="68"/>
      <c r="K39" s="57"/>
      <c r="L39" s="57"/>
      <c r="M39" s="57"/>
      <c r="N39" s="57"/>
      <c r="O39" s="57"/>
      <c r="P39" s="68"/>
      <c r="Q39" s="68"/>
    </row>
    <row r="40" spans="1:19" ht="11.25" outlineLevel="2">
      <c r="A40" s="89" t="s">
        <v>29</v>
      </c>
      <c r="B40" s="90">
        <v>3</v>
      </c>
      <c r="C40" s="91"/>
      <c r="D40" s="92" t="s">
        <v>45</v>
      </c>
      <c r="E40" s="92"/>
      <c r="F40" s="93" t="s">
        <v>30</v>
      </c>
      <c r="G40" s="92"/>
      <c r="H40" s="94"/>
      <c r="I40" s="95"/>
      <c r="J40" s="96">
        <f>SUBTOTAL(9,J41:J42)</f>
        <v>0</v>
      </c>
      <c r="K40" s="94"/>
      <c r="L40" s="97">
        <f>SUBTOTAL(9,L41:L42)</f>
        <v>0</v>
      </c>
      <c r="M40" s="94"/>
      <c r="N40" s="97">
        <f>SUBTOTAL(9,N41:N42)</f>
        <v>0</v>
      </c>
      <c r="O40" s="98"/>
      <c r="P40" s="96">
        <f>SUBTOTAL(9,P41:P42)</f>
        <v>0</v>
      </c>
      <c r="Q40" s="96">
        <f>SUBTOTAL(9,Q41:Q42)</f>
        <v>0</v>
      </c>
      <c r="R40" s="68"/>
      <c r="S40" s="68"/>
    </row>
    <row r="41" spans="1:19" ht="11.25" outlineLevel="3">
      <c r="A41" s="99"/>
      <c r="B41" s="100"/>
      <c r="C41" s="101">
        <v>1</v>
      </c>
      <c r="D41" s="102" t="s">
        <v>46</v>
      </c>
      <c r="E41" s="103" t="s">
        <v>285</v>
      </c>
      <c r="F41" s="104" t="s">
        <v>286</v>
      </c>
      <c r="G41" s="102" t="s">
        <v>91</v>
      </c>
      <c r="H41" s="105">
        <v>35.128503156</v>
      </c>
      <c r="I41" s="109"/>
      <c r="J41" s="106">
        <f>H41*I41</f>
        <v>0</v>
      </c>
      <c r="K41" s="105"/>
      <c r="L41" s="105">
        <f>H41*K41</f>
        <v>0</v>
      </c>
      <c r="M41" s="105"/>
      <c r="N41" s="105">
        <f>H41*M41</f>
        <v>0</v>
      </c>
      <c r="O41" s="106">
        <v>21</v>
      </c>
      <c r="P41" s="106">
        <f>J41*(O41/100)</f>
        <v>0</v>
      </c>
      <c r="Q41" s="106">
        <f>J41+P41</f>
        <v>0</v>
      </c>
      <c r="R41" s="68"/>
      <c r="S41" s="68"/>
    </row>
    <row r="42" spans="2:17" ht="8.25" outlineLevel="3">
      <c r="B42" s="57"/>
      <c r="C42" s="57"/>
      <c r="D42" s="57"/>
      <c r="E42" s="57"/>
      <c r="F42" s="57"/>
      <c r="G42" s="57"/>
      <c r="H42" s="57"/>
      <c r="I42" s="68"/>
      <c r="J42" s="68"/>
      <c r="K42" s="57"/>
      <c r="L42" s="57"/>
      <c r="M42" s="57"/>
      <c r="N42" s="57"/>
      <c r="O42" s="57"/>
      <c r="P42" s="68"/>
      <c r="Q42" s="68"/>
    </row>
    <row r="43" spans="1:19" ht="11.25" outlineLevel="2">
      <c r="A43" s="89" t="s">
        <v>31</v>
      </c>
      <c r="B43" s="90">
        <v>3</v>
      </c>
      <c r="C43" s="91"/>
      <c r="D43" s="92" t="s">
        <v>45</v>
      </c>
      <c r="E43" s="92"/>
      <c r="F43" s="93" t="s">
        <v>287</v>
      </c>
      <c r="G43" s="92"/>
      <c r="H43" s="94"/>
      <c r="I43" s="95"/>
      <c r="J43" s="96">
        <f>SUBTOTAL(9,J44:J47)</f>
        <v>0</v>
      </c>
      <c r="K43" s="94"/>
      <c r="L43" s="97">
        <f>SUBTOTAL(9,L44:L47)</f>
        <v>0.0253</v>
      </c>
      <c r="M43" s="94"/>
      <c r="N43" s="97">
        <f>SUBTOTAL(9,N44:N47)</f>
        <v>0</v>
      </c>
      <c r="O43" s="98"/>
      <c r="P43" s="96">
        <f>SUBTOTAL(9,P44:P47)</f>
        <v>0</v>
      </c>
      <c r="Q43" s="96">
        <f>SUBTOTAL(9,Q44:Q47)</f>
        <v>0</v>
      </c>
      <c r="R43" s="68"/>
      <c r="S43" s="68"/>
    </row>
    <row r="44" spans="1:19" ht="11.25" outlineLevel="3">
      <c r="A44" s="99"/>
      <c r="B44" s="100"/>
      <c r="C44" s="101">
        <v>1</v>
      </c>
      <c r="D44" s="102" t="s">
        <v>46</v>
      </c>
      <c r="E44" s="103" t="s">
        <v>288</v>
      </c>
      <c r="F44" s="104" t="s">
        <v>289</v>
      </c>
      <c r="G44" s="102" t="s">
        <v>52</v>
      </c>
      <c r="H44" s="105">
        <v>46</v>
      </c>
      <c r="I44" s="109"/>
      <c r="J44" s="106">
        <f>H44*I44</f>
        <v>0</v>
      </c>
      <c r="K44" s="105">
        <v>5E-05</v>
      </c>
      <c r="L44" s="105">
        <f>H44*K44</f>
        <v>0.0023</v>
      </c>
      <c r="M44" s="105"/>
      <c r="N44" s="105">
        <f>H44*M44</f>
        <v>0</v>
      </c>
      <c r="O44" s="106">
        <v>21</v>
      </c>
      <c r="P44" s="106">
        <f>J44*(O44/100)</f>
        <v>0</v>
      </c>
      <c r="Q44" s="106">
        <f>J44+P44</f>
        <v>0</v>
      </c>
      <c r="R44" s="68"/>
      <c r="S44" s="68"/>
    </row>
    <row r="45" spans="1:19" ht="11.25" outlineLevel="3">
      <c r="A45" s="99"/>
      <c r="B45" s="100"/>
      <c r="C45" s="101">
        <v>2</v>
      </c>
      <c r="D45" s="102" t="s">
        <v>96</v>
      </c>
      <c r="E45" s="103" t="s">
        <v>290</v>
      </c>
      <c r="F45" s="104" t="s">
        <v>291</v>
      </c>
      <c r="G45" s="102" t="s">
        <v>52</v>
      </c>
      <c r="H45" s="105">
        <v>57.5</v>
      </c>
      <c r="I45" s="109"/>
      <c r="J45" s="106">
        <f>H45*I45</f>
        <v>0</v>
      </c>
      <c r="K45" s="105">
        <v>0.0004</v>
      </c>
      <c r="L45" s="105">
        <f>H45*K45</f>
        <v>0.023</v>
      </c>
      <c r="M45" s="105"/>
      <c r="N45" s="105">
        <f>H45*M45</f>
        <v>0</v>
      </c>
      <c r="O45" s="106">
        <v>21</v>
      </c>
      <c r="P45" s="106">
        <f>J45*(O45/100)</f>
        <v>0</v>
      </c>
      <c r="Q45" s="106">
        <f>J45+P45</f>
        <v>0</v>
      </c>
      <c r="R45" s="68"/>
      <c r="S45" s="68"/>
    </row>
    <row r="46" spans="1:19" ht="11.25" outlineLevel="3">
      <c r="A46" s="99"/>
      <c r="B46" s="100"/>
      <c r="C46" s="101">
        <v>3</v>
      </c>
      <c r="D46" s="102" t="s">
        <v>46</v>
      </c>
      <c r="E46" s="103" t="s">
        <v>224</v>
      </c>
      <c r="F46" s="104" t="s">
        <v>225</v>
      </c>
      <c r="G46" s="102" t="s">
        <v>91</v>
      </c>
      <c r="H46" s="105">
        <v>0.0253</v>
      </c>
      <c r="I46" s="109"/>
      <c r="J46" s="106">
        <f>H46*I46</f>
        <v>0</v>
      </c>
      <c r="K46" s="105"/>
      <c r="L46" s="105">
        <f>H46*K46</f>
        <v>0</v>
      </c>
      <c r="M46" s="105"/>
      <c r="N46" s="105">
        <f>H46*M46</f>
        <v>0</v>
      </c>
      <c r="O46" s="106">
        <v>21</v>
      </c>
      <c r="P46" s="106">
        <f>J46*(O46/100)</f>
        <v>0</v>
      </c>
      <c r="Q46" s="106">
        <f>J46+P46</f>
        <v>0</v>
      </c>
      <c r="R46" s="68"/>
      <c r="S46" s="68"/>
    </row>
    <row r="47" spans="2:17" ht="8.25" outlineLevel="3">
      <c r="B47" s="57"/>
      <c r="C47" s="57"/>
      <c r="D47" s="57"/>
      <c r="E47" s="57"/>
      <c r="F47" s="57"/>
      <c r="G47" s="57"/>
      <c r="H47" s="57"/>
      <c r="I47" s="68"/>
      <c r="J47" s="68"/>
      <c r="K47" s="57"/>
      <c r="L47" s="57"/>
      <c r="M47" s="57"/>
      <c r="N47" s="57"/>
      <c r="O47" s="57"/>
      <c r="P47" s="68"/>
      <c r="Q47" s="68"/>
    </row>
    <row r="48" spans="1:19" ht="11.25" outlineLevel="2">
      <c r="A48" s="89" t="s">
        <v>33</v>
      </c>
      <c r="B48" s="90">
        <v>3</v>
      </c>
      <c r="C48" s="91"/>
      <c r="D48" s="92" t="s">
        <v>45</v>
      </c>
      <c r="E48" s="92"/>
      <c r="F48" s="93" t="s">
        <v>34</v>
      </c>
      <c r="G48" s="92"/>
      <c r="H48" s="94"/>
      <c r="I48" s="95"/>
      <c r="J48" s="96">
        <f>SUBTOTAL(9,J49:J54)</f>
        <v>0</v>
      </c>
      <c r="K48" s="94"/>
      <c r="L48" s="97">
        <f>SUBTOTAL(9,L49:L54)</f>
        <v>0</v>
      </c>
      <c r="M48" s="94"/>
      <c r="N48" s="97">
        <f>SUBTOTAL(9,N49:N54)</f>
        <v>0</v>
      </c>
      <c r="O48" s="98"/>
      <c r="P48" s="96">
        <f>SUBTOTAL(9,P49:P54)</f>
        <v>0</v>
      </c>
      <c r="Q48" s="96">
        <f>SUBTOTAL(9,Q49:Q54)</f>
        <v>0</v>
      </c>
      <c r="R48" s="68"/>
      <c r="S48" s="68"/>
    </row>
    <row r="49" spans="1:19" ht="11.25" outlineLevel="3">
      <c r="A49" s="99"/>
      <c r="B49" s="100"/>
      <c r="C49" s="101">
        <v>1</v>
      </c>
      <c r="D49" s="102" t="s">
        <v>226</v>
      </c>
      <c r="E49" s="103" t="s">
        <v>227</v>
      </c>
      <c r="F49" s="104" t="s">
        <v>228</v>
      </c>
      <c r="G49" s="102" t="s">
        <v>229</v>
      </c>
      <c r="H49" s="105">
        <v>1</v>
      </c>
      <c r="I49" s="109"/>
      <c r="J49" s="106">
        <f>H49*I49</f>
        <v>0</v>
      </c>
      <c r="K49" s="105"/>
      <c r="L49" s="105">
        <f>H49*K49</f>
        <v>0</v>
      </c>
      <c r="M49" s="105"/>
      <c r="N49" s="105">
        <f>H49*M49</f>
        <v>0</v>
      </c>
      <c r="O49" s="106">
        <v>21</v>
      </c>
      <c r="P49" s="106">
        <f>J49*(O49/100)</f>
        <v>0</v>
      </c>
      <c r="Q49" s="106">
        <f>J49+P49</f>
        <v>0</v>
      </c>
      <c r="R49" s="68"/>
      <c r="S49" s="68"/>
    </row>
    <row r="50" spans="1:19" ht="11.25" outlineLevel="3">
      <c r="A50" s="99"/>
      <c r="B50" s="100"/>
      <c r="C50" s="101">
        <v>2</v>
      </c>
      <c r="D50" s="102" t="s">
        <v>226</v>
      </c>
      <c r="E50" s="103" t="s">
        <v>230</v>
      </c>
      <c r="F50" s="104" t="s">
        <v>231</v>
      </c>
      <c r="G50" s="102" t="s">
        <v>229</v>
      </c>
      <c r="H50" s="105">
        <v>1</v>
      </c>
      <c r="I50" s="109"/>
      <c r="J50" s="106">
        <f>H50*I50</f>
        <v>0</v>
      </c>
      <c r="K50" s="105"/>
      <c r="L50" s="105">
        <f>H50*K50</f>
        <v>0</v>
      </c>
      <c r="M50" s="105"/>
      <c r="N50" s="105">
        <f>H50*M50</f>
        <v>0</v>
      </c>
      <c r="O50" s="106">
        <v>21</v>
      </c>
      <c r="P50" s="106">
        <f>J50*(O50/100)</f>
        <v>0</v>
      </c>
      <c r="Q50" s="106">
        <f>J50+P50</f>
        <v>0</v>
      </c>
      <c r="R50" s="68"/>
      <c r="S50" s="68"/>
    </row>
    <row r="51" spans="1:19" ht="11.25" outlineLevel="3">
      <c r="A51" s="99"/>
      <c r="B51" s="100"/>
      <c r="C51" s="101">
        <v>3</v>
      </c>
      <c r="D51" s="102" t="s">
        <v>226</v>
      </c>
      <c r="E51" s="103" t="s">
        <v>232</v>
      </c>
      <c r="F51" s="104" t="s">
        <v>233</v>
      </c>
      <c r="G51" s="102" t="s">
        <v>229</v>
      </c>
      <c r="H51" s="105">
        <v>1</v>
      </c>
      <c r="I51" s="109"/>
      <c r="J51" s="106">
        <f>H51*I51</f>
        <v>0</v>
      </c>
      <c r="K51" s="105"/>
      <c r="L51" s="105">
        <f>H51*K51</f>
        <v>0</v>
      </c>
      <c r="M51" s="105"/>
      <c r="N51" s="105">
        <f>H51*M51</f>
        <v>0</v>
      </c>
      <c r="O51" s="106">
        <v>21</v>
      </c>
      <c r="P51" s="106">
        <f>J51*(O51/100)</f>
        <v>0</v>
      </c>
      <c r="Q51" s="106">
        <f>J51+P51</f>
        <v>0</v>
      </c>
      <c r="R51" s="68"/>
      <c r="S51" s="68"/>
    </row>
    <row r="52" spans="1:19" ht="11.25" outlineLevel="3">
      <c r="A52" s="99"/>
      <c r="B52" s="100"/>
      <c r="C52" s="101">
        <v>4</v>
      </c>
      <c r="D52" s="102" t="s">
        <v>226</v>
      </c>
      <c r="E52" s="103" t="s">
        <v>234</v>
      </c>
      <c r="F52" s="104" t="s">
        <v>235</v>
      </c>
      <c r="G52" s="102" t="s">
        <v>229</v>
      </c>
      <c r="H52" s="105">
        <v>1</v>
      </c>
      <c r="I52" s="109"/>
      <c r="J52" s="106">
        <f>H52*I52</f>
        <v>0</v>
      </c>
      <c r="K52" s="105"/>
      <c r="L52" s="105">
        <f>H52*K52</f>
        <v>0</v>
      </c>
      <c r="M52" s="105"/>
      <c r="N52" s="105">
        <f>H52*M52</f>
        <v>0</v>
      </c>
      <c r="O52" s="106">
        <v>21</v>
      </c>
      <c r="P52" s="106">
        <f>J52*(O52/100)</f>
        <v>0</v>
      </c>
      <c r="Q52" s="106">
        <f>J52+P52</f>
        <v>0</v>
      </c>
      <c r="R52" s="68"/>
      <c r="S52" s="68"/>
    </row>
    <row r="53" spans="1:19" ht="11.25" outlineLevel="3">
      <c r="A53" s="99"/>
      <c r="B53" s="100"/>
      <c r="C53" s="101">
        <v>5</v>
      </c>
      <c r="D53" s="102" t="s">
        <v>226</v>
      </c>
      <c r="E53" s="103" t="s">
        <v>236</v>
      </c>
      <c r="F53" s="104" t="s">
        <v>237</v>
      </c>
      <c r="G53" s="102" t="s">
        <v>229</v>
      </c>
      <c r="H53" s="105">
        <v>1</v>
      </c>
      <c r="I53" s="109"/>
      <c r="J53" s="106">
        <f>H53*I53</f>
        <v>0</v>
      </c>
      <c r="K53" s="105"/>
      <c r="L53" s="105">
        <f>H53*K53</f>
        <v>0</v>
      </c>
      <c r="M53" s="105"/>
      <c r="N53" s="105">
        <f>H53*M53</f>
        <v>0</v>
      </c>
      <c r="O53" s="106">
        <v>21</v>
      </c>
      <c r="P53" s="106">
        <f>J53*(O53/100)</f>
        <v>0</v>
      </c>
      <c r="Q53" s="106">
        <f>J53+P53</f>
        <v>0</v>
      </c>
      <c r="R53" s="68"/>
      <c r="S53" s="68"/>
    </row>
    <row r="54" spans="2:17" ht="8.25" outlineLevel="3">
      <c r="B54" s="57"/>
      <c r="C54" s="57"/>
      <c r="D54" s="57"/>
      <c r="E54" s="57"/>
      <c r="F54" s="57"/>
      <c r="G54" s="57"/>
      <c r="H54" s="57"/>
      <c r="I54" s="68"/>
      <c r="J54" s="68"/>
      <c r="K54" s="57"/>
      <c r="L54" s="57"/>
      <c r="M54" s="57"/>
      <c r="N54" s="57"/>
      <c r="O54" s="57"/>
      <c r="P54" s="68"/>
      <c r="Q54" s="68"/>
    </row>
    <row r="55" spans="1:19" ht="11.25" outlineLevel="2">
      <c r="A55" s="89" t="s">
        <v>35</v>
      </c>
      <c r="B55" s="90">
        <v>3</v>
      </c>
      <c r="C55" s="91"/>
      <c r="D55" s="92" t="s">
        <v>45</v>
      </c>
      <c r="E55" s="92"/>
      <c r="F55" s="93" t="s">
        <v>36</v>
      </c>
      <c r="G55" s="92"/>
      <c r="H55" s="94"/>
      <c r="I55" s="95"/>
      <c r="J55" s="96">
        <f>SUBTOTAL(9,J56:J57)</f>
        <v>0</v>
      </c>
      <c r="K55" s="94"/>
      <c r="L55" s="97">
        <f>SUBTOTAL(9,L56:L57)</f>
        <v>0</v>
      </c>
      <c r="M55" s="94"/>
      <c r="N55" s="97">
        <f>SUBTOTAL(9,N56:N57)</f>
        <v>0</v>
      </c>
      <c r="O55" s="98"/>
      <c r="P55" s="96">
        <f>SUBTOTAL(9,P56:P57)</f>
        <v>0</v>
      </c>
      <c r="Q55" s="96">
        <f>SUBTOTAL(9,Q56:Q57)</f>
        <v>0</v>
      </c>
      <c r="R55" s="68"/>
      <c r="S55" s="68"/>
    </row>
    <row r="56" spans="1:19" ht="11.25" outlineLevel="3">
      <c r="A56" s="99"/>
      <c r="B56" s="100"/>
      <c r="C56" s="101">
        <v>1</v>
      </c>
      <c r="D56" s="102" t="s">
        <v>226</v>
      </c>
      <c r="E56" s="103" t="s">
        <v>238</v>
      </c>
      <c r="F56" s="104" t="s">
        <v>239</v>
      </c>
      <c r="G56" s="102" t="s">
        <v>229</v>
      </c>
      <c r="H56" s="105">
        <v>1</v>
      </c>
      <c r="I56" s="109"/>
      <c r="J56" s="106">
        <f>H56*I56</f>
        <v>0</v>
      </c>
      <c r="K56" s="105"/>
      <c r="L56" s="105">
        <f>H56*K56</f>
        <v>0</v>
      </c>
      <c r="M56" s="105"/>
      <c r="N56" s="105">
        <f>H56*M56</f>
        <v>0</v>
      </c>
      <c r="O56" s="106">
        <v>21</v>
      </c>
      <c r="P56" s="106">
        <f>J56*(O56/100)</f>
        <v>0</v>
      </c>
      <c r="Q56" s="106">
        <f>J56+P56</f>
        <v>0</v>
      </c>
      <c r="R56" s="68"/>
      <c r="S56" s="68"/>
    </row>
    <row r="57" spans="2:17" ht="8.25" outlineLevel="3">
      <c r="B57" s="57"/>
      <c r="C57" s="57"/>
      <c r="D57" s="57"/>
      <c r="E57" s="57"/>
      <c r="F57" s="57"/>
      <c r="G57" s="57"/>
      <c r="H57" s="57"/>
      <c r="I57" s="68"/>
      <c r="J57" s="68"/>
      <c r="K57" s="57"/>
      <c r="L57" s="57"/>
      <c r="M57" s="57"/>
      <c r="N57" s="57"/>
      <c r="O57" s="57"/>
      <c r="P57" s="68"/>
      <c r="Q57" s="68"/>
    </row>
    <row r="58" spans="1:19" ht="11.25" outlineLevel="2">
      <c r="A58" s="89" t="s">
        <v>37</v>
      </c>
      <c r="B58" s="90">
        <v>3</v>
      </c>
      <c r="C58" s="91"/>
      <c r="D58" s="92" t="s">
        <v>45</v>
      </c>
      <c r="E58" s="92"/>
      <c r="F58" s="93" t="s">
        <v>38</v>
      </c>
      <c r="G58" s="92"/>
      <c r="H58" s="94"/>
      <c r="I58" s="95"/>
      <c r="J58" s="96">
        <f>SUBTOTAL(9,J59:J65)</f>
        <v>0</v>
      </c>
      <c r="K58" s="94"/>
      <c r="L58" s="97">
        <f>SUBTOTAL(9,L59:L65)</f>
        <v>0</v>
      </c>
      <c r="M58" s="94"/>
      <c r="N58" s="97">
        <f>SUBTOTAL(9,N59:N65)</f>
        <v>0</v>
      </c>
      <c r="O58" s="98"/>
      <c r="P58" s="96">
        <f>SUBTOTAL(9,P59:P65)</f>
        <v>0</v>
      </c>
      <c r="Q58" s="96">
        <f>SUBTOTAL(9,Q59:Q65)</f>
        <v>0</v>
      </c>
      <c r="R58" s="68"/>
      <c r="S58" s="68"/>
    </row>
    <row r="59" spans="1:19" ht="11.25" outlineLevel="3">
      <c r="A59" s="99"/>
      <c r="B59" s="100"/>
      <c r="C59" s="101">
        <v>1</v>
      </c>
      <c r="D59" s="102" t="s">
        <v>226</v>
      </c>
      <c r="E59" s="103" t="s">
        <v>240</v>
      </c>
      <c r="F59" s="104" t="s">
        <v>241</v>
      </c>
      <c r="G59" s="102" t="s">
        <v>229</v>
      </c>
      <c r="H59" s="105">
        <v>1</v>
      </c>
      <c r="I59" s="109"/>
      <c r="J59" s="106">
        <f aca="true" t="shared" si="10" ref="J59:J64">H59*I59</f>
        <v>0</v>
      </c>
      <c r="K59" s="105"/>
      <c r="L59" s="105">
        <f aca="true" t="shared" si="11" ref="L59:L64">H59*K59</f>
        <v>0</v>
      </c>
      <c r="M59" s="105"/>
      <c r="N59" s="105">
        <f aca="true" t="shared" si="12" ref="N59:N64">H59*M59</f>
        <v>0</v>
      </c>
      <c r="O59" s="106">
        <v>21</v>
      </c>
      <c r="P59" s="106">
        <f aca="true" t="shared" si="13" ref="P59:P64">J59*(O59/100)</f>
        <v>0</v>
      </c>
      <c r="Q59" s="106">
        <f aca="true" t="shared" si="14" ref="Q59:Q64">J59+P59</f>
        <v>0</v>
      </c>
      <c r="R59" s="68"/>
      <c r="S59" s="68"/>
    </row>
    <row r="60" spans="1:19" ht="11.25" outlineLevel="3">
      <c r="A60" s="99"/>
      <c r="B60" s="100"/>
      <c r="C60" s="101">
        <v>2</v>
      </c>
      <c r="D60" s="102" t="s">
        <v>226</v>
      </c>
      <c r="E60" s="103" t="s">
        <v>242</v>
      </c>
      <c r="F60" s="104" t="s">
        <v>243</v>
      </c>
      <c r="G60" s="102" t="s">
        <v>229</v>
      </c>
      <c r="H60" s="105">
        <v>1</v>
      </c>
      <c r="I60" s="109"/>
      <c r="J60" s="106">
        <f t="shared" si="10"/>
        <v>0</v>
      </c>
      <c r="K60" s="105"/>
      <c r="L60" s="105">
        <f t="shared" si="11"/>
        <v>0</v>
      </c>
      <c r="M60" s="105"/>
      <c r="N60" s="105">
        <f t="shared" si="12"/>
        <v>0</v>
      </c>
      <c r="O60" s="106">
        <v>21</v>
      </c>
      <c r="P60" s="106">
        <f t="shared" si="13"/>
        <v>0</v>
      </c>
      <c r="Q60" s="106">
        <f t="shared" si="14"/>
        <v>0</v>
      </c>
      <c r="R60" s="68"/>
      <c r="S60" s="68"/>
    </row>
    <row r="61" spans="1:19" ht="11.25" outlineLevel="3">
      <c r="A61" s="99"/>
      <c r="B61" s="100"/>
      <c r="C61" s="101">
        <v>3</v>
      </c>
      <c r="D61" s="102" t="s">
        <v>226</v>
      </c>
      <c r="E61" s="103" t="s">
        <v>244</v>
      </c>
      <c r="F61" s="104" t="s">
        <v>245</v>
      </c>
      <c r="G61" s="102" t="s">
        <v>229</v>
      </c>
      <c r="H61" s="105">
        <v>1</v>
      </c>
      <c r="I61" s="109"/>
      <c r="J61" s="106">
        <f t="shared" si="10"/>
        <v>0</v>
      </c>
      <c r="K61" s="105"/>
      <c r="L61" s="105">
        <f t="shared" si="11"/>
        <v>0</v>
      </c>
      <c r="M61" s="105"/>
      <c r="N61" s="105">
        <f t="shared" si="12"/>
        <v>0</v>
      </c>
      <c r="O61" s="106">
        <v>21</v>
      </c>
      <c r="P61" s="106">
        <f t="shared" si="13"/>
        <v>0</v>
      </c>
      <c r="Q61" s="106">
        <f t="shared" si="14"/>
        <v>0</v>
      </c>
      <c r="R61" s="68"/>
      <c r="S61" s="68"/>
    </row>
    <row r="62" spans="1:19" ht="11.25" outlineLevel="3">
      <c r="A62" s="99"/>
      <c r="B62" s="100"/>
      <c r="C62" s="101">
        <v>4</v>
      </c>
      <c r="D62" s="102" t="s">
        <v>226</v>
      </c>
      <c r="E62" s="103" t="s">
        <v>246</v>
      </c>
      <c r="F62" s="104" t="s">
        <v>247</v>
      </c>
      <c r="G62" s="102" t="s">
        <v>229</v>
      </c>
      <c r="H62" s="105">
        <v>1</v>
      </c>
      <c r="I62" s="109"/>
      <c r="J62" s="106">
        <f t="shared" si="10"/>
        <v>0</v>
      </c>
      <c r="K62" s="105"/>
      <c r="L62" s="105">
        <f t="shared" si="11"/>
        <v>0</v>
      </c>
      <c r="M62" s="105"/>
      <c r="N62" s="105">
        <f t="shared" si="12"/>
        <v>0</v>
      </c>
      <c r="O62" s="106">
        <v>21</v>
      </c>
      <c r="P62" s="106">
        <f t="shared" si="13"/>
        <v>0</v>
      </c>
      <c r="Q62" s="106">
        <f t="shared" si="14"/>
        <v>0</v>
      </c>
      <c r="R62" s="68"/>
      <c r="S62" s="68"/>
    </row>
    <row r="63" spans="1:19" ht="11.25" outlineLevel="3">
      <c r="A63" s="99"/>
      <c r="B63" s="100"/>
      <c r="C63" s="101">
        <v>5</v>
      </c>
      <c r="D63" s="102" t="s">
        <v>226</v>
      </c>
      <c r="E63" s="103" t="s">
        <v>248</v>
      </c>
      <c r="F63" s="104" t="s">
        <v>249</v>
      </c>
      <c r="G63" s="102" t="s">
        <v>229</v>
      </c>
      <c r="H63" s="105">
        <v>1</v>
      </c>
      <c r="I63" s="109"/>
      <c r="J63" s="106">
        <f t="shared" si="10"/>
        <v>0</v>
      </c>
      <c r="K63" s="105"/>
      <c r="L63" s="105">
        <f t="shared" si="11"/>
        <v>0</v>
      </c>
      <c r="M63" s="105"/>
      <c r="N63" s="105">
        <f t="shared" si="12"/>
        <v>0</v>
      </c>
      <c r="O63" s="106">
        <v>21</v>
      </c>
      <c r="P63" s="106">
        <f t="shared" si="13"/>
        <v>0</v>
      </c>
      <c r="Q63" s="106">
        <f t="shared" si="14"/>
        <v>0</v>
      </c>
      <c r="R63" s="68"/>
      <c r="S63" s="68"/>
    </row>
    <row r="64" spans="1:19" ht="11.25" outlineLevel="3">
      <c r="A64" s="99"/>
      <c r="B64" s="100"/>
      <c r="C64" s="101">
        <v>6</v>
      </c>
      <c r="D64" s="102" t="s">
        <v>226</v>
      </c>
      <c r="E64" s="103" t="s">
        <v>250</v>
      </c>
      <c r="F64" s="104" t="s">
        <v>251</v>
      </c>
      <c r="G64" s="102" t="s">
        <v>229</v>
      </c>
      <c r="H64" s="105">
        <v>1</v>
      </c>
      <c r="I64" s="109"/>
      <c r="J64" s="106">
        <f t="shared" si="10"/>
        <v>0</v>
      </c>
      <c r="K64" s="105"/>
      <c r="L64" s="105">
        <f t="shared" si="11"/>
        <v>0</v>
      </c>
      <c r="M64" s="105"/>
      <c r="N64" s="105">
        <f t="shared" si="12"/>
        <v>0</v>
      </c>
      <c r="O64" s="106">
        <v>21</v>
      </c>
      <c r="P64" s="106">
        <f t="shared" si="13"/>
        <v>0</v>
      </c>
      <c r="Q64" s="106">
        <f t="shared" si="14"/>
        <v>0</v>
      </c>
      <c r="R64" s="68"/>
      <c r="S64" s="68"/>
    </row>
    <row r="65" spans="2:17" ht="8.25" outlineLevel="3">
      <c r="B65" s="57"/>
      <c r="C65" s="57"/>
      <c r="D65" s="57"/>
      <c r="E65" s="57"/>
      <c r="F65" s="57"/>
      <c r="G65" s="57"/>
      <c r="H65" s="57"/>
      <c r="I65" s="68"/>
      <c r="J65" s="68"/>
      <c r="K65" s="57"/>
      <c r="L65" s="57"/>
      <c r="M65" s="57"/>
      <c r="N65" s="57"/>
      <c r="O65" s="57"/>
      <c r="P65" s="68"/>
      <c r="Q65" s="68"/>
    </row>
    <row r="66" spans="1:19" ht="11.25" outlineLevel="2">
      <c r="A66" s="89" t="s">
        <v>39</v>
      </c>
      <c r="B66" s="90">
        <v>3</v>
      </c>
      <c r="C66" s="91"/>
      <c r="D66" s="92" t="s">
        <v>45</v>
      </c>
      <c r="E66" s="92"/>
      <c r="F66" s="93" t="s">
        <v>40</v>
      </c>
      <c r="G66" s="92"/>
      <c r="H66" s="94"/>
      <c r="I66" s="95"/>
      <c r="J66" s="96">
        <f>SUBTOTAL(9,J67:J68)</f>
        <v>0</v>
      </c>
      <c r="K66" s="94"/>
      <c r="L66" s="97">
        <f>SUBTOTAL(9,L67:L68)</f>
        <v>0</v>
      </c>
      <c r="M66" s="94"/>
      <c r="N66" s="97">
        <f>SUBTOTAL(9,N67:N68)</f>
        <v>0</v>
      </c>
      <c r="O66" s="98"/>
      <c r="P66" s="96">
        <f>SUBTOTAL(9,P67:P68)</f>
        <v>0</v>
      </c>
      <c r="Q66" s="96">
        <f>SUBTOTAL(9,Q67:Q68)</f>
        <v>0</v>
      </c>
      <c r="R66" s="68"/>
      <c r="S66" s="68"/>
    </row>
    <row r="67" spans="1:19" ht="11.25" outlineLevel="3">
      <c r="A67" s="99"/>
      <c r="B67" s="100"/>
      <c r="C67" s="101">
        <v>1</v>
      </c>
      <c r="D67" s="102" t="s">
        <v>226</v>
      </c>
      <c r="E67" s="103" t="s">
        <v>252</v>
      </c>
      <c r="F67" s="104" t="s">
        <v>253</v>
      </c>
      <c r="G67" s="102" t="s">
        <v>229</v>
      </c>
      <c r="H67" s="105">
        <v>1</v>
      </c>
      <c r="I67" s="109"/>
      <c r="J67" s="106">
        <f>H67*I67</f>
        <v>0</v>
      </c>
      <c r="K67" s="105"/>
      <c r="L67" s="105">
        <f>H67*K67</f>
        <v>0</v>
      </c>
      <c r="M67" s="105"/>
      <c r="N67" s="105">
        <f>H67*M67</f>
        <v>0</v>
      </c>
      <c r="O67" s="106">
        <v>21</v>
      </c>
      <c r="P67" s="106">
        <f>J67*(O67/100)</f>
        <v>0</v>
      </c>
      <c r="Q67" s="106">
        <f>J67+P67</f>
        <v>0</v>
      </c>
      <c r="R67" s="68"/>
      <c r="S67" s="68"/>
    </row>
    <row r="68" spans="2:17" ht="8.25" outlineLevel="3">
      <c r="B68" s="57"/>
      <c r="C68" s="57"/>
      <c r="D68" s="57"/>
      <c r="E68" s="57"/>
      <c r="F68" s="57"/>
      <c r="G68" s="57"/>
      <c r="H68" s="57"/>
      <c r="I68" s="68"/>
      <c r="J68" s="68"/>
      <c r="K68" s="57"/>
      <c r="L68" s="57"/>
      <c r="M68" s="57"/>
      <c r="N68" s="57"/>
      <c r="O68" s="57"/>
      <c r="P68" s="68"/>
      <c r="Q68" s="68"/>
    </row>
    <row r="69" spans="1:19" ht="11.25" outlineLevel="2">
      <c r="A69" s="89" t="s">
        <v>41</v>
      </c>
      <c r="B69" s="90">
        <v>3</v>
      </c>
      <c r="C69" s="91"/>
      <c r="D69" s="92" t="s">
        <v>45</v>
      </c>
      <c r="E69" s="92"/>
      <c r="F69" s="93" t="s">
        <v>42</v>
      </c>
      <c r="G69" s="92"/>
      <c r="H69" s="94"/>
      <c r="I69" s="95"/>
      <c r="J69" s="96">
        <f>SUBTOTAL(9,J70:J71)</f>
        <v>0</v>
      </c>
      <c r="K69" s="94"/>
      <c r="L69" s="97">
        <f>SUBTOTAL(9,L70:L71)</f>
        <v>0</v>
      </c>
      <c r="M69" s="94"/>
      <c r="N69" s="97">
        <f>SUBTOTAL(9,N70:N71)</f>
        <v>0</v>
      </c>
      <c r="O69" s="98"/>
      <c r="P69" s="96">
        <f>SUBTOTAL(9,P70:P71)</f>
        <v>0</v>
      </c>
      <c r="Q69" s="96">
        <f>SUBTOTAL(9,Q70:Q71)</f>
        <v>0</v>
      </c>
      <c r="R69" s="68"/>
      <c r="S69" s="68"/>
    </row>
    <row r="70" spans="1:19" ht="11.25" outlineLevel="3">
      <c r="A70" s="99"/>
      <c r="B70" s="100"/>
      <c r="C70" s="101">
        <v>1</v>
      </c>
      <c r="D70" s="102" t="s">
        <v>226</v>
      </c>
      <c r="E70" s="103" t="s">
        <v>258</v>
      </c>
      <c r="F70" s="104" t="s">
        <v>259</v>
      </c>
      <c r="G70" s="102" t="s">
        <v>229</v>
      </c>
      <c r="H70" s="105">
        <v>1</v>
      </c>
      <c r="I70" s="109"/>
      <c r="J70" s="106">
        <f>H70*I70</f>
        <v>0</v>
      </c>
      <c r="K70" s="105"/>
      <c r="L70" s="105">
        <f>H70*K70</f>
        <v>0</v>
      </c>
      <c r="M70" s="105"/>
      <c r="N70" s="105">
        <f>H70*M70</f>
        <v>0</v>
      </c>
      <c r="O70" s="106">
        <v>21</v>
      </c>
      <c r="P70" s="106">
        <f>J70*(O70/100)</f>
        <v>0</v>
      </c>
      <c r="Q70" s="106">
        <f>J70+P70</f>
        <v>0</v>
      </c>
      <c r="R70" s="68"/>
      <c r="S70" s="68"/>
    </row>
    <row r="71" spans="2:17" ht="8.25" outlineLevel="3">
      <c r="B71" s="57"/>
      <c r="C71" s="57"/>
      <c r="D71" s="57"/>
      <c r="E71" s="57"/>
      <c r="F71" s="57"/>
      <c r="G71" s="57"/>
      <c r="H71" s="57"/>
      <c r="I71" s="68"/>
      <c r="J71" s="68"/>
      <c r="K71" s="57"/>
      <c r="L71" s="57"/>
      <c r="M71" s="57"/>
      <c r="N71" s="57"/>
      <c r="O71" s="57"/>
      <c r="P71" s="68"/>
      <c r="Q71" s="68"/>
    </row>
    <row r="72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7" r:id="rId1"/>
  <headerFooter>
    <oddFooter>&amp;L&amp;8SO01_Kontejnery&amp;C&amp;P/&amp;N&amp;R&amp;8&amp;D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80"/>
  <sheetViews>
    <sheetView zoomScale="110" zoomScaleNormal="110" workbookViewId="0" topLeftCell="C1">
      <selection activeCell="F32" sqref="F32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73" t="str">
        <f>F2</f>
        <v>K2201 Stavební úpravy komunikace ulice Ukrajinská u Scholy Humanitas v Litvínově</v>
      </c>
      <c r="G8" s="72"/>
      <c r="H8" s="74"/>
      <c r="I8" s="75"/>
      <c r="J8" s="76">
        <f>SUBTOTAL(9,J9:J81)</f>
        <v>0</v>
      </c>
      <c r="K8" s="74"/>
      <c r="L8" s="77">
        <f>SUBTOTAL(9,L9:L81)</f>
        <v>147.17164318</v>
      </c>
      <c r="M8" s="74"/>
      <c r="N8" s="77">
        <f>SUBTOTAL(9,N9:N81)</f>
        <v>0</v>
      </c>
      <c r="O8" s="78"/>
      <c r="P8" s="76">
        <f>SUBTOTAL(9,P9:P81)</f>
        <v>0</v>
      </c>
      <c r="Q8" s="76">
        <f>SUBTOTAL(9,Q9:Q81)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344</v>
      </c>
      <c r="G9" s="82"/>
      <c r="H9" s="84"/>
      <c r="I9" s="85"/>
      <c r="J9" s="86">
        <f>SUBTOTAL(9,J10:J80)</f>
        <v>0</v>
      </c>
      <c r="K9" s="84"/>
      <c r="L9" s="87">
        <f>SUBTOTAL(9,L10:L80)</f>
        <v>147.17164318</v>
      </c>
      <c r="M9" s="84"/>
      <c r="N9" s="87">
        <f>SUBTOTAL(9,N10:N80)</f>
        <v>0</v>
      </c>
      <c r="O9" s="88"/>
      <c r="P9" s="86">
        <f>SUBTOTAL(9,P10:P80)</f>
        <v>0</v>
      </c>
      <c r="Q9" s="86">
        <f>SUBTOTAL(9,Q10:Q80)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SUBTOTAL(9,J11:J30)</f>
        <v>0</v>
      </c>
      <c r="K10" s="94"/>
      <c r="L10" s="97">
        <f>SUBTOTAL(9,L11:L30)</f>
        <v>141.06637008</v>
      </c>
      <c r="M10" s="94"/>
      <c r="N10" s="97">
        <f>SUBTOTAL(9,N11:N30)</f>
        <v>0</v>
      </c>
      <c r="O10" s="98"/>
      <c r="P10" s="96">
        <f>SUBTOTAL(9,P11:P30)</f>
        <v>0</v>
      </c>
      <c r="Q10" s="96">
        <f>SUBTOTAL(9,Q11:Q30)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46</v>
      </c>
      <c r="E11" s="103" t="s">
        <v>343</v>
      </c>
      <c r="F11" s="104" t="s">
        <v>342</v>
      </c>
      <c r="G11" s="102" t="s">
        <v>70</v>
      </c>
      <c r="H11" s="105">
        <v>217.01519999999996</v>
      </c>
      <c r="I11" s="109"/>
      <c r="J11" s="106">
        <f aca="true" t="shared" si="0" ref="J11:J29">H11*I11</f>
        <v>0</v>
      </c>
      <c r="K11" s="105"/>
      <c r="L11" s="105">
        <f aca="true" t="shared" si="1" ref="L11:L29">H11*K11</f>
        <v>0</v>
      </c>
      <c r="M11" s="105"/>
      <c r="N11" s="105">
        <f aca="true" t="shared" si="2" ref="N11:N29">H11*M11</f>
        <v>0</v>
      </c>
      <c r="O11" s="106">
        <v>21</v>
      </c>
      <c r="P11" s="106">
        <f aca="true" t="shared" si="3" ref="P11:P29">J11*(O11/100)</f>
        <v>0</v>
      </c>
      <c r="Q11" s="106">
        <f aca="true" t="shared" si="4" ref="Q11:Q29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71</v>
      </c>
      <c r="F12" s="104" t="s">
        <v>72</v>
      </c>
      <c r="G12" s="102" t="s">
        <v>70</v>
      </c>
      <c r="H12" s="105">
        <v>217.015</v>
      </c>
      <c r="I12" s="109"/>
      <c r="J12" s="106">
        <f t="shared" si="0"/>
        <v>0</v>
      </c>
      <c r="K12" s="105"/>
      <c r="L12" s="105">
        <f t="shared" si="1"/>
        <v>0</v>
      </c>
      <c r="M12" s="105"/>
      <c r="N12" s="105">
        <f t="shared" si="2"/>
        <v>0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341</v>
      </c>
      <c r="F13" s="104" t="s">
        <v>340</v>
      </c>
      <c r="G13" s="102" t="s">
        <v>70</v>
      </c>
      <c r="H13" s="105">
        <v>51.36</v>
      </c>
      <c r="I13" s="109"/>
      <c r="J13" s="106">
        <f t="shared" si="0"/>
        <v>0</v>
      </c>
      <c r="K13" s="105"/>
      <c r="L13" s="105">
        <f t="shared" si="1"/>
        <v>0</v>
      </c>
      <c r="M13" s="105"/>
      <c r="N13" s="105">
        <f t="shared" si="2"/>
        <v>0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77</v>
      </c>
      <c r="F14" s="104" t="s">
        <v>78</v>
      </c>
      <c r="G14" s="102" t="s">
        <v>70</v>
      </c>
      <c r="H14" s="105">
        <v>51.36</v>
      </c>
      <c r="I14" s="109"/>
      <c r="J14" s="106">
        <f t="shared" si="0"/>
        <v>0</v>
      </c>
      <c r="K14" s="105"/>
      <c r="L14" s="105">
        <f t="shared" si="1"/>
        <v>0</v>
      </c>
      <c r="M14" s="105"/>
      <c r="N14" s="105">
        <f t="shared" si="2"/>
        <v>0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339</v>
      </c>
      <c r="F15" s="107" t="s">
        <v>338</v>
      </c>
      <c r="G15" s="102" t="s">
        <v>70</v>
      </c>
      <c r="H15" s="105">
        <v>7.6800000000000015</v>
      </c>
      <c r="I15" s="109"/>
      <c r="J15" s="106">
        <f t="shared" si="0"/>
        <v>0</v>
      </c>
      <c r="K15" s="105"/>
      <c r="L15" s="105">
        <f t="shared" si="1"/>
        <v>0</v>
      </c>
      <c r="M15" s="105"/>
      <c r="N15" s="105">
        <f t="shared" si="2"/>
        <v>0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81</v>
      </c>
      <c r="F16" s="104" t="s">
        <v>82</v>
      </c>
      <c r="G16" s="102" t="s">
        <v>70</v>
      </c>
      <c r="H16" s="105">
        <v>7.68</v>
      </c>
      <c r="I16" s="109"/>
      <c r="J16" s="106">
        <f t="shared" si="0"/>
        <v>0</v>
      </c>
      <c r="K16" s="105"/>
      <c r="L16" s="105">
        <f t="shared" si="1"/>
        <v>0</v>
      </c>
      <c r="M16" s="105"/>
      <c r="N16" s="105">
        <f t="shared" si="2"/>
        <v>0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337</v>
      </c>
      <c r="F17" s="104" t="s">
        <v>336</v>
      </c>
      <c r="G17" s="102" t="s">
        <v>52</v>
      </c>
      <c r="H17" s="105">
        <v>219.01199999999997</v>
      </c>
      <c r="I17" s="109"/>
      <c r="J17" s="106">
        <f t="shared" si="0"/>
        <v>0</v>
      </c>
      <c r="K17" s="105">
        <v>0.00084</v>
      </c>
      <c r="L17" s="105">
        <f t="shared" si="1"/>
        <v>0.18397007999999998</v>
      </c>
      <c r="M17" s="105"/>
      <c r="N17" s="105">
        <f t="shared" si="2"/>
        <v>0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335</v>
      </c>
      <c r="F18" s="104" t="s">
        <v>334</v>
      </c>
      <c r="G18" s="102" t="s">
        <v>52</v>
      </c>
      <c r="H18" s="105">
        <v>219.012</v>
      </c>
      <c r="I18" s="109"/>
      <c r="J18" s="106">
        <f t="shared" si="0"/>
        <v>0</v>
      </c>
      <c r="K18" s="105"/>
      <c r="L18" s="105">
        <f t="shared" si="1"/>
        <v>0</v>
      </c>
      <c r="M18" s="105"/>
      <c r="N18" s="105">
        <f t="shared" si="2"/>
        <v>0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22.5" outlineLevel="3">
      <c r="A19" s="99"/>
      <c r="B19" s="100"/>
      <c r="C19" s="101">
        <v>9</v>
      </c>
      <c r="D19" s="102" t="s">
        <v>46</v>
      </c>
      <c r="E19" s="103" t="s">
        <v>85</v>
      </c>
      <c r="F19" s="104" t="s">
        <v>86</v>
      </c>
      <c r="G19" s="102" t="s">
        <v>70</v>
      </c>
      <c r="H19" s="105">
        <v>130.548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87</v>
      </c>
      <c r="F20" s="104" t="s">
        <v>88</v>
      </c>
      <c r="G20" s="102" t="s">
        <v>70</v>
      </c>
      <c r="H20" s="105">
        <v>130.548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11.25" outlineLevel="3">
      <c r="A21" s="99"/>
      <c r="B21" s="100"/>
      <c r="C21" s="101">
        <v>11</v>
      </c>
      <c r="D21" s="102" t="s">
        <v>46</v>
      </c>
      <c r="E21" s="103" t="s">
        <v>89</v>
      </c>
      <c r="F21" s="104" t="s">
        <v>90</v>
      </c>
      <c r="G21" s="102" t="s">
        <v>91</v>
      </c>
      <c r="H21" s="105">
        <v>234.9864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46</v>
      </c>
      <c r="E22" s="103" t="s">
        <v>71</v>
      </c>
      <c r="F22" s="104" t="s">
        <v>72</v>
      </c>
      <c r="G22" s="102" t="s">
        <v>70</v>
      </c>
      <c r="H22" s="105">
        <v>145.507</v>
      </c>
      <c r="I22" s="109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333</v>
      </c>
      <c r="F23" s="104" t="s">
        <v>332</v>
      </c>
      <c r="G23" s="102" t="s">
        <v>70</v>
      </c>
      <c r="H23" s="105">
        <v>145.507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46</v>
      </c>
      <c r="E24" s="103" t="s">
        <v>331</v>
      </c>
      <c r="F24" s="104" t="s">
        <v>330</v>
      </c>
      <c r="G24" s="102" t="s">
        <v>70</v>
      </c>
      <c r="H24" s="105">
        <v>145.5072</v>
      </c>
      <c r="I24" s="109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329</v>
      </c>
      <c r="F25" s="104" t="s">
        <v>328</v>
      </c>
      <c r="G25" s="102" t="s">
        <v>70</v>
      </c>
      <c r="H25" s="105">
        <v>43.092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11.25" outlineLevel="3">
      <c r="A26" s="99"/>
      <c r="B26" s="100"/>
      <c r="C26" s="101">
        <v>16</v>
      </c>
      <c r="D26" s="102" t="s">
        <v>96</v>
      </c>
      <c r="E26" s="103" t="s">
        <v>327</v>
      </c>
      <c r="F26" s="104" t="s">
        <v>326</v>
      </c>
      <c r="G26" s="102" t="s">
        <v>91</v>
      </c>
      <c r="H26" s="105">
        <v>94.8024</v>
      </c>
      <c r="I26" s="109"/>
      <c r="J26" s="106">
        <f t="shared" si="0"/>
        <v>0</v>
      </c>
      <c r="K26" s="105">
        <v>1</v>
      </c>
      <c r="L26" s="105">
        <f t="shared" si="1"/>
        <v>94.8024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46</v>
      </c>
      <c r="E27" s="103" t="s">
        <v>325</v>
      </c>
      <c r="F27" s="104" t="s">
        <v>324</v>
      </c>
      <c r="G27" s="102" t="s">
        <v>70</v>
      </c>
      <c r="H27" s="105">
        <v>23.04</v>
      </c>
      <c r="I27" s="109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11.25" outlineLevel="3">
      <c r="A28" s="99"/>
      <c r="B28" s="100"/>
      <c r="C28" s="101">
        <v>18</v>
      </c>
      <c r="D28" s="102" t="s">
        <v>96</v>
      </c>
      <c r="E28" s="103" t="s">
        <v>323</v>
      </c>
      <c r="F28" s="104" t="s">
        <v>322</v>
      </c>
      <c r="G28" s="102" t="s">
        <v>91</v>
      </c>
      <c r="H28" s="105">
        <v>46.08</v>
      </c>
      <c r="I28" s="109"/>
      <c r="J28" s="106">
        <f t="shared" si="0"/>
        <v>0</v>
      </c>
      <c r="K28" s="105">
        <v>1</v>
      </c>
      <c r="L28" s="105">
        <f t="shared" si="1"/>
        <v>46.08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46</v>
      </c>
      <c r="E29" s="103" t="s">
        <v>92</v>
      </c>
      <c r="F29" s="104" t="s">
        <v>93</v>
      </c>
      <c r="G29" s="102" t="s">
        <v>52</v>
      </c>
      <c r="H29" s="105">
        <v>141.83999999999997</v>
      </c>
      <c r="I29" s="109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2:17" ht="8.25" outlineLevel="3">
      <c r="B30" s="57"/>
      <c r="C30" s="57"/>
      <c r="D30" s="57"/>
      <c r="E30" s="57"/>
      <c r="F30" s="57"/>
      <c r="G30" s="57"/>
      <c r="H30" s="57"/>
      <c r="I30" s="68"/>
      <c r="J30" s="68"/>
      <c r="K30" s="57"/>
      <c r="L30" s="57"/>
      <c r="M30" s="57"/>
      <c r="N30" s="57"/>
      <c r="O30" s="57"/>
      <c r="P30" s="68"/>
      <c r="Q30" s="68"/>
    </row>
    <row r="31" spans="1:19" ht="11.25" outlineLevel="2">
      <c r="A31" s="89" t="s">
        <v>21</v>
      </c>
      <c r="B31" s="90">
        <v>3</v>
      </c>
      <c r="C31" s="91"/>
      <c r="D31" s="92" t="s">
        <v>45</v>
      </c>
      <c r="E31" s="92"/>
      <c r="F31" s="93" t="s">
        <v>22</v>
      </c>
      <c r="G31" s="92"/>
      <c r="H31" s="94"/>
      <c r="I31" s="95"/>
      <c r="J31" s="96">
        <f>SUBTOTAL(9,J32:J34)</f>
        <v>0</v>
      </c>
      <c r="K31" s="94"/>
      <c r="L31" s="97">
        <f>SUBTOTAL(9,L32:L34)</f>
        <v>0.2745171</v>
      </c>
      <c r="M31" s="94"/>
      <c r="N31" s="97">
        <f>SUBTOTAL(9,N32:N34)</f>
        <v>0</v>
      </c>
      <c r="O31" s="98"/>
      <c r="P31" s="96">
        <f>SUBTOTAL(9,P32:P34)</f>
        <v>0</v>
      </c>
      <c r="Q31" s="96">
        <f>SUBTOTAL(9,Q32:Q34)</f>
        <v>0</v>
      </c>
      <c r="R31" s="68"/>
      <c r="S31" s="68"/>
    </row>
    <row r="32" spans="1:19" ht="11.25" outlineLevel="3">
      <c r="A32" s="99"/>
      <c r="B32" s="100"/>
      <c r="C32" s="101">
        <v>1</v>
      </c>
      <c r="D32" s="102" t="s">
        <v>46</v>
      </c>
      <c r="E32" s="103" t="s">
        <v>106</v>
      </c>
      <c r="F32" s="104" t="s">
        <v>107</v>
      </c>
      <c r="G32" s="102" t="s">
        <v>52</v>
      </c>
      <c r="H32" s="105">
        <v>406.692</v>
      </c>
      <c r="I32" s="109"/>
      <c r="J32" s="106">
        <f>H32*I32</f>
        <v>0</v>
      </c>
      <c r="K32" s="105">
        <v>0.0001</v>
      </c>
      <c r="L32" s="105">
        <f>H32*K32</f>
        <v>0.0406692</v>
      </c>
      <c r="M32" s="105"/>
      <c r="N32" s="105">
        <f>H32*M32</f>
        <v>0</v>
      </c>
      <c r="O32" s="106">
        <v>21</v>
      </c>
      <c r="P32" s="106">
        <f>J32*(O32/100)</f>
        <v>0</v>
      </c>
      <c r="Q32" s="106">
        <f>J32+P32</f>
        <v>0</v>
      </c>
      <c r="R32" s="68"/>
      <c r="S32" s="68"/>
    </row>
    <row r="33" spans="1:19" ht="11.25" outlineLevel="3">
      <c r="A33" s="99"/>
      <c r="B33" s="100"/>
      <c r="C33" s="101">
        <v>2</v>
      </c>
      <c r="D33" s="102" t="s">
        <v>96</v>
      </c>
      <c r="E33" s="103" t="s">
        <v>108</v>
      </c>
      <c r="F33" s="104" t="s">
        <v>109</v>
      </c>
      <c r="G33" s="102" t="s">
        <v>52</v>
      </c>
      <c r="H33" s="105">
        <v>467.6958</v>
      </c>
      <c r="I33" s="109"/>
      <c r="J33" s="106">
        <f>H33*I33</f>
        <v>0</v>
      </c>
      <c r="K33" s="105">
        <v>0.0005</v>
      </c>
      <c r="L33" s="105">
        <f>H33*K33</f>
        <v>0.23384790000000003</v>
      </c>
      <c r="M33" s="105"/>
      <c r="N33" s="105">
        <f>H33*M33</f>
        <v>0</v>
      </c>
      <c r="O33" s="106">
        <v>21</v>
      </c>
      <c r="P33" s="106">
        <f>J33*(O33/100)</f>
        <v>0</v>
      </c>
      <c r="Q33" s="106">
        <f>J33+P33</f>
        <v>0</v>
      </c>
      <c r="R33" s="68"/>
      <c r="S33" s="68"/>
    </row>
    <row r="34" spans="2:17" ht="8.25" outlineLevel="3">
      <c r="B34" s="57"/>
      <c r="C34" s="57"/>
      <c r="D34" s="57"/>
      <c r="E34" s="57"/>
      <c r="F34" s="57"/>
      <c r="G34" s="57"/>
      <c r="H34" s="57"/>
      <c r="I34" s="68"/>
      <c r="J34" s="68"/>
      <c r="K34" s="57"/>
      <c r="L34" s="57"/>
      <c r="M34" s="57"/>
      <c r="N34" s="57"/>
      <c r="O34" s="57"/>
      <c r="P34" s="68"/>
      <c r="Q34" s="68"/>
    </row>
    <row r="35" spans="1:19" ht="11.25" outlineLevel="2">
      <c r="A35" s="89" t="s">
        <v>321</v>
      </c>
      <c r="B35" s="90">
        <v>3</v>
      </c>
      <c r="C35" s="91"/>
      <c r="D35" s="92" t="s">
        <v>45</v>
      </c>
      <c r="E35" s="92"/>
      <c r="F35" s="93" t="s">
        <v>320</v>
      </c>
      <c r="G35" s="92"/>
      <c r="H35" s="94"/>
      <c r="I35" s="95"/>
      <c r="J35" s="96">
        <f>SUBTOTAL(9,J36:J37)</f>
        <v>0</v>
      </c>
      <c r="K35" s="94"/>
      <c r="L35" s="97">
        <f>SUBTOTAL(9,L36:L37)</f>
        <v>0</v>
      </c>
      <c r="M35" s="94"/>
      <c r="N35" s="97">
        <f>SUBTOTAL(9,N36:N37)</f>
        <v>0</v>
      </c>
      <c r="O35" s="98"/>
      <c r="P35" s="96">
        <f>SUBTOTAL(9,P36:P37)</f>
        <v>0</v>
      </c>
      <c r="Q35" s="96">
        <f>SUBTOTAL(9,Q36:Q37)</f>
        <v>0</v>
      </c>
      <c r="R35" s="68"/>
      <c r="S35" s="68"/>
    </row>
    <row r="36" spans="1:19" ht="11.25" outlineLevel="3">
      <c r="A36" s="99"/>
      <c r="B36" s="100"/>
      <c r="C36" s="101">
        <v>1</v>
      </c>
      <c r="D36" s="102" t="s">
        <v>46</v>
      </c>
      <c r="E36" s="103" t="s">
        <v>319</v>
      </c>
      <c r="F36" s="104" t="s">
        <v>318</v>
      </c>
      <c r="G36" s="102" t="s">
        <v>70</v>
      </c>
      <c r="H36" s="105">
        <v>7.6800000000000015</v>
      </c>
      <c r="I36" s="109"/>
      <c r="J36" s="106">
        <f>H36*I36</f>
        <v>0</v>
      </c>
      <c r="K36" s="105"/>
      <c r="L36" s="105">
        <f>H36*K36</f>
        <v>0</v>
      </c>
      <c r="M36" s="105"/>
      <c r="N36" s="105">
        <f>H36*M36</f>
        <v>0</v>
      </c>
      <c r="O36" s="106">
        <v>21</v>
      </c>
      <c r="P36" s="106">
        <f>J36*(O36/100)</f>
        <v>0</v>
      </c>
      <c r="Q36" s="106">
        <f>J36+P36</f>
        <v>0</v>
      </c>
      <c r="R36" s="68"/>
      <c r="S36" s="68"/>
    </row>
    <row r="37" spans="2:17" ht="8.25" outlineLevel="3">
      <c r="B37" s="57"/>
      <c r="C37" s="57"/>
      <c r="D37" s="57"/>
      <c r="E37" s="57"/>
      <c r="F37" s="57"/>
      <c r="G37" s="57"/>
      <c r="H37" s="57"/>
      <c r="I37" s="68"/>
      <c r="J37" s="68"/>
      <c r="K37" s="57"/>
      <c r="L37" s="57"/>
      <c r="M37" s="57"/>
      <c r="N37" s="57"/>
      <c r="O37" s="57"/>
      <c r="P37" s="68"/>
      <c r="Q37" s="68"/>
    </row>
    <row r="38" spans="1:19" ht="11.25" outlineLevel="2">
      <c r="A38" s="89" t="s">
        <v>23</v>
      </c>
      <c r="B38" s="90">
        <v>3</v>
      </c>
      <c r="C38" s="91"/>
      <c r="D38" s="92" t="s">
        <v>45</v>
      </c>
      <c r="E38" s="92"/>
      <c r="F38" s="93" t="s">
        <v>24</v>
      </c>
      <c r="G38" s="92"/>
      <c r="H38" s="94"/>
      <c r="I38" s="95"/>
      <c r="J38" s="96">
        <f>SUBTOTAL(9,J39:J40)</f>
        <v>0</v>
      </c>
      <c r="K38" s="94"/>
      <c r="L38" s="97">
        <f>SUBTOTAL(9,L39:L40)</f>
        <v>0</v>
      </c>
      <c r="M38" s="94"/>
      <c r="N38" s="97">
        <f>SUBTOTAL(9,N39:N40)</f>
        <v>0</v>
      </c>
      <c r="O38" s="98"/>
      <c r="P38" s="96">
        <f>SUBTOTAL(9,P39:P40)</f>
        <v>0</v>
      </c>
      <c r="Q38" s="96">
        <f>SUBTOTAL(9,Q39:Q40)</f>
        <v>0</v>
      </c>
      <c r="R38" s="68"/>
      <c r="S38" s="68"/>
    </row>
    <row r="39" spans="1:19" ht="11.25" outlineLevel="3">
      <c r="A39" s="99"/>
      <c r="B39" s="100"/>
      <c r="C39" s="101">
        <v>1</v>
      </c>
      <c r="D39" s="102" t="s">
        <v>46</v>
      </c>
      <c r="E39" s="103" t="s">
        <v>317</v>
      </c>
      <c r="F39" s="104" t="s">
        <v>316</v>
      </c>
      <c r="G39" s="102" t="s">
        <v>52</v>
      </c>
      <c r="H39" s="105">
        <v>283.67999999999995</v>
      </c>
      <c r="I39" s="109"/>
      <c r="J39" s="106">
        <f>H39*I39</f>
        <v>0</v>
      </c>
      <c r="K39" s="105"/>
      <c r="L39" s="105">
        <f>H39*K39</f>
        <v>0</v>
      </c>
      <c r="M39" s="105"/>
      <c r="N39" s="105">
        <f>H39*M39</f>
        <v>0</v>
      </c>
      <c r="O39" s="106">
        <v>21</v>
      </c>
      <c r="P39" s="106">
        <f>J39*(O39/100)</f>
        <v>0</v>
      </c>
      <c r="Q39" s="106">
        <f>J39+P39</f>
        <v>0</v>
      </c>
      <c r="R39" s="68"/>
      <c r="S39" s="68"/>
    </row>
    <row r="40" spans="2:17" ht="8.25" outlineLevel="3">
      <c r="B40" s="57"/>
      <c r="C40" s="57"/>
      <c r="D40" s="57"/>
      <c r="E40" s="57"/>
      <c r="F40" s="57"/>
      <c r="G40" s="57"/>
      <c r="H40" s="57"/>
      <c r="I40" s="68"/>
      <c r="J40" s="68"/>
      <c r="K40" s="57"/>
      <c r="L40" s="57"/>
      <c r="M40" s="57"/>
      <c r="N40" s="57"/>
      <c r="O40" s="57"/>
      <c r="P40" s="68"/>
      <c r="Q40" s="68"/>
    </row>
    <row r="41" spans="1:19" ht="11.25" outlineLevel="2">
      <c r="A41" s="89" t="s">
        <v>25</v>
      </c>
      <c r="B41" s="90">
        <v>3</v>
      </c>
      <c r="C41" s="91"/>
      <c r="D41" s="92" t="s">
        <v>45</v>
      </c>
      <c r="E41" s="92"/>
      <c r="F41" s="93" t="s">
        <v>26</v>
      </c>
      <c r="G41" s="92"/>
      <c r="H41" s="94"/>
      <c r="I41" s="95"/>
      <c r="J41" s="96">
        <f>SUBTOTAL(9,J42:J50)</f>
        <v>0</v>
      </c>
      <c r="K41" s="94"/>
      <c r="L41" s="97">
        <f>SUBTOTAL(9,L42:L50)</f>
        <v>5.830756</v>
      </c>
      <c r="M41" s="94"/>
      <c r="N41" s="97">
        <f>SUBTOTAL(9,N42:N50)</f>
        <v>0</v>
      </c>
      <c r="O41" s="98"/>
      <c r="P41" s="96">
        <f>SUBTOTAL(9,P42:P50)</f>
        <v>0</v>
      </c>
      <c r="Q41" s="96">
        <f>SUBTOTAL(9,Q42:Q50)</f>
        <v>0</v>
      </c>
      <c r="R41" s="68"/>
      <c r="S41" s="68"/>
    </row>
    <row r="42" spans="1:19" ht="11.25" outlineLevel="3">
      <c r="A42" s="99"/>
      <c r="B42" s="100"/>
      <c r="C42" s="101">
        <v>1</v>
      </c>
      <c r="D42" s="102" t="s">
        <v>46</v>
      </c>
      <c r="E42" s="103" t="s">
        <v>315</v>
      </c>
      <c r="F42" s="104" t="s">
        <v>314</v>
      </c>
      <c r="G42" s="102" t="s">
        <v>55</v>
      </c>
      <c r="H42" s="105">
        <v>32</v>
      </c>
      <c r="I42" s="109"/>
      <c r="J42" s="106">
        <f aca="true" t="shared" si="5" ref="J42:J49">H42*I42</f>
        <v>0</v>
      </c>
      <c r="K42" s="105">
        <v>0.00491</v>
      </c>
      <c r="L42" s="105">
        <f aca="true" t="shared" si="6" ref="L42:L49">H42*K42</f>
        <v>0.15712</v>
      </c>
      <c r="M42" s="105"/>
      <c r="N42" s="105">
        <f aca="true" t="shared" si="7" ref="N42:N49">H42*M42</f>
        <v>0</v>
      </c>
      <c r="O42" s="106">
        <v>21</v>
      </c>
      <c r="P42" s="106">
        <f aca="true" t="shared" si="8" ref="P42:P49">J42*(O42/100)</f>
        <v>0</v>
      </c>
      <c r="Q42" s="106">
        <f aca="true" t="shared" si="9" ref="Q42:Q49">J42+P42</f>
        <v>0</v>
      </c>
      <c r="R42" s="68"/>
      <c r="S42" s="68"/>
    </row>
    <row r="43" spans="1:19" ht="11.25" outlineLevel="3">
      <c r="A43" s="99"/>
      <c r="B43" s="100"/>
      <c r="C43" s="101">
        <v>2</v>
      </c>
      <c r="D43" s="102" t="s">
        <v>46</v>
      </c>
      <c r="E43" s="103" t="s">
        <v>313</v>
      </c>
      <c r="F43" s="104" t="s">
        <v>312</v>
      </c>
      <c r="G43" s="102" t="s">
        <v>55</v>
      </c>
      <c r="H43" s="105">
        <v>35.2</v>
      </c>
      <c r="I43" s="109"/>
      <c r="J43" s="106">
        <f t="shared" si="5"/>
        <v>0</v>
      </c>
      <c r="K43" s="105">
        <v>0.0002</v>
      </c>
      <c r="L43" s="105">
        <f t="shared" si="6"/>
        <v>0.007040000000000001</v>
      </c>
      <c r="M43" s="105"/>
      <c r="N43" s="105">
        <f t="shared" si="7"/>
        <v>0</v>
      </c>
      <c r="O43" s="106">
        <v>21</v>
      </c>
      <c r="P43" s="106">
        <f t="shared" si="8"/>
        <v>0</v>
      </c>
      <c r="Q43" s="106">
        <f t="shared" si="9"/>
        <v>0</v>
      </c>
      <c r="R43" s="68"/>
      <c r="S43" s="68"/>
    </row>
    <row r="44" spans="1:19" ht="11.25" outlineLevel="3">
      <c r="A44" s="99"/>
      <c r="B44" s="100"/>
      <c r="C44" s="101">
        <v>3</v>
      </c>
      <c r="D44" s="102" t="s">
        <v>46</v>
      </c>
      <c r="E44" s="103" t="s">
        <v>311</v>
      </c>
      <c r="F44" s="104" t="s">
        <v>310</v>
      </c>
      <c r="G44" s="102" t="s">
        <v>55</v>
      </c>
      <c r="H44" s="105">
        <v>35.2</v>
      </c>
      <c r="I44" s="109"/>
      <c r="J44" s="106">
        <f t="shared" si="5"/>
        <v>0</v>
      </c>
      <c r="K44" s="105">
        <v>0.00013</v>
      </c>
      <c r="L44" s="105">
        <f t="shared" si="6"/>
        <v>0.004576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4</v>
      </c>
      <c r="D45" s="102" t="s">
        <v>46</v>
      </c>
      <c r="E45" s="103" t="s">
        <v>309</v>
      </c>
      <c r="F45" s="104" t="s">
        <v>308</v>
      </c>
      <c r="G45" s="102" t="s">
        <v>55</v>
      </c>
      <c r="H45" s="105">
        <v>32</v>
      </c>
      <c r="I45" s="109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33.75" outlineLevel="3">
      <c r="A46" s="99"/>
      <c r="B46" s="100"/>
      <c r="C46" s="101">
        <v>5</v>
      </c>
      <c r="D46" s="102" t="s">
        <v>46</v>
      </c>
      <c r="E46" s="103" t="s">
        <v>307</v>
      </c>
      <c r="F46" s="104" t="s">
        <v>306</v>
      </c>
      <c r="G46" s="102" t="s">
        <v>49</v>
      </c>
      <c r="H46" s="105">
        <v>6</v>
      </c>
      <c r="I46" s="109"/>
      <c r="J46" s="106">
        <f t="shared" si="5"/>
        <v>0</v>
      </c>
      <c r="K46" s="105"/>
      <c r="L46" s="105">
        <f t="shared" si="6"/>
        <v>0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33.75" outlineLevel="3">
      <c r="A47" s="99"/>
      <c r="B47" s="100"/>
      <c r="C47" s="101">
        <v>6</v>
      </c>
      <c r="D47" s="102" t="s">
        <v>46</v>
      </c>
      <c r="E47" s="103" t="s">
        <v>305</v>
      </c>
      <c r="F47" s="104" t="s">
        <v>304</v>
      </c>
      <c r="G47" s="102" t="s">
        <v>49</v>
      </c>
      <c r="H47" s="105">
        <v>5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7</v>
      </c>
      <c r="D48" s="102" t="s">
        <v>46</v>
      </c>
      <c r="E48" s="103" t="s">
        <v>303</v>
      </c>
      <c r="F48" s="104" t="s">
        <v>302</v>
      </c>
      <c r="G48" s="102" t="s">
        <v>49</v>
      </c>
      <c r="H48" s="105">
        <v>7</v>
      </c>
      <c r="I48" s="109"/>
      <c r="J48" s="106">
        <f t="shared" si="5"/>
        <v>0</v>
      </c>
      <c r="K48" s="105"/>
      <c r="L48" s="105">
        <f t="shared" si="6"/>
        <v>0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22.5" outlineLevel="3">
      <c r="A49" s="99"/>
      <c r="B49" s="100"/>
      <c r="C49" s="101">
        <v>8</v>
      </c>
      <c r="D49" s="102" t="s">
        <v>46</v>
      </c>
      <c r="E49" s="103" t="s">
        <v>301</v>
      </c>
      <c r="F49" s="104" t="s">
        <v>300</v>
      </c>
      <c r="G49" s="102" t="s">
        <v>49</v>
      </c>
      <c r="H49" s="105">
        <v>102</v>
      </c>
      <c r="I49" s="109"/>
      <c r="J49" s="106">
        <f t="shared" si="5"/>
        <v>0</v>
      </c>
      <c r="K49" s="105">
        <v>0.05551</v>
      </c>
      <c r="L49" s="105">
        <f t="shared" si="6"/>
        <v>5.66202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2:17" ht="8.25" outlineLevel="3">
      <c r="B50" s="57"/>
      <c r="C50" s="57"/>
      <c r="D50" s="57"/>
      <c r="E50" s="57"/>
      <c r="F50" s="57"/>
      <c r="G50" s="57"/>
      <c r="H50" s="57"/>
      <c r="I50" s="68"/>
      <c r="J50" s="68"/>
      <c r="K50" s="57"/>
      <c r="L50" s="57"/>
      <c r="M50" s="57"/>
      <c r="N50" s="57"/>
      <c r="O50" s="57"/>
      <c r="P50" s="68"/>
      <c r="Q50" s="68"/>
    </row>
    <row r="51" spans="1:19" ht="11.25" outlineLevel="2">
      <c r="A51" s="89" t="s">
        <v>29</v>
      </c>
      <c r="B51" s="90">
        <v>3</v>
      </c>
      <c r="C51" s="91"/>
      <c r="D51" s="92" t="s">
        <v>45</v>
      </c>
      <c r="E51" s="92"/>
      <c r="F51" s="93" t="s">
        <v>30</v>
      </c>
      <c r="G51" s="92"/>
      <c r="H51" s="94"/>
      <c r="I51" s="95"/>
      <c r="J51" s="96">
        <f>SUBTOTAL(9,J52:J53)</f>
        <v>0</v>
      </c>
      <c r="K51" s="94"/>
      <c r="L51" s="97">
        <f>SUBTOTAL(9,L52:L53)</f>
        <v>0</v>
      </c>
      <c r="M51" s="94"/>
      <c r="N51" s="97">
        <f>SUBTOTAL(9,N52:N53)</f>
        <v>0</v>
      </c>
      <c r="O51" s="98"/>
      <c r="P51" s="96">
        <f>SUBTOTAL(9,P52:P53)</f>
        <v>0</v>
      </c>
      <c r="Q51" s="96">
        <f>SUBTOTAL(9,Q52:Q53)</f>
        <v>0</v>
      </c>
      <c r="R51" s="68"/>
      <c r="S51" s="68"/>
    </row>
    <row r="52" spans="1:19" ht="11.25" outlineLevel="3">
      <c r="A52" s="99"/>
      <c r="B52" s="100"/>
      <c r="C52" s="101">
        <v>1</v>
      </c>
      <c r="D52" s="102" t="s">
        <v>46</v>
      </c>
      <c r="E52" s="103" t="s">
        <v>299</v>
      </c>
      <c r="F52" s="104" t="s">
        <v>298</v>
      </c>
      <c r="G52" s="102" t="s">
        <v>91</v>
      </c>
      <c r="H52" s="105">
        <v>147.17164318</v>
      </c>
      <c r="I52" s="109"/>
      <c r="J52" s="106">
        <f>H52*I52</f>
        <v>0</v>
      </c>
      <c r="K52" s="105"/>
      <c r="L52" s="105">
        <f>H52*K52</f>
        <v>0</v>
      </c>
      <c r="M52" s="105"/>
      <c r="N52" s="105">
        <f>H52*M52</f>
        <v>0</v>
      </c>
      <c r="O52" s="106">
        <v>21</v>
      </c>
      <c r="P52" s="106">
        <f>J52*(O52/100)</f>
        <v>0</v>
      </c>
      <c r="Q52" s="106">
        <f>J52+P52</f>
        <v>0</v>
      </c>
      <c r="R52" s="68"/>
      <c r="S52" s="68"/>
    </row>
    <row r="53" spans="2:17" ht="8.25" outlineLevel="3">
      <c r="B53" s="57"/>
      <c r="C53" s="57"/>
      <c r="D53" s="57"/>
      <c r="E53" s="57"/>
      <c r="F53" s="57"/>
      <c r="G53" s="57"/>
      <c r="H53" s="57"/>
      <c r="I53" s="68"/>
      <c r="J53" s="68"/>
      <c r="K53" s="57"/>
      <c r="L53" s="57"/>
      <c r="M53" s="57"/>
      <c r="N53" s="57"/>
      <c r="O53" s="57"/>
      <c r="P53" s="68"/>
      <c r="Q53" s="68"/>
    </row>
    <row r="54" spans="1:19" ht="11.25" outlineLevel="2">
      <c r="A54" s="89" t="s">
        <v>33</v>
      </c>
      <c r="B54" s="90">
        <v>3</v>
      </c>
      <c r="C54" s="91"/>
      <c r="D54" s="92" t="s">
        <v>45</v>
      </c>
      <c r="E54" s="92"/>
      <c r="F54" s="93" t="s">
        <v>34</v>
      </c>
      <c r="G54" s="92"/>
      <c r="H54" s="94"/>
      <c r="I54" s="95"/>
      <c r="J54" s="96">
        <f>SUBTOTAL(9,J55:J60)</f>
        <v>0</v>
      </c>
      <c r="K54" s="94"/>
      <c r="L54" s="97">
        <f>SUBTOTAL(9,L55:L60)</f>
        <v>0</v>
      </c>
      <c r="M54" s="94"/>
      <c r="N54" s="97">
        <f>SUBTOTAL(9,N55:N60)</f>
        <v>0</v>
      </c>
      <c r="O54" s="98"/>
      <c r="P54" s="96">
        <f>SUBTOTAL(9,P55:P60)</f>
        <v>0</v>
      </c>
      <c r="Q54" s="96">
        <f>SUBTOTAL(9,Q55:Q60)</f>
        <v>0</v>
      </c>
      <c r="R54" s="68"/>
      <c r="S54" s="68"/>
    </row>
    <row r="55" spans="1:19" ht="11.25" outlineLevel="3">
      <c r="A55" s="99"/>
      <c r="B55" s="100"/>
      <c r="C55" s="101">
        <v>1</v>
      </c>
      <c r="D55" s="102" t="s">
        <v>226</v>
      </c>
      <c r="E55" s="103" t="s">
        <v>227</v>
      </c>
      <c r="F55" s="104" t="s">
        <v>228</v>
      </c>
      <c r="G55" s="102" t="s">
        <v>229</v>
      </c>
      <c r="H55" s="105">
        <v>1</v>
      </c>
      <c r="I55" s="109"/>
      <c r="J55" s="106">
        <f>H55*I55</f>
        <v>0</v>
      </c>
      <c r="K55" s="105"/>
      <c r="L55" s="105">
        <f>H55*K55</f>
        <v>0</v>
      </c>
      <c r="M55" s="105"/>
      <c r="N55" s="105">
        <f>H55*M55</f>
        <v>0</v>
      </c>
      <c r="O55" s="106">
        <v>21</v>
      </c>
      <c r="P55" s="106">
        <f>J55*(O55/100)</f>
        <v>0</v>
      </c>
      <c r="Q55" s="106">
        <f>J55+P55</f>
        <v>0</v>
      </c>
      <c r="R55" s="68"/>
      <c r="S55" s="68"/>
    </row>
    <row r="56" spans="1:19" ht="11.25" outlineLevel="3">
      <c r="A56" s="99"/>
      <c r="B56" s="100"/>
      <c r="C56" s="101">
        <v>2</v>
      </c>
      <c r="D56" s="102" t="s">
        <v>226</v>
      </c>
      <c r="E56" s="103" t="s">
        <v>230</v>
      </c>
      <c r="F56" s="104" t="s">
        <v>231</v>
      </c>
      <c r="G56" s="102" t="s">
        <v>229</v>
      </c>
      <c r="H56" s="105">
        <v>1</v>
      </c>
      <c r="I56" s="109"/>
      <c r="J56" s="106">
        <f>H56*I56</f>
        <v>0</v>
      </c>
      <c r="K56" s="105"/>
      <c r="L56" s="105">
        <f>H56*K56</f>
        <v>0</v>
      </c>
      <c r="M56" s="105"/>
      <c r="N56" s="105">
        <f>H56*M56</f>
        <v>0</v>
      </c>
      <c r="O56" s="106">
        <v>21</v>
      </c>
      <c r="P56" s="106">
        <f>J56*(O56/100)</f>
        <v>0</v>
      </c>
      <c r="Q56" s="106">
        <f>J56+P56</f>
        <v>0</v>
      </c>
      <c r="R56" s="68"/>
      <c r="S56" s="68"/>
    </row>
    <row r="57" spans="1:19" ht="11.25" outlineLevel="3">
      <c r="A57" s="99"/>
      <c r="B57" s="100"/>
      <c r="C57" s="101">
        <v>3</v>
      </c>
      <c r="D57" s="102" t="s">
        <v>226</v>
      </c>
      <c r="E57" s="103" t="s">
        <v>232</v>
      </c>
      <c r="F57" s="104" t="s">
        <v>233</v>
      </c>
      <c r="G57" s="102" t="s">
        <v>229</v>
      </c>
      <c r="H57" s="105">
        <v>1</v>
      </c>
      <c r="I57" s="109"/>
      <c r="J57" s="106">
        <f>H57*I57</f>
        <v>0</v>
      </c>
      <c r="K57" s="105"/>
      <c r="L57" s="105">
        <f>H57*K57</f>
        <v>0</v>
      </c>
      <c r="M57" s="105"/>
      <c r="N57" s="105">
        <f>H57*M57</f>
        <v>0</v>
      </c>
      <c r="O57" s="106">
        <v>21</v>
      </c>
      <c r="P57" s="106">
        <f>J57*(O57/100)</f>
        <v>0</v>
      </c>
      <c r="Q57" s="106">
        <f>J57+P57</f>
        <v>0</v>
      </c>
      <c r="R57" s="68"/>
      <c r="S57" s="68"/>
    </row>
    <row r="58" spans="1:19" ht="11.25" outlineLevel="3">
      <c r="A58" s="99"/>
      <c r="B58" s="100"/>
      <c r="C58" s="101">
        <v>4</v>
      </c>
      <c r="D58" s="102" t="s">
        <v>226</v>
      </c>
      <c r="E58" s="103" t="s">
        <v>234</v>
      </c>
      <c r="F58" s="104" t="s">
        <v>235</v>
      </c>
      <c r="G58" s="102" t="s">
        <v>229</v>
      </c>
      <c r="H58" s="105">
        <v>1</v>
      </c>
      <c r="I58" s="109"/>
      <c r="J58" s="106">
        <f>H58*I58</f>
        <v>0</v>
      </c>
      <c r="K58" s="105"/>
      <c r="L58" s="105">
        <f>H58*K58</f>
        <v>0</v>
      </c>
      <c r="M58" s="105"/>
      <c r="N58" s="105">
        <f>H58*M58</f>
        <v>0</v>
      </c>
      <c r="O58" s="106">
        <v>21</v>
      </c>
      <c r="P58" s="106">
        <f>J58*(O58/100)</f>
        <v>0</v>
      </c>
      <c r="Q58" s="106">
        <f>J58+P58</f>
        <v>0</v>
      </c>
      <c r="R58" s="68"/>
      <c r="S58" s="68"/>
    </row>
    <row r="59" spans="1:19" ht="11.25" outlineLevel="3">
      <c r="A59" s="99"/>
      <c r="B59" s="100"/>
      <c r="C59" s="101">
        <v>5</v>
      </c>
      <c r="D59" s="102" t="s">
        <v>226</v>
      </c>
      <c r="E59" s="103" t="s">
        <v>236</v>
      </c>
      <c r="F59" s="104" t="s">
        <v>237</v>
      </c>
      <c r="G59" s="102" t="s">
        <v>229</v>
      </c>
      <c r="H59" s="105">
        <v>1</v>
      </c>
      <c r="I59" s="109"/>
      <c r="J59" s="106">
        <f>H59*I59</f>
        <v>0</v>
      </c>
      <c r="K59" s="105"/>
      <c r="L59" s="105">
        <f>H59*K59</f>
        <v>0</v>
      </c>
      <c r="M59" s="105"/>
      <c r="N59" s="105">
        <f>H59*M59</f>
        <v>0</v>
      </c>
      <c r="O59" s="106">
        <v>21</v>
      </c>
      <c r="P59" s="106">
        <f>J59*(O59/100)</f>
        <v>0</v>
      </c>
      <c r="Q59" s="106">
        <f>J59+P59</f>
        <v>0</v>
      </c>
      <c r="R59" s="68"/>
      <c r="S59" s="68"/>
    </row>
    <row r="60" spans="2:17" ht="8.25" outlineLevel="3">
      <c r="B60" s="57"/>
      <c r="C60" s="57"/>
      <c r="D60" s="57"/>
      <c r="E60" s="57"/>
      <c r="F60" s="57"/>
      <c r="G60" s="57"/>
      <c r="H60" s="57"/>
      <c r="I60" s="68"/>
      <c r="J60" s="68"/>
      <c r="K60" s="57"/>
      <c r="L60" s="57"/>
      <c r="M60" s="57"/>
      <c r="N60" s="57"/>
      <c r="O60" s="57"/>
      <c r="P60" s="68"/>
      <c r="Q60" s="68"/>
    </row>
    <row r="61" spans="1:19" ht="11.25" outlineLevel="2">
      <c r="A61" s="89" t="s">
        <v>35</v>
      </c>
      <c r="B61" s="90">
        <v>3</v>
      </c>
      <c r="C61" s="91"/>
      <c r="D61" s="92" t="s">
        <v>45</v>
      </c>
      <c r="E61" s="92"/>
      <c r="F61" s="93" t="s">
        <v>36</v>
      </c>
      <c r="G61" s="92"/>
      <c r="H61" s="94"/>
      <c r="I61" s="95"/>
      <c r="J61" s="96">
        <f>SUBTOTAL(9,J62:J63)</f>
        <v>0</v>
      </c>
      <c r="K61" s="94"/>
      <c r="L61" s="97">
        <f>SUBTOTAL(9,L62:L63)</f>
        <v>0</v>
      </c>
      <c r="M61" s="94"/>
      <c r="N61" s="97">
        <f>SUBTOTAL(9,N62:N63)</f>
        <v>0</v>
      </c>
      <c r="O61" s="98"/>
      <c r="P61" s="96">
        <f>SUBTOTAL(9,P62:P63)</f>
        <v>0</v>
      </c>
      <c r="Q61" s="96">
        <f>SUBTOTAL(9,Q62:Q63)</f>
        <v>0</v>
      </c>
      <c r="R61" s="68"/>
      <c r="S61" s="68"/>
    </row>
    <row r="62" spans="1:19" ht="11.25" outlineLevel="3">
      <c r="A62" s="99"/>
      <c r="B62" s="100"/>
      <c r="C62" s="101">
        <v>1</v>
      </c>
      <c r="D62" s="102" t="s">
        <v>226</v>
      </c>
      <c r="E62" s="103" t="s">
        <v>238</v>
      </c>
      <c r="F62" s="104" t="s">
        <v>239</v>
      </c>
      <c r="G62" s="102" t="s">
        <v>229</v>
      </c>
      <c r="H62" s="105">
        <v>1</v>
      </c>
      <c r="I62" s="109"/>
      <c r="J62" s="106">
        <f>H62*I62</f>
        <v>0</v>
      </c>
      <c r="K62" s="105"/>
      <c r="L62" s="105">
        <f>H62*K62</f>
        <v>0</v>
      </c>
      <c r="M62" s="105"/>
      <c r="N62" s="105">
        <f>H62*M62</f>
        <v>0</v>
      </c>
      <c r="O62" s="106">
        <v>21</v>
      </c>
      <c r="P62" s="106">
        <f>J62*(O62/100)</f>
        <v>0</v>
      </c>
      <c r="Q62" s="106">
        <f>J62+P62</f>
        <v>0</v>
      </c>
      <c r="R62" s="68"/>
      <c r="S62" s="68"/>
    </row>
    <row r="63" spans="2:17" ht="8.25" outlineLevel="3">
      <c r="B63" s="57"/>
      <c r="C63" s="57"/>
      <c r="D63" s="57"/>
      <c r="E63" s="57"/>
      <c r="F63" s="57"/>
      <c r="G63" s="57"/>
      <c r="H63" s="57"/>
      <c r="I63" s="68"/>
      <c r="J63" s="68"/>
      <c r="K63" s="57"/>
      <c r="L63" s="57"/>
      <c r="M63" s="57"/>
      <c r="N63" s="57"/>
      <c r="O63" s="57"/>
      <c r="P63" s="68"/>
      <c r="Q63" s="68"/>
    </row>
    <row r="64" spans="1:19" ht="11.25" outlineLevel="2">
      <c r="A64" s="89" t="s">
        <v>37</v>
      </c>
      <c r="B64" s="90">
        <v>3</v>
      </c>
      <c r="C64" s="91"/>
      <c r="D64" s="92" t="s">
        <v>45</v>
      </c>
      <c r="E64" s="92"/>
      <c r="F64" s="93" t="s">
        <v>38</v>
      </c>
      <c r="G64" s="92"/>
      <c r="H64" s="94"/>
      <c r="I64" s="95"/>
      <c r="J64" s="96">
        <f>SUBTOTAL(9,J65:J71)</f>
        <v>0</v>
      </c>
      <c r="K64" s="94"/>
      <c r="L64" s="97">
        <f>SUBTOTAL(9,L65:L71)</f>
        <v>0</v>
      </c>
      <c r="M64" s="94"/>
      <c r="N64" s="97">
        <f>SUBTOTAL(9,N65:N71)</f>
        <v>0</v>
      </c>
      <c r="O64" s="98"/>
      <c r="P64" s="96">
        <f>SUBTOTAL(9,P65:P71)</f>
        <v>0</v>
      </c>
      <c r="Q64" s="96">
        <f>SUBTOTAL(9,Q65:Q71)</f>
        <v>0</v>
      </c>
      <c r="R64" s="68"/>
      <c r="S64" s="68"/>
    </row>
    <row r="65" spans="1:19" ht="11.25" outlineLevel="3">
      <c r="A65" s="99"/>
      <c r="B65" s="100"/>
      <c r="C65" s="101">
        <v>1</v>
      </c>
      <c r="D65" s="102" t="s">
        <v>226</v>
      </c>
      <c r="E65" s="103" t="s">
        <v>240</v>
      </c>
      <c r="F65" s="104" t="s">
        <v>241</v>
      </c>
      <c r="G65" s="102" t="s">
        <v>229</v>
      </c>
      <c r="H65" s="105">
        <v>1</v>
      </c>
      <c r="I65" s="109"/>
      <c r="J65" s="106">
        <f aca="true" t="shared" si="10" ref="J65:J70">H65*I65</f>
        <v>0</v>
      </c>
      <c r="K65" s="105"/>
      <c r="L65" s="105">
        <f aca="true" t="shared" si="11" ref="L65:L70">H65*K65</f>
        <v>0</v>
      </c>
      <c r="M65" s="105"/>
      <c r="N65" s="105">
        <f aca="true" t="shared" si="12" ref="N65:N70">H65*M65</f>
        <v>0</v>
      </c>
      <c r="O65" s="106">
        <v>21</v>
      </c>
      <c r="P65" s="106">
        <f aca="true" t="shared" si="13" ref="P65:P70">J65*(O65/100)</f>
        <v>0</v>
      </c>
      <c r="Q65" s="106">
        <f aca="true" t="shared" si="14" ref="Q65:Q70">J65+P65</f>
        <v>0</v>
      </c>
      <c r="R65" s="68"/>
      <c r="S65" s="68"/>
    </row>
    <row r="66" spans="1:19" ht="11.25" outlineLevel="3">
      <c r="A66" s="99"/>
      <c r="B66" s="100"/>
      <c r="C66" s="101">
        <v>2</v>
      </c>
      <c r="D66" s="102" t="s">
        <v>226</v>
      </c>
      <c r="E66" s="103" t="s">
        <v>242</v>
      </c>
      <c r="F66" s="104" t="s">
        <v>243</v>
      </c>
      <c r="G66" s="102" t="s">
        <v>229</v>
      </c>
      <c r="H66" s="105">
        <v>1</v>
      </c>
      <c r="I66" s="109"/>
      <c r="J66" s="106">
        <f t="shared" si="10"/>
        <v>0</v>
      </c>
      <c r="K66" s="105"/>
      <c r="L66" s="105">
        <f t="shared" si="11"/>
        <v>0</v>
      </c>
      <c r="M66" s="105"/>
      <c r="N66" s="105">
        <f t="shared" si="12"/>
        <v>0</v>
      </c>
      <c r="O66" s="106">
        <v>21</v>
      </c>
      <c r="P66" s="106">
        <f t="shared" si="13"/>
        <v>0</v>
      </c>
      <c r="Q66" s="106">
        <f t="shared" si="14"/>
        <v>0</v>
      </c>
      <c r="R66" s="68"/>
      <c r="S66" s="68"/>
    </row>
    <row r="67" spans="1:19" ht="11.25" outlineLevel="3">
      <c r="A67" s="99"/>
      <c r="B67" s="100"/>
      <c r="C67" s="101">
        <v>3</v>
      </c>
      <c r="D67" s="102" t="s">
        <v>226</v>
      </c>
      <c r="E67" s="103" t="s">
        <v>244</v>
      </c>
      <c r="F67" s="104" t="s">
        <v>245</v>
      </c>
      <c r="G67" s="102" t="s">
        <v>229</v>
      </c>
      <c r="H67" s="105">
        <v>1</v>
      </c>
      <c r="I67" s="109"/>
      <c r="J67" s="106">
        <f t="shared" si="10"/>
        <v>0</v>
      </c>
      <c r="K67" s="105"/>
      <c r="L67" s="105">
        <f t="shared" si="11"/>
        <v>0</v>
      </c>
      <c r="M67" s="105"/>
      <c r="N67" s="105">
        <f t="shared" si="12"/>
        <v>0</v>
      </c>
      <c r="O67" s="106">
        <v>21</v>
      </c>
      <c r="P67" s="106">
        <f t="shared" si="13"/>
        <v>0</v>
      </c>
      <c r="Q67" s="106">
        <f t="shared" si="14"/>
        <v>0</v>
      </c>
      <c r="R67" s="68"/>
      <c r="S67" s="68"/>
    </row>
    <row r="68" spans="1:19" ht="11.25" outlineLevel="3">
      <c r="A68" s="99"/>
      <c r="B68" s="100"/>
      <c r="C68" s="101">
        <v>4</v>
      </c>
      <c r="D68" s="102" t="s">
        <v>226</v>
      </c>
      <c r="E68" s="103" t="s">
        <v>246</v>
      </c>
      <c r="F68" s="104" t="s">
        <v>247</v>
      </c>
      <c r="G68" s="102" t="s">
        <v>229</v>
      </c>
      <c r="H68" s="105">
        <v>1</v>
      </c>
      <c r="I68" s="109"/>
      <c r="J68" s="106">
        <f t="shared" si="10"/>
        <v>0</v>
      </c>
      <c r="K68" s="105"/>
      <c r="L68" s="105">
        <f t="shared" si="11"/>
        <v>0</v>
      </c>
      <c r="M68" s="105"/>
      <c r="N68" s="105">
        <f t="shared" si="12"/>
        <v>0</v>
      </c>
      <c r="O68" s="106">
        <v>21</v>
      </c>
      <c r="P68" s="106">
        <f t="shared" si="13"/>
        <v>0</v>
      </c>
      <c r="Q68" s="106">
        <f t="shared" si="14"/>
        <v>0</v>
      </c>
      <c r="R68" s="68"/>
      <c r="S68" s="68"/>
    </row>
    <row r="69" spans="1:19" ht="11.25" outlineLevel="3">
      <c r="A69" s="99"/>
      <c r="B69" s="100"/>
      <c r="C69" s="101">
        <v>5</v>
      </c>
      <c r="D69" s="102" t="s">
        <v>226</v>
      </c>
      <c r="E69" s="103" t="s">
        <v>248</v>
      </c>
      <c r="F69" s="104" t="s">
        <v>249</v>
      </c>
      <c r="G69" s="102" t="s">
        <v>229</v>
      </c>
      <c r="H69" s="105">
        <v>1</v>
      </c>
      <c r="I69" s="109"/>
      <c r="J69" s="106">
        <f t="shared" si="10"/>
        <v>0</v>
      </c>
      <c r="K69" s="105"/>
      <c r="L69" s="105">
        <f t="shared" si="11"/>
        <v>0</v>
      </c>
      <c r="M69" s="105"/>
      <c r="N69" s="105">
        <f t="shared" si="12"/>
        <v>0</v>
      </c>
      <c r="O69" s="106">
        <v>21</v>
      </c>
      <c r="P69" s="106">
        <f t="shared" si="13"/>
        <v>0</v>
      </c>
      <c r="Q69" s="106">
        <f t="shared" si="14"/>
        <v>0</v>
      </c>
      <c r="R69" s="68"/>
      <c r="S69" s="68"/>
    </row>
    <row r="70" spans="1:19" ht="11.25" outlineLevel="3">
      <c r="A70" s="99"/>
      <c r="B70" s="100"/>
      <c r="C70" s="101">
        <v>6</v>
      </c>
      <c r="D70" s="102" t="s">
        <v>226</v>
      </c>
      <c r="E70" s="103" t="s">
        <v>250</v>
      </c>
      <c r="F70" s="104" t="s">
        <v>251</v>
      </c>
      <c r="G70" s="102" t="s">
        <v>229</v>
      </c>
      <c r="H70" s="105">
        <v>1</v>
      </c>
      <c r="I70" s="109"/>
      <c r="J70" s="106">
        <f t="shared" si="10"/>
        <v>0</v>
      </c>
      <c r="K70" s="105"/>
      <c r="L70" s="105">
        <f t="shared" si="11"/>
        <v>0</v>
      </c>
      <c r="M70" s="105"/>
      <c r="N70" s="105">
        <f t="shared" si="12"/>
        <v>0</v>
      </c>
      <c r="O70" s="106">
        <v>21</v>
      </c>
      <c r="P70" s="106">
        <f t="shared" si="13"/>
        <v>0</v>
      </c>
      <c r="Q70" s="106">
        <f t="shared" si="14"/>
        <v>0</v>
      </c>
      <c r="R70" s="68"/>
      <c r="S70" s="68"/>
    </row>
    <row r="71" spans="2:17" ht="8.25" outlineLevel="3">
      <c r="B71" s="57"/>
      <c r="C71" s="57"/>
      <c r="D71" s="57"/>
      <c r="E71" s="57"/>
      <c r="F71" s="57"/>
      <c r="G71" s="57"/>
      <c r="H71" s="57"/>
      <c r="I71" s="68"/>
      <c r="J71" s="68"/>
      <c r="K71" s="57"/>
      <c r="L71" s="57"/>
      <c r="M71" s="57"/>
      <c r="N71" s="57"/>
      <c r="O71" s="57"/>
      <c r="P71" s="68"/>
      <c r="Q71" s="68"/>
    </row>
    <row r="72" spans="1:19" ht="11.25" outlineLevel="2">
      <c r="A72" s="89" t="s">
        <v>297</v>
      </c>
      <c r="B72" s="90">
        <v>3</v>
      </c>
      <c r="C72" s="91"/>
      <c r="D72" s="92" t="s">
        <v>45</v>
      </c>
      <c r="E72" s="92"/>
      <c r="F72" s="93" t="s">
        <v>296</v>
      </c>
      <c r="G72" s="92"/>
      <c r="H72" s="94"/>
      <c r="I72" s="95"/>
      <c r="J72" s="96">
        <f>SUBTOTAL(9,J73:J74)</f>
        <v>0</v>
      </c>
      <c r="K72" s="94"/>
      <c r="L72" s="97">
        <f>SUBTOTAL(9,L73:L74)</f>
        <v>0</v>
      </c>
      <c r="M72" s="94"/>
      <c r="N72" s="97">
        <f>SUBTOTAL(9,N73:N74)</f>
        <v>0</v>
      </c>
      <c r="O72" s="98"/>
      <c r="P72" s="96">
        <f>SUBTOTAL(9,P73:P74)</f>
        <v>0</v>
      </c>
      <c r="Q72" s="96">
        <f>SUBTOTAL(9,Q73:Q74)</f>
        <v>0</v>
      </c>
      <c r="R72" s="68"/>
      <c r="S72" s="68"/>
    </row>
    <row r="73" spans="1:19" ht="22.5" outlineLevel="3">
      <c r="A73" s="99"/>
      <c r="B73" s="100"/>
      <c r="C73" s="101">
        <v>1</v>
      </c>
      <c r="D73" s="102" t="s">
        <v>226</v>
      </c>
      <c r="E73" s="103" t="s">
        <v>295</v>
      </c>
      <c r="F73" s="104" t="s">
        <v>294</v>
      </c>
      <c r="G73" s="102" t="s">
        <v>293</v>
      </c>
      <c r="H73" s="105">
        <v>5</v>
      </c>
      <c r="I73" s="109"/>
      <c r="J73" s="106">
        <f>H73*I73</f>
        <v>0</v>
      </c>
      <c r="K73" s="105"/>
      <c r="L73" s="105">
        <f>H73*K73</f>
        <v>0</v>
      </c>
      <c r="M73" s="105"/>
      <c r="N73" s="105">
        <f>H73*M73</f>
        <v>0</v>
      </c>
      <c r="O73" s="106">
        <v>21</v>
      </c>
      <c r="P73" s="106">
        <f>J73*(O73/100)</f>
        <v>0</v>
      </c>
      <c r="Q73" s="106">
        <f>J73+P73</f>
        <v>0</v>
      </c>
      <c r="R73" s="68"/>
      <c r="S73" s="68"/>
    </row>
    <row r="74" spans="2:17" ht="8.25" outlineLevel="3">
      <c r="B74" s="57"/>
      <c r="C74" s="57"/>
      <c r="D74" s="57"/>
      <c r="E74" s="57"/>
      <c r="F74" s="57"/>
      <c r="G74" s="57"/>
      <c r="H74" s="57"/>
      <c r="I74" s="68"/>
      <c r="J74" s="68"/>
      <c r="K74" s="57"/>
      <c r="L74" s="57"/>
      <c r="M74" s="57"/>
      <c r="N74" s="57"/>
      <c r="O74" s="57"/>
      <c r="P74" s="68"/>
      <c r="Q74" s="68"/>
    </row>
    <row r="75" spans="1:19" ht="11.25" outlineLevel="2">
      <c r="A75" s="89" t="s">
        <v>39</v>
      </c>
      <c r="B75" s="90">
        <v>3</v>
      </c>
      <c r="C75" s="91"/>
      <c r="D75" s="92" t="s">
        <v>45</v>
      </c>
      <c r="E75" s="92"/>
      <c r="F75" s="93" t="s">
        <v>40</v>
      </c>
      <c r="G75" s="92"/>
      <c r="H75" s="94"/>
      <c r="I75" s="95"/>
      <c r="J75" s="96">
        <f>SUBTOTAL(9,J76:J77)</f>
        <v>0</v>
      </c>
      <c r="K75" s="94"/>
      <c r="L75" s="97">
        <f>SUBTOTAL(9,L76:L77)</f>
        <v>0</v>
      </c>
      <c r="M75" s="94"/>
      <c r="N75" s="97">
        <f>SUBTOTAL(9,N76:N77)</f>
        <v>0</v>
      </c>
      <c r="O75" s="98"/>
      <c r="P75" s="96">
        <f>SUBTOTAL(9,P76:P77)</f>
        <v>0</v>
      </c>
      <c r="Q75" s="96">
        <f>SUBTOTAL(9,Q76:Q77)</f>
        <v>0</v>
      </c>
      <c r="R75" s="68"/>
      <c r="S75" s="68"/>
    </row>
    <row r="76" spans="1:19" ht="11.25" outlineLevel="3">
      <c r="A76" s="99"/>
      <c r="B76" s="100"/>
      <c r="C76" s="101">
        <v>1</v>
      </c>
      <c r="D76" s="102" t="s">
        <v>226</v>
      </c>
      <c r="E76" s="103" t="s">
        <v>252</v>
      </c>
      <c r="F76" s="104" t="s">
        <v>253</v>
      </c>
      <c r="G76" s="102" t="s">
        <v>229</v>
      </c>
      <c r="H76" s="105">
        <v>1</v>
      </c>
      <c r="I76" s="109"/>
      <c r="J76" s="106">
        <f>H76*I76</f>
        <v>0</v>
      </c>
      <c r="K76" s="105"/>
      <c r="L76" s="105">
        <f>H76*K76</f>
        <v>0</v>
      </c>
      <c r="M76" s="105"/>
      <c r="N76" s="105">
        <f>H76*M76</f>
        <v>0</v>
      </c>
      <c r="O76" s="106">
        <v>21</v>
      </c>
      <c r="P76" s="106">
        <f>J76*(O76/100)</f>
        <v>0</v>
      </c>
      <c r="Q76" s="106">
        <f>J76+P76</f>
        <v>0</v>
      </c>
      <c r="R76" s="68"/>
      <c r="S76" s="68"/>
    </row>
    <row r="77" spans="2:17" ht="8.25" outlineLevel="3">
      <c r="B77" s="57"/>
      <c r="C77" s="57"/>
      <c r="D77" s="57"/>
      <c r="E77" s="57"/>
      <c r="F77" s="57"/>
      <c r="G77" s="57"/>
      <c r="H77" s="57"/>
      <c r="I77" s="68"/>
      <c r="J77" s="68"/>
      <c r="K77" s="57"/>
      <c r="L77" s="57"/>
      <c r="M77" s="57"/>
      <c r="N77" s="57"/>
      <c r="O77" s="57"/>
      <c r="P77" s="68"/>
      <c r="Q77" s="68"/>
    </row>
    <row r="78" spans="1:19" ht="11.25" outlineLevel="2">
      <c r="A78" s="89" t="s">
        <v>41</v>
      </c>
      <c r="B78" s="90">
        <v>3</v>
      </c>
      <c r="C78" s="91"/>
      <c r="D78" s="92" t="s">
        <v>45</v>
      </c>
      <c r="E78" s="92"/>
      <c r="F78" s="93" t="s">
        <v>42</v>
      </c>
      <c r="G78" s="92"/>
      <c r="H78" s="94"/>
      <c r="I78" s="95"/>
      <c r="J78" s="96">
        <f>SUBTOTAL(9,J79:J80)</f>
        <v>0</v>
      </c>
      <c r="K78" s="94"/>
      <c r="L78" s="97">
        <f>SUBTOTAL(9,L79:L80)</f>
        <v>0</v>
      </c>
      <c r="M78" s="94"/>
      <c r="N78" s="97">
        <f>SUBTOTAL(9,N79:N80)</f>
        <v>0</v>
      </c>
      <c r="O78" s="98"/>
      <c r="P78" s="96">
        <f>SUBTOTAL(9,P79:P80)</f>
        <v>0</v>
      </c>
      <c r="Q78" s="96">
        <f>SUBTOTAL(9,Q79:Q80)</f>
        <v>0</v>
      </c>
      <c r="R78" s="68"/>
      <c r="S78" s="68"/>
    </row>
    <row r="79" spans="1:19" ht="11.25" outlineLevel="3">
      <c r="A79" s="99"/>
      <c r="B79" s="100"/>
      <c r="C79" s="101">
        <v>1</v>
      </c>
      <c r="D79" s="102" t="s">
        <v>226</v>
      </c>
      <c r="E79" s="103" t="s">
        <v>258</v>
      </c>
      <c r="F79" s="104" t="s">
        <v>259</v>
      </c>
      <c r="G79" s="102" t="s">
        <v>229</v>
      </c>
      <c r="H79" s="105">
        <v>1</v>
      </c>
      <c r="I79" s="109"/>
      <c r="J79" s="106">
        <f>H79*I79</f>
        <v>0</v>
      </c>
      <c r="K79" s="105"/>
      <c r="L79" s="105">
        <f>H79*K79</f>
        <v>0</v>
      </c>
      <c r="M79" s="105"/>
      <c r="N79" s="105">
        <f>H79*M79</f>
        <v>0</v>
      </c>
      <c r="O79" s="106">
        <v>21</v>
      </c>
      <c r="P79" s="106">
        <f>J79*(O79/100)</f>
        <v>0</v>
      </c>
      <c r="Q79" s="106">
        <f>J79+P79</f>
        <v>0</v>
      </c>
      <c r="R79" s="68"/>
      <c r="S79" s="68"/>
    </row>
    <row r="80" spans="2:17" ht="8.25" outlineLevel="3">
      <c r="B80" s="57"/>
      <c r="C80" s="57"/>
      <c r="D80" s="57"/>
      <c r="E80" s="57"/>
      <c r="F80" s="57"/>
      <c r="G80" s="57"/>
      <c r="H80" s="57"/>
      <c r="I80" s="68"/>
      <c r="J80" s="68"/>
      <c r="K80" s="57"/>
      <c r="L80" s="57"/>
      <c r="M80" s="57"/>
      <c r="N80" s="57"/>
      <c r="O80" s="57"/>
      <c r="P80" s="68"/>
      <c r="Q80" s="68"/>
    </row>
    <row r="81" s="48" customFormat="1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landscape" pageOrder="overThenDown" paperSize="9" scale="97" r:id="rId1"/>
  <headerFooter>
    <oddFooter>&amp;L&amp;8SO01_Odvodnění&amp;C&amp;P/&amp;N&amp;R&amp;8&amp;D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2:U84"/>
  <sheetViews>
    <sheetView tabSelected="1" workbookViewId="0" topLeftCell="C13">
      <selection activeCell="R49" sqref="R49"/>
    </sheetView>
  </sheetViews>
  <sheetFormatPr defaultColWidth="9.140625" defaultRowHeight="12.75" outlineLevelRow="3"/>
  <cols>
    <col min="1" max="1" width="28.8515625" style="2" hidden="1" customWidth="1"/>
    <col min="2" max="2" width="3.8515625" style="2" hidden="1" customWidth="1"/>
    <col min="3" max="3" width="5.8515625" style="2" customWidth="1"/>
    <col min="4" max="4" width="4.8515625" style="2" hidden="1" customWidth="1"/>
    <col min="5" max="5" width="14.8515625" style="2" customWidth="1"/>
    <col min="6" max="6" width="72.8515625" style="2" customWidth="1"/>
    <col min="7" max="7" width="5.8515625" style="2" bestFit="1" customWidth="1"/>
    <col min="8" max="8" width="8.28125" style="2" bestFit="1" customWidth="1"/>
    <col min="9" max="9" width="12.8515625" style="2" customWidth="1"/>
    <col min="10" max="10" width="15.8515625" style="2" customWidth="1"/>
    <col min="11" max="11" width="11.8515625" style="2" hidden="1" customWidth="1"/>
    <col min="12" max="12" width="14.8515625" style="2" hidden="1" customWidth="1"/>
    <col min="13" max="13" width="11.8515625" style="2" hidden="1" customWidth="1"/>
    <col min="14" max="14" width="14.8515625" style="2" hidden="1" customWidth="1"/>
    <col min="15" max="15" width="9.8515625" style="2" hidden="1" customWidth="1"/>
    <col min="16" max="16" width="14.8515625" style="2" hidden="1" customWidth="1"/>
    <col min="17" max="17" width="15.8515625" style="2" hidden="1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8" t="s">
        <v>260</v>
      </c>
    </row>
    <row r="3" spans="2:21" ht="15.75">
      <c r="B3" s="110"/>
      <c r="C3" s="110"/>
      <c r="D3" s="9"/>
      <c r="E3" s="9"/>
      <c r="F3" s="8" t="s">
        <v>261</v>
      </c>
      <c r="G3" s="9"/>
      <c r="H3" s="13"/>
      <c r="I3" s="111"/>
      <c r="J3" s="11"/>
      <c r="K3" s="13"/>
      <c r="L3" s="13"/>
      <c r="M3" s="13"/>
      <c r="N3" s="13"/>
      <c r="O3" s="11"/>
      <c r="P3" s="11"/>
      <c r="Q3" s="11"/>
      <c r="R3" s="112"/>
      <c r="U3" s="113"/>
    </row>
    <row r="4" spans="2:21" ht="15.75">
      <c r="B4" s="110"/>
      <c r="C4" s="110"/>
      <c r="D4" s="9"/>
      <c r="E4" s="9"/>
      <c r="F4" s="8"/>
      <c r="G4" s="9"/>
      <c r="H4" s="13"/>
      <c r="I4" s="111"/>
      <c r="J4" s="11"/>
      <c r="K4" s="13"/>
      <c r="L4" s="13"/>
      <c r="M4" s="13"/>
      <c r="N4" s="13"/>
      <c r="O4" s="11"/>
      <c r="P4" s="11"/>
      <c r="Q4" s="11"/>
      <c r="R4" s="112"/>
      <c r="U4" s="113"/>
    </row>
    <row r="5" spans="1:17" ht="7.5" customHeight="1">
      <c r="A5" s="5"/>
      <c r="B5" s="114"/>
      <c r="C5" s="110"/>
      <c r="D5" s="115"/>
      <c r="E5" s="9"/>
      <c r="F5" s="9"/>
      <c r="G5" s="9"/>
      <c r="H5" s="13"/>
      <c r="I5" s="111"/>
      <c r="J5" s="11"/>
      <c r="K5" s="14"/>
      <c r="L5" s="14"/>
      <c r="M5" s="14"/>
      <c r="N5" s="14"/>
      <c r="O5" s="16"/>
      <c r="P5" s="16"/>
      <c r="Q5" s="16"/>
    </row>
    <row r="6" spans="1:18" ht="11.25">
      <c r="A6" s="3"/>
      <c r="B6" s="116"/>
      <c r="C6" s="116" t="s">
        <v>4</v>
      </c>
      <c r="D6" s="17" t="s">
        <v>5</v>
      </c>
      <c r="E6" s="17" t="s">
        <v>6</v>
      </c>
      <c r="F6" s="17" t="s">
        <v>3</v>
      </c>
      <c r="G6" s="17" t="s">
        <v>7</v>
      </c>
      <c r="H6" s="19" t="s">
        <v>8</v>
      </c>
      <c r="I6" s="117" t="s">
        <v>16</v>
      </c>
      <c r="J6" s="18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8" t="s">
        <v>14</v>
      </c>
      <c r="P6" s="18" t="s">
        <v>2</v>
      </c>
      <c r="Q6" s="18" t="s">
        <v>15</v>
      </c>
      <c r="R6" s="6"/>
    </row>
    <row r="7" spans="2:17" ht="7.5" customHeight="1">
      <c r="B7" s="110"/>
      <c r="C7" s="110"/>
      <c r="D7" s="9"/>
      <c r="E7" s="9"/>
      <c r="F7" s="9"/>
      <c r="G7" s="9"/>
      <c r="H7" s="13"/>
      <c r="I7" s="111"/>
      <c r="J7" s="11"/>
      <c r="K7" s="13"/>
      <c r="L7" s="13"/>
      <c r="M7" s="13"/>
      <c r="N7" s="13"/>
      <c r="O7" s="11"/>
      <c r="P7" s="11"/>
      <c r="Q7" s="11"/>
    </row>
    <row r="8" spans="1:19" ht="12">
      <c r="A8" s="32" t="s">
        <v>17</v>
      </c>
      <c r="B8" s="118">
        <v>1</v>
      </c>
      <c r="C8" s="119"/>
      <c r="D8" s="120" t="s">
        <v>43</v>
      </c>
      <c r="E8" s="120"/>
      <c r="F8" s="121" t="str">
        <f>F2</f>
        <v>K2201 Stavební úpravy komunikace ulice Ukrajinská u Scholy Humanitas v Litvínově</v>
      </c>
      <c r="G8" s="120"/>
      <c r="H8" s="122"/>
      <c r="I8" s="123"/>
      <c r="J8" s="33">
        <f>SUM(J9)</f>
        <v>0</v>
      </c>
      <c r="K8" s="122"/>
      <c r="L8" s="34">
        <f>SUBTOTAL(9,L9:L84)</f>
        <v>21.976429471999996</v>
      </c>
      <c r="M8" s="122"/>
      <c r="N8" s="34">
        <f>SUBTOTAL(9,N9:N84)</f>
        <v>0</v>
      </c>
      <c r="O8" s="124"/>
      <c r="P8" s="33">
        <f>SUBTOTAL(9,P9:P84)</f>
        <v>0</v>
      </c>
      <c r="Q8" s="33">
        <f>SUBTOTAL(9,Q9:Q84)</f>
        <v>0</v>
      </c>
      <c r="R8" s="6"/>
      <c r="S8" s="6"/>
    </row>
    <row r="9" spans="1:19" ht="12" outlineLevel="1">
      <c r="A9" s="35" t="s">
        <v>18</v>
      </c>
      <c r="B9" s="125">
        <v>2</v>
      </c>
      <c r="C9" s="126"/>
      <c r="D9" s="127" t="s">
        <v>44</v>
      </c>
      <c r="E9" s="127"/>
      <c r="F9" s="128" t="s">
        <v>381</v>
      </c>
      <c r="G9" s="127"/>
      <c r="H9" s="129"/>
      <c r="I9" s="130"/>
      <c r="J9" s="36">
        <f>J10+J28+J33+J36+J39+J42+J63+J70+J73+J79+J82</f>
        <v>0</v>
      </c>
      <c r="K9" s="129"/>
      <c r="L9" s="37">
        <f>SUBTOTAL(9,L10:L83)</f>
        <v>21.976429471999996</v>
      </c>
      <c r="M9" s="129"/>
      <c r="N9" s="37">
        <f>SUBTOTAL(9,N10:N83)</f>
        <v>0</v>
      </c>
      <c r="O9" s="131"/>
      <c r="P9" s="36">
        <f>SUBTOTAL(9,P10:P83)</f>
        <v>0</v>
      </c>
      <c r="Q9" s="36">
        <f>SUBTOTAL(9,Q10:Q83)</f>
        <v>0</v>
      </c>
      <c r="R9" s="6"/>
      <c r="S9" s="6"/>
    </row>
    <row r="10" spans="1:19" ht="11.25" outlineLevel="2">
      <c r="A10" s="38" t="s">
        <v>19</v>
      </c>
      <c r="B10" s="132">
        <v>3</v>
      </c>
      <c r="C10" s="133"/>
      <c r="D10" s="134" t="s">
        <v>45</v>
      </c>
      <c r="E10" s="134"/>
      <c r="F10" s="135" t="s">
        <v>20</v>
      </c>
      <c r="G10" s="134"/>
      <c r="H10" s="136"/>
      <c r="I10" s="137"/>
      <c r="J10" s="39">
        <f>SUBTOTAL(9,J11:J27)</f>
        <v>0</v>
      </c>
      <c r="K10" s="136"/>
      <c r="L10" s="40">
        <f>SUBTOTAL(9,L11:L27)</f>
        <v>18.301299999999998</v>
      </c>
      <c r="M10" s="136"/>
      <c r="N10" s="40">
        <f>SUBTOTAL(9,N11:N27)</f>
        <v>0</v>
      </c>
      <c r="O10" s="138"/>
      <c r="P10" s="39">
        <f>SUBTOTAL(9,P11:P27)</f>
        <v>0</v>
      </c>
      <c r="Q10" s="39">
        <f>SUBTOTAL(9,Q11:Q27)</f>
        <v>0</v>
      </c>
      <c r="R10" s="6"/>
      <c r="S10" s="6"/>
    </row>
    <row r="11" spans="1:19" ht="22.5" outlineLevel="3">
      <c r="A11" s="139"/>
      <c r="B11" s="140"/>
      <c r="C11" s="141">
        <v>1</v>
      </c>
      <c r="D11" s="142" t="s">
        <v>46</v>
      </c>
      <c r="E11" s="143" t="s">
        <v>75</v>
      </c>
      <c r="F11" s="144" t="s">
        <v>76</v>
      </c>
      <c r="G11" s="142" t="s">
        <v>70</v>
      </c>
      <c r="H11" s="145">
        <v>22</v>
      </c>
      <c r="I11" s="109"/>
      <c r="J11" s="146">
        <f>H11*I11</f>
        <v>0</v>
      </c>
      <c r="K11" s="145"/>
      <c r="L11" s="145">
        <f aca="true" t="shared" si="0" ref="L11:L26">H11*K11</f>
        <v>0</v>
      </c>
      <c r="M11" s="145"/>
      <c r="N11" s="145">
        <f aca="true" t="shared" si="1" ref="N11:N26">H11*M11</f>
        <v>0</v>
      </c>
      <c r="O11" s="146">
        <v>21</v>
      </c>
      <c r="P11" s="146">
        <f aca="true" t="shared" si="2" ref="P11:P26">J11*(O11/100)</f>
        <v>0</v>
      </c>
      <c r="Q11" s="146">
        <f aca="true" t="shared" si="3" ref="Q11:Q26">J11+P11</f>
        <v>0</v>
      </c>
      <c r="R11" s="6"/>
      <c r="S11" s="6"/>
    </row>
    <row r="12" spans="1:19" ht="11.25" outlineLevel="3">
      <c r="A12" s="139"/>
      <c r="B12" s="140"/>
      <c r="C12" s="141">
        <v>2</v>
      </c>
      <c r="D12" s="142" t="s">
        <v>46</v>
      </c>
      <c r="E12" s="143" t="s">
        <v>77</v>
      </c>
      <c r="F12" s="144" t="s">
        <v>78</v>
      </c>
      <c r="G12" s="142" t="s">
        <v>70</v>
      </c>
      <c r="H12" s="145">
        <v>22</v>
      </c>
      <c r="I12" s="109"/>
      <c r="J12" s="146">
        <f aca="true" t="shared" si="4" ref="J12:J26">H12*I12</f>
        <v>0</v>
      </c>
      <c r="K12" s="145"/>
      <c r="L12" s="145">
        <f t="shared" si="0"/>
        <v>0</v>
      </c>
      <c r="M12" s="145"/>
      <c r="N12" s="145">
        <f t="shared" si="1"/>
        <v>0</v>
      </c>
      <c r="O12" s="146">
        <v>21</v>
      </c>
      <c r="P12" s="146">
        <f t="shared" si="2"/>
        <v>0</v>
      </c>
      <c r="Q12" s="146">
        <f t="shared" si="3"/>
        <v>0</v>
      </c>
      <c r="R12" s="6"/>
      <c r="S12" s="6"/>
    </row>
    <row r="13" spans="1:19" ht="11.25" outlineLevel="3">
      <c r="A13" s="139"/>
      <c r="B13" s="140"/>
      <c r="C13" s="141">
        <v>3</v>
      </c>
      <c r="D13" s="142" t="s">
        <v>46</v>
      </c>
      <c r="E13" s="143" t="s">
        <v>79</v>
      </c>
      <c r="F13" s="144" t="s">
        <v>80</v>
      </c>
      <c r="G13" s="142" t="s">
        <v>70</v>
      </c>
      <c r="H13" s="145">
        <v>2.5</v>
      </c>
      <c r="I13" s="109"/>
      <c r="J13" s="146">
        <f t="shared" si="4"/>
        <v>0</v>
      </c>
      <c r="K13" s="145"/>
      <c r="L13" s="145">
        <f t="shared" si="0"/>
        <v>0</v>
      </c>
      <c r="M13" s="145"/>
      <c r="N13" s="145">
        <f t="shared" si="1"/>
        <v>0</v>
      </c>
      <c r="O13" s="146">
        <v>21</v>
      </c>
      <c r="P13" s="146">
        <f t="shared" si="2"/>
        <v>0</v>
      </c>
      <c r="Q13" s="146">
        <f t="shared" si="3"/>
        <v>0</v>
      </c>
      <c r="R13" s="6"/>
      <c r="S13" s="6"/>
    </row>
    <row r="14" spans="1:19" ht="11.25" outlineLevel="3">
      <c r="A14" s="139"/>
      <c r="B14" s="140"/>
      <c r="C14" s="141">
        <v>4</v>
      </c>
      <c r="D14" s="142" t="s">
        <v>46</v>
      </c>
      <c r="E14" s="143" t="s">
        <v>81</v>
      </c>
      <c r="F14" s="144" t="s">
        <v>82</v>
      </c>
      <c r="G14" s="142" t="s">
        <v>70</v>
      </c>
      <c r="H14" s="145">
        <v>2.5</v>
      </c>
      <c r="I14" s="109"/>
      <c r="J14" s="146">
        <f t="shared" si="4"/>
        <v>0</v>
      </c>
      <c r="K14" s="145"/>
      <c r="L14" s="145">
        <f t="shared" si="0"/>
        <v>0</v>
      </c>
      <c r="M14" s="145"/>
      <c r="N14" s="145">
        <f t="shared" si="1"/>
        <v>0</v>
      </c>
      <c r="O14" s="146">
        <v>21</v>
      </c>
      <c r="P14" s="146">
        <f t="shared" si="2"/>
        <v>0</v>
      </c>
      <c r="Q14" s="146">
        <f t="shared" si="3"/>
        <v>0</v>
      </c>
      <c r="R14" s="6"/>
      <c r="S14" s="6"/>
    </row>
    <row r="15" spans="1:19" ht="22.5" outlineLevel="3">
      <c r="A15" s="139"/>
      <c r="B15" s="140"/>
      <c r="C15" s="141">
        <v>5</v>
      </c>
      <c r="D15" s="142" t="s">
        <v>46</v>
      </c>
      <c r="E15" s="154" t="s">
        <v>85</v>
      </c>
      <c r="F15" s="155" t="s">
        <v>86</v>
      </c>
      <c r="G15" s="156" t="s">
        <v>70</v>
      </c>
      <c r="H15" s="157">
        <v>6.5</v>
      </c>
      <c r="I15" s="109"/>
      <c r="J15" s="146">
        <f t="shared" si="4"/>
        <v>0</v>
      </c>
      <c r="K15" s="145"/>
      <c r="L15" s="145">
        <f t="shared" si="0"/>
        <v>0</v>
      </c>
      <c r="M15" s="145"/>
      <c r="N15" s="145">
        <f t="shared" si="1"/>
        <v>0</v>
      </c>
      <c r="O15" s="146">
        <v>21</v>
      </c>
      <c r="P15" s="146">
        <f t="shared" si="2"/>
        <v>0</v>
      </c>
      <c r="Q15" s="146">
        <f t="shared" si="3"/>
        <v>0</v>
      </c>
      <c r="R15" s="6"/>
      <c r="S15" s="6"/>
    </row>
    <row r="16" spans="1:19" ht="11.25" outlineLevel="3">
      <c r="A16" s="139"/>
      <c r="B16" s="140"/>
      <c r="C16" s="141">
        <v>6</v>
      </c>
      <c r="D16" s="142" t="s">
        <v>46</v>
      </c>
      <c r="E16" s="154" t="s">
        <v>87</v>
      </c>
      <c r="F16" s="155" t="s">
        <v>88</v>
      </c>
      <c r="G16" s="156" t="s">
        <v>70</v>
      </c>
      <c r="H16" s="157">
        <v>6.5</v>
      </c>
      <c r="I16" s="109"/>
      <c r="J16" s="146">
        <f t="shared" si="4"/>
        <v>0</v>
      </c>
      <c r="K16" s="145"/>
      <c r="L16" s="145">
        <f t="shared" si="0"/>
        <v>0</v>
      </c>
      <c r="M16" s="145"/>
      <c r="N16" s="145">
        <f t="shared" si="1"/>
        <v>0</v>
      </c>
      <c r="O16" s="146">
        <v>21</v>
      </c>
      <c r="P16" s="146">
        <f t="shared" si="2"/>
        <v>0</v>
      </c>
      <c r="Q16" s="146">
        <f t="shared" si="3"/>
        <v>0</v>
      </c>
      <c r="R16" s="6"/>
      <c r="S16" s="6"/>
    </row>
    <row r="17" spans="1:19" ht="11.25" outlineLevel="3">
      <c r="A17" s="139"/>
      <c r="B17" s="140"/>
      <c r="C17" s="141">
        <v>7</v>
      </c>
      <c r="D17" s="142" t="s">
        <v>46</v>
      </c>
      <c r="E17" s="154" t="s">
        <v>89</v>
      </c>
      <c r="F17" s="155" t="s">
        <v>90</v>
      </c>
      <c r="G17" s="156" t="s">
        <v>91</v>
      </c>
      <c r="H17" s="157">
        <v>11.7</v>
      </c>
      <c r="I17" s="109"/>
      <c r="J17" s="146">
        <f t="shared" si="4"/>
        <v>0</v>
      </c>
      <c r="K17" s="145"/>
      <c r="L17" s="145">
        <f t="shared" si="0"/>
        <v>0</v>
      </c>
      <c r="M17" s="145"/>
      <c r="N17" s="145">
        <f t="shared" si="1"/>
        <v>0</v>
      </c>
      <c r="O17" s="146">
        <v>21</v>
      </c>
      <c r="P17" s="146">
        <f t="shared" si="2"/>
        <v>0</v>
      </c>
      <c r="Q17" s="146">
        <f t="shared" si="3"/>
        <v>0</v>
      </c>
      <c r="R17" s="6"/>
      <c r="S17" s="6"/>
    </row>
    <row r="18" spans="1:19" ht="11.25" outlineLevel="3">
      <c r="A18" s="139"/>
      <c r="B18" s="140"/>
      <c r="C18" s="141">
        <v>8</v>
      </c>
      <c r="D18" s="142" t="s">
        <v>46</v>
      </c>
      <c r="E18" s="154" t="s">
        <v>77</v>
      </c>
      <c r="F18" s="155" t="s">
        <v>78</v>
      </c>
      <c r="G18" s="156" t="s">
        <v>70</v>
      </c>
      <c r="H18" s="157">
        <v>32</v>
      </c>
      <c r="I18" s="109"/>
      <c r="J18" s="146">
        <f t="shared" si="4"/>
        <v>0</v>
      </c>
      <c r="K18" s="145"/>
      <c r="L18" s="145">
        <f t="shared" si="0"/>
        <v>0</v>
      </c>
      <c r="M18" s="145"/>
      <c r="N18" s="145">
        <f t="shared" si="1"/>
        <v>0</v>
      </c>
      <c r="O18" s="146">
        <v>21</v>
      </c>
      <c r="P18" s="146">
        <f t="shared" si="2"/>
        <v>0</v>
      </c>
      <c r="Q18" s="146">
        <f t="shared" si="3"/>
        <v>0</v>
      </c>
      <c r="R18" s="6"/>
      <c r="S18" s="6"/>
    </row>
    <row r="19" spans="1:19" ht="11.25" outlineLevel="3">
      <c r="A19" s="139"/>
      <c r="B19" s="140"/>
      <c r="C19" s="141">
        <v>9</v>
      </c>
      <c r="D19" s="142" t="s">
        <v>46</v>
      </c>
      <c r="E19" s="154" t="s">
        <v>333</v>
      </c>
      <c r="F19" s="155" t="s">
        <v>332</v>
      </c>
      <c r="G19" s="156" t="s">
        <v>70</v>
      </c>
      <c r="H19" s="157">
        <v>32</v>
      </c>
      <c r="I19" s="109"/>
      <c r="J19" s="146">
        <f t="shared" si="4"/>
        <v>0</v>
      </c>
      <c r="K19" s="145"/>
      <c r="L19" s="145">
        <f t="shared" si="0"/>
        <v>0</v>
      </c>
      <c r="M19" s="145"/>
      <c r="N19" s="145">
        <f t="shared" si="1"/>
        <v>0</v>
      </c>
      <c r="O19" s="146">
        <v>21</v>
      </c>
      <c r="P19" s="146">
        <f t="shared" si="2"/>
        <v>0</v>
      </c>
      <c r="Q19" s="146">
        <f t="shared" si="3"/>
        <v>0</v>
      </c>
      <c r="R19" s="6"/>
      <c r="S19" s="6"/>
    </row>
    <row r="20" spans="1:19" ht="11.25" outlineLevel="3">
      <c r="A20" s="139"/>
      <c r="B20" s="140"/>
      <c r="C20" s="141">
        <v>10</v>
      </c>
      <c r="D20" s="142" t="s">
        <v>46</v>
      </c>
      <c r="E20" s="143" t="s">
        <v>331</v>
      </c>
      <c r="F20" s="144" t="s">
        <v>330</v>
      </c>
      <c r="G20" s="142" t="s">
        <v>70</v>
      </c>
      <c r="H20" s="145">
        <v>16</v>
      </c>
      <c r="I20" s="109"/>
      <c r="J20" s="146">
        <f t="shared" si="4"/>
        <v>0</v>
      </c>
      <c r="K20" s="145"/>
      <c r="L20" s="145">
        <f t="shared" si="0"/>
        <v>0</v>
      </c>
      <c r="M20" s="145"/>
      <c r="N20" s="145">
        <f t="shared" si="1"/>
        <v>0</v>
      </c>
      <c r="O20" s="146">
        <v>21</v>
      </c>
      <c r="P20" s="146">
        <f t="shared" si="2"/>
        <v>0</v>
      </c>
      <c r="Q20" s="146">
        <f t="shared" si="3"/>
        <v>0</v>
      </c>
      <c r="R20" s="6"/>
      <c r="S20" s="6"/>
    </row>
    <row r="21" spans="1:19" ht="11.25" outlineLevel="3">
      <c r="A21" s="139"/>
      <c r="B21" s="140"/>
      <c r="C21" s="141">
        <v>11</v>
      </c>
      <c r="D21" s="142" t="s">
        <v>46</v>
      </c>
      <c r="E21" s="143" t="s">
        <v>325</v>
      </c>
      <c r="F21" s="144" t="s">
        <v>324</v>
      </c>
      <c r="G21" s="142" t="s">
        <v>70</v>
      </c>
      <c r="H21" s="145">
        <v>3</v>
      </c>
      <c r="I21" s="109"/>
      <c r="J21" s="146">
        <f t="shared" si="4"/>
        <v>0</v>
      </c>
      <c r="K21" s="145"/>
      <c r="L21" s="145">
        <f t="shared" si="0"/>
        <v>0</v>
      </c>
      <c r="M21" s="145"/>
      <c r="N21" s="145">
        <f t="shared" si="1"/>
        <v>0</v>
      </c>
      <c r="O21" s="146">
        <v>21</v>
      </c>
      <c r="P21" s="146">
        <f t="shared" si="2"/>
        <v>0</v>
      </c>
      <c r="Q21" s="146">
        <f t="shared" si="3"/>
        <v>0</v>
      </c>
      <c r="R21" s="6"/>
      <c r="S21" s="6"/>
    </row>
    <row r="22" spans="1:19" ht="11.25" outlineLevel="3">
      <c r="A22" s="139"/>
      <c r="B22" s="140"/>
      <c r="C22" s="141">
        <v>12</v>
      </c>
      <c r="D22" s="142" t="s">
        <v>96</v>
      </c>
      <c r="E22" s="154" t="s">
        <v>323</v>
      </c>
      <c r="F22" s="155" t="s">
        <v>322</v>
      </c>
      <c r="G22" s="156" t="s">
        <v>91</v>
      </c>
      <c r="H22" s="157">
        <v>6.6</v>
      </c>
      <c r="I22" s="109"/>
      <c r="J22" s="146">
        <f t="shared" si="4"/>
        <v>0</v>
      </c>
      <c r="K22" s="145">
        <v>1</v>
      </c>
      <c r="L22" s="145">
        <f t="shared" si="0"/>
        <v>6.6</v>
      </c>
      <c r="M22" s="145"/>
      <c r="N22" s="145">
        <f t="shared" si="1"/>
        <v>0</v>
      </c>
      <c r="O22" s="146">
        <v>21</v>
      </c>
      <c r="P22" s="146">
        <f t="shared" si="2"/>
        <v>0</v>
      </c>
      <c r="Q22" s="146">
        <f t="shared" si="3"/>
        <v>0</v>
      </c>
      <c r="R22" s="6"/>
      <c r="S22" s="6"/>
    </row>
    <row r="23" spans="1:19" ht="11.25" outlineLevel="3">
      <c r="A23" s="139"/>
      <c r="B23" s="140"/>
      <c r="C23" s="141">
        <v>13</v>
      </c>
      <c r="D23" s="142" t="s">
        <v>46</v>
      </c>
      <c r="E23" s="143" t="s">
        <v>94</v>
      </c>
      <c r="F23" s="144" t="s">
        <v>95</v>
      </c>
      <c r="G23" s="142" t="s">
        <v>52</v>
      </c>
      <c r="H23" s="145">
        <v>65</v>
      </c>
      <c r="I23" s="109"/>
      <c r="J23" s="146">
        <f t="shared" si="4"/>
        <v>0</v>
      </c>
      <c r="K23" s="145"/>
      <c r="L23" s="145">
        <f t="shared" si="0"/>
        <v>0</v>
      </c>
      <c r="M23" s="145"/>
      <c r="N23" s="145">
        <f t="shared" si="1"/>
        <v>0</v>
      </c>
      <c r="O23" s="146">
        <v>21</v>
      </c>
      <c r="P23" s="146">
        <f t="shared" si="2"/>
        <v>0</v>
      </c>
      <c r="Q23" s="146">
        <f t="shared" si="3"/>
        <v>0</v>
      </c>
      <c r="R23" s="6"/>
      <c r="S23" s="6"/>
    </row>
    <row r="24" spans="1:19" ht="11.25" outlineLevel="3">
      <c r="A24" s="139"/>
      <c r="B24" s="140"/>
      <c r="C24" s="141">
        <v>14</v>
      </c>
      <c r="D24" s="142" t="s">
        <v>96</v>
      </c>
      <c r="E24" s="143" t="s">
        <v>97</v>
      </c>
      <c r="F24" s="144" t="s">
        <v>98</v>
      </c>
      <c r="G24" s="142" t="s">
        <v>91</v>
      </c>
      <c r="H24" s="145">
        <v>11.7</v>
      </c>
      <c r="I24" s="109"/>
      <c r="J24" s="146">
        <f t="shared" si="4"/>
        <v>0</v>
      </c>
      <c r="K24" s="145">
        <v>1</v>
      </c>
      <c r="L24" s="145">
        <f t="shared" si="0"/>
        <v>11.7</v>
      </c>
      <c r="M24" s="145"/>
      <c r="N24" s="145">
        <f t="shared" si="1"/>
        <v>0</v>
      </c>
      <c r="O24" s="146">
        <v>21</v>
      </c>
      <c r="P24" s="146">
        <f t="shared" si="2"/>
        <v>0</v>
      </c>
      <c r="Q24" s="146">
        <f t="shared" si="3"/>
        <v>0</v>
      </c>
      <c r="R24" s="6"/>
      <c r="S24" s="6"/>
    </row>
    <row r="25" spans="1:19" ht="11.25" outlineLevel="3">
      <c r="A25" s="139"/>
      <c r="B25" s="140"/>
      <c r="C25" s="141">
        <v>15</v>
      </c>
      <c r="D25" s="142" t="s">
        <v>46</v>
      </c>
      <c r="E25" s="143" t="s">
        <v>99</v>
      </c>
      <c r="F25" s="144" t="s">
        <v>100</v>
      </c>
      <c r="G25" s="142" t="s">
        <v>52</v>
      </c>
      <c r="H25" s="145">
        <v>65</v>
      </c>
      <c r="I25" s="109"/>
      <c r="J25" s="146">
        <f t="shared" si="4"/>
        <v>0</v>
      </c>
      <c r="K25" s="145"/>
      <c r="L25" s="145">
        <f t="shared" si="0"/>
        <v>0</v>
      </c>
      <c r="M25" s="145"/>
      <c r="N25" s="145">
        <f t="shared" si="1"/>
        <v>0</v>
      </c>
      <c r="O25" s="146">
        <v>21</v>
      </c>
      <c r="P25" s="146">
        <f t="shared" si="2"/>
        <v>0</v>
      </c>
      <c r="Q25" s="146">
        <f t="shared" si="3"/>
        <v>0</v>
      </c>
      <c r="R25" s="6"/>
      <c r="S25" s="6"/>
    </row>
    <row r="26" spans="1:19" ht="11.25" outlineLevel="3">
      <c r="A26" s="139"/>
      <c r="B26" s="140"/>
      <c r="C26" s="141">
        <v>16</v>
      </c>
      <c r="D26" s="142" t="s">
        <v>96</v>
      </c>
      <c r="E26" s="143" t="s">
        <v>101</v>
      </c>
      <c r="F26" s="144" t="s">
        <v>102</v>
      </c>
      <c r="G26" s="142" t="s">
        <v>103</v>
      </c>
      <c r="H26" s="145">
        <v>1.3</v>
      </c>
      <c r="I26" s="109"/>
      <c r="J26" s="146">
        <f t="shared" si="4"/>
        <v>0</v>
      </c>
      <c r="K26" s="145">
        <v>0.001</v>
      </c>
      <c r="L26" s="145">
        <f t="shared" si="0"/>
        <v>0.0013000000000000002</v>
      </c>
      <c r="M26" s="145"/>
      <c r="N26" s="145">
        <f t="shared" si="1"/>
        <v>0</v>
      </c>
      <c r="O26" s="146">
        <v>21</v>
      </c>
      <c r="P26" s="146">
        <f t="shared" si="2"/>
        <v>0</v>
      </c>
      <c r="Q26" s="146">
        <f t="shared" si="3"/>
        <v>0</v>
      </c>
      <c r="R26" s="6"/>
      <c r="S26" s="6"/>
    </row>
    <row r="27" spans="2:17" ht="8.25" outlineLevel="3">
      <c r="B27" s="5"/>
      <c r="C27" s="5"/>
      <c r="D27" s="5"/>
      <c r="E27" s="5"/>
      <c r="F27" s="5"/>
      <c r="G27" s="5"/>
      <c r="H27" s="5"/>
      <c r="I27" s="6"/>
      <c r="J27" s="6"/>
      <c r="K27" s="5"/>
      <c r="L27" s="5"/>
      <c r="M27" s="5"/>
      <c r="N27" s="5"/>
      <c r="O27" s="5"/>
      <c r="P27" s="6"/>
      <c r="Q27" s="6"/>
    </row>
    <row r="28" spans="1:19" ht="11.25" outlineLevel="2">
      <c r="A28" s="38" t="s">
        <v>21</v>
      </c>
      <c r="B28" s="132">
        <v>3</v>
      </c>
      <c r="C28" s="133"/>
      <c r="D28" s="134" t="s">
        <v>45</v>
      </c>
      <c r="E28" s="134"/>
      <c r="F28" s="135" t="s">
        <v>22</v>
      </c>
      <c r="G28" s="134"/>
      <c r="H28" s="136"/>
      <c r="I28" s="137"/>
      <c r="J28" s="39">
        <f>SUM(J29:J31)</f>
        <v>0</v>
      </c>
      <c r="K28" s="136"/>
      <c r="L28" s="40">
        <f>SUBTOTAL(9,L29:L32)</f>
        <v>3.5752194719999997</v>
      </c>
      <c r="M28" s="136"/>
      <c r="N28" s="40">
        <f>SUBTOTAL(9,N29:N32)</f>
        <v>0</v>
      </c>
      <c r="O28" s="138"/>
      <c r="P28" s="39">
        <f>SUBTOTAL(9,P29:P32)</f>
        <v>0</v>
      </c>
      <c r="Q28" s="39">
        <f>SUBTOTAL(9,Q29:Q32)</f>
        <v>0</v>
      </c>
      <c r="R28" s="6"/>
      <c r="S28" s="6"/>
    </row>
    <row r="29" spans="1:19" ht="11.25" outlineLevel="3">
      <c r="A29" s="139"/>
      <c r="B29" s="140"/>
      <c r="C29" s="141">
        <v>1</v>
      </c>
      <c r="D29" s="142" t="s">
        <v>46</v>
      </c>
      <c r="E29" s="160" t="s">
        <v>345</v>
      </c>
      <c r="F29" s="152" t="s">
        <v>346</v>
      </c>
      <c r="G29" s="161" t="s">
        <v>70</v>
      </c>
      <c r="H29" s="160">
        <v>1.4256</v>
      </c>
      <c r="I29" s="109"/>
      <c r="J29" s="146">
        <f>H29*I29</f>
        <v>0</v>
      </c>
      <c r="K29" s="145">
        <v>2.50187</v>
      </c>
      <c r="L29" s="145">
        <f>H29*K29</f>
        <v>3.5666658719999997</v>
      </c>
      <c r="M29" s="145"/>
      <c r="N29" s="145">
        <f>H29*M29</f>
        <v>0</v>
      </c>
      <c r="O29" s="146">
        <v>21</v>
      </c>
      <c r="P29" s="146">
        <f>J29*(O29/100)</f>
        <v>0</v>
      </c>
      <c r="Q29" s="146">
        <f>J29+P29</f>
        <v>0</v>
      </c>
      <c r="R29" s="6"/>
      <c r="S29" s="6"/>
    </row>
    <row r="30" spans="1:19" ht="11.25" outlineLevel="3">
      <c r="A30" s="139"/>
      <c r="B30" s="140"/>
      <c r="C30" s="141">
        <v>2</v>
      </c>
      <c r="D30" s="142" t="s">
        <v>46</v>
      </c>
      <c r="E30" s="160" t="s">
        <v>347</v>
      </c>
      <c r="F30" s="152" t="s">
        <v>348</v>
      </c>
      <c r="G30" s="161" t="s">
        <v>52</v>
      </c>
      <c r="H30" s="160">
        <v>3.24</v>
      </c>
      <c r="I30" s="109"/>
      <c r="J30" s="146">
        <f>H30*I30</f>
        <v>0</v>
      </c>
      <c r="K30" s="145">
        <v>0.00264</v>
      </c>
      <c r="L30" s="145">
        <f>H30*K30</f>
        <v>0.0085536</v>
      </c>
      <c r="M30" s="145"/>
      <c r="N30" s="145">
        <f>H30*M30</f>
        <v>0</v>
      </c>
      <c r="O30" s="146">
        <v>21</v>
      </c>
      <c r="P30" s="146">
        <f>J30*(O30/100)</f>
        <v>0</v>
      </c>
      <c r="Q30" s="146">
        <f>J30+P30</f>
        <v>0</v>
      </c>
      <c r="R30" s="6"/>
      <c r="S30" s="6"/>
    </row>
    <row r="31" spans="1:19" ht="11.25" outlineLevel="3">
      <c r="A31" s="139"/>
      <c r="B31" s="140"/>
      <c r="C31" s="141">
        <v>3</v>
      </c>
      <c r="D31" s="142" t="s">
        <v>46</v>
      </c>
      <c r="E31" s="160" t="s">
        <v>349</v>
      </c>
      <c r="F31" s="152" t="s">
        <v>350</v>
      </c>
      <c r="G31" s="161" t="s">
        <v>52</v>
      </c>
      <c r="H31" s="160">
        <v>3.24</v>
      </c>
      <c r="I31" s="109"/>
      <c r="J31" s="146">
        <f>H31*I31</f>
        <v>0</v>
      </c>
      <c r="K31" s="145"/>
      <c r="L31" s="145">
        <f>H31*K31</f>
        <v>0</v>
      </c>
      <c r="M31" s="145"/>
      <c r="N31" s="145">
        <f>H31*M31</f>
        <v>0</v>
      </c>
      <c r="O31" s="146">
        <v>21</v>
      </c>
      <c r="P31" s="146">
        <f>J31*(O31/100)</f>
        <v>0</v>
      </c>
      <c r="Q31" s="146">
        <f>J31+P31</f>
        <v>0</v>
      </c>
      <c r="R31" s="6"/>
      <c r="S31" s="6"/>
    </row>
    <row r="32" spans="2:17" ht="8.25" outlineLevel="3">
      <c r="B32" s="5"/>
      <c r="C32" s="5"/>
      <c r="D32" s="5"/>
      <c r="E32" s="5"/>
      <c r="F32" s="5"/>
      <c r="G32" s="5"/>
      <c r="H32" s="5"/>
      <c r="I32" s="6"/>
      <c r="J32" s="6"/>
      <c r="K32" s="5"/>
      <c r="L32" s="5"/>
      <c r="M32" s="5"/>
      <c r="N32" s="5"/>
      <c r="O32" s="5"/>
      <c r="P32" s="6"/>
      <c r="Q32" s="6"/>
    </row>
    <row r="33" spans="1:19" ht="11.25" outlineLevel="2">
      <c r="A33" s="38" t="s">
        <v>321</v>
      </c>
      <c r="B33" s="132">
        <v>3</v>
      </c>
      <c r="C33" s="133"/>
      <c r="D33" s="134" t="s">
        <v>45</v>
      </c>
      <c r="E33" s="134"/>
      <c r="F33" s="135" t="s">
        <v>320</v>
      </c>
      <c r="G33" s="134"/>
      <c r="H33" s="136"/>
      <c r="I33" s="137"/>
      <c r="J33" s="39">
        <f>SUM(J34)</f>
        <v>0</v>
      </c>
      <c r="K33" s="136"/>
      <c r="L33" s="40">
        <f>SUBTOTAL(9,L34:L35)</f>
        <v>0</v>
      </c>
      <c r="M33" s="136"/>
      <c r="N33" s="40">
        <f>SUBTOTAL(9,N34:N35)</f>
        <v>0</v>
      </c>
      <c r="O33" s="138"/>
      <c r="P33" s="39">
        <f>SUBTOTAL(9,P34:P35)</f>
        <v>0</v>
      </c>
      <c r="Q33" s="39">
        <f>SUBTOTAL(9,Q34:Q35)</f>
        <v>0</v>
      </c>
      <c r="R33" s="6"/>
      <c r="S33" s="6"/>
    </row>
    <row r="34" spans="1:19" ht="11.25" outlineLevel="3">
      <c r="A34" s="139"/>
      <c r="B34" s="140"/>
      <c r="C34" s="141">
        <v>1</v>
      </c>
      <c r="D34" s="142" t="s">
        <v>46</v>
      </c>
      <c r="E34" s="143" t="s">
        <v>319</v>
      </c>
      <c r="F34" s="144" t="s">
        <v>318</v>
      </c>
      <c r="G34" s="142" t="s">
        <v>70</v>
      </c>
      <c r="H34" s="145">
        <v>6</v>
      </c>
      <c r="I34" s="109"/>
      <c r="J34" s="146">
        <f>H34*I34</f>
        <v>0</v>
      </c>
      <c r="K34" s="145"/>
      <c r="L34" s="145">
        <f>H34*K34</f>
        <v>0</v>
      </c>
      <c r="M34" s="145"/>
      <c r="N34" s="145">
        <f>H34*M34</f>
        <v>0</v>
      </c>
      <c r="O34" s="146">
        <v>21</v>
      </c>
      <c r="P34" s="146">
        <f>J34*(O34/100)</f>
        <v>0</v>
      </c>
      <c r="Q34" s="146">
        <f>J34+P34</f>
        <v>0</v>
      </c>
      <c r="R34" s="6"/>
      <c r="S34" s="6"/>
    </row>
    <row r="35" spans="2:17" ht="8.25" outlineLevel="3">
      <c r="B35" s="5"/>
      <c r="C35" s="5"/>
      <c r="D35" s="5"/>
      <c r="E35" s="5"/>
      <c r="F35" s="5"/>
      <c r="G35" s="5"/>
      <c r="H35" s="5"/>
      <c r="I35" s="6"/>
      <c r="J35" s="6"/>
      <c r="K35" s="5"/>
      <c r="L35" s="5"/>
      <c r="M35" s="5"/>
      <c r="N35" s="5"/>
      <c r="O35" s="5"/>
      <c r="P35" s="6"/>
      <c r="Q35" s="6"/>
    </row>
    <row r="36" spans="1:19" ht="11.25" outlineLevel="2">
      <c r="A36" s="38" t="s">
        <v>25</v>
      </c>
      <c r="B36" s="132">
        <v>3</v>
      </c>
      <c r="C36" s="133"/>
      <c r="D36" s="134" t="s">
        <v>45</v>
      </c>
      <c r="E36" s="134"/>
      <c r="F36" s="135" t="s">
        <v>26</v>
      </c>
      <c r="G36" s="134"/>
      <c r="H36" s="136"/>
      <c r="I36" s="137"/>
      <c r="J36" s="39">
        <f>SUM(J37)</f>
        <v>0</v>
      </c>
      <c r="K36" s="136"/>
      <c r="L36" s="40">
        <f>SUBTOTAL(9,L37:L38)</f>
        <v>0.00387</v>
      </c>
      <c r="M36" s="136"/>
      <c r="N36" s="40">
        <f>SUBTOTAL(9,N37:N38)</f>
        <v>0</v>
      </c>
      <c r="O36" s="138"/>
      <c r="P36" s="39">
        <f>SUBTOTAL(9,P37:P38)</f>
        <v>0</v>
      </c>
      <c r="Q36" s="39">
        <f>SUBTOTAL(9,Q37:Q38)</f>
        <v>0</v>
      </c>
      <c r="R36" s="6"/>
      <c r="S36" s="6"/>
    </row>
    <row r="37" spans="1:19" ht="11.25" outlineLevel="3">
      <c r="A37" s="139"/>
      <c r="B37" s="140"/>
      <c r="C37" s="141">
        <v>1</v>
      </c>
      <c r="D37" s="142" t="s">
        <v>46</v>
      </c>
      <c r="E37" s="154" t="s">
        <v>351</v>
      </c>
      <c r="F37" s="155" t="s">
        <v>352</v>
      </c>
      <c r="G37" s="156" t="s">
        <v>55</v>
      </c>
      <c r="H37" s="157">
        <v>43</v>
      </c>
      <c r="I37" s="109"/>
      <c r="J37" s="146">
        <f>H37*I37</f>
        <v>0</v>
      </c>
      <c r="K37" s="145">
        <v>9E-05</v>
      </c>
      <c r="L37" s="145">
        <f>H37*K37</f>
        <v>0.00387</v>
      </c>
      <c r="M37" s="145"/>
      <c r="N37" s="145">
        <f>H37*M37</f>
        <v>0</v>
      </c>
      <c r="O37" s="146">
        <v>21</v>
      </c>
      <c r="P37" s="146">
        <f>J37*(O37/100)</f>
        <v>0</v>
      </c>
      <c r="Q37" s="146">
        <f>J37+P37</f>
        <v>0</v>
      </c>
      <c r="R37" s="6"/>
      <c r="S37" s="6"/>
    </row>
    <row r="38" spans="2:17" ht="8.25" outlineLevel="3">
      <c r="B38" s="5"/>
      <c r="C38" s="5"/>
      <c r="D38" s="5"/>
      <c r="E38" s="5"/>
      <c r="F38" s="5"/>
      <c r="G38" s="5"/>
      <c r="H38" s="5"/>
      <c r="I38" s="6"/>
      <c r="J38" s="6"/>
      <c r="K38" s="5"/>
      <c r="L38" s="5"/>
      <c r="M38" s="5"/>
      <c r="N38" s="5"/>
      <c r="O38" s="5"/>
      <c r="P38" s="6"/>
      <c r="Q38" s="6"/>
    </row>
    <row r="39" spans="1:19" ht="11.25" outlineLevel="2">
      <c r="A39" s="38" t="s">
        <v>29</v>
      </c>
      <c r="B39" s="132">
        <v>3</v>
      </c>
      <c r="C39" s="133"/>
      <c r="D39" s="134" t="s">
        <v>45</v>
      </c>
      <c r="E39" s="134"/>
      <c r="F39" s="135" t="s">
        <v>30</v>
      </c>
      <c r="G39" s="134"/>
      <c r="H39" s="136"/>
      <c r="I39" s="137"/>
      <c r="J39" s="39">
        <f>SUM(J40)</f>
        <v>0</v>
      </c>
      <c r="K39" s="136"/>
      <c r="L39" s="40">
        <f>SUBTOTAL(9,L40:L41)</f>
        <v>0</v>
      </c>
      <c r="M39" s="136"/>
      <c r="N39" s="40">
        <f>SUBTOTAL(9,N40:N41)</f>
        <v>0</v>
      </c>
      <c r="O39" s="138"/>
      <c r="P39" s="39">
        <f>SUBTOTAL(9,P40:P41)</f>
        <v>0</v>
      </c>
      <c r="Q39" s="39">
        <f>SUBTOTAL(9,Q40:Q41)</f>
        <v>0</v>
      </c>
      <c r="R39" s="6"/>
      <c r="S39" s="6"/>
    </row>
    <row r="40" spans="1:19" ht="11.25" outlineLevel="3">
      <c r="A40" s="139"/>
      <c r="B40" s="140"/>
      <c r="C40" s="141">
        <v>1</v>
      </c>
      <c r="D40" s="142" t="s">
        <v>46</v>
      </c>
      <c r="E40" s="143" t="s">
        <v>353</v>
      </c>
      <c r="F40" s="144" t="s">
        <v>354</v>
      </c>
      <c r="G40" s="142" t="s">
        <v>91</v>
      </c>
      <c r="H40" s="145">
        <v>22.68</v>
      </c>
      <c r="I40" s="109"/>
      <c r="J40" s="146">
        <f>H40*I40</f>
        <v>0</v>
      </c>
      <c r="K40" s="145"/>
      <c r="L40" s="145">
        <f>H40*K40</f>
        <v>0</v>
      </c>
      <c r="M40" s="145"/>
      <c r="N40" s="145">
        <f>H40*M40</f>
        <v>0</v>
      </c>
      <c r="O40" s="146">
        <v>21</v>
      </c>
      <c r="P40" s="146">
        <f>J40*(O40/100)</f>
        <v>0</v>
      </c>
      <c r="Q40" s="146">
        <f>J40+P40</f>
        <v>0</v>
      </c>
      <c r="R40" s="6"/>
      <c r="S40" s="6"/>
    </row>
    <row r="41" spans="2:17" ht="8.25" outlineLevel="3">
      <c r="B41" s="5"/>
      <c r="C41" s="5"/>
      <c r="D41" s="5"/>
      <c r="E41" s="5"/>
      <c r="F41" s="5"/>
      <c r="G41" s="5"/>
      <c r="H41" s="5"/>
      <c r="I41" s="6"/>
      <c r="J41" s="6"/>
      <c r="K41" s="5"/>
      <c r="L41" s="5"/>
      <c r="M41" s="5"/>
      <c r="N41" s="5"/>
      <c r="O41" s="5"/>
      <c r="P41" s="6"/>
      <c r="Q41" s="6"/>
    </row>
    <row r="42" spans="1:19" ht="11.25" outlineLevel="2">
      <c r="A42" s="38" t="s">
        <v>355</v>
      </c>
      <c r="B42" s="132">
        <v>3</v>
      </c>
      <c r="C42" s="133"/>
      <c r="D42" s="134" t="s">
        <v>45</v>
      </c>
      <c r="E42" s="134"/>
      <c r="F42" s="135" t="s">
        <v>356</v>
      </c>
      <c r="G42" s="134"/>
      <c r="H42" s="136"/>
      <c r="I42" s="137"/>
      <c r="J42" s="39">
        <f>SUM(J43:J61)</f>
        <v>0</v>
      </c>
      <c r="K42" s="136"/>
      <c r="L42" s="40">
        <f>SUBTOTAL(9,L43:L61)</f>
        <v>0.09604</v>
      </c>
      <c r="M42" s="136"/>
      <c r="N42" s="40">
        <f>SUBTOTAL(9,N43:N61)</f>
        <v>0</v>
      </c>
      <c r="O42" s="138"/>
      <c r="P42" s="39">
        <f>SUBTOTAL(9,P43:P61)</f>
        <v>0</v>
      </c>
      <c r="Q42" s="39">
        <f>SUBTOTAL(9,Q43:Q61)</f>
        <v>0</v>
      </c>
      <c r="R42" s="6"/>
      <c r="S42" s="6"/>
    </row>
    <row r="43" spans="1:19" ht="11.25" outlineLevel="3">
      <c r="A43" s="139"/>
      <c r="B43" s="140"/>
      <c r="C43" s="141">
        <v>1</v>
      </c>
      <c r="D43" s="142" t="s">
        <v>46</v>
      </c>
      <c r="E43" s="151" t="s">
        <v>357</v>
      </c>
      <c r="F43" s="152" t="s">
        <v>358</v>
      </c>
      <c r="G43" s="150" t="s">
        <v>55</v>
      </c>
      <c r="H43" s="153">
        <v>21</v>
      </c>
      <c r="I43" s="109"/>
      <c r="J43" s="146">
        <f>H43*I43</f>
        <v>0</v>
      </c>
      <c r="K43" s="145"/>
      <c r="L43" s="145">
        <f aca="true" t="shared" si="5" ref="L43:L48">H43*K43</f>
        <v>0</v>
      </c>
      <c r="M43" s="145"/>
      <c r="N43" s="145">
        <f aca="true" t="shared" si="6" ref="N43:N48">H43*M43</f>
        <v>0</v>
      </c>
      <c r="O43" s="146">
        <v>21</v>
      </c>
      <c r="P43" s="146">
        <f aca="true" t="shared" si="7" ref="P43:P48">J43*(O43/100)</f>
        <v>0</v>
      </c>
      <c r="Q43" s="146">
        <f aca="true" t="shared" si="8" ref="Q43:Q48">J43+P43</f>
        <v>0</v>
      </c>
      <c r="R43" s="6"/>
      <c r="S43" s="6"/>
    </row>
    <row r="44" spans="1:19" ht="11.25" outlineLevel="3">
      <c r="A44" s="139"/>
      <c r="B44" s="140"/>
      <c r="C44" s="141">
        <v>2</v>
      </c>
      <c r="D44" s="142" t="s">
        <v>96</v>
      </c>
      <c r="E44" s="151" t="s">
        <v>359</v>
      </c>
      <c r="F44" s="152" t="s">
        <v>360</v>
      </c>
      <c r="G44" s="150" t="s">
        <v>55</v>
      </c>
      <c r="H44" s="153">
        <v>22</v>
      </c>
      <c r="I44" s="109"/>
      <c r="J44" s="146">
        <f aca="true" t="shared" si="9" ref="J44:J61">H44*I44</f>
        <v>0</v>
      </c>
      <c r="K44" s="145">
        <v>0.00012</v>
      </c>
      <c r="L44" s="145">
        <f t="shared" si="5"/>
        <v>0.00264</v>
      </c>
      <c r="M44" s="145"/>
      <c r="N44" s="145">
        <f t="shared" si="6"/>
        <v>0</v>
      </c>
      <c r="O44" s="146">
        <v>21</v>
      </c>
      <c r="P44" s="146">
        <f t="shared" si="7"/>
        <v>0</v>
      </c>
      <c r="Q44" s="146">
        <f t="shared" si="8"/>
        <v>0</v>
      </c>
      <c r="R44" s="6"/>
      <c r="S44" s="6"/>
    </row>
    <row r="45" spans="1:19" ht="11.25" outlineLevel="3">
      <c r="A45" s="139"/>
      <c r="B45" s="140"/>
      <c r="C45" s="141">
        <v>3</v>
      </c>
      <c r="D45" s="142" t="s">
        <v>46</v>
      </c>
      <c r="E45" s="160" t="s">
        <v>361</v>
      </c>
      <c r="F45" s="152" t="s">
        <v>362</v>
      </c>
      <c r="G45" s="161" t="s">
        <v>55</v>
      </c>
      <c r="H45" s="153">
        <v>43</v>
      </c>
      <c r="I45" s="109"/>
      <c r="J45" s="146">
        <f t="shared" si="9"/>
        <v>0</v>
      </c>
      <c r="K45" s="145"/>
      <c r="L45" s="145">
        <f t="shared" si="5"/>
        <v>0</v>
      </c>
      <c r="M45" s="145"/>
      <c r="N45" s="145">
        <f t="shared" si="6"/>
        <v>0</v>
      </c>
      <c r="O45" s="146">
        <v>21</v>
      </c>
      <c r="P45" s="146">
        <f t="shared" si="7"/>
        <v>0</v>
      </c>
      <c r="Q45" s="146">
        <f t="shared" si="8"/>
        <v>0</v>
      </c>
      <c r="R45" s="6"/>
      <c r="S45" s="6"/>
    </row>
    <row r="46" spans="1:19" ht="11.25" outlineLevel="3">
      <c r="A46" s="139"/>
      <c r="B46" s="140"/>
      <c r="C46" s="141">
        <v>4</v>
      </c>
      <c r="D46" s="142" t="s">
        <v>96</v>
      </c>
      <c r="E46" s="151" t="s">
        <v>363</v>
      </c>
      <c r="F46" s="152" t="s">
        <v>364</v>
      </c>
      <c r="G46" s="150" t="s">
        <v>55</v>
      </c>
      <c r="H46" s="153">
        <v>43</v>
      </c>
      <c r="I46" s="109"/>
      <c r="J46" s="146">
        <f t="shared" si="9"/>
        <v>0</v>
      </c>
      <c r="K46" s="145">
        <v>0.0009</v>
      </c>
      <c r="L46" s="145">
        <f t="shared" si="5"/>
        <v>0.0387</v>
      </c>
      <c r="M46" s="145"/>
      <c r="N46" s="145">
        <f t="shared" si="6"/>
        <v>0</v>
      </c>
      <c r="O46" s="146">
        <v>21</v>
      </c>
      <c r="P46" s="146">
        <f t="shared" si="7"/>
        <v>0</v>
      </c>
      <c r="Q46" s="146">
        <f t="shared" si="8"/>
        <v>0</v>
      </c>
      <c r="R46" s="6"/>
      <c r="S46" s="6"/>
    </row>
    <row r="47" spans="1:19" ht="11.25" outlineLevel="3">
      <c r="A47" s="139"/>
      <c r="B47" s="140"/>
      <c r="C47" s="141">
        <v>5</v>
      </c>
      <c r="D47" s="142" t="s">
        <v>46</v>
      </c>
      <c r="E47" s="143" t="s">
        <v>365</v>
      </c>
      <c r="F47" s="144" t="s">
        <v>366</v>
      </c>
      <c r="G47" s="142" t="s">
        <v>55</v>
      </c>
      <c r="H47" s="145">
        <v>75</v>
      </c>
      <c r="I47" s="109"/>
      <c r="J47" s="146">
        <f t="shared" si="9"/>
        <v>0</v>
      </c>
      <c r="K47" s="145"/>
      <c r="L47" s="145">
        <f t="shared" si="5"/>
        <v>0</v>
      </c>
      <c r="M47" s="145"/>
      <c r="N47" s="145">
        <f t="shared" si="6"/>
        <v>0</v>
      </c>
      <c r="O47" s="146">
        <v>21</v>
      </c>
      <c r="P47" s="146">
        <f t="shared" si="7"/>
        <v>0</v>
      </c>
      <c r="Q47" s="146">
        <f t="shared" si="8"/>
        <v>0</v>
      </c>
      <c r="R47" s="6"/>
      <c r="S47" s="6"/>
    </row>
    <row r="48" spans="1:19" ht="11.25" outlineLevel="3">
      <c r="A48" s="139"/>
      <c r="B48" s="140"/>
      <c r="C48" s="141">
        <v>6</v>
      </c>
      <c r="D48" s="142" t="s">
        <v>96</v>
      </c>
      <c r="E48" s="151" t="s">
        <v>367</v>
      </c>
      <c r="F48" s="152" t="s">
        <v>368</v>
      </c>
      <c r="G48" s="150" t="s">
        <v>55</v>
      </c>
      <c r="H48" s="153">
        <v>43</v>
      </c>
      <c r="I48" s="109"/>
      <c r="J48" s="146">
        <f t="shared" si="9"/>
        <v>0</v>
      </c>
      <c r="K48" s="145">
        <v>0.00026</v>
      </c>
      <c r="L48" s="145">
        <f t="shared" si="5"/>
        <v>0.011179999999999999</v>
      </c>
      <c r="M48" s="145"/>
      <c r="N48" s="145">
        <f t="shared" si="6"/>
        <v>0</v>
      </c>
      <c r="O48" s="146">
        <v>21</v>
      </c>
      <c r="P48" s="146">
        <f t="shared" si="7"/>
        <v>0</v>
      </c>
      <c r="Q48" s="146">
        <f t="shared" si="8"/>
        <v>0</v>
      </c>
      <c r="R48" s="6"/>
      <c r="S48" s="6"/>
    </row>
    <row r="49" spans="1:19" ht="11.25" outlineLevel="3">
      <c r="A49" s="139"/>
      <c r="B49" s="140"/>
      <c r="C49" s="141">
        <v>7</v>
      </c>
      <c r="D49" s="142" t="s">
        <v>96</v>
      </c>
      <c r="E49" s="151" t="s">
        <v>417</v>
      </c>
      <c r="F49" s="152" t="s">
        <v>418</v>
      </c>
      <c r="G49" s="150" t="s">
        <v>55</v>
      </c>
      <c r="H49" s="153">
        <v>32</v>
      </c>
      <c r="I49" s="109"/>
      <c r="J49" s="146">
        <f t="shared" si="9"/>
        <v>0</v>
      </c>
      <c r="K49" s="145"/>
      <c r="L49" s="145">
        <f>H50*K49</f>
        <v>0</v>
      </c>
      <c r="M49" s="145"/>
      <c r="N49" s="145">
        <f>H50*M49</f>
        <v>0</v>
      </c>
      <c r="O49" s="146">
        <v>21</v>
      </c>
      <c r="P49" s="146">
        <f>J50*(O49/100)</f>
        <v>0</v>
      </c>
      <c r="Q49" s="146">
        <f>J50+P49</f>
        <v>0</v>
      </c>
      <c r="R49" s="6"/>
      <c r="S49" s="6"/>
    </row>
    <row r="50" spans="1:19" ht="11.25" outlineLevel="3">
      <c r="A50" s="139"/>
      <c r="B50" s="140"/>
      <c r="C50" s="141">
        <v>8</v>
      </c>
      <c r="D50" s="142" t="s">
        <v>46</v>
      </c>
      <c r="E50" s="143" t="s">
        <v>369</v>
      </c>
      <c r="F50" s="144" t="s">
        <v>370</v>
      </c>
      <c r="G50" s="142" t="s">
        <v>55</v>
      </c>
      <c r="H50" s="145">
        <v>43</v>
      </c>
      <c r="I50" s="109"/>
      <c r="J50" s="146">
        <f t="shared" si="9"/>
        <v>0</v>
      </c>
      <c r="K50" s="145">
        <v>0.001</v>
      </c>
      <c r="L50" s="145">
        <f>H51*K50</f>
        <v>0.043000000000000003</v>
      </c>
      <c r="M50" s="145"/>
      <c r="N50" s="145">
        <f>H51*M50</f>
        <v>0</v>
      </c>
      <c r="O50" s="146">
        <v>21</v>
      </c>
      <c r="P50" s="146">
        <f>J51*(O50/100)</f>
        <v>0</v>
      </c>
      <c r="Q50" s="146">
        <f>J51+P50</f>
        <v>0</v>
      </c>
      <c r="R50" s="6"/>
      <c r="S50" s="6"/>
    </row>
    <row r="51" spans="1:19" ht="11.25" outlineLevel="3">
      <c r="A51" s="139"/>
      <c r="B51" s="140"/>
      <c r="C51" s="141">
        <v>9</v>
      </c>
      <c r="D51" s="142" t="s">
        <v>96</v>
      </c>
      <c r="E51" s="151" t="s">
        <v>371</v>
      </c>
      <c r="F51" s="152" t="s">
        <v>372</v>
      </c>
      <c r="G51" s="150" t="s">
        <v>55</v>
      </c>
      <c r="H51" s="153">
        <v>43</v>
      </c>
      <c r="I51" s="109"/>
      <c r="J51" s="146">
        <f t="shared" si="9"/>
        <v>0</v>
      </c>
      <c r="K51" s="145"/>
      <c r="L51" s="145">
        <f>H52*K51</f>
        <v>0</v>
      </c>
      <c r="M51" s="145"/>
      <c r="N51" s="145">
        <f>H52*M51</f>
        <v>0</v>
      </c>
      <c r="O51" s="146">
        <v>21</v>
      </c>
      <c r="P51" s="146">
        <f>J52*(O51/100)</f>
        <v>0</v>
      </c>
      <c r="Q51" s="146">
        <f>J52+P51</f>
        <v>0</v>
      </c>
      <c r="R51" s="6"/>
      <c r="S51" s="6"/>
    </row>
    <row r="52" spans="1:19" ht="11.25" outlineLevel="3">
      <c r="A52" s="139"/>
      <c r="B52" s="140"/>
      <c r="C52" s="141">
        <v>10</v>
      </c>
      <c r="D52" s="142" t="s">
        <v>46</v>
      </c>
      <c r="E52" s="143" t="s">
        <v>373</v>
      </c>
      <c r="F52" s="144" t="s">
        <v>374</v>
      </c>
      <c r="G52" s="142" t="s">
        <v>49</v>
      </c>
      <c r="H52" s="145">
        <v>4</v>
      </c>
      <c r="I52" s="109"/>
      <c r="J52" s="146">
        <f t="shared" si="9"/>
        <v>0</v>
      </c>
      <c r="K52" s="145">
        <v>0.00013</v>
      </c>
      <c r="L52" s="145">
        <f>H53*K52</f>
        <v>0.00052</v>
      </c>
      <c r="M52" s="145"/>
      <c r="N52" s="145">
        <f>H53*M52</f>
        <v>0</v>
      </c>
      <c r="O52" s="146">
        <v>21</v>
      </c>
      <c r="P52" s="146">
        <f>J53*(O52/100)</f>
        <v>0</v>
      </c>
      <c r="Q52" s="146">
        <f>J53+P52</f>
        <v>0</v>
      </c>
      <c r="R52" s="6"/>
      <c r="S52" s="6"/>
    </row>
    <row r="53" spans="1:19" ht="19.5" customHeight="1" outlineLevel="3">
      <c r="A53" s="139"/>
      <c r="B53" s="140"/>
      <c r="C53" s="141">
        <v>11</v>
      </c>
      <c r="D53" s="142" t="s">
        <v>96</v>
      </c>
      <c r="E53" s="143" t="s">
        <v>375</v>
      </c>
      <c r="F53" s="144" t="s">
        <v>376</v>
      </c>
      <c r="G53" s="142" t="s">
        <v>49</v>
      </c>
      <c r="H53" s="145">
        <v>4</v>
      </c>
      <c r="I53" s="109"/>
      <c r="J53" s="146">
        <f t="shared" si="9"/>
        <v>0</v>
      </c>
      <c r="K53" s="145"/>
      <c r="L53" s="145">
        <f>H54*K53</f>
        <v>0</v>
      </c>
      <c r="M53" s="145"/>
      <c r="N53" s="145">
        <f>H54*M53</f>
        <v>0</v>
      </c>
      <c r="O53" s="146">
        <v>21</v>
      </c>
      <c r="P53" s="146">
        <f>J54*(O53/100)</f>
        <v>0</v>
      </c>
      <c r="Q53" s="146">
        <f>J54+P53</f>
        <v>0</v>
      </c>
      <c r="R53" s="6"/>
      <c r="S53" s="6"/>
    </row>
    <row r="54" spans="1:19" ht="22.5" outlineLevel="3">
      <c r="A54" s="139"/>
      <c r="B54" s="140"/>
      <c r="C54" s="141">
        <v>12</v>
      </c>
      <c r="D54" s="142" t="s">
        <v>46</v>
      </c>
      <c r="E54" s="151" t="s">
        <v>419</v>
      </c>
      <c r="F54" s="152" t="s">
        <v>420</v>
      </c>
      <c r="G54" s="150" t="s">
        <v>49</v>
      </c>
      <c r="H54" s="153">
        <v>3</v>
      </c>
      <c r="I54" s="109"/>
      <c r="J54" s="146">
        <f t="shared" si="9"/>
        <v>0</v>
      </c>
      <c r="K54" s="145"/>
      <c r="L54" s="145"/>
      <c r="M54" s="145"/>
      <c r="N54" s="145"/>
      <c r="O54" s="146"/>
      <c r="P54" s="146"/>
      <c r="Q54" s="146"/>
      <c r="R54" s="6"/>
      <c r="S54" s="6"/>
    </row>
    <row r="55" spans="1:19" ht="22.5" outlineLevel="3">
      <c r="A55" s="139"/>
      <c r="B55" s="140"/>
      <c r="C55" s="141">
        <v>13</v>
      </c>
      <c r="D55" s="142" t="s">
        <v>46</v>
      </c>
      <c r="E55" s="151" t="s">
        <v>421</v>
      </c>
      <c r="F55" s="152" t="s">
        <v>422</v>
      </c>
      <c r="G55" s="150" t="s">
        <v>49</v>
      </c>
      <c r="H55" s="153">
        <v>3</v>
      </c>
      <c r="I55" s="109"/>
      <c r="J55" s="146">
        <f t="shared" si="9"/>
        <v>0</v>
      </c>
      <c r="K55" s="145"/>
      <c r="L55" s="145"/>
      <c r="M55" s="145"/>
      <c r="N55" s="145"/>
      <c r="O55" s="146"/>
      <c r="P55" s="146"/>
      <c r="Q55" s="146"/>
      <c r="R55" s="6"/>
      <c r="S55" s="6"/>
    </row>
    <row r="56" spans="1:19" ht="11.25" outlineLevel="3">
      <c r="A56" s="139"/>
      <c r="B56" s="140"/>
      <c r="C56" s="141">
        <v>14</v>
      </c>
      <c r="D56" s="142" t="s">
        <v>46</v>
      </c>
      <c r="E56" s="151" t="s">
        <v>423</v>
      </c>
      <c r="F56" s="152" t="s">
        <v>424</v>
      </c>
      <c r="G56" s="150" t="s">
        <v>49</v>
      </c>
      <c r="H56" s="153">
        <v>3</v>
      </c>
      <c r="I56" s="109"/>
      <c r="J56" s="146">
        <f t="shared" si="9"/>
        <v>0</v>
      </c>
      <c r="K56" s="145"/>
      <c r="L56" s="145">
        <f>H57*K56</f>
        <v>0</v>
      </c>
      <c r="M56" s="145"/>
      <c r="N56" s="145">
        <f>H57*M56</f>
        <v>0</v>
      </c>
      <c r="O56" s="146">
        <v>21</v>
      </c>
      <c r="P56" s="146">
        <f>J57*(O56/100)</f>
        <v>0</v>
      </c>
      <c r="Q56" s="146">
        <f>J57+P56</f>
        <v>0</v>
      </c>
      <c r="R56" s="6"/>
      <c r="S56" s="6"/>
    </row>
    <row r="57" spans="1:19" ht="11.25" outlineLevel="3">
      <c r="A57" s="139"/>
      <c r="B57" s="140"/>
      <c r="C57" s="141">
        <v>15</v>
      </c>
      <c r="D57" s="142" t="s">
        <v>46</v>
      </c>
      <c r="E57" s="151" t="s">
        <v>425</v>
      </c>
      <c r="F57" s="152" t="s">
        <v>426</v>
      </c>
      <c r="G57" s="150" t="s">
        <v>49</v>
      </c>
      <c r="H57" s="153">
        <v>3</v>
      </c>
      <c r="I57" s="109"/>
      <c r="J57" s="146">
        <f t="shared" si="9"/>
        <v>0</v>
      </c>
      <c r="K57" s="145"/>
      <c r="L57" s="145"/>
      <c r="M57" s="145"/>
      <c r="N57" s="145"/>
      <c r="O57" s="146"/>
      <c r="P57" s="146"/>
      <c r="Q57" s="146"/>
      <c r="R57" s="6"/>
      <c r="S57" s="6"/>
    </row>
    <row r="58" spans="1:19" ht="11.25" outlineLevel="3">
      <c r="A58" s="139"/>
      <c r="B58" s="140"/>
      <c r="C58" s="141">
        <v>16</v>
      </c>
      <c r="D58" s="142" t="s">
        <v>46</v>
      </c>
      <c r="E58" s="151" t="s">
        <v>427</v>
      </c>
      <c r="F58" s="152" t="s">
        <v>428</v>
      </c>
      <c r="G58" s="150" t="s">
        <v>49</v>
      </c>
      <c r="H58" s="153">
        <v>3</v>
      </c>
      <c r="I58" s="109"/>
      <c r="J58" s="146">
        <f t="shared" si="9"/>
        <v>0</v>
      </c>
      <c r="K58" s="145"/>
      <c r="L58" s="145">
        <f>H59*K58</f>
        <v>0</v>
      </c>
      <c r="M58" s="145"/>
      <c r="N58" s="145">
        <f>H59*M58</f>
        <v>0</v>
      </c>
      <c r="O58" s="146">
        <v>21</v>
      </c>
      <c r="P58" s="146">
        <f>J59*(O58/100)</f>
        <v>0</v>
      </c>
      <c r="Q58" s="146">
        <f>J59+P58</f>
        <v>0</v>
      </c>
      <c r="R58" s="6"/>
      <c r="S58" s="6"/>
    </row>
    <row r="59" spans="1:19" ht="11.25" outlineLevel="3">
      <c r="A59" s="139"/>
      <c r="B59" s="140"/>
      <c r="C59" s="141">
        <v>17</v>
      </c>
      <c r="D59" s="142" t="s">
        <v>46</v>
      </c>
      <c r="E59" s="151" t="s">
        <v>429</v>
      </c>
      <c r="F59" s="152" t="s">
        <v>430</v>
      </c>
      <c r="G59" s="150" t="s">
        <v>49</v>
      </c>
      <c r="H59" s="153">
        <v>1</v>
      </c>
      <c r="I59" s="109"/>
      <c r="J59" s="146">
        <f t="shared" si="9"/>
        <v>0</v>
      </c>
      <c r="K59" s="145"/>
      <c r="L59" s="145"/>
      <c r="M59" s="145"/>
      <c r="N59" s="145"/>
      <c r="O59" s="146"/>
      <c r="P59" s="146"/>
      <c r="Q59" s="146"/>
      <c r="R59" s="6"/>
      <c r="S59" s="6"/>
    </row>
    <row r="60" spans="1:19" ht="11.25" outlineLevel="3">
      <c r="A60" s="139"/>
      <c r="B60" s="140"/>
      <c r="C60" s="141">
        <v>18</v>
      </c>
      <c r="D60" s="142" t="s">
        <v>46</v>
      </c>
      <c r="E60" s="151" t="s">
        <v>431</v>
      </c>
      <c r="F60" s="152" t="s">
        <v>432</v>
      </c>
      <c r="G60" s="150" t="s">
        <v>229</v>
      </c>
      <c r="H60" s="153">
        <v>1</v>
      </c>
      <c r="I60" s="109"/>
      <c r="J60" s="146">
        <f t="shared" si="9"/>
        <v>0</v>
      </c>
      <c r="K60" s="145"/>
      <c r="L60" s="145">
        <f>H61*K60</f>
        <v>0</v>
      </c>
      <c r="M60" s="145"/>
      <c r="N60" s="145">
        <f>H61*M60</f>
        <v>0</v>
      </c>
      <c r="O60" s="146">
        <v>21</v>
      </c>
      <c r="P60" s="146">
        <f>J61*(O60/100)</f>
        <v>0</v>
      </c>
      <c r="Q60" s="146">
        <f>J61+P60</f>
        <v>0</v>
      </c>
      <c r="R60" s="6"/>
      <c r="S60" s="6"/>
    </row>
    <row r="61" spans="2:17" ht="11.25" outlineLevel="3">
      <c r="B61" s="5"/>
      <c r="C61" s="141">
        <v>19</v>
      </c>
      <c r="D61" s="142" t="s">
        <v>46</v>
      </c>
      <c r="E61" s="151" t="s">
        <v>377</v>
      </c>
      <c r="F61" s="152" t="s">
        <v>378</v>
      </c>
      <c r="G61" s="150" t="s">
        <v>91</v>
      </c>
      <c r="H61" s="153">
        <v>0.11085953354037267</v>
      </c>
      <c r="I61" s="109"/>
      <c r="J61" s="146">
        <f t="shared" si="9"/>
        <v>0</v>
      </c>
      <c r="K61" s="5"/>
      <c r="L61" s="5"/>
      <c r="M61" s="5"/>
      <c r="N61" s="5"/>
      <c r="O61" s="5"/>
      <c r="P61" s="6"/>
      <c r="Q61" s="6"/>
    </row>
    <row r="62" spans="1:19" ht="11.25" outlineLevel="2">
      <c r="A62" s="38" t="s">
        <v>33</v>
      </c>
      <c r="B62" s="132">
        <v>3</v>
      </c>
      <c r="C62" s="5"/>
      <c r="D62" s="5"/>
      <c r="E62" s="5"/>
      <c r="F62" s="5"/>
      <c r="G62" s="5"/>
      <c r="H62" s="5"/>
      <c r="I62" s="6"/>
      <c r="J62" s="6"/>
      <c r="K62" s="136"/>
      <c r="L62" s="40">
        <f>SUBTOTAL(9,L63:L68)</f>
        <v>0</v>
      </c>
      <c r="M62" s="136"/>
      <c r="N62" s="40">
        <f>SUBTOTAL(9,N63:N68)</f>
        <v>0</v>
      </c>
      <c r="O62" s="138"/>
      <c r="P62" s="39">
        <f>SUBTOTAL(9,P63:P68)</f>
        <v>0</v>
      </c>
      <c r="Q62" s="39">
        <f>SUBTOTAL(9,Q63:Q68)</f>
        <v>0</v>
      </c>
      <c r="R62" s="6"/>
      <c r="S62" s="6"/>
    </row>
    <row r="63" spans="1:19" ht="11.25" outlineLevel="3">
      <c r="A63" s="139"/>
      <c r="B63" s="140"/>
      <c r="C63" s="133"/>
      <c r="D63" s="134" t="s">
        <v>45</v>
      </c>
      <c r="E63" s="134"/>
      <c r="F63" s="135" t="s">
        <v>34</v>
      </c>
      <c r="G63" s="134"/>
      <c r="H63" s="136"/>
      <c r="I63" s="137"/>
      <c r="J63" s="39">
        <f>SUM(J64:J68)</f>
        <v>0</v>
      </c>
      <c r="K63" s="145"/>
      <c r="L63" s="145">
        <f>H64*K63</f>
        <v>0</v>
      </c>
      <c r="M63" s="145"/>
      <c r="N63" s="145">
        <f>H64*M63</f>
        <v>0</v>
      </c>
      <c r="O63" s="146">
        <v>21</v>
      </c>
      <c r="P63" s="146">
        <f>J64*(O63/100)</f>
        <v>0</v>
      </c>
      <c r="Q63" s="146">
        <f>J64+P63</f>
        <v>0</v>
      </c>
      <c r="R63" s="6"/>
      <c r="S63" s="6"/>
    </row>
    <row r="64" spans="1:19" ht="11.25" outlineLevel="3">
      <c r="A64" s="139"/>
      <c r="B64" s="140"/>
      <c r="C64" s="141">
        <v>1</v>
      </c>
      <c r="D64" s="142" t="s">
        <v>226</v>
      </c>
      <c r="E64" s="143" t="s">
        <v>227</v>
      </c>
      <c r="F64" s="144" t="s">
        <v>228</v>
      </c>
      <c r="G64" s="142" t="s">
        <v>229</v>
      </c>
      <c r="H64" s="145">
        <v>1</v>
      </c>
      <c r="I64" s="109"/>
      <c r="J64" s="146">
        <f>H64*I64</f>
        <v>0</v>
      </c>
      <c r="K64" s="145"/>
      <c r="L64" s="145">
        <f>H65*K64</f>
        <v>0</v>
      </c>
      <c r="M64" s="145"/>
      <c r="N64" s="145">
        <f>H65*M64</f>
        <v>0</v>
      </c>
      <c r="O64" s="146">
        <v>21</v>
      </c>
      <c r="P64" s="146">
        <f>J65*(O64/100)</f>
        <v>0</v>
      </c>
      <c r="Q64" s="146">
        <f>J65+P64</f>
        <v>0</v>
      </c>
      <c r="R64" s="6"/>
      <c r="S64" s="6"/>
    </row>
    <row r="65" spans="1:19" ht="11.25" outlineLevel="3">
      <c r="A65" s="139"/>
      <c r="B65" s="140"/>
      <c r="C65" s="141">
        <v>2</v>
      </c>
      <c r="D65" s="142" t="s">
        <v>226</v>
      </c>
      <c r="E65" s="143" t="s">
        <v>230</v>
      </c>
      <c r="F65" s="144" t="s">
        <v>231</v>
      </c>
      <c r="G65" s="142" t="s">
        <v>229</v>
      </c>
      <c r="H65" s="145">
        <v>1</v>
      </c>
      <c r="I65" s="109"/>
      <c r="J65" s="146">
        <f>H65*I65</f>
        <v>0</v>
      </c>
      <c r="K65" s="145"/>
      <c r="L65" s="145">
        <f>H66*K65</f>
        <v>0</v>
      </c>
      <c r="M65" s="145"/>
      <c r="N65" s="145">
        <f>H66*M65</f>
        <v>0</v>
      </c>
      <c r="O65" s="146">
        <v>21</v>
      </c>
      <c r="P65" s="146">
        <f>J66*(O65/100)</f>
        <v>0</v>
      </c>
      <c r="Q65" s="146">
        <f>J66+P65</f>
        <v>0</v>
      </c>
      <c r="R65" s="6"/>
      <c r="S65" s="6"/>
    </row>
    <row r="66" spans="1:19" ht="11.25" outlineLevel="3">
      <c r="A66" s="139"/>
      <c r="B66" s="140"/>
      <c r="C66" s="141">
        <v>3</v>
      </c>
      <c r="D66" s="142" t="s">
        <v>226</v>
      </c>
      <c r="E66" s="143" t="s">
        <v>232</v>
      </c>
      <c r="F66" s="144" t="s">
        <v>233</v>
      </c>
      <c r="G66" s="142" t="s">
        <v>229</v>
      </c>
      <c r="H66" s="145">
        <v>1</v>
      </c>
      <c r="I66" s="109"/>
      <c r="J66" s="146">
        <f>H66*I66</f>
        <v>0</v>
      </c>
      <c r="K66" s="145"/>
      <c r="L66" s="145">
        <f>H67*K66</f>
        <v>0</v>
      </c>
      <c r="M66" s="145"/>
      <c r="N66" s="145">
        <f>H67*M66</f>
        <v>0</v>
      </c>
      <c r="O66" s="146">
        <v>21</v>
      </c>
      <c r="P66" s="146">
        <f>J67*(O66/100)</f>
        <v>0</v>
      </c>
      <c r="Q66" s="146">
        <f>J67+P66</f>
        <v>0</v>
      </c>
      <c r="R66" s="6"/>
      <c r="S66" s="6"/>
    </row>
    <row r="67" spans="1:19" ht="11.25" outlineLevel="3">
      <c r="A67" s="139"/>
      <c r="B67" s="140"/>
      <c r="C67" s="141">
        <v>4</v>
      </c>
      <c r="D67" s="142" t="s">
        <v>226</v>
      </c>
      <c r="E67" s="143" t="s">
        <v>234</v>
      </c>
      <c r="F67" s="144" t="s">
        <v>235</v>
      </c>
      <c r="G67" s="142" t="s">
        <v>229</v>
      </c>
      <c r="H67" s="145">
        <v>1</v>
      </c>
      <c r="I67" s="109"/>
      <c r="J67" s="146">
        <f>H67*I67</f>
        <v>0</v>
      </c>
      <c r="K67" s="145"/>
      <c r="L67" s="145">
        <f>H68*K67</f>
        <v>0</v>
      </c>
      <c r="M67" s="145"/>
      <c r="N67" s="145">
        <f>H68*M67</f>
        <v>0</v>
      </c>
      <c r="O67" s="146">
        <v>21</v>
      </c>
      <c r="P67" s="146">
        <f>J68*(O67/100)</f>
        <v>0</v>
      </c>
      <c r="Q67" s="146">
        <f>J68+P67</f>
        <v>0</v>
      </c>
      <c r="R67" s="6"/>
      <c r="S67" s="6"/>
    </row>
    <row r="68" spans="2:17" ht="11.25" outlineLevel="3">
      <c r="B68" s="5"/>
      <c r="C68" s="141">
        <v>5</v>
      </c>
      <c r="D68" s="142" t="s">
        <v>226</v>
      </c>
      <c r="E68" s="143" t="s">
        <v>236</v>
      </c>
      <c r="F68" s="144" t="s">
        <v>237</v>
      </c>
      <c r="G68" s="142" t="s">
        <v>229</v>
      </c>
      <c r="H68" s="145">
        <v>1</v>
      </c>
      <c r="I68" s="109"/>
      <c r="J68" s="146">
        <f>H68*I68</f>
        <v>0</v>
      </c>
      <c r="K68" s="5"/>
      <c r="L68" s="5"/>
      <c r="M68" s="5"/>
      <c r="N68" s="5"/>
      <c r="O68" s="5"/>
      <c r="P68" s="6"/>
      <c r="Q68" s="6"/>
    </row>
    <row r="69" spans="1:19" ht="11.25" outlineLevel="2">
      <c r="A69" s="38" t="s">
        <v>35</v>
      </c>
      <c r="B69" s="132">
        <v>3</v>
      </c>
      <c r="C69" s="5"/>
      <c r="D69" s="5"/>
      <c r="E69" s="5"/>
      <c r="F69" s="5"/>
      <c r="G69" s="5"/>
      <c r="H69" s="5"/>
      <c r="I69" s="6"/>
      <c r="J69" s="6"/>
      <c r="K69" s="136"/>
      <c r="L69" s="40">
        <f>SUBTOTAL(9,L70:L71)</f>
        <v>0</v>
      </c>
      <c r="M69" s="136"/>
      <c r="N69" s="40">
        <f>SUBTOTAL(9,N70:N71)</f>
        <v>0</v>
      </c>
      <c r="O69" s="138"/>
      <c r="P69" s="39">
        <f>SUBTOTAL(9,P70:P71)</f>
        <v>0</v>
      </c>
      <c r="Q69" s="39">
        <f>SUBTOTAL(9,Q70:Q71)</f>
        <v>0</v>
      </c>
      <c r="R69" s="6"/>
      <c r="S69" s="6"/>
    </row>
    <row r="70" spans="1:19" ht="11.25" outlineLevel="3">
      <c r="A70" s="139"/>
      <c r="B70" s="140"/>
      <c r="C70" s="133"/>
      <c r="D70" s="134" t="s">
        <v>45</v>
      </c>
      <c r="E70" s="134"/>
      <c r="F70" s="135" t="s">
        <v>36</v>
      </c>
      <c r="G70" s="134"/>
      <c r="H70" s="136"/>
      <c r="I70" s="137"/>
      <c r="J70" s="39">
        <f>SUM(J71)</f>
        <v>0</v>
      </c>
      <c r="K70" s="145"/>
      <c r="L70" s="145">
        <f>H71*K70</f>
        <v>0</v>
      </c>
      <c r="M70" s="145"/>
      <c r="N70" s="145">
        <f>H71*M70</f>
        <v>0</v>
      </c>
      <c r="O70" s="146">
        <v>21</v>
      </c>
      <c r="P70" s="146">
        <f>J71*(O70/100)</f>
        <v>0</v>
      </c>
      <c r="Q70" s="146">
        <f>J71+P70</f>
        <v>0</v>
      </c>
      <c r="R70" s="6"/>
      <c r="S70" s="6"/>
    </row>
    <row r="71" spans="2:17" ht="11.25" outlineLevel="3">
      <c r="B71" s="5"/>
      <c r="C71" s="141">
        <v>1</v>
      </c>
      <c r="D71" s="142" t="s">
        <v>226</v>
      </c>
      <c r="E71" s="143" t="s">
        <v>238</v>
      </c>
      <c r="F71" s="144" t="s">
        <v>239</v>
      </c>
      <c r="G71" s="142" t="s">
        <v>229</v>
      </c>
      <c r="H71" s="145">
        <v>1</v>
      </c>
      <c r="I71" s="109"/>
      <c r="J71" s="146">
        <f>H71*I71</f>
        <v>0</v>
      </c>
      <c r="K71" s="5"/>
      <c r="L71" s="5"/>
      <c r="M71" s="5"/>
      <c r="N71" s="5"/>
      <c r="O71" s="5"/>
      <c r="P71" s="6"/>
      <c r="Q71" s="6"/>
    </row>
    <row r="72" spans="1:19" ht="11.25" outlineLevel="2">
      <c r="A72" s="38" t="s">
        <v>37</v>
      </c>
      <c r="B72" s="132">
        <v>3</v>
      </c>
      <c r="C72" s="5"/>
      <c r="D72" s="5"/>
      <c r="E72" s="5"/>
      <c r="F72" s="5"/>
      <c r="G72" s="5"/>
      <c r="H72" s="5"/>
      <c r="I72" s="6"/>
      <c r="J72" s="6"/>
      <c r="K72" s="136"/>
      <c r="L72" s="40">
        <f>SUBTOTAL(9,L73:L77)</f>
        <v>0</v>
      </c>
      <c r="M72" s="136"/>
      <c r="N72" s="40">
        <f>SUBTOTAL(9,N73:N77)</f>
        <v>0</v>
      </c>
      <c r="O72" s="138"/>
      <c r="P72" s="39">
        <f>SUBTOTAL(9,P73:P77)</f>
        <v>0</v>
      </c>
      <c r="Q72" s="39">
        <f>SUBTOTAL(9,Q73:Q77)</f>
        <v>0</v>
      </c>
      <c r="R72" s="6"/>
      <c r="S72" s="6"/>
    </row>
    <row r="73" spans="1:19" ht="11.25" outlineLevel="3">
      <c r="A73" s="139"/>
      <c r="B73" s="140"/>
      <c r="C73" s="133"/>
      <c r="D73" s="134" t="s">
        <v>45</v>
      </c>
      <c r="E73" s="134"/>
      <c r="F73" s="135" t="s">
        <v>38</v>
      </c>
      <c r="G73" s="134"/>
      <c r="H73" s="136"/>
      <c r="I73" s="137"/>
      <c r="J73" s="39">
        <f>SUM(J74:J77)</f>
        <v>0</v>
      </c>
      <c r="K73" s="145"/>
      <c r="L73" s="145">
        <f>H74*K73</f>
        <v>0</v>
      </c>
      <c r="M73" s="145"/>
      <c r="N73" s="145">
        <f>H74*M73</f>
        <v>0</v>
      </c>
      <c r="O73" s="146">
        <v>21</v>
      </c>
      <c r="P73" s="146">
        <f>J74*(O73/100)</f>
        <v>0</v>
      </c>
      <c r="Q73" s="146">
        <f>J74+P73</f>
        <v>0</v>
      </c>
      <c r="R73" s="6"/>
      <c r="S73" s="6"/>
    </row>
    <row r="74" spans="1:19" ht="11.25" outlineLevel="3">
      <c r="A74" s="139"/>
      <c r="B74" s="140"/>
      <c r="C74" s="141">
        <v>1</v>
      </c>
      <c r="D74" s="142" t="s">
        <v>226</v>
      </c>
      <c r="E74" s="143" t="s">
        <v>240</v>
      </c>
      <c r="F74" s="144" t="s">
        <v>241</v>
      </c>
      <c r="G74" s="142" t="s">
        <v>229</v>
      </c>
      <c r="H74" s="145">
        <v>1</v>
      </c>
      <c r="I74" s="109"/>
      <c r="J74" s="146">
        <f>H74*I74</f>
        <v>0</v>
      </c>
      <c r="K74" s="145"/>
      <c r="L74" s="145">
        <f>H75*K74</f>
        <v>0</v>
      </c>
      <c r="M74" s="145"/>
      <c r="N74" s="145">
        <f>H75*M74</f>
        <v>0</v>
      </c>
      <c r="O74" s="146">
        <v>21</v>
      </c>
      <c r="P74" s="146">
        <f>J75*(O74/100)</f>
        <v>0</v>
      </c>
      <c r="Q74" s="146">
        <f>J75+P74</f>
        <v>0</v>
      </c>
      <c r="R74" s="6"/>
      <c r="S74" s="6"/>
    </row>
    <row r="75" spans="1:19" ht="11.25" outlineLevel="3">
      <c r="A75" s="139"/>
      <c r="B75" s="140"/>
      <c r="C75" s="141">
        <v>2</v>
      </c>
      <c r="D75" s="142" t="s">
        <v>226</v>
      </c>
      <c r="E75" s="143" t="s">
        <v>379</v>
      </c>
      <c r="F75" s="144" t="s">
        <v>380</v>
      </c>
      <c r="G75" s="142" t="s">
        <v>229</v>
      </c>
      <c r="H75" s="145">
        <v>1</v>
      </c>
      <c r="I75" s="109"/>
      <c r="J75" s="146">
        <f>H75*I75</f>
        <v>0</v>
      </c>
      <c r="K75" s="145"/>
      <c r="L75" s="145">
        <f>H76*K75</f>
        <v>0</v>
      </c>
      <c r="M75" s="145"/>
      <c r="N75" s="145">
        <f>H76*M75</f>
        <v>0</v>
      </c>
      <c r="O75" s="146">
        <v>21</v>
      </c>
      <c r="P75" s="146">
        <f>J76*(O75/100)</f>
        <v>0</v>
      </c>
      <c r="Q75" s="146">
        <f>J76+P75</f>
        <v>0</v>
      </c>
      <c r="R75" s="6"/>
      <c r="S75" s="6"/>
    </row>
    <row r="76" spans="1:19" ht="11.25" outlineLevel="3">
      <c r="A76" s="139"/>
      <c r="B76" s="140"/>
      <c r="C76" s="141">
        <v>3</v>
      </c>
      <c r="D76" s="142" t="s">
        <v>226</v>
      </c>
      <c r="E76" s="143" t="s">
        <v>248</v>
      </c>
      <c r="F76" s="144" t="s">
        <v>249</v>
      </c>
      <c r="G76" s="142" t="s">
        <v>229</v>
      </c>
      <c r="H76" s="145">
        <v>1</v>
      </c>
      <c r="I76" s="109"/>
      <c r="J76" s="146">
        <f>H76*I76</f>
        <v>0</v>
      </c>
      <c r="K76" s="145"/>
      <c r="L76" s="145">
        <f>H77*K76</f>
        <v>0</v>
      </c>
      <c r="M76" s="145"/>
      <c r="N76" s="145">
        <f>H77*M76</f>
        <v>0</v>
      </c>
      <c r="O76" s="146">
        <v>21</v>
      </c>
      <c r="P76" s="146">
        <f>J77*(O76/100)</f>
        <v>0</v>
      </c>
      <c r="Q76" s="146">
        <f>J77+P76</f>
        <v>0</v>
      </c>
      <c r="R76" s="6"/>
      <c r="S76" s="6"/>
    </row>
    <row r="77" spans="2:17" ht="11.25" outlineLevel="3">
      <c r="B77" s="5"/>
      <c r="C77" s="141">
        <v>4</v>
      </c>
      <c r="D77" s="142" t="s">
        <v>226</v>
      </c>
      <c r="E77" s="143" t="s">
        <v>250</v>
      </c>
      <c r="F77" s="144" t="s">
        <v>251</v>
      </c>
      <c r="G77" s="142" t="s">
        <v>229</v>
      </c>
      <c r="H77" s="145">
        <v>1</v>
      </c>
      <c r="I77" s="109"/>
      <c r="J77" s="146">
        <f>H77*I77</f>
        <v>0</v>
      </c>
      <c r="K77" s="5"/>
      <c r="L77" s="5"/>
      <c r="M77" s="5"/>
      <c r="N77" s="5"/>
      <c r="O77" s="5"/>
      <c r="P77" s="6"/>
      <c r="Q77" s="6"/>
    </row>
    <row r="78" spans="1:19" ht="11.25" outlineLevel="2">
      <c r="A78" s="38" t="s">
        <v>39</v>
      </c>
      <c r="B78" s="132">
        <v>3</v>
      </c>
      <c r="C78" s="5"/>
      <c r="D78" s="5"/>
      <c r="E78" s="5"/>
      <c r="F78" s="5"/>
      <c r="G78" s="5"/>
      <c r="H78" s="5"/>
      <c r="I78" s="6"/>
      <c r="J78" s="6"/>
      <c r="K78" s="136"/>
      <c r="L78" s="40">
        <f>SUBTOTAL(9,L79:L80)</f>
        <v>0</v>
      </c>
      <c r="M78" s="136"/>
      <c r="N78" s="40">
        <f>SUBTOTAL(9,N79:N80)</f>
        <v>0</v>
      </c>
      <c r="O78" s="138"/>
      <c r="P78" s="39">
        <f>SUBTOTAL(9,P79:P80)</f>
        <v>0</v>
      </c>
      <c r="Q78" s="39">
        <f>SUBTOTAL(9,Q79:Q80)</f>
        <v>0</v>
      </c>
      <c r="R78" s="6"/>
      <c r="S78" s="6"/>
    </row>
    <row r="79" spans="1:19" ht="11.25" outlineLevel="3">
      <c r="A79" s="139"/>
      <c r="B79" s="140"/>
      <c r="C79" s="133"/>
      <c r="D79" s="134" t="s">
        <v>45</v>
      </c>
      <c r="E79" s="134"/>
      <c r="F79" s="135" t="s">
        <v>40</v>
      </c>
      <c r="G79" s="134"/>
      <c r="H79" s="136"/>
      <c r="I79" s="137"/>
      <c r="J79" s="39">
        <f>SUM(J80)</f>
        <v>0</v>
      </c>
      <c r="K79" s="145"/>
      <c r="L79" s="145">
        <f>H80*K79</f>
        <v>0</v>
      </c>
      <c r="M79" s="145"/>
      <c r="N79" s="145">
        <f>H80*M79</f>
        <v>0</v>
      </c>
      <c r="O79" s="146">
        <v>21</v>
      </c>
      <c r="P79" s="146">
        <f>J80*(O79/100)</f>
        <v>0</v>
      </c>
      <c r="Q79" s="146">
        <f>J80+P79</f>
        <v>0</v>
      </c>
      <c r="R79" s="6"/>
      <c r="S79" s="6"/>
    </row>
    <row r="80" spans="2:17" ht="11.25" outlineLevel="3">
      <c r="B80" s="5"/>
      <c r="C80" s="141">
        <v>1</v>
      </c>
      <c r="D80" s="142" t="s">
        <v>226</v>
      </c>
      <c r="E80" s="143" t="s">
        <v>252</v>
      </c>
      <c r="F80" s="144" t="s">
        <v>253</v>
      </c>
      <c r="G80" s="142" t="s">
        <v>229</v>
      </c>
      <c r="H80" s="145">
        <v>1</v>
      </c>
      <c r="I80" s="109"/>
      <c r="J80" s="146">
        <f>H80*I80</f>
        <v>0</v>
      </c>
      <c r="K80" s="5"/>
      <c r="L80" s="5"/>
      <c r="M80" s="5"/>
      <c r="N80" s="5"/>
      <c r="O80" s="5"/>
      <c r="P80" s="6"/>
      <c r="Q80" s="6"/>
    </row>
    <row r="81" spans="1:19" ht="11.25" outlineLevel="2">
      <c r="A81" s="38" t="s">
        <v>41</v>
      </c>
      <c r="B81" s="132">
        <v>3</v>
      </c>
      <c r="C81" s="5"/>
      <c r="D81" s="5"/>
      <c r="E81" s="5"/>
      <c r="F81" s="5"/>
      <c r="G81" s="5"/>
      <c r="H81" s="5"/>
      <c r="I81" s="6"/>
      <c r="J81" s="6"/>
      <c r="K81" s="136"/>
      <c r="L81" s="40">
        <f>SUBTOTAL(9,L82:L83)</f>
        <v>0</v>
      </c>
      <c r="M81" s="136"/>
      <c r="N81" s="40">
        <f>SUBTOTAL(9,N82:N83)</f>
        <v>0</v>
      </c>
      <c r="O81" s="138"/>
      <c r="P81" s="39">
        <f>SUBTOTAL(9,P82:P83)</f>
        <v>0</v>
      </c>
      <c r="Q81" s="39">
        <f>SUBTOTAL(9,Q82:Q83)</f>
        <v>0</v>
      </c>
      <c r="R81" s="6"/>
      <c r="S81" s="6"/>
    </row>
    <row r="82" spans="1:19" ht="11.25" outlineLevel="3">
      <c r="A82" s="139"/>
      <c r="B82" s="140"/>
      <c r="C82" s="133"/>
      <c r="D82" s="134" t="s">
        <v>45</v>
      </c>
      <c r="E82" s="134"/>
      <c r="F82" s="135" t="s">
        <v>42</v>
      </c>
      <c r="G82" s="134"/>
      <c r="H82" s="136"/>
      <c r="I82" s="137"/>
      <c r="J82" s="39">
        <f>SUM(J83)</f>
        <v>0</v>
      </c>
      <c r="K82" s="145"/>
      <c r="L82" s="145">
        <f>H83*K82</f>
        <v>0</v>
      </c>
      <c r="M82" s="145"/>
      <c r="N82" s="145">
        <f>H83*M82</f>
        <v>0</v>
      </c>
      <c r="O82" s="146">
        <v>21</v>
      </c>
      <c r="P82" s="146">
        <f>J83*(O82/100)</f>
        <v>0</v>
      </c>
      <c r="Q82" s="146">
        <f>J83+P82</f>
        <v>0</v>
      </c>
      <c r="R82" s="6"/>
      <c r="S82" s="6"/>
    </row>
    <row r="83" spans="2:17" ht="11.25" outlineLevel="3">
      <c r="B83" s="5"/>
      <c r="C83" s="141">
        <v>1</v>
      </c>
      <c r="D83" s="142" t="s">
        <v>226</v>
      </c>
      <c r="E83" s="143" t="s">
        <v>258</v>
      </c>
      <c r="F83" s="144" t="s">
        <v>259</v>
      </c>
      <c r="G83" s="142" t="s">
        <v>229</v>
      </c>
      <c r="H83" s="145">
        <v>1</v>
      </c>
      <c r="I83" s="109"/>
      <c r="J83" s="146">
        <f>H83*I83</f>
        <v>0</v>
      </c>
      <c r="K83" s="5"/>
      <c r="L83" s="5"/>
      <c r="M83" s="5"/>
      <c r="N83" s="5"/>
      <c r="O83" s="5"/>
      <c r="P83" s="6"/>
      <c r="Q83" s="6"/>
    </row>
    <row r="84" spans="3:10" ht="8.25" outlineLevel="1">
      <c r="C84" s="5"/>
      <c r="D84" s="5"/>
      <c r="E84" s="5"/>
      <c r="F84" s="5"/>
      <c r="G84" s="5"/>
      <c r="H84" s="5"/>
      <c r="I84" s="6"/>
      <c r="J84" s="6"/>
    </row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portrait" pageOrder="overThenDown" paperSize="9" scale="69" r:id="rId1"/>
  <headerFooter>
    <oddFooter>&amp;L&amp;8SO01_Veřejné osvětlení&amp;C&amp;P/&amp;N&amp;R&amp;8&amp;D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U138"/>
  <sheetViews>
    <sheetView zoomScalePageLayoutView="0" workbookViewId="0" topLeftCell="C67">
      <selection activeCell="F106" sqref="F106"/>
    </sheetView>
  </sheetViews>
  <sheetFormatPr defaultColWidth="9.140625" defaultRowHeight="12.75" outlineLevelRow="3"/>
  <cols>
    <col min="1" max="1" width="28.7109375" style="48" hidden="1" customWidth="1"/>
    <col min="2" max="2" width="3.7109375" style="48" hidden="1" customWidth="1"/>
    <col min="3" max="3" width="5.7109375" style="48" customWidth="1"/>
    <col min="4" max="4" width="4.7109375" style="48" hidden="1" customWidth="1"/>
    <col min="5" max="5" width="14.7109375" style="48" customWidth="1"/>
    <col min="6" max="6" width="72.7109375" style="48" customWidth="1"/>
    <col min="7" max="7" width="4.7109375" style="48" customWidth="1"/>
    <col min="8" max="8" width="14.7109375" style="48" customWidth="1"/>
    <col min="9" max="9" width="12.7109375" style="48" customWidth="1"/>
    <col min="10" max="10" width="15.7109375" style="48" customWidth="1"/>
    <col min="11" max="11" width="11.7109375" style="48" hidden="1" customWidth="1"/>
    <col min="12" max="12" width="14.7109375" style="48" hidden="1" customWidth="1"/>
    <col min="13" max="13" width="11.7109375" style="48" hidden="1" customWidth="1"/>
    <col min="14" max="14" width="14.7109375" style="48" hidden="1" customWidth="1"/>
    <col min="15" max="15" width="9.7109375" style="48" hidden="1" customWidth="1"/>
    <col min="16" max="16" width="14.7109375" style="48" hidden="1" customWidth="1"/>
    <col min="17" max="17" width="15.7109375" style="48" hidden="1" customWidth="1"/>
    <col min="18" max="21" width="9.140625" style="48" customWidth="1"/>
    <col min="22" max="22" width="5.57421875" style="48" customWidth="1"/>
    <col min="23" max="16384" width="9.140625" style="48" customWidth="1"/>
  </cols>
  <sheetData>
    <row r="2" ht="15.75">
      <c r="F2" s="49" t="s">
        <v>260</v>
      </c>
    </row>
    <row r="3" spans="2:21" ht="15.75">
      <c r="B3" s="50"/>
      <c r="C3" s="50"/>
      <c r="D3" s="51"/>
      <c r="E3" s="51"/>
      <c r="F3" s="49" t="s">
        <v>261</v>
      </c>
      <c r="G3" s="51"/>
      <c r="H3" s="52"/>
      <c r="I3" s="53"/>
      <c r="J3" s="54"/>
      <c r="K3" s="52"/>
      <c r="L3" s="52"/>
      <c r="M3" s="52"/>
      <c r="N3" s="52"/>
      <c r="O3" s="54"/>
      <c r="P3" s="54"/>
      <c r="Q3" s="54"/>
      <c r="R3" s="55"/>
      <c r="U3" s="56"/>
    </row>
    <row r="4" spans="2:21" ht="15.75">
      <c r="B4" s="50"/>
      <c r="C4" s="50"/>
      <c r="D4" s="51"/>
      <c r="E4" s="51"/>
      <c r="F4" s="49"/>
      <c r="G4" s="51"/>
      <c r="H4" s="52"/>
      <c r="I4" s="53"/>
      <c r="J4" s="54"/>
      <c r="K4" s="52"/>
      <c r="L4" s="52"/>
      <c r="M4" s="52"/>
      <c r="N4" s="52"/>
      <c r="O4" s="54"/>
      <c r="P4" s="54"/>
      <c r="Q4" s="54"/>
      <c r="R4" s="55"/>
      <c r="U4" s="56"/>
    </row>
    <row r="5" spans="1:17" ht="7.5" customHeight="1">
      <c r="A5" s="57"/>
      <c r="B5" s="58"/>
      <c r="C5" s="50"/>
      <c r="D5" s="59"/>
      <c r="E5" s="51"/>
      <c r="F5" s="51"/>
      <c r="G5" s="51"/>
      <c r="H5" s="52"/>
      <c r="I5" s="53"/>
      <c r="J5" s="54"/>
      <c r="K5" s="60"/>
      <c r="L5" s="60"/>
      <c r="M5" s="60"/>
      <c r="N5" s="60"/>
      <c r="O5" s="61"/>
      <c r="P5" s="61"/>
      <c r="Q5" s="61"/>
    </row>
    <row r="6" spans="1:18" ht="11.25">
      <c r="A6" s="62"/>
      <c r="B6" s="63"/>
      <c r="C6" s="63" t="s">
        <v>4</v>
      </c>
      <c r="D6" s="64" t="s">
        <v>5</v>
      </c>
      <c r="E6" s="64" t="s">
        <v>6</v>
      </c>
      <c r="F6" s="64" t="s">
        <v>3</v>
      </c>
      <c r="G6" s="64" t="s">
        <v>7</v>
      </c>
      <c r="H6" s="65" t="s">
        <v>8</v>
      </c>
      <c r="I6" s="66" t="s">
        <v>16</v>
      </c>
      <c r="J6" s="67" t="s">
        <v>9</v>
      </c>
      <c r="K6" s="65" t="s">
        <v>10</v>
      </c>
      <c r="L6" s="65" t="s">
        <v>11</v>
      </c>
      <c r="M6" s="65" t="s">
        <v>12</v>
      </c>
      <c r="N6" s="65" t="s">
        <v>13</v>
      </c>
      <c r="O6" s="67" t="s">
        <v>14</v>
      </c>
      <c r="P6" s="67" t="s">
        <v>2</v>
      </c>
      <c r="Q6" s="67" t="s">
        <v>15</v>
      </c>
      <c r="R6" s="68"/>
    </row>
    <row r="7" spans="2:17" ht="7.5" customHeight="1">
      <c r="B7" s="50"/>
      <c r="C7" s="50"/>
      <c r="D7" s="51"/>
      <c r="E7" s="51"/>
      <c r="F7" s="51"/>
      <c r="G7" s="51"/>
      <c r="H7" s="52"/>
      <c r="I7" s="53"/>
      <c r="J7" s="54"/>
      <c r="K7" s="52"/>
      <c r="L7" s="52"/>
      <c r="M7" s="52"/>
      <c r="N7" s="52"/>
      <c r="O7" s="54"/>
      <c r="P7" s="54"/>
      <c r="Q7" s="54"/>
    </row>
    <row r="8" spans="1:19" ht="12">
      <c r="A8" s="69" t="s">
        <v>17</v>
      </c>
      <c r="B8" s="70">
        <v>1</v>
      </c>
      <c r="C8" s="71"/>
      <c r="D8" s="72" t="s">
        <v>43</v>
      </c>
      <c r="E8" s="72"/>
      <c r="F8" s="108" t="str">
        <f>F2</f>
        <v>K2201 Stavební úpravy komunikace ulice Ukrajinská u Scholy Humanitas v Litvínově</v>
      </c>
      <c r="G8" s="72"/>
      <c r="H8" s="74"/>
      <c r="I8" s="75"/>
      <c r="J8" s="76">
        <f>SUBTOTAL(9,J9:J139)</f>
        <v>0</v>
      </c>
      <c r="K8" s="74"/>
      <c r="L8" s="77">
        <f>SUBTOTAL(9,L9:L139)</f>
        <v>425.36680339999987</v>
      </c>
      <c r="M8" s="74"/>
      <c r="N8" s="77">
        <f>SUBTOTAL(9,N9:N139)</f>
        <v>484.9985</v>
      </c>
      <c r="O8" s="78"/>
      <c r="P8" s="76">
        <f>SUBTOTAL(9,P9:P139)</f>
        <v>0</v>
      </c>
      <c r="Q8" s="76">
        <f>SUBTOTAL(9,Q9:Q139)</f>
        <v>0</v>
      </c>
      <c r="R8" s="68"/>
      <c r="S8" s="68"/>
    </row>
    <row r="9" spans="1:19" ht="12" outlineLevel="1">
      <c r="A9" s="79" t="s">
        <v>18</v>
      </c>
      <c r="B9" s="80">
        <v>2</v>
      </c>
      <c r="C9" s="81"/>
      <c r="D9" s="82" t="s">
        <v>44</v>
      </c>
      <c r="E9" s="82"/>
      <c r="F9" s="83" t="s">
        <v>383</v>
      </c>
      <c r="G9" s="82"/>
      <c r="H9" s="84"/>
      <c r="I9" s="85"/>
      <c r="J9" s="86">
        <f>SUBTOTAL(9,J10:J138)</f>
        <v>0</v>
      </c>
      <c r="K9" s="84"/>
      <c r="L9" s="87">
        <f>SUBTOTAL(9,L10:L138)</f>
        <v>425.36680339999987</v>
      </c>
      <c r="M9" s="84"/>
      <c r="N9" s="87">
        <f>SUBTOTAL(9,N10:N138)</f>
        <v>484.9985</v>
      </c>
      <c r="O9" s="88"/>
      <c r="P9" s="86">
        <f>SUBTOTAL(9,P10:P138)</f>
        <v>0</v>
      </c>
      <c r="Q9" s="86">
        <f>SUBTOTAL(9,Q10:Q138)</f>
        <v>0</v>
      </c>
      <c r="R9" s="68"/>
      <c r="S9" s="68"/>
    </row>
    <row r="10" spans="1:19" ht="11.25" outlineLevel="2">
      <c r="A10" s="89" t="s">
        <v>19</v>
      </c>
      <c r="B10" s="90">
        <v>3</v>
      </c>
      <c r="C10" s="91"/>
      <c r="D10" s="92" t="s">
        <v>45</v>
      </c>
      <c r="E10" s="92"/>
      <c r="F10" s="93" t="s">
        <v>20</v>
      </c>
      <c r="G10" s="92"/>
      <c r="H10" s="94"/>
      <c r="I10" s="95"/>
      <c r="J10" s="96">
        <f>SUBTOTAL(9,J11:J35)</f>
        <v>0</v>
      </c>
      <c r="K10" s="94"/>
      <c r="L10" s="97">
        <f>SUBTOTAL(9,L11:L35)</f>
        <v>60.15705</v>
      </c>
      <c r="M10" s="94"/>
      <c r="N10" s="97">
        <f>SUBTOTAL(9,N11:N35)</f>
        <v>419.91249999999997</v>
      </c>
      <c r="O10" s="98"/>
      <c r="P10" s="96">
        <f>SUBTOTAL(9,P11:P35)</f>
        <v>0</v>
      </c>
      <c r="Q10" s="96">
        <f>SUBTOTAL(9,Q11:Q35)</f>
        <v>0</v>
      </c>
      <c r="R10" s="68"/>
      <c r="S10" s="68"/>
    </row>
    <row r="11" spans="1:19" ht="11.25" outlineLevel="3">
      <c r="A11" s="99"/>
      <c r="B11" s="100"/>
      <c r="C11" s="101">
        <v>1</v>
      </c>
      <c r="D11" s="102" t="s">
        <v>46</v>
      </c>
      <c r="E11" s="103" t="s">
        <v>53</v>
      </c>
      <c r="F11" s="104" t="s">
        <v>54</v>
      </c>
      <c r="G11" s="102" t="s">
        <v>55</v>
      </c>
      <c r="H11" s="105">
        <v>260</v>
      </c>
      <c r="I11" s="109"/>
      <c r="J11" s="106">
        <f aca="true" t="shared" si="0" ref="J11:J34">H11*I11</f>
        <v>0</v>
      </c>
      <c r="K11" s="105"/>
      <c r="L11" s="105">
        <f aca="true" t="shared" si="1" ref="L11:L34">H11*K11</f>
        <v>0</v>
      </c>
      <c r="M11" s="105">
        <v>0.205</v>
      </c>
      <c r="N11" s="105">
        <f aca="true" t="shared" si="2" ref="N11:N34">H11*M11</f>
        <v>53.3</v>
      </c>
      <c r="O11" s="106">
        <v>21</v>
      </c>
      <c r="P11" s="106">
        <f aca="true" t="shared" si="3" ref="P11:P34">J11*(O11/100)</f>
        <v>0</v>
      </c>
      <c r="Q11" s="106">
        <f aca="true" t="shared" si="4" ref="Q11:Q34">J11+P11</f>
        <v>0</v>
      </c>
      <c r="R11" s="68"/>
      <c r="S11" s="68"/>
    </row>
    <row r="12" spans="1:19" ht="11.25" outlineLevel="3">
      <c r="A12" s="99"/>
      <c r="B12" s="100"/>
      <c r="C12" s="101">
        <v>2</v>
      </c>
      <c r="D12" s="102" t="s">
        <v>46</v>
      </c>
      <c r="E12" s="103" t="s">
        <v>384</v>
      </c>
      <c r="F12" s="104" t="s">
        <v>385</v>
      </c>
      <c r="G12" s="102" t="s">
        <v>52</v>
      </c>
      <c r="H12" s="105">
        <v>4</v>
      </c>
      <c r="I12" s="109"/>
      <c r="J12" s="106">
        <f t="shared" si="0"/>
        <v>0</v>
      </c>
      <c r="K12" s="105"/>
      <c r="L12" s="105">
        <f t="shared" si="1"/>
        <v>0</v>
      </c>
      <c r="M12" s="105">
        <v>0.26</v>
      </c>
      <c r="N12" s="105">
        <f t="shared" si="2"/>
        <v>1.04</v>
      </c>
      <c r="O12" s="106">
        <v>21</v>
      </c>
      <c r="P12" s="106">
        <f t="shared" si="3"/>
        <v>0</v>
      </c>
      <c r="Q12" s="106">
        <f t="shared" si="4"/>
        <v>0</v>
      </c>
      <c r="R12" s="68"/>
      <c r="S12" s="68"/>
    </row>
    <row r="13" spans="1:19" ht="11.25" outlineLevel="3">
      <c r="A13" s="99"/>
      <c r="B13" s="100"/>
      <c r="C13" s="101">
        <v>3</v>
      </c>
      <c r="D13" s="102" t="s">
        <v>46</v>
      </c>
      <c r="E13" s="103" t="s">
        <v>386</v>
      </c>
      <c r="F13" s="104" t="s">
        <v>387</v>
      </c>
      <c r="G13" s="102" t="s">
        <v>52</v>
      </c>
      <c r="H13" s="105">
        <v>4</v>
      </c>
      <c r="I13" s="109"/>
      <c r="J13" s="106">
        <f t="shared" si="0"/>
        <v>0</v>
      </c>
      <c r="K13" s="105"/>
      <c r="L13" s="105">
        <f t="shared" si="1"/>
        <v>0</v>
      </c>
      <c r="M13" s="105">
        <v>0.29</v>
      </c>
      <c r="N13" s="105">
        <f t="shared" si="2"/>
        <v>1.16</v>
      </c>
      <c r="O13" s="106">
        <v>21</v>
      </c>
      <c r="P13" s="106">
        <f t="shared" si="3"/>
        <v>0</v>
      </c>
      <c r="Q13" s="106">
        <f t="shared" si="4"/>
        <v>0</v>
      </c>
      <c r="R13" s="68"/>
      <c r="S13" s="68"/>
    </row>
    <row r="14" spans="1:19" ht="11.25" outlineLevel="3">
      <c r="A14" s="99"/>
      <c r="B14" s="100"/>
      <c r="C14" s="101">
        <v>4</v>
      </c>
      <c r="D14" s="102" t="s">
        <v>46</v>
      </c>
      <c r="E14" s="103" t="s">
        <v>64</v>
      </c>
      <c r="F14" s="104" t="s">
        <v>65</v>
      </c>
      <c r="G14" s="102" t="s">
        <v>52</v>
      </c>
      <c r="H14" s="105">
        <v>440</v>
      </c>
      <c r="I14" s="109"/>
      <c r="J14" s="106">
        <f t="shared" si="0"/>
        <v>0</v>
      </c>
      <c r="K14" s="105"/>
      <c r="L14" s="105">
        <f t="shared" si="1"/>
        <v>0</v>
      </c>
      <c r="M14" s="105">
        <v>0.22</v>
      </c>
      <c r="N14" s="105">
        <f t="shared" si="2"/>
        <v>96.8</v>
      </c>
      <c r="O14" s="106">
        <v>21</v>
      </c>
      <c r="P14" s="106">
        <f t="shared" si="3"/>
        <v>0</v>
      </c>
      <c r="Q14" s="106">
        <f t="shared" si="4"/>
        <v>0</v>
      </c>
      <c r="R14" s="68"/>
      <c r="S14" s="68"/>
    </row>
    <row r="15" spans="1:19" ht="11.25" outlineLevel="3">
      <c r="A15" s="99"/>
      <c r="B15" s="100"/>
      <c r="C15" s="101">
        <v>5</v>
      </c>
      <c r="D15" s="102" t="s">
        <v>46</v>
      </c>
      <c r="E15" s="103" t="s">
        <v>66</v>
      </c>
      <c r="F15" s="104" t="s">
        <v>67</v>
      </c>
      <c r="G15" s="102" t="s">
        <v>52</v>
      </c>
      <c r="H15" s="105">
        <v>440</v>
      </c>
      <c r="I15" s="109"/>
      <c r="J15" s="106">
        <f t="shared" si="0"/>
        <v>0</v>
      </c>
      <c r="K15" s="105"/>
      <c r="L15" s="105">
        <f t="shared" si="1"/>
        <v>0</v>
      </c>
      <c r="M15" s="105">
        <v>0.44</v>
      </c>
      <c r="N15" s="105">
        <f t="shared" si="2"/>
        <v>193.6</v>
      </c>
      <c r="O15" s="106">
        <v>21</v>
      </c>
      <c r="P15" s="106">
        <f t="shared" si="3"/>
        <v>0</v>
      </c>
      <c r="Q15" s="106">
        <f t="shared" si="4"/>
        <v>0</v>
      </c>
      <c r="R15" s="68"/>
      <c r="S15" s="68"/>
    </row>
    <row r="16" spans="1:19" ht="11.25" outlineLevel="3">
      <c r="A16" s="99"/>
      <c r="B16" s="100"/>
      <c r="C16" s="101">
        <v>6</v>
      </c>
      <c r="D16" s="102" t="s">
        <v>46</v>
      </c>
      <c r="E16" s="103" t="s">
        <v>388</v>
      </c>
      <c r="F16" s="104" t="s">
        <v>389</v>
      </c>
      <c r="G16" s="102" t="s">
        <v>52</v>
      </c>
      <c r="H16" s="105">
        <v>95.5</v>
      </c>
      <c r="I16" s="109"/>
      <c r="J16" s="106">
        <f t="shared" si="0"/>
        <v>0</v>
      </c>
      <c r="K16" s="105">
        <v>4E-05</v>
      </c>
      <c r="L16" s="105">
        <f t="shared" si="1"/>
        <v>0.0038200000000000005</v>
      </c>
      <c r="M16" s="105">
        <v>0.115</v>
      </c>
      <c r="N16" s="105">
        <f t="shared" si="2"/>
        <v>10.9825</v>
      </c>
      <c r="O16" s="106">
        <v>21</v>
      </c>
      <c r="P16" s="106">
        <f t="shared" si="3"/>
        <v>0</v>
      </c>
      <c r="Q16" s="106">
        <f t="shared" si="4"/>
        <v>0</v>
      </c>
      <c r="R16" s="68"/>
      <c r="S16" s="68"/>
    </row>
    <row r="17" spans="1:19" ht="11.25" outlineLevel="3">
      <c r="A17" s="99"/>
      <c r="B17" s="100"/>
      <c r="C17" s="101">
        <v>7</v>
      </c>
      <c r="D17" s="102" t="s">
        <v>46</v>
      </c>
      <c r="E17" s="103" t="s">
        <v>390</v>
      </c>
      <c r="F17" s="104" t="s">
        <v>391</v>
      </c>
      <c r="G17" s="102" t="s">
        <v>52</v>
      </c>
      <c r="H17" s="105">
        <v>95.5</v>
      </c>
      <c r="I17" s="109"/>
      <c r="J17" s="106">
        <f t="shared" si="0"/>
        <v>0</v>
      </c>
      <c r="K17" s="105"/>
      <c r="L17" s="105">
        <f t="shared" si="1"/>
        <v>0</v>
      </c>
      <c r="M17" s="105">
        <v>0.22</v>
      </c>
      <c r="N17" s="105">
        <f t="shared" si="2"/>
        <v>21.01</v>
      </c>
      <c r="O17" s="106">
        <v>21</v>
      </c>
      <c r="P17" s="106">
        <f t="shared" si="3"/>
        <v>0</v>
      </c>
      <c r="Q17" s="106">
        <f t="shared" si="4"/>
        <v>0</v>
      </c>
      <c r="R17" s="68"/>
      <c r="S17" s="68"/>
    </row>
    <row r="18" spans="1:19" ht="11.25" outlineLevel="3">
      <c r="A18" s="99"/>
      <c r="B18" s="100"/>
      <c r="C18" s="101">
        <v>8</v>
      </c>
      <c r="D18" s="102" t="s">
        <v>46</v>
      </c>
      <c r="E18" s="103" t="s">
        <v>392</v>
      </c>
      <c r="F18" s="104" t="s">
        <v>393</v>
      </c>
      <c r="G18" s="102" t="s">
        <v>52</v>
      </c>
      <c r="H18" s="105">
        <v>95.5</v>
      </c>
      <c r="I18" s="109"/>
      <c r="J18" s="106">
        <f t="shared" si="0"/>
        <v>0</v>
      </c>
      <c r="K18" s="105"/>
      <c r="L18" s="105">
        <f t="shared" si="1"/>
        <v>0</v>
      </c>
      <c r="M18" s="105">
        <v>0.44</v>
      </c>
      <c r="N18" s="105">
        <f t="shared" si="2"/>
        <v>42.02</v>
      </c>
      <c r="O18" s="106">
        <v>21</v>
      </c>
      <c r="P18" s="106">
        <f t="shared" si="3"/>
        <v>0</v>
      </c>
      <c r="Q18" s="106">
        <f t="shared" si="4"/>
        <v>0</v>
      </c>
      <c r="R18" s="68"/>
      <c r="S18" s="68"/>
    </row>
    <row r="19" spans="1:19" ht="11.25" outlineLevel="3">
      <c r="A19" s="99"/>
      <c r="B19" s="100"/>
      <c r="C19" s="101">
        <v>9</v>
      </c>
      <c r="D19" s="102" t="s">
        <v>46</v>
      </c>
      <c r="E19" s="103" t="s">
        <v>394</v>
      </c>
      <c r="F19" s="104" t="s">
        <v>395</v>
      </c>
      <c r="G19" s="102" t="s">
        <v>70</v>
      </c>
      <c r="H19" s="105">
        <v>18.4</v>
      </c>
      <c r="I19" s="109"/>
      <c r="J19" s="106">
        <f t="shared" si="0"/>
        <v>0</v>
      </c>
      <c r="K19" s="105"/>
      <c r="L19" s="105">
        <f t="shared" si="1"/>
        <v>0</v>
      </c>
      <c r="M19" s="105"/>
      <c r="N19" s="105">
        <f t="shared" si="2"/>
        <v>0</v>
      </c>
      <c r="O19" s="106">
        <v>21</v>
      </c>
      <c r="P19" s="106">
        <f t="shared" si="3"/>
        <v>0</v>
      </c>
      <c r="Q19" s="106">
        <f t="shared" si="4"/>
        <v>0</v>
      </c>
      <c r="R19" s="68"/>
      <c r="S19" s="68"/>
    </row>
    <row r="20" spans="1:19" ht="11.25" outlineLevel="3">
      <c r="A20" s="99"/>
      <c r="B20" s="100"/>
      <c r="C20" s="101">
        <v>10</v>
      </c>
      <c r="D20" s="102" t="s">
        <v>46</v>
      </c>
      <c r="E20" s="103" t="s">
        <v>73</v>
      </c>
      <c r="F20" s="104" t="s">
        <v>74</v>
      </c>
      <c r="G20" s="102" t="s">
        <v>70</v>
      </c>
      <c r="H20" s="105">
        <v>52.5</v>
      </c>
      <c r="I20" s="109"/>
      <c r="J20" s="106">
        <f t="shared" si="0"/>
        <v>0</v>
      </c>
      <c r="K20" s="105"/>
      <c r="L20" s="105">
        <f t="shared" si="1"/>
        <v>0</v>
      </c>
      <c r="M20" s="105"/>
      <c r="N20" s="105">
        <f t="shared" si="2"/>
        <v>0</v>
      </c>
      <c r="O20" s="106">
        <v>21</v>
      </c>
      <c r="P20" s="106">
        <f t="shared" si="3"/>
        <v>0</v>
      </c>
      <c r="Q20" s="106">
        <f t="shared" si="4"/>
        <v>0</v>
      </c>
      <c r="R20" s="68"/>
      <c r="S20" s="68"/>
    </row>
    <row r="21" spans="1:19" ht="22.5" outlineLevel="3">
      <c r="A21" s="99"/>
      <c r="B21" s="100"/>
      <c r="C21" s="101">
        <v>11</v>
      </c>
      <c r="D21" s="102" t="s">
        <v>46</v>
      </c>
      <c r="E21" s="103" t="s">
        <v>75</v>
      </c>
      <c r="F21" s="104" t="s">
        <v>76</v>
      </c>
      <c r="G21" s="102" t="s">
        <v>70</v>
      </c>
      <c r="H21" s="105">
        <v>2.85</v>
      </c>
      <c r="I21" s="109"/>
      <c r="J21" s="106">
        <f t="shared" si="0"/>
        <v>0</v>
      </c>
      <c r="K21" s="105"/>
      <c r="L21" s="105">
        <f t="shared" si="1"/>
        <v>0</v>
      </c>
      <c r="M21" s="105"/>
      <c r="N21" s="105">
        <f t="shared" si="2"/>
        <v>0</v>
      </c>
      <c r="O21" s="106">
        <v>21</v>
      </c>
      <c r="P21" s="106">
        <f t="shared" si="3"/>
        <v>0</v>
      </c>
      <c r="Q21" s="106">
        <f t="shared" si="4"/>
        <v>0</v>
      </c>
      <c r="R21" s="68"/>
      <c r="S21" s="68"/>
    </row>
    <row r="22" spans="1:19" ht="11.25" outlineLevel="3">
      <c r="A22" s="99"/>
      <c r="B22" s="100"/>
      <c r="C22" s="101">
        <v>12</v>
      </c>
      <c r="D22" s="102" t="s">
        <v>46</v>
      </c>
      <c r="E22" s="103" t="s">
        <v>77</v>
      </c>
      <c r="F22" s="104" t="s">
        <v>78</v>
      </c>
      <c r="G22" s="102" t="s">
        <v>70</v>
      </c>
      <c r="H22" s="105">
        <v>73.75</v>
      </c>
      <c r="I22" s="109"/>
      <c r="J22" s="106">
        <f t="shared" si="0"/>
        <v>0</v>
      </c>
      <c r="K22" s="105"/>
      <c r="L22" s="105">
        <f t="shared" si="1"/>
        <v>0</v>
      </c>
      <c r="M22" s="105"/>
      <c r="N22" s="105">
        <f t="shared" si="2"/>
        <v>0</v>
      </c>
      <c r="O22" s="106">
        <v>21</v>
      </c>
      <c r="P22" s="106">
        <f t="shared" si="3"/>
        <v>0</v>
      </c>
      <c r="Q22" s="106">
        <f t="shared" si="4"/>
        <v>0</v>
      </c>
      <c r="R22" s="68"/>
      <c r="S22" s="68"/>
    </row>
    <row r="23" spans="1:19" ht="11.25" outlineLevel="3">
      <c r="A23" s="99"/>
      <c r="B23" s="100"/>
      <c r="C23" s="101">
        <v>13</v>
      </c>
      <c r="D23" s="102" t="s">
        <v>46</v>
      </c>
      <c r="E23" s="103" t="s">
        <v>79</v>
      </c>
      <c r="F23" s="104" t="s">
        <v>80</v>
      </c>
      <c r="G23" s="102" t="s">
        <v>70</v>
      </c>
      <c r="H23" s="105">
        <v>12.2</v>
      </c>
      <c r="I23" s="109"/>
      <c r="J23" s="106">
        <f t="shared" si="0"/>
        <v>0</v>
      </c>
      <c r="K23" s="105"/>
      <c r="L23" s="105">
        <f t="shared" si="1"/>
        <v>0</v>
      </c>
      <c r="M23" s="105"/>
      <c r="N23" s="105">
        <f t="shared" si="2"/>
        <v>0</v>
      </c>
      <c r="O23" s="106">
        <v>21</v>
      </c>
      <c r="P23" s="106">
        <f t="shared" si="3"/>
        <v>0</v>
      </c>
      <c r="Q23" s="106">
        <f t="shared" si="4"/>
        <v>0</v>
      </c>
      <c r="R23" s="68"/>
      <c r="S23" s="68"/>
    </row>
    <row r="24" spans="1:19" ht="11.25" outlineLevel="3">
      <c r="A24" s="99"/>
      <c r="B24" s="100"/>
      <c r="C24" s="101">
        <v>14</v>
      </c>
      <c r="D24" s="102" t="s">
        <v>46</v>
      </c>
      <c r="E24" s="103" t="s">
        <v>81</v>
      </c>
      <c r="F24" s="104" t="s">
        <v>82</v>
      </c>
      <c r="G24" s="102" t="s">
        <v>70</v>
      </c>
      <c r="H24" s="105">
        <v>12.2</v>
      </c>
      <c r="I24" s="109"/>
      <c r="J24" s="106">
        <f t="shared" si="0"/>
        <v>0</v>
      </c>
      <c r="K24" s="105"/>
      <c r="L24" s="105">
        <f t="shared" si="1"/>
        <v>0</v>
      </c>
      <c r="M24" s="105"/>
      <c r="N24" s="105">
        <f t="shared" si="2"/>
        <v>0</v>
      </c>
      <c r="O24" s="106">
        <v>21</v>
      </c>
      <c r="P24" s="106">
        <f t="shared" si="3"/>
        <v>0</v>
      </c>
      <c r="Q24" s="106">
        <f t="shared" si="4"/>
        <v>0</v>
      </c>
      <c r="R24" s="68"/>
      <c r="S24" s="68"/>
    </row>
    <row r="25" spans="1:19" ht="11.25" outlineLevel="3">
      <c r="A25" s="99"/>
      <c r="B25" s="100"/>
      <c r="C25" s="101">
        <v>15</v>
      </c>
      <c r="D25" s="102" t="s">
        <v>46</v>
      </c>
      <c r="E25" s="103" t="s">
        <v>83</v>
      </c>
      <c r="F25" s="104" t="s">
        <v>84</v>
      </c>
      <c r="G25" s="102" t="s">
        <v>70</v>
      </c>
      <c r="H25" s="105">
        <v>8.28</v>
      </c>
      <c r="I25" s="109"/>
      <c r="J25" s="106">
        <f t="shared" si="0"/>
        <v>0</v>
      </c>
      <c r="K25" s="105"/>
      <c r="L25" s="105">
        <f t="shared" si="1"/>
        <v>0</v>
      </c>
      <c r="M25" s="105"/>
      <c r="N25" s="105">
        <f t="shared" si="2"/>
        <v>0</v>
      </c>
      <c r="O25" s="106">
        <v>21</v>
      </c>
      <c r="P25" s="106">
        <f t="shared" si="3"/>
        <v>0</v>
      </c>
      <c r="Q25" s="106">
        <f t="shared" si="4"/>
        <v>0</v>
      </c>
      <c r="R25" s="68"/>
      <c r="S25" s="68"/>
    </row>
    <row r="26" spans="1:19" ht="22.5" outlineLevel="3">
      <c r="A26" s="99"/>
      <c r="B26" s="100"/>
      <c r="C26" s="101">
        <v>16</v>
      </c>
      <c r="D26" s="102" t="s">
        <v>46</v>
      </c>
      <c r="E26" s="103" t="s">
        <v>85</v>
      </c>
      <c r="F26" s="104" t="s">
        <v>86</v>
      </c>
      <c r="G26" s="102" t="s">
        <v>70</v>
      </c>
      <c r="H26" s="105">
        <v>85.95</v>
      </c>
      <c r="I26" s="109"/>
      <c r="J26" s="106">
        <f t="shared" si="0"/>
        <v>0</v>
      </c>
      <c r="K26" s="105"/>
      <c r="L26" s="105">
        <f t="shared" si="1"/>
        <v>0</v>
      </c>
      <c r="M26" s="105"/>
      <c r="N26" s="105">
        <f t="shared" si="2"/>
        <v>0</v>
      </c>
      <c r="O26" s="106">
        <v>21</v>
      </c>
      <c r="P26" s="106">
        <f t="shared" si="3"/>
        <v>0</v>
      </c>
      <c r="Q26" s="106">
        <f t="shared" si="4"/>
        <v>0</v>
      </c>
      <c r="R26" s="68"/>
      <c r="S26" s="68"/>
    </row>
    <row r="27" spans="1:19" ht="11.25" outlineLevel="3">
      <c r="A27" s="99"/>
      <c r="B27" s="100"/>
      <c r="C27" s="101">
        <v>17</v>
      </c>
      <c r="D27" s="102" t="s">
        <v>46</v>
      </c>
      <c r="E27" s="103" t="s">
        <v>87</v>
      </c>
      <c r="F27" s="104" t="s">
        <v>88</v>
      </c>
      <c r="G27" s="102" t="s">
        <v>70</v>
      </c>
      <c r="H27" s="105">
        <v>85.95</v>
      </c>
      <c r="I27" s="109"/>
      <c r="J27" s="106">
        <f t="shared" si="0"/>
        <v>0</v>
      </c>
      <c r="K27" s="105"/>
      <c r="L27" s="105">
        <f t="shared" si="1"/>
        <v>0</v>
      </c>
      <c r="M27" s="105"/>
      <c r="N27" s="105">
        <f t="shared" si="2"/>
        <v>0</v>
      </c>
      <c r="O27" s="106">
        <v>21</v>
      </c>
      <c r="P27" s="106">
        <f t="shared" si="3"/>
        <v>0</v>
      </c>
      <c r="Q27" s="106">
        <f t="shared" si="4"/>
        <v>0</v>
      </c>
      <c r="R27" s="68"/>
      <c r="S27" s="68"/>
    </row>
    <row r="28" spans="1:19" ht="11.25" outlineLevel="3">
      <c r="A28" s="99"/>
      <c r="B28" s="100"/>
      <c r="C28" s="101">
        <v>18</v>
      </c>
      <c r="D28" s="102" t="s">
        <v>46</v>
      </c>
      <c r="E28" s="103" t="s">
        <v>89</v>
      </c>
      <c r="F28" s="104" t="s">
        <v>90</v>
      </c>
      <c r="G28" s="102" t="s">
        <v>91</v>
      </c>
      <c r="H28" s="105">
        <v>154.71</v>
      </c>
      <c r="I28" s="109"/>
      <c r="J28" s="106">
        <f t="shared" si="0"/>
        <v>0</v>
      </c>
      <c r="K28" s="105"/>
      <c r="L28" s="105">
        <f t="shared" si="1"/>
        <v>0</v>
      </c>
      <c r="M28" s="105"/>
      <c r="N28" s="105">
        <f t="shared" si="2"/>
        <v>0</v>
      </c>
      <c r="O28" s="106">
        <v>21</v>
      </c>
      <c r="P28" s="106">
        <f t="shared" si="3"/>
        <v>0</v>
      </c>
      <c r="Q28" s="106">
        <f t="shared" si="4"/>
        <v>0</v>
      </c>
      <c r="R28" s="68"/>
      <c r="S28" s="68"/>
    </row>
    <row r="29" spans="1:19" ht="11.25" outlineLevel="3">
      <c r="A29" s="99"/>
      <c r="B29" s="100"/>
      <c r="C29" s="101">
        <v>19</v>
      </c>
      <c r="D29" s="102" t="s">
        <v>46</v>
      </c>
      <c r="E29" s="103" t="s">
        <v>92</v>
      </c>
      <c r="F29" s="104" t="s">
        <v>93</v>
      </c>
      <c r="G29" s="102" t="s">
        <v>52</v>
      </c>
      <c r="H29" s="105">
        <v>495.22</v>
      </c>
      <c r="I29" s="109"/>
      <c r="J29" s="106">
        <f t="shared" si="0"/>
        <v>0</v>
      </c>
      <c r="K29" s="105"/>
      <c r="L29" s="105">
        <f t="shared" si="1"/>
        <v>0</v>
      </c>
      <c r="M29" s="105"/>
      <c r="N29" s="105">
        <f t="shared" si="2"/>
        <v>0</v>
      </c>
      <c r="O29" s="106">
        <v>21</v>
      </c>
      <c r="P29" s="106">
        <f t="shared" si="3"/>
        <v>0</v>
      </c>
      <c r="Q29" s="106">
        <f t="shared" si="4"/>
        <v>0</v>
      </c>
      <c r="R29" s="68"/>
      <c r="S29" s="68"/>
    </row>
    <row r="30" spans="1:19" ht="11.25" outlineLevel="3">
      <c r="A30" s="99"/>
      <c r="B30" s="100"/>
      <c r="C30" s="101">
        <v>20</v>
      </c>
      <c r="D30" s="102" t="s">
        <v>46</v>
      </c>
      <c r="E30" s="103" t="s">
        <v>94</v>
      </c>
      <c r="F30" s="107" t="s">
        <v>95</v>
      </c>
      <c r="G30" s="102" t="s">
        <v>52</v>
      </c>
      <c r="H30" s="105">
        <v>167</v>
      </c>
      <c r="I30" s="109"/>
      <c r="J30" s="106">
        <f t="shared" si="0"/>
        <v>0</v>
      </c>
      <c r="K30" s="105"/>
      <c r="L30" s="105">
        <f t="shared" si="1"/>
        <v>0</v>
      </c>
      <c r="M30" s="105"/>
      <c r="N30" s="105">
        <f t="shared" si="2"/>
        <v>0</v>
      </c>
      <c r="O30" s="106">
        <v>21</v>
      </c>
      <c r="P30" s="106">
        <f t="shared" si="3"/>
        <v>0</v>
      </c>
      <c r="Q30" s="106">
        <f t="shared" si="4"/>
        <v>0</v>
      </c>
      <c r="R30" s="68"/>
      <c r="S30" s="68"/>
    </row>
    <row r="31" spans="1:19" ht="11.25" outlineLevel="3">
      <c r="A31" s="99"/>
      <c r="B31" s="100"/>
      <c r="C31" s="101">
        <v>21</v>
      </c>
      <c r="D31" s="102" t="s">
        <v>96</v>
      </c>
      <c r="E31" s="103" t="s">
        <v>97</v>
      </c>
      <c r="F31" s="104" t="s">
        <v>98</v>
      </c>
      <c r="G31" s="102" t="s">
        <v>91</v>
      </c>
      <c r="H31" s="105">
        <v>60.12</v>
      </c>
      <c r="I31" s="109"/>
      <c r="J31" s="106">
        <f t="shared" si="0"/>
        <v>0</v>
      </c>
      <c r="K31" s="105">
        <v>1</v>
      </c>
      <c r="L31" s="105">
        <f t="shared" si="1"/>
        <v>60.12</v>
      </c>
      <c r="M31" s="105"/>
      <c r="N31" s="105">
        <f t="shared" si="2"/>
        <v>0</v>
      </c>
      <c r="O31" s="106">
        <v>21</v>
      </c>
      <c r="P31" s="106">
        <f t="shared" si="3"/>
        <v>0</v>
      </c>
      <c r="Q31" s="106">
        <f t="shared" si="4"/>
        <v>0</v>
      </c>
      <c r="R31" s="68"/>
      <c r="S31" s="68"/>
    </row>
    <row r="32" spans="1:19" ht="11.25" outlineLevel="3">
      <c r="A32" s="99"/>
      <c r="B32" s="100"/>
      <c r="C32" s="101">
        <v>22</v>
      </c>
      <c r="D32" s="102" t="s">
        <v>46</v>
      </c>
      <c r="E32" s="103" t="s">
        <v>99</v>
      </c>
      <c r="F32" s="104" t="s">
        <v>100</v>
      </c>
      <c r="G32" s="102" t="s">
        <v>52</v>
      </c>
      <c r="H32" s="105">
        <v>167</v>
      </c>
      <c r="I32" s="109"/>
      <c r="J32" s="106">
        <f t="shared" si="0"/>
        <v>0</v>
      </c>
      <c r="K32" s="105"/>
      <c r="L32" s="105">
        <f t="shared" si="1"/>
        <v>0</v>
      </c>
      <c r="M32" s="105"/>
      <c r="N32" s="105">
        <f t="shared" si="2"/>
        <v>0</v>
      </c>
      <c r="O32" s="106">
        <v>21</v>
      </c>
      <c r="P32" s="106">
        <f t="shared" si="3"/>
        <v>0</v>
      </c>
      <c r="Q32" s="106">
        <f t="shared" si="4"/>
        <v>0</v>
      </c>
      <c r="R32" s="68"/>
      <c r="S32" s="68"/>
    </row>
    <row r="33" spans="1:19" ht="11.25" outlineLevel="3">
      <c r="A33" s="99"/>
      <c r="B33" s="100"/>
      <c r="C33" s="101">
        <v>23</v>
      </c>
      <c r="D33" s="102" t="s">
        <v>96</v>
      </c>
      <c r="E33" s="103" t="s">
        <v>101</v>
      </c>
      <c r="F33" s="104" t="s">
        <v>102</v>
      </c>
      <c r="G33" s="102" t="s">
        <v>103</v>
      </c>
      <c r="H33" s="105">
        <v>3.34</v>
      </c>
      <c r="I33" s="109"/>
      <c r="J33" s="106">
        <f t="shared" si="0"/>
        <v>0</v>
      </c>
      <c r="K33" s="105">
        <v>0.001</v>
      </c>
      <c r="L33" s="105">
        <f t="shared" si="1"/>
        <v>0.00334</v>
      </c>
      <c r="M33" s="105"/>
      <c r="N33" s="105">
        <f t="shared" si="2"/>
        <v>0</v>
      </c>
      <c r="O33" s="106">
        <v>21</v>
      </c>
      <c r="P33" s="106">
        <f t="shared" si="3"/>
        <v>0</v>
      </c>
      <c r="Q33" s="106">
        <f t="shared" si="4"/>
        <v>0</v>
      </c>
      <c r="R33" s="68"/>
      <c r="S33" s="68"/>
    </row>
    <row r="34" spans="1:19" ht="11.25" outlineLevel="3">
      <c r="A34" s="99"/>
      <c r="B34" s="100"/>
      <c r="C34" s="101">
        <v>24</v>
      </c>
      <c r="D34" s="102" t="s">
        <v>46</v>
      </c>
      <c r="E34" s="103" t="s">
        <v>104</v>
      </c>
      <c r="F34" s="104" t="s">
        <v>105</v>
      </c>
      <c r="G34" s="102" t="s">
        <v>49</v>
      </c>
      <c r="H34" s="105">
        <v>1</v>
      </c>
      <c r="I34" s="109"/>
      <c r="J34" s="106">
        <f t="shared" si="0"/>
        <v>0</v>
      </c>
      <c r="K34" s="105">
        <v>0.02989</v>
      </c>
      <c r="L34" s="105">
        <f t="shared" si="1"/>
        <v>0.02989</v>
      </c>
      <c r="M34" s="105"/>
      <c r="N34" s="105">
        <f t="shared" si="2"/>
        <v>0</v>
      </c>
      <c r="O34" s="106">
        <v>21</v>
      </c>
      <c r="P34" s="106">
        <f t="shared" si="3"/>
        <v>0</v>
      </c>
      <c r="Q34" s="106">
        <f t="shared" si="4"/>
        <v>0</v>
      </c>
      <c r="R34" s="68"/>
      <c r="S34" s="68"/>
    </row>
    <row r="35" spans="2:17" ht="8.25" outlineLevel="3">
      <c r="B35" s="57"/>
      <c r="C35" s="57"/>
      <c r="D35" s="57"/>
      <c r="E35" s="57"/>
      <c r="F35" s="57"/>
      <c r="G35" s="57"/>
      <c r="H35" s="57"/>
      <c r="I35" s="68"/>
      <c r="J35" s="68"/>
      <c r="K35" s="57"/>
      <c r="L35" s="57"/>
      <c r="M35" s="57"/>
      <c r="N35" s="57"/>
      <c r="O35" s="57"/>
      <c r="P35" s="68"/>
      <c r="Q35" s="68"/>
    </row>
    <row r="36" spans="1:19" ht="11.25" outlineLevel="2">
      <c r="A36" s="89" t="s">
        <v>21</v>
      </c>
      <c r="B36" s="90">
        <v>3</v>
      </c>
      <c r="C36" s="91"/>
      <c r="D36" s="92" t="s">
        <v>45</v>
      </c>
      <c r="E36" s="92"/>
      <c r="F36" s="93" t="s">
        <v>22</v>
      </c>
      <c r="G36" s="92"/>
      <c r="H36" s="94"/>
      <c r="I36" s="95"/>
      <c r="J36" s="96">
        <f>SUBTOTAL(9,J37:J39)</f>
        <v>0</v>
      </c>
      <c r="K36" s="94"/>
      <c r="L36" s="97">
        <f>SUBTOTAL(9,L37:L39)</f>
        <v>0.0297</v>
      </c>
      <c r="M36" s="94"/>
      <c r="N36" s="97">
        <f>SUBTOTAL(9,N37:N39)</f>
        <v>0</v>
      </c>
      <c r="O36" s="98"/>
      <c r="P36" s="96">
        <f>SUBTOTAL(9,P37:P39)</f>
        <v>0</v>
      </c>
      <c r="Q36" s="96">
        <f>SUBTOTAL(9,Q37:Q39)</f>
        <v>0</v>
      </c>
      <c r="R36" s="68"/>
      <c r="S36" s="68"/>
    </row>
    <row r="37" spans="1:19" ht="11.25" outlineLevel="3">
      <c r="A37" s="99"/>
      <c r="B37" s="100"/>
      <c r="C37" s="101">
        <v>1</v>
      </c>
      <c r="D37" s="102" t="s">
        <v>46</v>
      </c>
      <c r="E37" s="103" t="s">
        <v>106</v>
      </c>
      <c r="F37" s="104" t="s">
        <v>107</v>
      </c>
      <c r="G37" s="102" t="s">
        <v>52</v>
      </c>
      <c r="H37" s="105">
        <v>44</v>
      </c>
      <c r="I37" s="109"/>
      <c r="J37" s="106">
        <f>H37*I37</f>
        <v>0</v>
      </c>
      <c r="K37" s="105">
        <v>0.0001</v>
      </c>
      <c r="L37" s="105">
        <f>H37*K37</f>
        <v>0.0044</v>
      </c>
      <c r="M37" s="105"/>
      <c r="N37" s="105">
        <f>H37*M37</f>
        <v>0</v>
      </c>
      <c r="O37" s="106">
        <v>21</v>
      </c>
      <c r="P37" s="106">
        <f>J37*(O37/100)</f>
        <v>0</v>
      </c>
      <c r="Q37" s="106">
        <f>J37+P37</f>
        <v>0</v>
      </c>
      <c r="R37" s="68"/>
      <c r="S37" s="68"/>
    </row>
    <row r="38" spans="1:19" ht="11.25" outlineLevel="3">
      <c r="A38" s="99"/>
      <c r="B38" s="100"/>
      <c r="C38" s="101">
        <v>2</v>
      </c>
      <c r="D38" s="102" t="s">
        <v>96</v>
      </c>
      <c r="E38" s="103" t="s">
        <v>108</v>
      </c>
      <c r="F38" s="104" t="s">
        <v>109</v>
      </c>
      <c r="G38" s="102" t="s">
        <v>52</v>
      </c>
      <c r="H38" s="105">
        <v>50.6</v>
      </c>
      <c r="I38" s="109"/>
      <c r="J38" s="106">
        <f>H38*I38</f>
        <v>0</v>
      </c>
      <c r="K38" s="105">
        <v>0.0005</v>
      </c>
      <c r="L38" s="105">
        <f>H38*K38</f>
        <v>0.0253</v>
      </c>
      <c r="M38" s="105"/>
      <c r="N38" s="105">
        <f>H38*M38</f>
        <v>0</v>
      </c>
      <c r="O38" s="106">
        <v>21</v>
      </c>
      <c r="P38" s="106">
        <f>J38*(O38/100)</f>
        <v>0</v>
      </c>
      <c r="Q38" s="106">
        <f>J38+P38</f>
        <v>0</v>
      </c>
      <c r="R38" s="68"/>
      <c r="S38" s="68"/>
    </row>
    <row r="39" spans="2:17" ht="8.25" outlineLevel="3">
      <c r="B39" s="57"/>
      <c r="C39" s="57"/>
      <c r="D39" s="57"/>
      <c r="E39" s="57"/>
      <c r="F39" s="57"/>
      <c r="G39" s="57"/>
      <c r="H39" s="57"/>
      <c r="I39" s="68"/>
      <c r="J39" s="68"/>
      <c r="K39" s="57"/>
      <c r="L39" s="57"/>
      <c r="M39" s="57"/>
      <c r="N39" s="57"/>
      <c r="O39" s="57"/>
      <c r="P39" s="68"/>
      <c r="Q39" s="68"/>
    </row>
    <row r="40" spans="1:19" ht="11.25" outlineLevel="2">
      <c r="A40" s="89" t="s">
        <v>23</v>
      </c>
      <c r="B40" s="90">
        <v>3</v>
      </c>
      <c r="C40" s="91"/>
      <c r="D40" s="92" t="s">
        <v>45</v>
      </c>
      <c r="E40" s="92"/>
      <c r="F40" s="93" t="s">
        <v>24</v>
      </c>
      <c r="G40" s="92"/>
      <c r="H40" s="94"/>
      <c r="I40" s="95"/>
      <c r="J40" s="96">
        <f>SUBTOTAL(9,J41:J67)</f>
        <v>0</v>
      </c>
      <c r="K40" s="94"/>
      <c r="L40" s="97">
        <f>SUBTOTAL(9,L41:L67)</f>
        <v>202.167714</v>
      </c>
      <c r="M40" s="94"/>
      <c r="N40" s="97">
        <f>SUBTOTAL(9,N41:N67)</f>
        <v>0</v>
      </c>
      <c r="O40" s="98"/>
      <c r="P40" s="96">
        <f>SUBTOTAL(9,P41:P67)</f>
        <v>0</v>
      </c>
      <c r="Q40" s="96">
        <f>SUBTOTAL(9,Q41:Q67)</f>
        <v>0</v>
      </c>
      <c r="R40" s="68"/>
      <c r="S40" s="68"/>
    </row>
    <row r="41" spans="1:19" ht="11.25" outlineLevel="3">
      <c r="A41" s="99"/>
      <c r="B41" s="100"/>
      <c r="C41" s="101">
        <v>1</v>
      </c>
      <c r="D41" s="102" t="s">
        <v>46</v>
      </c>
      <c r="E41" s="103" t="s">
        <v>110</v>
      </c>
      <c r="F41" s="104" t="s">
        <v>111</v>
      </c>
      <c r="G41" s="102" t="s">
        <v>52</v>
      </c>
      <c r="H41" s="105">
        <v>354</v>
      </c>
      <c r="I41" s="109"/>
      <c r="J41" s="106">
        <f aca="true" t="shared" si="5" ref="J41:J66">H41*I41</f>
        <v>0</v>
      </c>
      <c r="K41" s="105">
        <v>0.08922</v>
      </c>
      <c r="L41" s="105">
        <f aca="true" t="shared" si="6" ref="L41:L66">H41*K41</f>
        <v>31.583879999999997</v>
      </c>
      <c r="M41" s="105"/>
      <c r="N41" s="105">
        <f aca="true" t="shared" si="7" ref="N41:N66">H41*M41</f>
        <v>0</v>
      </c>
      <c r="O41" s="106">
        <v>21</v>
      </c>
      <c r="P41" s="106">
        <f aca="true" t="shared" si="8" ref="P41:P66">J41*(O41/100)</f>
        <v>0</v>
      </c>
      <c r="Q41" s="106">
        <f aca="true" t="shared" si="9" ref="Q41:Q66">J41+P41</f>
        <v>0</v>
      </c>
      <c r="R41" s="68"/>
      <c r="S41" s="68"/>
    </row>
    <row r="42" spans="1:19" ht="11.25" outlineLevel="3">
      <c r="A42" s="99"/>
      <c r="B42" s="100"/>
      <c r="C42" s="101">
        <v>2</v>
      </c>
      <c r="D42" s="102" t="s">
        <v>96</v>
      </c>
      <c r="E42" s="103" t="s">
        <v>112</v>
      </c>
      <c r="F42" s="104" t="s">
        <v>113</v>
      </c>
      <c r="G42" s="102" t="s">
        <v>52</v>
      </c>
      <c r="H42" s="105">
        <v>371.7</v>
      </c>
      <c r="I42" s="109"/>
      <c r="J42" s="106">
        <f t="shared" si="5"/>
        <v>0</v>
      </c>
      <c r="K42" s="105">
        <v>0.131</v>
      </c>
      <c r="L42" s="105">
        <f t="shared" si="6"/>
        <v>48.6927</v>
      </c>
      <c r="M42" s="105"/>
      <c r="N42" s="105">
        <f t="shared" si="7"/>
        <v>0</v>
      </c>
      <c r="O42" s="106">
        <v>21</v>
      </c>
      <c r="P42" s="106">
        <f t="shared" si="8"/>
        <v>0</v>
      </c>
      <c r="Q42" s="106">
        <f t="shared" si="9"/>
        <v>0</v>
      </c>
      <c r="R42" s="68"/>
      <c r="S42" s="68"/>
    </row>
    <row r="43" spans="1:19" ht="11.25" outlineLevel="3">
      <c r="A43" s="99"/>
      <c r="B43" s="100"/>
      <c r="C43" s="101">
        <v>3</v>
      </c>
      <c r="D43" s="102" t="s">
        <v>46</v>
      </c>
      <c r="E43" s="103" t="s">
        <v>114</v>
      </c>
      <c r="F43" s="104" t="s">
        <v>115</v>
      </c>
      <c r="G43" s="102" t="s">
        <v>52</v>
      </c>
      <c r="H43" s="105">
        <v>13</v>
      </c>
      <c r="I43" s="109"/>
      <c r="J43" s="106">
        <f t="shared" si="5"/>
        <v>0</v>
      </c>
      <c r="K43" s="105">
        <v>0.08922</v>
      </c>
      <c r="L43" s="105">
        <f t="shared" si="6"/>
        <v>1.15986</v>
      </c>
      <c r="M43" s="105"/>
      <c r="N43" s="105">
        <f t="shared" si="7"/>
        <v>0</v>
      </c>
      <c r="O43" s="106">
        <v>21</v>
      </c>
      <c r="P43" s="106">
        <f t="shared" si="8"/>
        <v>0</v>
      </c>
      <c r="Q43" s="106">
        <f t="shared" si="9"/>
        <v>0</v>
      </c>
      <c r="R43" s="68"/>
      <c r="S43" s="68"/>
    </row>
    <row r="44" spans="1:19" ht="11.25" outlineLevel="3">
      <c r="A44" s="99"/>
      <c r="B44" s="100"/>
      <c r="C44" s="101">
        <v>4</v>
      </c>
      <c r="D44" s="102" t="s">
        <v>96</v>
      </c>
      <c r="E44" s="103" t="s">
        <v>116</v>
      </c>
      <c r="F44" s="104" t="s">
        <v>117</v>
      </c>
      <c r="G44" s="102" t="s">
        <v>52</v>
      </c>
      <c r="H44" s="105">
        <v>13.65</v>
      </c>
      <c r="I44" s="109"/>
      <c r="J44" s="106">
        <f t="shared" si="5"/>
        <v>0</v>
      </c>
      <c r="K44" s="105">
        <v>0.131</v>
      </c>
      <c r="L44" s="105">
        <f t="shared" si="6"/>
        <v>1.7881500000000001</v>
      </c>
      <c r="M44" s="105"/>
      <c r="N44" s="105">
        <f t="shared" si="7"/>
        <v>0</v>
      </c>
      <c r="O44" s="106">
        <v>21</v>
      </c>
      <c r="P44" s="106">
        <f t="shared" si="8"/>
        <v>0</v>
      </c>
      <c r="Q44" s="106">
        <f t="shared" si="9"/>
        <v>0</v>
      </c>
      <c r="R44" s="68"/>
      <c r="S44" s="68"/>
    </row>
    <row r="45" spans="1:19" ht="11.25" outlineLevel="3">
      <c r="A45" s="99"/>
      <c r="B45" s="100"/>
      <c r="C45" s="101">
        <v>5</v>
      </c>
      <c r="D45" s="102" t="s">
        <v>46</v>
      </c>
      <c r="E45" s="103" t="s">
        <v>118</v>
      </c>
      <c r="F45" s="104" t="s">
        <v>119</v>
      </c>
      <c r="G45" s="102" t="s">
        <v>52</v>
      </c>
      <c r="H45" s="105">
        <v>367</v>
      </c>
      <c r="I45" s="109"/>
      <c r="J45" s="106">
        <f t="shared" si="5"/>
        <v>0</v>
      </c>
      <c r="K45" s="105"/>
      <c r="L45" s="105">
        <f t="shared" si="6"/>
        <v>0</v>
      </c>
      <c r="M45" s="105"/>
      <c r="N45" s="105">
        <f t="shared" si="7"/>
        <v>0</v>
      </c>
      <c r="O45" s="106">
        <v>21</v>
      </c>
      <c r="P45" s="106">
        <f t="shared" si="8"/>
        <v>0</v>
      </c>
      <c r="Q45" s="106">
        <f t="shared" si="9"/>
        <v>0</v>
      </c>
      <c r="R45" s="68"/>
      <c r="S45" s="68"/>
    </row>
    <row r="46" spans="1:19" ht="11.25" outlineLevel="3">
      <c r="A46" s="99"/>
      <c r="B46" s="100"/>
      <c r="C46" s="101">
        <v>6</v>
      </c>
      <c r="D46" s="102" t="s">
        <v>46</v>
      </c>
      <c r="E46" s="103" t="s">
        <v>120</v>
      </c>
      <c r="F46" s="104" t="s">
        <v>121</v>
      </c>
      <c r="G46" s="102" t="s">
        <v>52</v>
      </c>
      <c r="H46" s="105">
        <v>367</v>
      </c>
      <c r="I46" s="109"/>
      <c r="J46" s="106">
        <f t="shared" si="5"/>
        <v>0</v>
      </c>
      <c r="K46" s="105"/>
      <c r="L46" s="105">
        <f t="shared" si="6"/>
        <v>0</v>
      </c>
      <c r="M46" s="105"/>
      <c r="N46" s="105">
        <f t="shared" si="7"/>
        <v>0</v>
      </c>
      <c r="O46" s="106">
        <v>21</v>
      </c>
      <c r="P46" s="106">
        <f t="shared" si="8"/>
        <v>0</v>
      </c>
      <c r="Q46" s="106">
        <f t="shared" si="9"/>
        <v>0</v>
      </c>
      <c r="R46" s="68"/>
      <c r="S46" s="68"/>
    </row>
    <row r="47" spans="1:19" ht="11.25" outlineLevel="3">
      <c r="A47" s="99"/>
      <c r="B47" s="100"/>
      <c r="C47" s="101">
        <v>7</v>
      </c>
      <c r="D47" s="102" t="s">
        <v>46</v>
      </c>
      <c r="E47" s="103" t="s">
        <v>122</v>
      </c>
      <c r="F47" s="104" t="s">
        <v>123</v>
      </c>
      <c r="G47" s="102" t="s">
        <v>52</v>
      </c>
      <c r="H47" s="105">
        <v>403.7</v>
      </c>
      <c r="I47" s="109"/>
      <c r="J47" s="106">
        <f t="shared" si="5"/>
        <v>0</v>
      </c>
      <c r="K47" s="105"/>
      <c r="L47" s="105">
        <f t="shared" si="6"/>
        <v>0</v>
      </c>
      <c r="M47" s="105"/>
      <c r="N47" s="105">
        <f t="shared" si="7"/>
        <v>0</v>
      </c>
      <c r="O47" s="106">
        <v>21</v>
      </c>
      <c r="P47" s="106">
        <f t="shared" si="8"/>
        <v>0</v>
      </c>
      <c r="Q47" s="106">
        <f t="shared" si="9"/>
        <v>0</v>
      </c>
      <c r="R47" s="68"/>
      <c r="S47" s="68"/>
    </row>
    <row r="48" spans="1:19" ht="11.25" outlineLevel="3">
      <c r="A48" s="99"/>
      <c r="B48" s="100"/>
      <c r="C48" s="101">
        <v>8</v>
      </c>
      <c r="D48" s="102" t="s">
        <v>46</v>
      </c>
      <c r="E48" s="103" t="s">
        <v>396</v>
      </c>
      <c r="F48" s="104" t="s">
        <v>397</v>
      </c>
      <c r="G48" s="102" t="s">
        <v>52</v>
      </c>
      <c r="H48" s="105">
        <v>43.2</v>
      </c>
      <c r="I48" s="109"/>
      <c r="J48" s="106">
        <f t="shared" si="5"/>
        <v>0</v>
      </c>
      <c r="K48" s="105">
        <v>0.09062</v>
      </c>
      <c r="L48" s="105">
        <f t="shared" si="6"/>
        <v>3.9147840000000005</v>
      </c>
      <c r="M48" s="105"/>
      <c r="N48" s="105">
        <f t="shared" si="7"/>
        <v>0</v>
      </c>
      <c r="O48" s="106">
        <v>21</v>
      </c>
      <c r="P48" s="106">
        <f t="shared" si="8"/>
        <v>0</v>
      </c>
      <c r="Q48" s="106">
        <f t="shared" si="9"/>
        <v>0</v>
      </c>
      <c r="R48" s="68"/>
      <c r="S48" s="68"/>
    </row>
    <row r="49" spans="1:19" ht="11.25" outlineLevel="3">
      <c r="A49" s="99"/>
      <c r="B49" s="100"/>
      <c r="C49" s="101">
        <v>9</v>
      </c>
      <c r="D49" s="102" t="s">
        <v>96</v>
      </c>
      <c r="E49" s="103" t="s">
        <v>126</v>
      </c>
      <c r="F49" s="104" t="s">
        <v>127</v>
      </c>
      <c r="G49" s="102" t="s">
        <v>52</v>
      </c>
      <c r="H49" s="105">
        <v>36.75</v>
      </c>
      <c r="I49" s="109"/>
      <c r="J49" s="106">
        <f t="shared" si="5"/>
        <v>0</v>
      </c>
      <c r="K49" s="105">
        <v>0.176</v>
      </c>
      <c r="L49" s="105">
        <f t="shared" si="6"/>
        <v>6.468</v>
      </c>
      <c r="M49" s="105"/>
      <c r="N49" s="105">
        <f t="shared" si="7"/>
        <v>0</v>
      </c>
      <c r="O49" s="106">
        <v>21</v>
      </c>
      <c r="P49" s="106">
        <f t="shared" si="8"/>
        <v>0</v>
      </c>
      <c r="Q49" s="106">
        <f t="shared" si="9"/>
        <v>0</v>
      </c>
      <c r="R49" s="68"/>
      <c r="S49" s="68"/>
    </row>
    <row r="50" spans="1:19" ht="11.25" outlineLevel="3">
      <c r="A50" s="99"/>
      <c r="B50" s="100"/>
      <c r="C50" s="101">
        <v>10</v>
      </c>
      <c r="D50" s="102" t="s">
        <v>96</v>
      </c>
      <c r="E50" s="103" t="s">
        <v>398</v>
      </c>
      <c r="F50" s="104" t="s">
        <v>399</v>
      </c>
      <c r="G50" s="102" t="s">
        <v>52</v>
      </c>
      <c r="H50" s="105">
        <v>8.61</v>
      </c>
      <c r="I50" s="109"/>
      <c r="J50" s="106">
        <f t="shared" si="5"/>
        <v>0</v>
      </c>
      <c r="K50" s="105">
        <v>0.175</v>
      </c>
      <c r="L50" s="105">
        <f t="shared" si="6"/>
        <v>1.5067499999999998</v>
      </c>
      <c r="M50" s="105"/>
      <c r="N50" s="105">
        <f t="shared" si="7"/>
        <v>0</v>
      </c>
      <c r="O50" s="106">
        <v>21</v>
      </c>
      <c r="P50" s="106">
        <f t="shared" si="8"/>
        <v>0</v>
      </c>
      <c r="Q50" s="106">
        <f t="shared" si="9"/>
        <v>0</v>
      </c>
      <c r="R50" s="68"/>
      <c r="S50" s="68"/>
    </row>
    <row r="51" spans="1:19" ht="11.25" outlineLevel="3">
      <c r="A51" s="99"/>
      <c r="B51" s="100"/>
      <c r="C51" s="101">
        <v>11</v>
      </c>
      <c r="D51" s="102" t="s">
        <v>46</v>
      </c>
      <c r="E51" s="103" t="s">
        <v>400</v>
      </c>
      <c r="F51" s="104" t="s">
        <v>401</v>
      </c>
      <c r="G51" s="102" t="s">
        <v>52</v>
      </c>
      <c r="H51" s="105">
        <v>43.2</v>
      </c>
      <c r="I51" s="109"/>
      <c r="J51" s="106">
        <f t="shared" si="5"/>
        <v>0</v>
      </c>
      <c r="K51" s="105"/>
      <c r="L51" s="105">
        <f t="shared" si="6"/>
        <v>0</v>
      </c>
      <c r="M51" s="105"/>
      <c r="N51" s="105">
        <f t="shared" si="7"/>
        <v>0</v>
      </c>
      <c r="O51" s="106">
        <v>21</v>
      </c>
      <c r="P51" s="106">
        <f t="shared" si="8"/>
        <v>0</v>
      </c>
      <c r="Q51" s="106">
        <f t="shared" si="9"/>
        <v>0</v>
      </c>
      <c r="R51" s="68"/>
      <c r="S51" s="68"/>
    </row>
    <row r="52" spans="1:19" ht="11.25" outlineLevel="3">
      <c r="A52" s="99"/>
      <c r="B52" s="100"/>
      <c r="C52" s="101">
        <v>12</v>
      </c>
      <c r="D52" s="102" t="s">
        <v>46</v>
      </c>
      <c r="E52" s="103" t="s">
        <v>402</v>
      </c>
      <c r="F52" s="104" t="s">
        <v>403</v>
      </c>
      <c r="G52" s="102" t="s">
        <v>52</v>
      </c>
      <c r="H52" s="105">
        <v>43.2</v>
      </c>
      <c r="I52" s="109"/>
      <c r="J52" s="106">
        <f t="shared" si="5"/>
        <v>0</v>
      </c>
      <c r="K52" s="105"/>
      <c r="L52" s="105">
        <f t="shared" si="6"/>
        <v>0</v>
      </c>
      <c r="M52" s="105"/>
      <c r="N52" s="105">
        <f t="shared" si="7"/>
        <v>0</v>
      </c>
      <c r="O52" s="106">
        <v>21</v>
      </c>
      <c r="P52" s="106">
        <f t="shared" si="8"/>
        <v>0</v>
      </c>
      <c r="Q52" s="106">
        <f t="shared" si="9"/>
        <v>0</v>
      </c>
      <c r="R52" s="68"/>
      <c r="S52" s="68"/>
    </row>
    <row r="53" spans="1:19" ht="11.25" outlineLevel="3">
      <c r="A53" s="99"/>
      <c r="B53" s="100"/>
      <c r="C53" s="101">
        <v>13</v>
      </c>
      <c r="D53" s="102" t="s">
        <v>46</v>
      </c>
      <c r="E53" s="103" t="s">
        <v>275</v>
      </c>
      <c r="F53" s="104" t="s">
        <v>276</v>
      </c>
      <c r="G53" s="102" t="s">
        <v>52</v>
      </c>
      <c r="H53" s="105">
        <v>47.52</v>
      </c>
      <c r="I53" s="109"/>
      <c r="J53" s="106">
        <f t="shared" si="5"/>
        <v>0</v>
      </c>
      <c r="K53" s="105"/>
      <c r="L53" s="105">
        <f t="shared" si="6"/>
        <v>0</v>
      </c>
      <c r="M53" s="105"/>
      <c r="N53" s="105">
        <f t="shared" si="7"/>
        <v>0</v>
      </c>
      <c r="O53" s="106">
        <v>21</v>
      </c>
      <c r="P53" s="106">
        <f t="shared" si="8"/>
        <v>0</v>
      </c>
      <c r="Q53" s="106">
        <f t="shared" si="9"/>
        <v>0</v>
      </c>
      <c r="R53" s="68"/>
      <c r="S53" s="68"/>
    </row>
    <row r="54" spans="1:19" ht="11.25" outlineLevel="3">
      <c r="A54" s="99"/>
      <c r="B54" s="100"/>
      <c r="C54" s="101">
        <v>14</v>
      </c>
      <c r="D54" s="102" t="s">
        <v>46</v>
      </c>
      <c r="E54" s="103" t="s">
        <v>134</v>
      </c>
      <c r="F54" s="104" t="s">
        <v>135</v>
      </c>
      <c r="G54" s="102" t="s">
        <v>52</v>
      </c>
      <c r="H54" s="105">
        <v>40</v>
      </c>
      <c r="I54" s="109"/>
      <c r="J54" s="106">
        <f t="shared" si="5"/>
        <v>0</v>
      </c>
      <c r="K54" s="105"/>
      <c r="L54" s="105">
        <f t="shared" si="6"/>
        <v>0</v>
      </c>
      <c r="M54" s="105"/>
      <c r="N54" s="105">
        <f t="shared" si="7"/>
        <v>0</v>
      </c>
      <c r="O54" s="106">
        <v>21</v>
      </c>
      <c r="P54" s="106">
        <f t="shared" si="8"/>
        <v>0</v>
      </c>
      <c r="Q54" s="106">
        <f t="shared" si="9"/>
        <v>0</v>
      </c>
      <c r="R54" s="68"/>
      <c r="S54" s="68"/>
    </row>
    <row r="55" spans="1:19" ht="11.25" outlineLevel="3">
      <c r="A55" s="99"/>
      <c r="B55" s="100"/>
      <c r="C55" s="101">
        <v>15</v>
      </c>
      <c r="D55" s="102" t="s">
        <v>46</v>
      </c>
      <c r="E55" s="103" t="s">
        <v>136</v>
      </c>
      <c r="F55" s="104" t="s">
        <v>137</v>
      </c>
      <c r="G55" s="102" t="s">
        <v>52</v>
      </c>
      <c r="H55" s="105">
        <v>40</v>
      </c>
      <c r="I55" s="109"/>
      <c r="J55" s="106">
        <f t="shared" si="5"/>
        <v>0</v>
      </c>
      <c r="K55" s="105"/>
      <c r="L55" s="105">
        <f t="shared" si="6"/>
        <v>0</v>
      </c>
      <c r="M55" s="105"/>
      <c r="N55" s="105">
        <f t="shared" si="7"/>
        <v>0</v>
      </c>
      <c r="O55" s="106">
        <v>21</v>
      </c>
      <c r="P55" s="106">
        <f t="shared" si="8"/>
        <v>0</v>
      </c>
      <c r="Q55" s="106">
        <f t="shared" si="9"/>
        <v>0</v>
      </c>
      <c r="R55" s="68"/>
      <c r="S55" s="68"/>
    </row>
    <row r="56" spans="1:19" ht="11.25" outlineLevel="3">
      <c r="A56" s="99"/>
      <c r="B56" s="100"/>
      <c r="C56" s="101">
        <v>16</v>
      </c>
      <c r="D56" s="102" t="s">
        <v>46</v>
      </c>
      <c r="E56" s="103" t="s">
        <v>138</v>
      </c>
      <c r="F56" s="104" t="s">
        <v>139</v>
      </c>
      <c r="G56" s="102" t="s">
        <v>52</v>
      </c>
      <c r="H56" s="105">
        <v>40</v>
      </c>
      <c r="I56" s="109"/>
      <c r="J56" s="106">
        <f t="shared" si="5"/>
        <v>0</v>
      </c>
      <c r="K56" s="105"/>
      <c r="L56" s="105">
        <f t="shared" si="6"/>
        <v>0</v>
      </c>
      <c r="M56" s="105"/>
      <c r="N56" s="105">
        <f t="shared" si="7"/>
        <v>0</v>
      </c>
      <c r="O56" s="106">
        <v>21</v>
      </c>
      <c r="P56" s="106">
        <f t="shared" si="8"/>
        <v>0</v>
      </c>
      <c r="Q56" s="106">
        <f t="shared" si="9"/>
        <v>0</v>
      </c>
      <c r="R56" s="68"/>
      <c r="S56" s="68"/>
    </row>
    <row r="57" spans="1:19" ht="11.25" outlineLevel="3">
      <c r="A57" s="99"/>
      <c r="B57" s="100"/>
      <c r="C57" s="101">
        <v>17</v>
      </c>
      <c r="D57" s="102" t="s">
        <v>46</v>
      </c>
      <c r="E57" s="103" t="s">
        <v>140</v>
      </c>
      <c r="F57" s="104" t="s">
        <v>141</v>
      </c>
      <c r="G57" s="102" t="s">
        <v>52</v>
      </c>
      <c r="H57" s="105">
        <v>40</v>
      </c>
      <c r="I57" s="109"/>
      <c r="J57" s="106">
        <f t="shared" si="5"/>
        <v>0</v>
      </c>
      <c r="K57" s="105"/>
      <c r="L57" s="105">
        <f t="shared" si="6"/>
        <v>0</v>
      </c>
      <c r="M57" s="105"/>
      <c r="N57" s="105">
        <f t="shared" si="7"/>
        <v>0</v>
      </c>
      <c r="O57" s="106">
        <v>21</v>
      </c>
      <c r="P57" s="106">
        <f t="shared" si="8"/>
        <v>0</v>
      </c>
      <c r="Q57" s="106">
        <f t="shared" si="9"/>
        <v>0</v>
      </c>
      <c r="R57" s="68"/>
      <c r="S57" s="68"/>
    </row>
    <row r="58" spans="1:19" ht="11.25" outlineLevel="3">
      <c r="A58" s="99"/>
      <c r="B58" s="100"/>
      <c r="C58" s="101">
        <v>18</v>
      </c>
      <c r="D58" s="102" t="s">
        <v>46</v>
      </c>
      <c r="E58" s="103" t="s">
        <v>142</v>
      </c>
      <c r="F58" s="104" t="s">
        <v>143</v>
      </c>
      <c r="G58" s="102" t="s">
        <v>52</v>
      </c>
      <c r="H58" s="105">
        <v>40</v>
      </c>
      <c r="I58" s="109"/>
      <c r="J58" s="106">
        <f t="shared" si="5"/>
        <v>0</v>
      </c>
      <c r="K58" s="105"/>
      <c r="L58" s="105">
        <f t="shared" si="6"/>
        <v>0</v>
      </c>
      <c r="M58" s="105"/>
      <c r="N58" s="105">
        <f t="shared" si="7"/>
        <v>0</v>
      </c>
      <c r="O58" s="106">
        <v>21</v>
      </c>
      <c r="P58" s="106">
        <f t="shared" si="8"/>
        <v>0</v>
      </c>
      <c r="Q58" s="106">
        <f t="shared" si="9"/>
        <v>0</v>
      </c>
      <c r="R58" s="68"/>
      <c r="S58" s="68"/>
    </row>
    <row r="59" spans="1:19" ht="11.25" outlineLevel="3">
      <c r="A59" s="99"/>
      <c r="B59" s="100"/>
      <c r="C59" s="101">
        <v>19</v>
      </c>
      <c r="D59" s="102" t="s">
        <v>46</v>
      </c>
      <c r="E59" s="103" t="s">
        <v>275</v>
      </c>
      <c r="F59" s="104" t="s">
        <v>276</v>
      </c>
      <c r="G59" s="102" t="s">
        <v>52</v>
      </c>
      <c r="H59" s="105">
        <v>44</v>
      </c>
      <c r="I59" s="109"/>
      <c r="J59" s="106">
        <f t="shared" si="5"/>
        <v>0</v>
      </c>
      <c r="K59" s="105"/>
      <c r="L59" s="105">
        <f t="shared" si="6"/>
        <v>0</v>
      </c>
      <c r="M59" s="105"/>
      <c r="N59" s="105">
        <f t="shared" si="7"/>
        <v>0</v>
      </c>
      <c r="O59" s="106">
        <v>21</v>
      </c>
      <c r="P59" s="106">
        <f t="shared" si="8"/>
        <v>0</v>
      </c>
      <c r="Q59" s="106">
        <f t="shared" si="9"/>
        <v>0</v>
      </c>
      <c r="R59" s="68"/>
      <c r="S59" s="68"/>
    </row>
    <row r="60" spans="1:19" ht="11.25" outlineLevel="3">
      <c r="A60" s="99"/>
      <c r="B60" s="100"/>
      <c r="C60" s="101">
        <v>20</v>
      </c>
      <c r="D60" s="102" t="s">
        <v>46</v>
      </c>
      <c r="E60" s="103" t="s">
        <v>275</v>
      </c>
      <c r="F60" s="104" t="s">
        <v>276</v>
      </c>
      <c r="G60" s="102" t="s">
        <v>52</v>
      </c>
      <c r="H60" s="105">
        <v>44</v>
      </c>
      <c r="I60" s="109"/>
      <c r="J60" s="106">
        <f t="shared" si="5"/>
        <v>0</v>
      </c>
      <c r="K60" s="105"/>
      <c r="L60" s="105">
        <f t="shared" si="6"/>
        <v>0</v>
      </c>
      <c r="M60" s="105"/>
      <c r="N60" s="105">
        <f t="shared" si="7"/>
        <v>0</v>
      </c>
      <c r="O60" s="106">
        <v>21</v>
      </c>
      <c r="P60" s="106">
        <f t="shared" si="8"/>
        <v>0</v>
      </c>
      <c r="Q60" s="106">
        <f t="shared" si="9"/>
        <v>0</v>
      </c>
      <c r="R60" s="68"/>
      <c r="S60" s="68"/>
    </row>
    <row r="61" spans="1:19" ht="11.25" outlineLevel="3">
      <c r="A61" s="99"/>
      <c r="B61" s="100"/>
      <c r="C61" s="101">
        <v>21</v>
      </c>
      <c r="D61" s="102" t="s">
        <v>46</v>
      </c>
      <c r="E61" s="103" t="s">
        <v>404</v>
      </c>
      <c r="F61" s="104" t="s">
        <v>405</v>
      </c>
      <c r="G61" s="102" t="s">
        <v>52</v>
      </c>
      <c r="H61" s="105">
        <v>44</v>
      </c>
      <c r="I61" s="109"/>
      <c r="J61" s="106">
        <f t="shared" si="5"/>
        <v>0</v>
      </c>
      <c r="K61" s="105"/>
      <c r="L61" s="105">
        <f t="shared" si="6"/>
        <v>0</v>
      </c>
      <c r="M61" s="105"/>
      <c r="N61" s="105">
        <f t="shared" si="7"/>
        <v>0</v>
      </c>
      <c r="O61" s="106">
        <v>21</v>
      </c>
      <c r="P61" s="106">
        <f t="shared" si="8"/>
        <v>0</v>
      </c>
      <c r="Q61" s="106">
        <f t="shared" si="9"/>
        <v>0</v>
      </c>
      <c r="R61" s="68"/>
      <c r="S61" s="68"/>
    </row>
    <row r="62" spans="1:19" ht="22.5" outlineLevel="3">
      <c r="A62" s="99"/>
      <c r="B62" s="100"/>
      <c r="C62" s="101">
        <v>22</v>
      </c>
      <c r="D62" s="102" t="s">
        <v>46</v>
      </c>
      <c r="E62" s="103" t="s">
        <v>406</v>
      </c>
      <c r="F62" s="104" t="s">
        <v>407</v>
      </c>
      <c r="G62" s="102" t="s">
        <v>52</v>
      </c>
      <c r="H62" s="105">
        <v>95.5</v>
      </c>
      <c r="I62" s="109"/>
      <c r="J62" s="106">
        <f t="shared" si="5"/>
        <v>0</v>
      </c>
      <c r="K62" s="105">
        <v>0.12966</v>
      </c>
      <c r="L62" s="105">
        <f t="shared" si="6"/>
        <v>12.38253</v>
      </c>
      <c r="M62" s="105"/>
      <c r="N62" s="105">
        <f t="shared" si="7"/>
        <v>0</v>
      </c>
      <c r="O62" s="106">
        <v>21</v>
      </c>
      <c r="P62" s="106">
        <f t="shared" si="8"/>
        <v>0</v>
      </c>
      <c r="Q62" s="106">
        <f t="shared" si="9"/>
        <v>0</v>
      </c>
      <c r="R62" s="68"/>
      <c r="S62" s="68"/>
    </row>
    <row r="63" spans="1:19" ht="22.5" outlineLevel="3">
      <c r="A63" s="99"/>
      <c r="B63" s="100"/>
      <c r="C63" s="101">
        <v>23</v>
      </c>
      <c r="D63" s="102" t="s">
        <v>46</v>
      </c>
      <c r="E63" s="103" t="s">
        <v>408</v>
      </c>
      <c r="F63" s="104" t="s">
        <v>409</v>
      </c>
      <c r="G63" s="102" t="s">
        <v>52</v>
      </c>
      <c r="H63" s="105">
        <v>95.5</v>
      </c>
      <c r="I63" s="109"/>
      <c r="J63" s="106">
        <f t="shared" si="5"/>
        <v>0</v>
      </c>
      <c r="K63" s="105">
        <v>0.26376</v>
      </c>
      <c r="L63" s="105">
        <f t="shared" si="6"/>
        <v>25.18908</v>
      </c>
      <c r="M63" s="105"/>
      <c r="N63" s="105">
        <f t="shared" si="7"/>
        <v>0</v>
      </c>
      <c r="O63" s="106">
        <v>21</v>
      </c>
      <c r="P63" s="106">
        <f t="shared" si="8"/>
        <v>0</v>
      </c>
      <c r="Q63" s="106">
        <f t="shared" si="9"/>
        <v>0</v>
      </c>
      <c r="R63" s="68"/>
      <c r="S63" s="68"/>
    </row>
    <row r="64" spans="1:19" ht="22.5" outlineLevel="3">
      <c r="A64" s="99"/>
      <c r="B64" s="100"/>
      <c r="C64" s="101">
        <v>24</v>
      </c>
      <c r="D64" s="102" t="s">
        <v>46</v>
      </c>
      <c r="E64" s="103" t="s">
        <v>410</v>
      </c>
      <c r="F64" s="104" t="s">
        <v>411</v>
      </c>
      <c r="G64" s="102" t="s">
        <v>52</v>
      </c>
      <c r="H64" s="105">
        <v>95.5</v>
      </c>
      <c r="I64" s="109"/>
      <c r="J64" s="106">
        <f t="shared" si="5"/>
        <v>0</v>
      </c>
      <c r="K64" s="105">
        <v>0.37536</v>
      </c>
      <c r="L64" s="105">
        <f t="shared" si="6"/>
        <v>35.846880000000006</v>
      </c>
      <c r="M64" s="105"/>
      <c r="N64" s="105">
        <f t="shared" si="7"/>
        <v>0</v>
      </c>
      <c r="O64" s="106">
        <v>21</v>
      </c>
      <c r="P64" s="106">
        <f t="shared" si="8"/>
        <v>0</v>
      </c>
      <c r="Q64" s="106">
        <f t="shared" si="9"/>
        <v>0</v>
      </c>
      <c r="R64" s="68"/>
      <c r="S64" s="68"/>
    </row>
    <row r="65" spans="1:19" ht="11.25" outlineLevel="3">
      <c r="A65" s="99"/>
      <c r="B65" s="100"/>
      <c r="C65" s="101">
        <v>25</v>
      </c>
      <c r="D65" s="102" t="s">
        <v>46</v>
      </c>
      <c r="E65" s="103" t="s">
        <v>412</v>
      </c>
      <c r="F65" s="104" t="s">
        <v>413</v>
      </c>
      <c r="G65" s="102" t="s">
        <v>52</v>
      </c>
      <c r="H65" s="105">
        <v>95.5</v>
      </c>
      <c r="I65" s="109"/>
      <c r="J65" s="106">
        <f t="shared" si="5"/>
        <v>0</v>
      </c>
      <c r="K65" s="105">
        <v>0.345</v>
      </c>
      <c r="L65" s="105">
        <f t="shared" si="6"/>
        <v>32.9475</v>
      </c>
      <c r="M65" s="105"/>
      <c r="N65" s="105">
        <f t="shared" si="7"/>
        <v>0</v>
      </c>
      <c r="O65" s="106">
        <v>21</v>
      </c>
      <c r="P65" s="106">
        <f t="shared" si="8"/>
        <v>0</v>
      </c>
      <c r="Q65" s="106">
        <f t="shared" si="9"/>
        <v>0</v>
      </c>
      <c r="R65" s="68"/>
      <c r="S65" s="68"/>
    </row>
    <row r="66" spans="1:19" ht="11.25" outlineLevel="3">
      <c r="A66" s="99"/>
      <c r="B66" s="100"/>
      <c r="C66" s="101">
        <v>26</v>
      </c>
      <c r="D66" s="102" t="s">
        <v>46</v>
      </c>
      <c r="E66" s="103" t="s">
        <v>144</v>
      </c>
      <c r="F66" s="104" t="s">
        <v>145</v>
      </c>
      <c r="G66" s="102" t="s">
        <v>55</v>
      </c>
      <c r="H66" s="105">
        <v>191</v>
      </c>
      <c r="I66" s="109"/>
      <c r="J66" s="106">
        <f t="shared" si="5"/>
        <v>0</v>
      </c>
      <c r="K66" s="105">
        <v>0.0036</v>
      </c>
      <c r="L66" s="105">
        <f t="shared" si="6"/>
        <v>0.6876</v>
      </c>
      <c r="M66" s="105"/>
      <c r="N66" s="105">
        <f t="shared" si="7"/>
        <v>0</v>
      </c>
      <c r="O66" s="106">
        <v>21</v>
      </c>
      <c r="P66" s="106">
        <f t="shared" si="8"/>
        <v>0</v>
      </c>
      <c r="Q66" s="106">
        <f t="shared" si="9"/>
        <v>0</v>
      </c>
      <c r="R66" s="68"/>
      <c r="S66" s="68"/>
    </row>
    <row r="67" spans="2:17" ht="8.25" outlineLevel="3">
      <c r="B67" s="57"/>
      <c r="C67" s="57"/>
      <c r="D67" s="57"/>
      <c r="E67" s="57"/>
      <c r="F67" s="57"/>
      <c r="G67" s="57"/>
      <c r="H67" s="57"/>
      <c r="I67" s="68"/>
      <c r="J67" s="68"/>
      <c r="K67" s="57"/>
      <c r="L67" s="57"/>
      <c r="M67" s="57"/>
      <c r="N67" s="57"/>
      <c r="O67" s="57"/>
      <c r="P67" s="68"/>
      <c r="Q67" s="68"/>
    </row>
    <row r="68" spans="1:19" ht="11.25" outlineLevel="2">
      <c r="A68" s="89" t="s">
        <v>25</v>
      </c>
      <c r="B68" s="90">
        <v>3</v>
      </c>
      <c r="C68" s="91"/>
      <c r="D68" s="92" t="s">
        <v>45</v>
      </c>
      <c r="E68" s="92"/>
      <c r="F68" s="93" t="s">
        <v>26</v>
      </c>
      <c r="G68" s="92"/>
      <c r="H68" s="94"/>
      <c r="I68" s="95"/>
      <c r="J68" s="96">
        <f>SUBTOTAL(9,J69:J70)</f>
        <v>0</v>
      </c>
      <c r="K68" s="94"/>
      <c r="L68" s="97">
        <f>SUBTOTAL(9,L69:L70)</f>
        <v>0.9332400000000001</v>
      </c>
      <c r="M68" s="94"/>
      <c r="N68" s="97">
        <f>SUBTOTAL(9,N69:N70)</f>
        <v>0</v>
      </c>
      <c r="O68" s="98"/>
      <c r="P68" s="96">
        <f>SUBTOTAL(9,P69:P70)</f>
        <v>0</v>
      </c>
      <c r="Q68" s="96">
        <f>SUBTOTAL(9,Q69:Q70)</f>
        <v>0</v>
      </c>
      <c r="R68" s="68"/>
      <c r="S68" s="68"/>
    </row>
    <row r="69" spans="1:19" ht="22.5" outlineLevel="3">
      <c r="A69" s="99"/>
      <c r="B69" s="100"/>
      <c r="C69" s="101">
        <v>1</v>
      </c>
      <c r="D69" s="102" t="s">
        <v>46</v>
      </c>
      <c r="E69" s="103" t="s">
        <v>148</v>
      </c>
      <c r="F69" s="104" t="s">
        <v>149</v>
      </c>
      <c r="G69" s="102" t="s">
        <v>49</v>
      </c>
      <c r="H69" s="105">
        <v>3</v>
      </c>
      <c r="I69" s="109"/>
      <c r="J69" s="106">
        <f>H69*I69</f>
        <v>0</v>
      </c>
      <c r="K69" s="105">
        <v>0.31108</v>
      </c>
      <c r="L69" s="105">
        <f>H69*K69</f>
        <v>0.9332400000000001</v>
      </c>
      <c r="M69" s="105"/>
      <c r="N69" s="105">
        <f>H69*M69</f>
        <v>0</v>
      </c>
      <c r="O69" s="106">
        <v>21</v>
      </c>
      <c r="P69" s="106">
        <f>J69*(O69/100)</f>
        <v>0</v>
      </c>
      <c r="Q69" s="106">
        <f>J69+P69</f>
        <v>0</v>
      </c>
      <c r="R69" s="68"/>
      <c r="S69" s="68"/>
    </row>
    <row r="70" spans="2:17" ht="8.25" outlineLevel="3">
      <c r="B70" s="57"/>
      <c r="C70" s="57"/>
      <c r="D70" s="57"/>
      <c r="E70" s="57"/>
      <c r="F70" s="57"/>
      <c r="G70" s="57"/>
      <c r="H70" s="57"/>
      <c r="I70" s="68"/>
      <c r="J70" s="68"/>
      <c r="K70" s="57"/>
      <c r="L70" s="57"/>
      <c r="M70" s="57"/>
      <c r="N70" s="57"/>
      <c r="O70" s="57"/>
      <c r="P70" s="68"/>
      <c r="Q70" s="68"/>
    </row>
    <row r="71" spans="1:19" ht="11.25" outlineLevel="2">
      <c r="A71" s="89" t="s">
        <v>27</v>
      </c>
      <c r="B71" s="90">
        <v>3</v>
      </c>
      <c r="C71" s="91"/>
      <c r="D71" s="92" t="s">
        <v>45</v>
      </c>
      <c r="E71" s="92"/>
      <c r="F71" s="93" t="s">
        <v>28</v>
      </c>
      <c r="G71" s="92"/>
      <c r="H71" s="94"/>
      <c r="I71" s="95"/>
      <c r="J71" s="96">
        <f>SUBTOTAL(9,J72:J96)</f>
        <v>0</v>
      </c>
      <c r="K71" s="94"/>
      <c r="L71" s="97">
        <f>SUBTOTAL(9,L72:L96)</f>
        <v>161.97930739999998</v>
      </c>
      <c r="M71" s="94"/>
      <c r="N71" s="97">
        <f>SUBTOTAL(9,N72:N96)</f>
        <v>65.086</v>
      </c>
      <c r="O71" s="98"/>
      <c r="P71" s="96">
        <f>SUBTOTAL(9,P72:P96)</f>
        <v>0</v>
      </c>
      <c r="Q71" s="96">
        <f>SUBTOTAL(9,Q72:Q96)</f>
        <v>0</v>
      </c>
      <c r="R71" s="68"/>
      <c r="S71" s="68"/>
    </row>
    <row r="72" spans="1:19" ht="11.25" outlineLevel="3">
      <c r="A72" s="99"/>
      <c r="B72" s="100"/>
      <c r="C72" s="101">
        <v>1</v>
      </c>
      <c r="D72" s="102" t="s">
        <v>46</v>
      </c>
      <c r="E72" s="103" t="s">
        <v>152</v>
      </c>
      <c r="F72" s="104" t="s">
        <v>153</v>
      </c>
      <c r="G72" s="102" t="s">
        <v>55</v>
      </c>
      <c r="H72" s="105">
        <v>191</v>
      </c>
      <c r="I72" s="109"/>
      <c r="J72" s="106">
        <f aca="true" t="shared" si="10" ref="J72:J95">H72*I72</f>
        <v>0</v>
      </c>
      <c r="K72" s="105"/>
      <c r="L72" s="105">
        <f aca="true" t="shared" si="11" ref="L72:L95">H72*K72</f>
        <v>0</v>
      </c>
      <c r="M72" s="105"/>
      <c r="N72" s="105">
        <f aca="true" t="shared" si="12" ref="N72:N95">H72*M72</f>
        <v>0</v>
      </c>
      <c r="O72" s="106">
        <v>21</v>
      </c>
      <c r="P72" s="106">
        <f aca="true" t="shared" si="13" ref="P72:P95">J72*(O72/100)</f>
        <v>0</v>
      </c>
      <c r="Q72" s="106">
        <f aca="true" t="shared" si="14" ref="Q72:Q95">J72+P72</f>
        <v>0</v>
      </c>
      <c r="R72" s="68"/>
      <c r="S72" s="68"/>
    </row>
    <row r="73" spans="1:19" ht="11.25" outlineLevel="3">
      <c r="A73" s="99"/>
      <c r="B73" s="100"/>
      <c r="C73" s="101">
        <v>2</v>
      </c>
      <c r="D73" s="102" t="s">
        <v>46</v>
      </c>
      <c r="E73" s="103" t="s">
        <v>154</v>
      </c>
      <c r="F73" s="104" t="s">
        <v>155</v>
      </c>
      <c r="G73" s="102" t="s">
        <v>70</v>
      </c>
      <c r="H73" s="105">
        <v>32.5</v>
      </c>
      <c r="I73" s="109"/>
      <c r="J73" s="106">
        <f t="shared" si="10"/>
        <v>0</v>
      </c>
      <c r="K73" s="105"/>
      <c r="L73" s="105">
        <f t="shared" si="11"/>
        <v>0</v>
      </c>
      <c r="M73" s="105">
        <v>2</v>
      </c>
      <c r="N73" s="105">
        <f t="shared" si="12"/>
        <v>65</v>
      </c>
      <c r="O73" s="106">
        <v>21</v>
      </c>
      <c r="P73" s="106">
        <f t="shared" si="13"/>
        <v>0</v>
      </c>
      <c r="Q73" s="106">
        <f t="shared" si="14"/>
        <v>0</v>
      </c>
      <c r="R73" s="68"/>
      <c r="S73" s="68"/>
    </row>
    <row r="74" spans="1:19" ht="11.25" outlineLevel="3">
      <c r="A74" s="99"/>
      <c r="B74" s="100"/>
      <c r="C74" s="101">
        <v>3</v>
      </c>
      <c r="D74" s="102" t="s">
        <v>46</v>
      </c>
      <c r="E74" s="103" t="s">
        <v>156</v>
      </c>
      <c r="F74" s="104" t="s">
        <v>157</v>
      </c>
      <c r="G74" s="102" t="s">
        <v>49</v>
      </c>
      <c r="H74" s="105">
        <v>1</v>
      </c>
      <c r="I74" s="109"/>
      <c r="J74" s="106">
        <f t="shared" si="10"/>
        <v>0</v>
      </c>
      <c r="K74" s="105"/>
      <c r="L74" s="105">
        <f t="shared" si="11"/>
        <v>0</v>
      </c>
      <c r="M74" s="105">
        <v>0.082</v>
      </c>
      <c r="N74" s="105">
        <f t="shared" si="12"/>
        <v>0.082</v>
      </c>
      <c r="O74" s="106">
        <v>21</v>
      </c>
      <c r="P74" s="106">
        <f t="shared" si="13"/>
        <v>0</v>
      </c>
      <c r="Q74" s="106">
        <f t="shared" si="14"/>
        <v>0</v>
      </c>
      <c r="R74" s="68"/>
      <c r="S74" s="68"/>
    </row>
    <row r="75" spans="1:19" ht="11.25" outlineLevel="3">
      <c r="A75" s="99"/>
      <c r="B75" s="100"/>
      <c r="C75" s="101">
        <v>4</v>
      </c>
      <c r="D75" s="102" t="s">
        <v>46</v>
      </c>
      <c r="E75" s="103" t="s">
        <v>158</v>
      </c>
      <c r="F75" s="104" t="s">
        <v>159</v>
      </c>
      <c r="G75" s="102" t="s">
        <v>49</v>
      </c>
      <c r="H75" s="105">
        <v>1</v>
      </c>
      <c r="I75" s="109"/>
      <c r="J75" s="106">
        <f t="shared" si="10"/>
        <v>0</v>
      </c>
      <c r="K75" s="105"/>
      <c r="L75" s="105">
        <f t="shared" si="11"/>
        <v>0</v>
      </c>
      <c r="M75" s="105">
        <v>0.004</v>
      </c>
      <c r="N75" s="105">
        <f t="shared" si="12"/>
        <v>0.004</v>
      </c>
      <c r="O75" s="106">
        <v>21</v>
      </c>
      <c r="P75" s="106">
        <f t="shared" si="13"/>
        <v>0</v>
      </c>
      <c r="Q75" s="106">
        <f t="shared" si="14"/>
        <v>0</v>
      </c>
      <c r="R75" s="68"/>
      <c r="S75" s="68"/>
    </row>
    <row r="76" spans="1:19" ht="11.25" outlineLevel="3">
      <c r="A76" s="99"/>
      <c r="B76" s="100"/>
      <c r="C76" s="101">
        <v>5</v>
      </c>
      <c r="D76" s="102" t="s">
        <v>46</v>
      </c>
      <c r="E76" s="103" t="s">
        <v>160</v>
      </c>
      <c r="F76" s="104" t="s">
        <v>161</v>
      </c>
      <c r="G76" s="102" t="s">
        <v>49</v>
      </c>
      <c r="H76" s="105">
        <v>2</v>
      </c>
      <c r="I76" s="109"/>
      <c r="J76" s="106">
        <f t="shared" si="10"/>
        <v>0</v>
      </c>
      <c r="K76" s="105">
        <v>0.11276</v>
      </c>
      <c r="L76" s="105">
        <f t="shared" si="11"/>
        <v>0.22552</v>
      </c>
      <c r="M76" s="105"/>
      <c r="N76" s="105">
        <f t="shared" si="12"/>
        <v>0</v>
      </c>
      <c r="O76" s="106">
        <v>21</v>
      </c>
      <c r="P76" s="106">
        <f t="shared" si="13"/>
        <v>0</v>
      </c>
      <c r="Q76" s="106">
        <f t="shared" si="14"/>
        <v>0</v>
      </c>
      <c r="R76" s="68"/>
      <c r="S76" s="68"/>
    </row>
    <row r="77" spans="1:19" ht="11.25" outlineLevel="3">
      <c r="A77" s="99"/>
      <c r="B77" s="100"/>
      <c r="C77" s="101">
        <v>6</v>
      </c>
      <c r="D77" s="102" t="s">
        <v>96</v>
      </c>
      <c r="E77" s="103" t="s">
        <v>162</v>
      </c>
      <c r="F77" s="104" t="s">
        <v>163</v>
      </c>
      <c r="G77" s="102" t="s">
        <v>49</v>
      </c>
      <c r="H77" s="105">
        <v>2</v>
      </c>
      <c r="I77" s="109"/>
      <c r="J77" s="106">
        <f t="shared" si="10"/>
        <v>0</v>
      </c>
      <c r="K77" s="105">
        <v>0.0033</v>
      </c>
      <c r="L77" s="105">
        <f t="shared" si="11"/>
        <v>0.0066</v>
      </c>
      <c r="M77" s="105"/>
      <c r="N77" s="105">
        <f t="shared" si="12"/>
        <v>0</v>
      </c>
      <c r="O77" s="106">
        <v>21</v>
      </c>
      <c r="P77" s="106">
        <f t="shared" si="13"/>
        <v>0</v>
      </c>
      <c r="Q77" s="106">
        <f t="shared" si="14"/>
        <v>0</v>
      </c>
      <c r="R77" s="68"/>
      <c r="S77" s="68"/>
    </row>
    <row r="78" spans="1:19" ht="11.25" outlineLevel="3">
      <c r="A78" s="99"/>
      <c r="B78" s="100"/>
      <c r="C78" s="101">
        <v>7</v>
      </c>
      <c r="D78" s="102" t="s">
        <v>96</v>
      </c>
      <c r="E78" s="103" t="s">
        <v>164</v>
      </c>
      <c r="F78" s="104" t="s">
        <v>165</v>
      </c>
      <c r="G78" s="102" t="s">
        <v>49</v>
      </c>
      <c r="H78" s="105">
        <v>2</v>
      </c>
      <c r="I78" s="109"/>
      <c r="J78" s="106">
        <f t="shared" si="10"/>
        <v>0</v>
      </c>
      <c r="K78" s="105">
        <v>0.0065</v>
      </c>
      <c r="L78" s="105">
        <f t="shared" si="11"/>
        <v>0.013</v>
      </c>
      <c r="M78" s="105"/>
      <c r="N78" s="105">
        <f t="shared" si="12"/>
        <v>0</v>
      </c>
      <c r="O78" s="106">
        <v>21</v>
      </c>
      <c r="P78" s="106">
        <f t="shared" si="13"/>
        <v>0</v>
      </c>
      <c r="Q78" s="106">
        <f t="shared" si="14"/>
        <v>0</v>
      </c>
      <c r="R78" s="68"/>
      <c r="S78" s="68"/>
    </row>
    <row r="79" spans="1:19" ht="11.25" outlineLevel="3">
      <c r="A79" s="99"/>
      <c r="B79" s="100"/>
      <c r="C79" s="101">
        <v>8</v>
      </c>
      <c r="D79" s="102" t="s">
        <v>96</v>
      </c>
      <c r="E79" s="103" t="s">
        <v>166</v>
      </c>
      <c r="F79" s="104" t="s">
        <v>167</v>
      </c>
      <c r="G79" s="102" t="s">
        <v>49</v>
      </c>
      <c r="H79" s="105">
        <v>2</v>
      </c>
      <c r="I79" s="109"/>
      <c r="J79" s="106">
        <f t="shared" si="10"/>
        <v>0</v>
      </c>
      <c r="K79" s="105">
        <v>0.00015</v>
      </c>
      <c r="L79" s="105">
        <f t="shared" si="11"/>
        <v>0.0003</v>
      </c>
      <c r="M79" s="105"/>
      <c r="N79" s="105">
        <f t="shared" si="12"/>
        <v>0</v>
      </c>
      <c r="O79" s="106">
        <v>21</v>
      </c>
      <c r="P79" s="106">
        <f t="shared" si="13"/>
        <v>0</v>
      </c>
      <c r="Q79" s="106">
        <f t="shared" si="14"/>
        <v>0</v>
      </c>
      <c r="R79" s="68"/>
      <c r="S79" s="68"/>
    </row>
    <row r="80" spans="1:19" ht="11.25" outlineLevel="3">
      <c r="A80" s="99"/>
      <c r="B80" s="100"/>
      <c r="C80" s="101">
        <v>9</v>
      </c>
      <c r="D80" s="102" t="s">
        <v>46</v>
      </c>
      <c r="E80" s="103" t="s">
        <v>168</v>
      </c>
      <c r="F80" s="104" t="s">
        <v>169</v>
      </c>
      <c r="G80" s="102" t="s">
        <v>49</v>
      </c>
      <c r="H80" s="105">
        <v>2</v>
      </c>
      <c r="I80" s="109"/>
      <c r="J80" s="106">
        <f t="shared" si="10"/>
        <v>0</v>
      </c>
      <c r="K80" s="105">
        <v>0.0007</v>
      </c>
      <c r="L80" s="105">
        <f t="shared" si="11"/>
        <v>0.0014</v>
      </c>
      <c r="M80" s="105"/>
      <c r="N80" s="105">
        <f t="shared" si="12"/>
        <v>0</v>
      </c>
      <c r="O80" s="106">
        <v>21</v>
      </c>
      <c r="P80" s="106">
        <f t="shared" si="13"/>
        <v>0</v>
      </c>
      <c r="Q80" s="106">
        <f t="shared" si="14"/>
        <v>0</v>
      </c>
      <c r="R80" s="68"/>
      <c r="S80" s="68"/>
    </row>
    <row r="81" spans="1:19" ht="11.25" outlineLevel="3">
      <c r="A81" s="99"/>
      <c r="B81" s="100"/>
      <c r="C81" s="101">
        <v>10</v>
      </c>
      <c r="D81" s="102" t="s">
        <v>96</v>
      </c>
      <c r="E81" s="103" t="s">
        <v>170</v>
      </c>
      <c r="F81" s="104" t="s">
        <v>171</v>
      </c>
      <c r="G81" s="102" t="s">
        <v>49</v>
      </c>
      <c r="H81" s="105">
        <v>2</v>
      </c>
      <c r="I81" s="109"/>
      <c r="J81" s="106">
        <f t="shared" si="10"/>
        <v>0</v>
      </c>
      <c r="K81" s="105">
        <v>0.0026</v>
      </c>
      <c r="L81" s="105">
        <f t="shared" si="11"/>
        <v>0.0052</v>
      </c>
      <c r="M81" s="105"/>
      <c r="N81" s="105">
        <f t="shared" si="12"/>
        <v>0</v>
      </c>
      <c r="O81" s="106">
        <v>21</v>
      </c>
      <c r="P81" s="106">
        <f t="shared" si="13"/>
        <v>0</v>
      </c>
      <c r="Q81" s="106">
        <f t="shared" si="14"/>
        <v>0</v>
      </c>
      <c r="R81" s="68"/>
      <c r="S81" s="68"/>
    </row>
    <row r="82" spans="1:19" ht="11.25" outlineLevel="3">
      <c r="A82" s="99"/>
      <c r="B82" s="100"/>
      <c r="C82" s="101">
        <v>11</v>
      </c>
      <c r="D82" s="102" t="s">
        <v>46</v>
      </c>
      <c r="E82" s="103" t="s">
        <v>178</v>
      </c>
      <c r="F82" s="104" t="s">
        <v>179</v>
      </c>
      <c r="G82" s="102" t="s">
        <v>55</v>
      </c>
      <c r="H82" s="105">
        <v>42</v>
      </c>
      <c r="I82" s="109"/>
      <c r="J82" s="106">
        <f t="shared" si="10"/>
        <v>0</v>
      </c>
      <c r="K82" s="105">
        <v>0.00033</v>
      </c>
      <c r="L82" s="105">
        <f t="shared" si="11"/>
        <v>0.01386</v>
      </c>
      <c r="M82" s="105"/>
      <c r="N82" s="105">
        <f t="shared" si="12"/>
        <v>0</v>
      </c>
      <c r="O82" s="106">
        <v>21</v>
      </c>
      <c r="P82" s="106">
        <f t="shared" si="13"/>
        <v>0</v>
      </c>
      <c r="Q82" s="106">
        <f t="shared" si="14"/>
        <v>0</v>
      </c>
      <c r="R82" s="68"/>
      <c r="S82" s="68"/>
    </row>
    <row r="83" spans="1:19" ht="11.25" outlineLevel="3">
      <c r="A83" s="99"/>
      <c r="B83" s="100"/>
      <c r="C83" s="101">
        <v>12</v>
      </c>
      <c r="D83" s="102" t="s">
        <v>46</v>
      </c>
      <c r="E83" s="103" t="s">
        <v>180</v>
      </c>
      <c r="F83" s="104" t="s">
        <v>181</v>
      </c>
      <c r="G83" s="102" t="s">
        <v>55</v>
      </c>
      <c r="H83" s="105">
        <v>9</v>
      </c>
      <c r="I83" s="109"/>
      <c r="J83" s="106">
        <f t="shared" si="10"/>
        <v>0</v>
      </c>
      <c r="K83" s="105">
        <v>0.00011</v>
      </c>
      <c r="L83" s="105">
        <f t="shared" si="11"/>
        <v>0.00099</v>
      </c>
      <c r="M83" s="105"/>
      <c r="N83" s="105">
        <f t="shared" si="12"/>
        <v>0</v>
      </c>
      <c r="O83" s="106">
        <v>21</v>
      </c>
      <c r="P83" s="106">
        <f t="shared" si="13"/>
        <v>0</v>
      </c>
      <c r="Q83" s="106">
        <f t="shared" si="14"/>
        <v>0</v>
      </c>
      <c r="R83" s="68"/>
      <c r="S83" s="68"/>
    </row>
    <row r="84" spans="1:19" ht="11.25" outlineLevel="3">
      <c r="A84" s="99"/>
      <c r="B84" s="100"/>
      <c r="C84" s="101">
        <v>13</v>
      </c>
      <c r="D84" s="102" t="s">
        <v>46</v>
      </c>
      <c r="E84" s="103" t="s">
        <v>182</v>
      </c>
      <c r="F84" s="104" t="s">
        <v>183</v>
      </c>
      <c r="G84" s="102" t="s">
        <v>55</v>
      </c>
      <c r="H84" s="105">
        <v>51</v>
      </c>
      <c r="I84" s="109"/>
      <c r="J84" s="106">
        <f t="shared" si="10"/>
        <v>0</v>
      </c>
      <c r="K84" s="105"/>
      <c r="L84" s="105">
        <f t="shared" si="11"/>
        <v>0</v>
      </c>
      <c r="M84" s="105"/>
      <c r="N84" s="105">
        <f t="shared" si="12"/>
        <v>0</v>
      </c>
      <c r="O84" s="106">
        <v>21</v>
      </c>
      <c r="P84" s="106">
        <f t="shared" si="13"/>
        <v>0</v>
      </c>
      <c r="Q84" s="106">
        <f t="shared" si="14"/>
        <v>0</v>
      </c>
      <c r="R84" s="68"/>
      <c r="S84" s="68"/>
    </row>
    <row r="85" spans="1:19" ht="11.25" outlineLevel="3">
      <c r="A85" s="99"/>
      <c r="B85" s="100"/>
      <c r="C85" s="101">
        <v>14</v>
      </c>
      <c r="D85" s="102" t="s">
        <v>46</v>
      </c>
      <c r="E85" s="103" t="s">
        <v>184</v>
      </c>
      <c r="F85" s="104" t="s">
        <v>185</v>
      </c>
      <c r="G85" s="102" t="s">
        <v>52</v>
      </c>
      <c r="H85" s="105">
        <v>40</v>
      </c>
      <c r="I85" s="109"/>
      <c r="J85" s="106">
        <f t="shared" si="10"/>
        <v>0</v>
      </c>
      <c r="K85" s="105">
        <v>0.0026</v>
      </c>
      <c r="L85" s="105">
        <f t="shared" si="11"/>
        <v>0.104</v>
      </c>
      <c r="M85" s="105"/>
      <c r="N85" s="105">
        <f t="shared" si="12"/>
        <v>0</v>
      </c>
      <c r="O85" s="106">
        <v>21</v>
      </c>
      <c r="P85" s="106">
        <f t="shared" si="13"/>
        <v>0</v>
      </c>
      <c r="Q85" s="106">
        <f t="shared" si="14"/>
        <v>0</v>
      </c>
      <c r="R85" s="68"/>
      <c r="S85" s="68"/>
    </row>
    <row r="86" spans="1:19" ht="11.25" outlineLevel="3">
      <c r="A86" s="99"/>
      <c r="B86" s="100"/>
      <c r="C86" s="101">
        <v>15</v>
      </c>
      <c r="D86" s="102" t="s">
        <v>46</v>
      </c>
      <c r="E86" s="103" t="s">
        <v>414</v>
      </c>
      <c r="F86" s="104" t="s">
        <v>415</v>
      </c>
      <c r="G86" s="102" t="s">
        <v>52</v>
      </c>
      <c r="H86" s="105">
        <v>40</v>
      </c>
      <c r="I86" s="109"/>
      <c r="J86" s="106">
        <f t="shared" si="10"/>
        <v>0</v>
      </c>
      <c r="K86" s="105">
        <v>7E-05</v>
      </c>
      <c r="L86" s="105">
        <f t="shared" si="11"/>
        <v>0.0027999999999999995</v>
      </c>
      <c r="M86" s="105"/>
      <c r="N86" s="105">
        <f t="shared" si="12"/>
        <v>0</v>
      </c>
      <c r="O86" s="106">
        <v>21</v>
      </c>
      <c r="P86" s="106">
        <f t="shared" si="13"/>
        <v>0</v>
      </c>
      <c r="Q86" s="106">
        <f t="shared" si="14"/>
        <v>0</v>
      </c>
      <c r="R86" s="68"/>
      <c r="S86" s="68"/>
    </row>
    <row r="87" spans="1:19" ht="11.25" outlineLevel="3">
      <c r="A87" s="99"/>
      <c r="B87" s="100"/>
      <c r="C87" s="101">
        <v>16</v>
      </c>
      <c r="D87" s="102" t="s">
        <v>46</v>
      </c>
      <c r="E87" s="103" t="s">
        <v>184</v>
      </c>
      <c r="F87" s="104" t="s">
        <v>185</v>
      </c>
      <c r="G87" s="102" t="s">
        <v>52</v>
      </c>
      <c r="H87" s="105">
        <v>3</v>
      </c>
      <c r="I87" s="109"/>
      <c r="J87" s="106">
        <f t="shared" si="10"/>
        <v>0</v>
      </c>
      <c r="K87" s="105">
        <v>0.0026</v>
      </c>
      <c r="L87" s="105">
        <f t="shared" si="11"/>
        <v>0.0078</v>
      </c>
      <c r="M87" s="105"/>
      <c r="N87" s="105">
        <f t="shared" si="12"/>
        <v>0</v>
      </c>
      <c r="O87" s="106">
        <v>21</v>
      </c>
      <c r="P87" s="106">
        <f t="shared" si="13"/>
        <v>0</v>
      </c>
      <c r="Q87" s="106">
        <f t="shared" si="14"/>
        <v>0</v>
      </c>
      <c r="R87" s="68"/>
      <c r="S87" s="68"/>
    </row>
    <row r="88" spans="1:19" ht="11.25" outlineLevel="3">
      <c r="A88" s="99"/>
      <c r="B88" s="100"/>
      <c r="C88" s="101">
        <v>17</v>
      </c>
      <c r="D88" s="102" t="s">
        <v>46</v>
      </c>
      <c r="E88" s="103" t="s">
        <v>186</v>
      </c>
      <c r="F88" s="104" t="s">
        <v>187</v>
      </c>
      <c r="G88" s="102" t="s">
        <v>52</v>
      </c>
      <c r="H88" s="105">
        <v>3</v>
      </c>
      <c r="I88" s="109"/>
      <c r="J88" s="106">
        <f t="shared" si="10"/>
        <v>0</v>
      </c>
      <c r="K88" s="105">
        <v>1E-05</v>
      </c>
      <c r="L88" s="105">
        <f t="shared" si="11"/>
        <v>3.0000000000000004E-05</v>
      </c>
      <c r="M88" s="105"/>
      <c r="N88" s="105">
        <f t="shared" si="12"/>
        <v>0</v>
      </c>
      <c r="O88" s="106">
        <v>21</v>
      </c>
      <c r="P88" s="106">
        <f t="shared" si="13"/>
        <v>0</v>
      </c>
      <c r="Q88" s="106">
        <f t="shared" si="14"/>
        <v>0</v>
      </c>
      <c r="R88" s="68"/>
      <c r="S88" s="68"/>
    </row>
    <row r="89" spans="1:19" ht="11.25" outlineLevel="3">
      <c r="A89" s="99"/>
      <c r="B89" s="100"/>
      <c r="C89" s="101">
        <v>18</v>
      </c>
      <c r="D89" s="102" t="s">
        <v>46</v>
      </c>
      <c r="E89" s="103" t="s">
        <v>188</v>
      </c>
      <c r="F89" s="104" t="s">
        <v>189</v>
      </c>
      <c r="G89" s="102" t="s">
        <v>55</v>
      </c>
      <c r="H89" s="105">
        <v>238</v>
      </c>
      <c r="I89" s="109"/>
      <c r="J89" s="106">
        <f t="shared" si="10"/>
        <v>0</v>
      </c>
      <c r="K89" s="105">
        <v>0.1554</v>
      </c>
      <c r="L89" s="105">
        <f t="shared" si="11"/>
        <v>36.9852</v>
      </c>
      <c r="M89" s="105"/>
      <c r="N89" s="105">
        <f t="shared" si="12"/>
        <v>0</v>
      </c>
      <c r="O89" s="106">
        <v>21</v>
      </c>
      <c r="P89" s="106">
        <f t="shared" si="13"/>
        <v>0</v>
      </c>
      <c r="Q89" s="106">
        <f t="shared" si="14"/>
        <v>0</v>
      </c>
      <c r="R89" s="68"/>
      <c r="S89" s="68"/>
    </row>
    <row r="90" spans="1:19" ht="11.25" outlineLevel="3">
      <c r="A90" s="99"/>
      <c r="B90" s="100"/>
      <c r="C90" s="101">
        <v>19</v>
      </c>
      <c r="D90" s="102" t="s">
        <v>96</v>
      </c>
      <c r="E90" s="103" t="s">
        <v>190</v>
      </c>
      <c r="F90" s="104" t="s">
        <v>191</v>
      </c>
      <c r="G90" s="102" t="s">
        <v>55</v>
      </c>
      <c r="H90" s="105">
        <v>174</v>
      </c>
      <c r="I90" s="109"/>
      <c r="J90" s="106">
        <f t="shared" si="10"/>
        <v>0</v>
      </c>
      <c r="K90" s="105">
        <v>0.08</v>
      </c>
      <c r="L90" s="105">
        <f t="shared" si="11"/>
        <v>13.92</v>
      </c>
      <c r="M90" s="105"/>
      <c r="N90" s="105">
        <f t="shared" si="12"/>
        <v>0</v>
      </c>
      <c r="O90" s="106">
        <v>21</v>
      </c>
      <c r="P90" s="106">
        <f t="shared" si="13"/>
        <v>0</v>
      </c>
      <c r="Q90" s="106">
        <f t="shared" si="14"/>
        <v>0</v>
      </c>
      <c r="R90" s="68"/>
      <c r="S90" s="68"/>
    </row>
    <row r="91" spans="1:19" ht="11.25" outlineLevel="3">
      <c r="A91" s="99"/>
      <c r="B91" s="100"/>
      <c r="C91" s="101">
        <v>20</v>
      </c>
      <c r="D91" s="102" t="s">
        <v>96</v>
      </c>
      <c r="E91" s="103" t="s">
        <v>192</v>
      </c>
      <c r="F91" s="104" t="s">
        <v>193</v>
      </c>
      <c r="G91" s="102" t="s">
        <v>55</v>
      </c>
      <c r="H91" s="105">
        <v>18</v>
      </c>
      <c r="I91" s="109"/>
      <c r="J91" s="106">
        <f t="shared" si="10"/>
        <v>0</v>
      </c>
      <c r="K91" s="105">
        <v>0.06567</v>
      </c>
      <c r="L91" s="105">
        <f t="shared" si="11"/>
        <v>1.18206</v>
      </c>
      <c r="M91" s="105"/>
      <c r="N91" s="105">
        <f t="shared" si="12"/>
        <v>0</v>
      </c>
      <c r="O91" s="106">
        <v>21</v>
      </c>
      <c r="P91" s="106">
        <f t="shared" si="13"/>
        <v>0</v>
      </c>
      <c r="Q91" s="106">
        <f t="shared" si="14"/>
        <v>0</v>
      </c>
      <c r="R91" s="68"/>
      <c r="S91" s="68"/>
    </row>
    <row r="92" spans="1:19" ht="11.25" outlineLevel="3">
      <c r="A92" s="99"/>
      <c r="B92" s="100"/>
      <c r="C92" s="101">
        <v>21</v>
      </c>
      <c r="D92" s="102" t="s">
        <v>96</v>
      </c>
      <c r="E92" s="103" t="s">
        <v>194</v>
      </c>
      <c r="F92" s="104" t="s">
        <v>195</v>
      </c>
      <c r="G92" s="102" t="s">
        <v>55</v>
      </c>
      <c r="H92" s="105">
        <v>57</v>
      </c>
      <c r="I92" s="109"/>
      <c r="J92" s="106">
        <f t="shared" si="10"/>
        <v>0</v>
      </c>
      <c r="K92" s="105">
        <v>0.0483</v>
      </c>
      <c r="L92" s="105">
        <f t="shared" si="11"/>
        <v>2.7531000000000003</v>
      </c>
      <c r="M92" s="105"/>
      <c r="N92" s="105">
        <f t="shared" si="12"/>
        <v>0</v>
      </c>
      <c r="O92" s="106">
        <v>21</v>
      </c>
      <c r="P92" s="106">
        <f t="shared" si="13"/>
        <v>0</v>
      </c>
      <c r="Q92" s="106">
        <f t="shared" si="14"/>
        <v>0</v>
      </c>
      <c r="R92" s="68"/>
      <c r="S92" s="68"/>
    </row>
    <row r="93" spans="1:19" ht="11.25" outlineLevel="3">
      <c r="A93" s="99"/>
      <c r="B93" s="100"/>
      <c r="C93" s="101">
        <v>22</v>
      </c>
      <c r="D93" s="102" t="s">
        <v>46</v>
      </c>
      <c r="E93" s="103" t="s">
        <v>196</v>
      </c>
      <c r="F93" s="104" t="s">
        <v>197</v>
      </c>
      <c r="G93" s="102" t="s">
        <v>55</v>
      </c>
      <c r="H93" s="105">
        <v>131</v>
      </c>
      <c r="I93" s="109"/>
      <c r="J93" s="106">
        <f t="shared" si="10"/>
        <v>0</v>
      </c>
      <c r="K93" s="105">
        <v>0.1295</v>
      </c>
      <c r="L93" s="105">
        <f t="shared" si="11"/>
        <v>16.9645</v>
      </c>
      <c r="M93" s="105"/>
      <c r="N93" s="105">
        <f t="shared" si="12"/>
        <v>0</v>
      </c>
      <c r="O93" s="106">
        <v>21</v>
      </c>
      <c r="P93" s="106">
        <f t="shared" si="13"/>
        <v>0</v>
      </c>
      <c r="Q93" s="106">
        <f t="shared" si="14"/>
        <v>0</v>
      </c>
      <c r="R93" s="68"/>
      <c r="S93" s="68"/>
    </row>
    <row r="94" spans="1:19" ht="11.25" outlineLevel="3">
      <c r="A94" s="99"/>
      <c r="B94" s="100"/>
      <c r="C94" s="101">
        <v>23</v>
      </c>
      <c r="D94" s="102" t="s">
        <v>96</v>
      </c>
      <c r="E94" s="103" t="s">
        <v>198</v>
      </c>
      <c r="F94" s="104" t="s">
        <v>199</v>
      </c>
      <c r="G94" s="102" t="s">
        <v>55</v>
      </c>
      <c r="H94" s="105">
        <v>137</v>
      </c>
      <c r="I94" s="109"/>
      <c r="J94" s="106">
        <f t="shared" si="10"/>
        <v>0</v>
      </c>
      <c r="K94" s="105">
        <v>0.036</v>
      </c>
      <c r="L94" s="105">
        <f t="shared" si="11"/>
        <v>4.9319999999999995</v>
      </c>
      <c r="M94" s="105"/>
      <c r="N94" s="105">
        <f t="shared" si="12"/>
        <v>0</v>
      </c>
      <c r="O94" s="106">
        <v>21</v>
      </c>
      <c r="P94" s="106">
        <f t="shared" si="13"/>
        <v>0</v>
      </c>
      <c r="Q94" s="106">
        <f t="shared" si="14"/>
        <v>0</v>
      </c>
      <c r="R94" s="68"/>
      <c r="S94" s="68"/>
    </row>
    <row r="95" spans="1:19" ht="11.25" outlineLevel="3">
      <c r="A95" s="99"/>
      <c r="B95" s="100"/>
      <c r="C95" s="101">
        <v>24</v>
      </c>
      <c r="D95" s="102" t="s">
        <v>46</v>
      </c>
      <c r="E95" s="103" t="s">
        <v>200</v>
      </c>
      <c r="F95" s="104" t="s">
        <v>201</v>
      </c>
      <c r="G95" s="102" t="s">
        <v>70</v>
      </c>
      <c r="H95" s="105">
        <v>37.61</v>
      </c>
      <c r="I95" s="109"/>
      <c r="J95" s="106">
        <f t="shared" si="10"/>
        <v>0</v>
      </c>
      <c r="K95" s="105">
        <v>2.25634</v>
      </c>
      <c r="L95" s="105">
        <f t="shared" si="11"/>
        <v>84.86094739999999</v>
      </c>
      <c r="M95" s="105"/>
      <c r="N95" s="105">
        <f t="shared" si="12"/>
        <v>0</v>
      </c>
      <c r="O95" s="106">
        <v>21</v>
      </c>
      <c r="P95" s="106">
        <f t="shared" si="13"/>
        <v>0</v>
      </c>
      <c r="Q95" s="106">
        <f t="shared" si="14"/>
        <v>0</v>
      </c>
      <c r="R95" s="68"/>
      <c r="S95" s="68"/>
    </row>
    <row r="96" spans="2:17" ht="8.25" outlineLevel="3">
      <c r="B96" s="57"/>
      <c r="C96" s="57"/>
      <c r="D96" s="57"/>
      <c r="E96" s="57"/>
      <c r="F96" s="57"/>
      <c r="G96" s="57"/>
      <c r="H96" s="57"/>
      <c r="I96" s="68"/>
      <c r="J96" s="68"/>
      <c r="K96" s="57"/>
      <c r="L96" s="57"/>
      <c r="M96" s="57"/>
      <c r="N96" s="57"/>
      <c r="O96" s="57"/>
      <c r="P96" s="68"/>
      <c r="Q96" s="68"/>
    </row>
    <row r="97" spans="1:19" ht="11.25" outlineLevel="2">
      <c r="A97" s="89" t="s">
        <v>29</v>
      </c>
      <c r="B97" s="90">
        <v>3</v>
      </c>
      <c r="C97" s="91"/>
      <c r="D97" s="92" t="s">
        <v>45</v>
      </c>
      <c r="E97" s="92"/>
      <c r="F97" s="93" t="s">
        <v>30</v>
      </c>
      <c r="G97" s="92"/>
      <c r="H97" s="94"/>
      <c r="I97" s="95"/>
      <c r="J97" s="96">
        <f>SUBTOTAL(9,J98:J107)</f>
        <v>0</v>
      </c>
      <c r="K97" s="94"/>
      <c r="L97" s="97">
        <f>SUBTOTAL(9,L98:L107)</f>
        <v>0</v>
      </c>
      <c r="M97" s="94"/>
      <c r="N97" s="97">
        <f>SUBTOTAL(9,N98:N107)</f>
        <v>0</v>
      </c>
      <c r="O97" s="98"/>
      <c r="P97" s="96">
        <f>SUBTOTAL(9,P98:P107)</f>
        <v>0</v>
      </c>
      <c r="Q97" s="96">
        <f>SUBTOTAL(9,Q98:Q107)</f>
        <v>0</v>
      </c>
      <c r="R97" s="68"/>
      <c r="S97" s="68"/>
    </row>
    <row r="98" spans="1:19" ht="11.25" outlineLevel="3">
      <c r="A98" s="99"/>
      <c r="B98" s="100"/>
      <c r="C98" s="101">
        <v>1</v>
      </c>
      <c r="D98" s="102" t="s">
        <v>46</v>
      </c>
      <c r="E98" s="103" t="s">
        <v>202</v>
      </c>
      <c r="F98" s="104" t="s">
        <v>203</v>
      </c>
      <c r="G98" s="102" t="s">
        <v>91</v>
      </c>
      <c r="H98" s="105">
        <v>484.99850000000004</v>
      </c>
      <c r="I98" s="109"/>
      <c r="J98" s="106">
        <f aca="true" t="shared" si="15" ref="J98:J106">H98*I98</f>
        <v>0</v>
      </c>
      <c r="K98" s="105"/>
      <c r="L98" s="105">
        <f aca="true" t="shared" si="16" ref="L98:L106">H98*K98</f>
        <v>0</v>
      </c>
      <c r="M98" s="105"/>
      <c r="N98" s="105">
        <f aca="true" t="shared" si="17" ref="N98:N106">H98*M98</f>
        <v>0</v>
      </c>
      <c r="O98" s="106">
        <v>21</v>
      </c>
      <c r="P98" s="106">
        <f aca="true" t="shared" si="18" ref="P98:P106">J98*(O98/100)</f>
        <v>0</v>
      </c>
      <c r="Q98" s="106">
        <f aca="true" t="shared" si="19" ref="Q98:Q106">J98+P98</f>
        <v>0</v>
      </c>
      <c r="R98" s="68"/>
      <c r="S98" s="68"/>
    </row>
    <row r="99" spans="1:19" ht="11.25" outlineLevel="3">
      <c r="A99" s="99"/>
      <c r="B99" s="100"/>
      <c r="C99" s="101">
        <v>2</v>
      </c>
      <c r="D99" s="102" t="s">
        <v>46</v>
      </c>
      <c r="E99" s="103" t="s">
        <v>204</v>
      </c>
      <c r="F99" s="104" t="s">
        <v>205</v>
      </c>
      <c r="G99" s="102" t="s">
        <v>91</v>
      </c>
      <c r="H99" s="105">
        <v>484.99850000000004</v>
      </c>
      <c r="I99" s="109"/>
      <c r="J99" s="106">
        <f t="shared" si="15"/>
        <v>0</v>
      </c>
      <c r="K99" s="105"/>
      <c r="L99" s="105">
        <f t="shared" si="16"/>
        <v>0</v>
      </c>
      <c r="M99" s="105"/>
      <c r="N99" s="105">
        <f t="shared" si="17"/>
        <v>0</v>
      </c>
      <c r="O99" s="106">
        <v>21</v>
      </c>
      <c r="P99" s="106">
        <f t="shared" si="18"/>
        <v>0</v>
      </c>
      <c r="Q99" s="106">
        <f t="shared" si="19"/>
        <v>0</v>
      </c>
      <c r="R99" s="68"/>
      <c r="S99" s="68"/>
    </row>
    <row r="100" spans="1:19" ht="11.25" outlineLevel="3">
      <c r="A100" s="99"/>
      <c r="B100" s="100"/>
      <c r="C100" s="101">
        <v>3</v>
      </c>
      <c r="D100" s="102" t="s">
        <v>46</v>
      </c>
      <c r="E100" s="103" t="s">
        <v>206</v>
      </c>
      <c r="F100" s="104" t="s">
        <v>207</v>
      </c>
      <c r="G100" s="102" t="s">
        <v>91</v>
      </c>
      <c r="H100" s="105">
        <v>4364.991</v>
      </c>
      <c r="I100" s="109"/>
      <c r="J100" s="106">
        <f t="shared" si="15"/>
        <v>0</v>
      </c>
      <c r="K100" s="105"/>
      <c r="L100" s="105">
        <f t="shared" si="16"/>
        <v>0</v>
      </c>
      <c r="M100" s="105"/>
      <c r="N100" s="105">
        <f t="shared" si="17"/>
        <v>0</v>
      </c>
      <c r="O100" s="106">
        <v>21</v>
      </c>
      <c r="P100" s="106">
        <f t="shared" si="18"/>
        <v>0</v>
      </c>
      <c r="Q100" s="106">
        <f t="shared" si="19"/>
        <v>0</v>
      </c>
      <c r="R100" s="68"/>
      <c r="S100" s="68"/>
    </row>
    <row r="101" spans="1:19" ht="22.5" outlineLevel="3">
      <c r="A101" s="99"/>
      <c r="B101" s="100"/>
      <c r="C101" s="101">
        <v>4</v>
      </c>
      <c r="D101" s="102" t="s">
        <v>46</v>
      </c>
      <c r="E101" s="103" t="s">
        <v>208</v>
      </c>
      <c r="F101" s="104" t="s">
        <v>209</v>
      </c>
      <c r="G101" s="102" t="s">
        <v>91</v>
      </c>
      <c r="H101" s="105">
        <v>119.34</v>
      </c>
      <c r="I101" s="109"/>
      <c r="J101" s="106">
        <f t="shared" si="15"/>
        <v>0</v>
      </c>
      <c r="K101" s="105"/>
      <c r="L101" s="105">
        <f t="shared" si="16"/>
        <v>0</v>
      </c>
      <c r="M101" s="105"/>
      <c r="N101" s="105">
        <f t="shared" si="17"/>
        <v>0</v>
      </c>
      <c r="O101" s="106">
        <v>21</v>
      </c>
      <c r="P101" s="106">
        <f t="shared" si="18"/>
        <v>0</v>
      </c>
      <c r="Q101" s="106">
        <f t="shared" si="19"/>
        <v>0</v>
      </c>
      <c r="R101" s="68"/>
      <c r="S101" s="68"/>
    </row>
    <row r="102" spans="1:19" ht="22.5" outlineLevel="3">
      <c r="A102" s="99"/>
      <c r="B102" s="100"/>
      <c r="C102" s="101">
        <v>5</v>
      </c>
      <c r="D102" s="102" t="s">
        <v>46</v>
      </c>
      <c r="E102" s="103" t="s">
        <v>210</v>
      </c>
      <c r="F102" s="104" t="s">
        <v>211</v>
      </c>
      <c r="G102" s="102" t="s">
        <v>91</v>
      </c>
      <c r="H102" s="105">
        <v>236.78</v>
      </c>
      <c r="I102" s="109"/>
      <c r="J102" s="106">
        <f t="shared" si="15"/>
        <v>0</v>
      </c>
      <c r="K102" s="105"/>
      <c r="L102" s="105">
        <f t="shared" si="16"/>
        <v>0</v>
      </c>
      <c r="M102" s="105"/>
      <c r="N102" s="105">
        <f t="shared" si="17"/>
        <v>0</v>
      </c>
      <c r="O102" s="106">
        <v>21</v>
      </c>
      <c r="P102" s="106">
        <f t="shared" si="18"/>
        <v>0</v>
      </c>
      <c r="Q102" s="106">
        <f t="shared" si="19"/>
        <v>0</v>
      </c>
      <c r="R102" s="68"/>
      <c r="S102" s="68"/>
    </row>
    <row r="103" spans="1:19" ht="22.5" outlineLevel="3">
      <c r="A103" s="99"/>
      <c r="B103" s="100"/>
      <c r="C103" s="101">
        <v>6</v>
      </c>
      <c r="D103" s="102" t="s">
        <v>46</v>
      </c>
      <c r="E103" s="103" t="s">
        <v>212</v>
      </c>
      <c r="F103" s="104" t="s">
        <v>213</v>
      </c>
      <c r="G103" s="102" t="s">
        <v>91</v>
      </c>
      <c r="H103" s="105">
        <v>128.792</v>
      </c>
      <c r="I103" s="109"/>
      <c r="J103" s="106">
        <f t="shared" si="15"/>
        <v>0</v>
      </c>
      <c r="K103" s="105"/>
      <c r="L103" s="105">
        <f t="shared" si="16"/>
        <v>0</v>
      </c>
      <c r="M103" s="105"/>
      <c r="N103" s="105">
        <f t="shared" si="17"/>
        <v>0</v>
      </c>
      <c r="O103" s="106">
        <v>21</v>
      </c>
      <c r="P103" s="106">
        <f t="shared" si="18"/>
        <v>0</v>
      </c>
      <c r="Q103" s="106">
        <f t="shared" si="19"/>
        <v>0</v>
      </c>
      <c r="R103" s="68"/>
      <c r="S103" s="68"/>
    </row>
    <row r="104" spans="1:19" ht="11.25" outlineLevel="3">
      <c r="A104" s="99"/>
      <c r="B104" s="100"/>
      <c r="C104" s="101">
        <v>7</v>
      </c>
      <c r="D104" s="102" t="s">
        <v>46</v>
      </c>
      <c r="E104" s="103" t="s">
        <v>214</v>
      </c>
      <c r="F104" s="104" t="s">
        <v>215</v>
      </c>
      <c r="G104" s="102" t="s">
        <v>91</v>
      </c>
      <c r="H104" s="105">
        <v>0.087</v>
      </c>
      <c r="I104" s="109"/>
      <c r="J104" s="106">
        <f t="shared" si="15"/>
        <v>0</v>
      </c>
      <c r="K104" s="105"/>
      <c r="L104" s="105">
        <f t="shared" si="16"/>
        <v>0</v>
      </c>
      <c r="M104" s="105"/>
      <c r="N104" s="105">
        <f t="shared" si="17"/>
        <v>0</v>
      </c>
      <c r="O104" s="106">
        <v>21</v>
      </c>
      <c r="P104" s="106">
        <f t="shared" si="18"/>
        <v>0</v>
      </c>
      <c r="Q104" s="106">
        <f t="shared" si="19"/>
        <v>0</v>
      </c>
      <c r="R104" s="68"/>
      <c r="S104" s="68"/>
    </row>
    <row r="105" spans="1:19" ht="11.25" outlineLevel="3">
      <c r="A105" s="99"/>
      <c r="B105" s="100"/>
      <c r="C105" s="101">
        <v>8</v>
      </c>
      <c r="D105" s="102" t="s">
        <v>46</v>
      </c>
      <c r="E105" s="103" t="s">
        <v>216</v>
      </c>
      <c r="F105" s="104" t="s">
        <v>217</v>
      </c>
      <c r="G105" s="102" t="s">
        <v>91</v>
      </c>
      <c r="H105" s="105">
        <v>201.872</v>
      </c>
      <c r="I105" s="109"/>
      <c r="J105" s="106">
        <f t="shared" si="15"/>
        <v>0</v>
      </c>
      <c r="K105" s="105"/>
      <c r="L105" s="105">
        <f t="shared" si="16"/>
        <v>0</v>
      </c>
      <c r="M105" s="105"/>
      <c r="N105" s="105">
        <f t="shared" si="17"/>
        <v>0</v>
      </c>
      <c r="O105" s="106">
        <v>21</v>
      </c>
      <c r="P105" s="106">
        <f t="shared" si="18"/>
        <v>0</v>
      </c>
      <c r="Q105" s="106">
        <f t="shared" si="19"/>
        <v>0</v>
      </c>
      <c r="R105" s="68"/>
      <c r="S105" s="68"/>
    </row>
    <row r="106" spans="1:19" ht="11.25" outlineLevel="3">
      <c r="A106" s="99"/>
      <c r="B106" s="100"/>
      <c r="C106" s="101">
        <v>9</v>
      </c>
      <c r="D106" s="102" t="s">
        <v>46</v>
      </c>
      <c r="E106" s="103" t="s">
        <v>218</v>
      </c>
      <c r="F106" s="104" t="s">
        <v>219</v>
      </c>
      <c r="G106" s="102" t="s">
        <v>91</v>
      </c>
      <c r="H106" s="105">
        <v>223.395</v>
      </c>
      <c r="I106" s="109"/>
      <c r="J106" s="106">
        <f t="shared" si="15"/>
        <v>0</v>
      </c>
      <c r="K106" s="105"/>
      <c r="L106" s="105">
        <f t="shared" si="16"/>
        <v>0</v>
      </c>
      <c r="M106" s="105"/>
      <c r="N106" s="105">
        <f t="shared" si="17"/>
        <v>0</v>
      </c>
      <c r="O106" s="106">
        <v>21</v>
      </c>
      <c r="P106" s="106">
        <f t="shared" si="18"/>
        <v>0</v>
      </c>
      <c r="Q106" s="106">
        <f t="shared" si="19"/>
        <v>0</v>
      </c>
      <c r="R106" s="68"/>
      <c r="S106" s="68"/>
    </row>
    <row r="107" spans="2:17" ht="8.25" outlineLevel="3">
      <c r="B107" s="57"/>
      <c r="C107" s="57"/>
      <c r="D107" s="57"/>
      <c r="E107" s="57"/>
      <c r="F107" s="57"/>
      <c r="G107" s="57"/>
      <c r="H107" s="57"/>
      <c r="I107" s="68"/>
      <c r="J107" s="68"/>
      <c r="K107" s="57"/>
      <c r="L107" s="57"/>
      <c r="M107" s="57"/>
      <c r="N107" s="57"/>
      <c r="O107" s="57"/>
      <c r="P107" s="68"/>
      <c r="Q107" s="68"/>
    </row>
    <row r="108" spans="1:19" ht="11.25" outlineLevel="2">
      <c r="A108" s="89" t="s">
        <v>31</v>
      </c>
      <c r="B108" s="90">
        <v>3</v>
      </c>
      <c r="C108" s="91"/>
      <c r="D108" s="92" t="s">
        <v>45</v>
      </c>
      <c r="E108" s="92"/>
      <c r="F108" s="93" t="s">
        <v>32</v>
      </c>
      <c r="G108" s="92"/>
      <c r="H108" s="94"/>
      <c r="I108" s="95"/>
      <c r="J108" s="96">
        <f>SUBTOTAL(9,J109:J112)</f>
        <v>0</v>
      </c>
      <c r="K108" s="94"/>
      <c r="L108" s="97">
        <f>SUBTOTAL(9,L109:L112)</f>
        <v>0.09979199999999999</v>
      </c>
      <c r="M108" s="94"/>
      <c r="N108" s="97">
        <f>SUBTOTAL(9,N109:N112)</f>
        <v>0</v>
      </c>
      <c r="O108" s="98"/>
      <c r="P108" s="96">
        <f>SUBTOTAL(9,P109:P112)</f>
        <v>0</v>
      </c>
      <c r="Q108" s="96">
        <f>SUBTOTAL(9,Q109:Q112)</f>
        <v>0</v>
      </c>
      <c r="R108" s="68"/>
      <c r="S108" s="68"/>
    </row>
    <row r="109" spans="1:19" ht="11.25" outlineLevel="3">
      <c r="A109" s="99"/>
      <c r="B109" s="100"/>
      <c r="C109" s="101">
        <v>1</v>
      </c>
      <c r="D109" s="102" t="s">
        <v>46</v>
      </c>
      <c r="E109" s="103" t="s">
        <v>220</v>
      </c>
      <c r="F109" s="104" t="s">
        <v>221</v>
      </c>
      <c r="G109" s="102" t="s">
        <v>52</v>
      </c>
      <c r="H109" s="105">
        <v>178.2</v>
      </c>
      <c r="I109" s="109"/>
      <c r="J109" s="106">
        <f>H109*I109</f>
        <v>0</v>
      </c>
      <c r="K109" s="105">
        <v>0.0004</v>
      </c>
      <c r="L109" s="105">
        <f>H109*K109</f>
        <v>0.07128</v>
      </c>
      <c r="M109" s="105"/>
      <c r="N109" s="105">
        <f>H109*M109</f>
        <v>0</v>
      </c>
      <c r="O109" s="106">
        <v>21</v>
      </c>
      <c r="P109" s="106">
        <f>J109*(O109/100)</f>
        <v>0</v>
      </c>
      <c r="Q109" s="106">
        <f>J109+P109</f>
        <v>0</v>
      </c>
      <c r="R109" s="68"/>
      <c r="S109" s="68"/>
    </row>
    <row r="110" spans="1:19" ht="11.25" outlineLevel="3">
      <c r="A110" s="99"/>
      <c r="B110" s="100"/>
      <c r="C110" s="101">
        <v>2</v>
      </c>
      <c r="D110" s="102" t="s">
        <v>46</v>
      </c>
      <c r="E110" s="103" t="s">
        <v>222</v>
      </c>
      <c r="F110" s="104" t="s">
        <v>223</v>
      </c>
      <c r="G110" s="102" t="s">
        <v>55</v>
      </c>
      <c r="H110" s="105">
        <v>178.2</v>
      </c>
      <c r="I110" s="109"/>
      <c r="J110" s="106">
        <f>H110*I110</f>
        <v>0</v>
      </c>
      <c r="K110" s="105">
        <v>0.00016</v>
      </c>
      <c r="L110" s="105">
        <f>H110*K110</f>
        <v>0.028512</v>
      </c>
      <c r="M110" s="105"/>
      <c r="N110" s="105">
        <f>H110*M110</f>
        <v>0</v>
      </c>
      <c r="O110" s="106">
        <v>21</v>
      </c>
      <c r="P110" s="106">
        <f>J110*(O110/100)</f>
        <v>0</v>
      </c>
      <c r="Q110" s="106">
        <f>J110+P110</f>
        <v>0</v>
      </c>
      <c r="R110" s="68"/>
      <c r="S110" s="68"/>
    </row>
    <row r="111" spans="1:19" ht="11.25" outlineLevel="3">
      <c r="A111" s="99"/>
      <c r="B111" s="100"/>
      <c r="C111" s="101">
        <v>3</v>
      </c>
      <c r="D111" s="102" t="s">
        <v>46</v>
      </c>
      <c r="E111" s="103" t="s">
        <v>224</v>
      </c>
      <c r="F111" s="104" t="s">
        <v>225</v>
      </c>
      <c r="G111" s="102" t="s">
        <v>91</v>
      </c>
      <c r="H111" s="105">
        <v>0.09979199999999999</v>
      </c>
      <c r="I111" s="109"/>
      <c r="J111" s="106">
        <f>H111*I111</f>
        <v>0</v>
      </c>
      <c r="K111" s="105"/>
      <c r="L111" s="105">
        <f>H111*K111</f>
        <v>0</v>
      </c>
      <c r="M111" s="105"/>
      <c r="N111" s="105">
        <f>H111*M111</f>
        <v>0</v>
      </c>
      <c r="O111" s="106">
        <v>21</v>
      </c>
      <c r="P111" s="106">
        <f>J111*(O111/100)</f>
        <v>0</v>
      </c>
      <c r="Q111" s="106">
        <f>J111+P111</f>
        <v>0</v>
      </c>
      <c r="R111" s="68"/>
      <c r="S111" s="68"/>
    </row>
    <row r="112" spans="2:17" ht="8.25" outlineLevel="3">
      <c r="B112" s="57"/>
      <c r="C112" s="57"/>
      <c r="D112" s="57"/>
      <c r="E112" s="57"/>
      <c r="F112" s="57"/>
      <c r="G112" s="57"/>
      <c r="H112" s="57"/>
      <c r="I112" s="68"/>
      <c r="J112" s="68"/>
      <c r="K112" s="57"/>
      <c r="L112" s="57"/>
      <c r="M112" s="57"/>
      <c r="N112" s="57"/>
      <c r="O112" s="57"/>
      <c r="P112" s="68"/>
      <c r="Q112" s="68"/>
    </row>
    <row r="113" spans="1:19" ht="11.25" outlineLevel="2">
      <c r="A113" s="89" t="s">
        <v>33</v>
      </c>
      <c r="B113" s="90">
        <v>3</v>
      </c>
      <c r="C113" s="91"/>
      <c r="D113" s="92" t="s">
        <v>45</v>
      </c>
      <c r="E113" s="92"/>
      <c r="F113" s="93" t="s">
        <v>34</v>
      </c>
      <c r="G113" s="92"/>
      <c r="H113" s="94"/>
      <c r="I113" s="95"/>
      <c r="J113" s="96">
        <f>SUBTOTAL(9,J114:J119)</f>
        <v>0</v>
      </c>
      <c r="K113" s="94"/>
      <c r="L113" s="97">
        <f>SUBTOTAL(9,L114:L119)</f>
        <v>0</v>
      </c>
      <c r="M113" s="94"/>
      <c r="N113" s="97">
        <f>SUBTOTAL(9,N114:N119)</f>
        <v>0</v>
      </c>
      <c r="O113" s="98"/>
      <c r="P113" s="96">
        <f>SUBTOTAL(9,P114:P119)</f>
        <v>0</v>
      </c>
      <c r="Q113" s="96">
        <f>SUBTOTAL(9,Q114:Q119)</f>
        <v>0</v>
      </c>
      <c r="R113" s="68"/>
      <c r="S113" s="68"/>
    </row>
    <row r="114" spans="1:19" ht="11.25" outlineLevel="3">
      <c r="A114" s="99"/>
      <c r="B114" s="100"/>
      <c r="C114" s="101">
        <v>1</v>
      </c>
      <c r="D114" s="102" t="s">
        <v>226</v>
      </c>
      <c r="E114" s="103" t="s">
        <v>227</v>
      </c>
      <c r="F114" s="104" t="s">
        <v>228</v>
      </c>
      <c r="G114" s="102" t="s">
        <v>229</v>
      </c>
      <c r="H114" s="105">
        <v>1</v>
      </c>
      <c r="I114" s="109"/>
      <c r="J114" s="106">
        <f>H114*I114</f>
        <v>0</v>
      </c>
      <c r="K114" s="105"/>
      <c r="L114" s="105">
        <f>H114*K114</f>
        <v>0</v>
      </c>
      <c r="M114" s="105"/>
      <c r="N114" s="105">
        <f>H114*M114</f>
        <v>0</v>
      </c>
      <c r="O114" s="106">
        <v>21</v>
      </c>
      <c r="P114" s="106">
        <f>J114*(O114/100)</f>
        <v>0</v>
      </c>
      <c r="Q114" s="106">
        <f>J114+P114</f>
        <v>0</v>
      </c>
      <c r="R114" s="68"/>
      <c r="S114" s="68"/>
    </row>
    <row r="115" spans="1:19" ht="11.25" outlineLevel="3">
      <c r="A115" s="99"/>
      <c r="B115" s="100"/>
      <c r="C115" s="101">
        <v>2</v>
      </c>
      <c r="D115" s="102" t="s">
        <v>226</v>
      </c>
      <c r="E115" s="103" t="s">
        <v>230</v>
      </c>
      <c r="F115" s="104" t="s">
        <v>231</v>
      </c>
      <c r="G115" s="102" t="s">
        <v>229</v>
      </c>
      <c r="H115" s="105">
        <v>1</v>
      </c>
      <c r="I115" s="109"/>
      <c r="J115" s="106">
        <f>H115*I115</f>
        <v>0</v>
      </c>
      <c r="K115" s="105"/>
      <c r="L115" s="105">
        <f>H115*K115</f>
        <v>0</v>
      </c>
      <c r="M115" s="105"/>
      <c r="N115" s="105">
        <f>H115*M115</f>
        <v>0</v>
      </c>
      <c r="O115" s="106">
        <v>21</v>
      </c>
      <c r="P115" s="106">
        <f>J115*(O115/100)</f>
        <v>0</v>
      </c>
      <c r="Q115" s="106">
        <f>J115+P115</f>
        <v>0</v>
      </c>
      <c r="R115" s="68"/>
      <c r="S115" s="68"/>
    </row>
    <row r="116" spans="1:19" ht="11.25" outlineLevel="3">
      <c r="A116" s="99"/>
      <c r="B116" s="100"/>
      <c r="C116" s="101">
        <v>3</v>
      </c>
      <c r="D116" s="102" t="s">
        <v>226</v>
      </c>
      <c r="E116" s="103" t="s">
        <v>232</v>
      </c>
      <c r="F116" s="104" t="s">
        <v>233</v>
      </c>
      <c r="G116" s="102" t="s">
        <v>229</v>
      </c>
      <c r="H116" s="105">
        <v>1</v>
      </c>
      <c r="I116" s="109"/>
      <c r="J116" s="106">
        <f>H116*I116</f>
        <v>0</v>
      </c>
      <c r="K116" s="105"/>
      <c r="L116" s="105">
        <f>H116*K116</f>
        <v>0</v>
      </c>
      <c r="M116" s="105"/>
      <c r="N116" s="105">
        <f>H116*M116</f>
        <v>0</v>
      </c>
      <c r="O116" s="106">
        <v>21</v>
      </c>
      <c r="P116" s="106">
        <f>J116*(O116/100)</f>
        <v>0</v>
      </c>
      <c r="Q116" s="106">
        <f>J116+P116</f>
        <v>0</v>
      </c>
      <c r="R116" s="68"/>
      <c r="S116" s="68"/>
    </row>
    <row r="117" spans="1:19" ht="11.25" outlineLevel="3">
      <c r="A117" s="99"/>
      <c r="B117" s="100"/>
      <c r="C117" s="101">
        <v>4</v>
      </c>
      <c r="D117" s="102" t="s">
        <v>226</v>
      </c>
      <c r="E117" s="103" t="s">
        <v>234</v>
      </c>
      <c r="F117" s="104" t="s">
        <v>235</v>
      </c>
      <c r="G117" s="102" t="s">
        <v>229</v>
      </c>
      <c r="H117" s="105">
        <v>1</v>
      </c>
      <c r="I117" s="109"/>
      <c r="J117" s="106">
        <f>H117*I117</f>
        <v>0</v>
      </c>
      <c r="K117" s="105"/>
      <c r="L117" s="105">
        <f>H117*K117</f>
        <v>0</v>
      </c>
      <c r="M117" s="105"/>
      <c r="N117" s="105">
        <f>H117*M117</f>
        <v>0</v>
      </c>
      <c r="O117" s="106">
        <v>21</v>
      </c>
      <c r="P117" s="106">
        <f>J117*(O117/100)</f>
        <v>0</v>
      </c>
      <c r="Q117" s="106">
        <f>J117+P117</f>
        <v>0</v>
      </c>
      <c r="R117" s="68"/>
      <c r="S117" s="68"/>
    </row>
    <row r="118" spans="1:19" ht="11.25" outlineLevel="3">
      <c r="A118" s="99"/>
      <c r="B118" s="100"/>
      <c r="C118" s="101">
        <v>5</v>
      </c>
      <c r="D118" s="102" t="s">
        <v>226</v>
      </c>
      <c r="E118" s="103" t="s">
        <v>236</v>
      </c>
      <c r="F118" s="104" t="s">
        <v>237</v>
      </c>
      <c r="G118" s="102" t="s">
        <v>229</v>
      </c>
      <c r="H118" s="105">
        <v>1</v>
      </c>
      <c r="I118" s="109"/>
      <c r="J118" s="106">
        <f>H118*I118</f>
        <v>0</v>
      </c>
      <c r="K118" s="105"/>
      <c r="L118" s="105">
        <f>H118*K118</f>
        <v>0</v>
      </c>
      <c r="M118" s="105"/>
      <c r="N118" s="105">
        <f>H118*M118</f>
        <v>0</v>
      </c>
      <c r="O118" s="106">
        <v>21</v>
      </c>
      <c r="P118" s="106">
        <f>J118*(O118/100)</f>
        <v>0</v>
      </c>
      <c r="Q118" s="106">
        <f>J118+P118</f>
        <v>0</v>
      </c>
      <c r="R118" s="68"/>
      <c r="S118" s="68"/>
    </row>
    <row r="119" spans="2:17" ht="8.25" outlineLevel="3">
      <c r="B119" s="57"/>
      <c r="C119" s="57"/>
      <c r="D119" s="57"/>
      <c r="E119" s="57"/>
      <c r="F119" s="57"/>
      <c r="G119" s="57"/>
      <c r="H119" s="57"/>
      <c r="I119" s="68"/>
      <c r="J119" s="68"/>
      <c r="K119" s="57"/>
      <c r="L119" s="57"/>
      <c r="M119" s="57"/>
      <c r="N119" s="57"/>
      <c r="O119" s="57"/>
      <c r="P119" s="68"/>
      <c r="Q119" s="68"/>
    </row>
    <row r="120" spans="1:19" ht="11.25" outlineLevel="2">
      <c r="A120" s="89" t="s">
        <v>35</v>
      </c>
      <c r="B120" s="90">
        <v>3</v>
      </c>
      <c r="C120" s="91"/>
      <c r="D120" s="92" t="s">
        <v>45</v>
      </c>
      <c r="E120" s="92"/>
      <c r="F120" s="93" t="s">
        <v>36</v>
      </c>
      <c r="G120" s="92"/>
      <c r="H120" s="94"/>
      <c r="I120" s="95"/>
      <c r="J120" s="96">
        <f>SUBTOTAL(9,J121:J122)</f>
        <v>0</v>
      </c>
      <c r="K120" s="94"/>
      <c r="L120" s="97">
        <f>SUBTOTAL(9,L121:L122)</f>
        <v>0</v>
      </c>
      <c r="M120" s="94"/>
      <c r="N120" s="97">
        <f>SUBTOTAL(9,N121:N122)</f>
        <v>0</v>
      </c>
      <c r="O120" s="98"/>
      <c r="P120" s="96">
        <f>SUBTOTAL(9,P121:P122)</f>
        <v>0</v>
      </c>
      <c r="Q120" s="96">
        <f>SUBTOTAL(9,Q121:Q122)</f>
        <v>0</v>
      </c>
      <c r="R120" s="68"/>
      <c r="S120" s="68"/>
    </row>
    <row r="121" spans="1:19" ht="11.25" outlineLevel="3">
      <c r="A121" s="99"/>
      <c r="B121" s="100"/>
      <c r="C121" s="101">
        <v>1</v>
      </c>
      <c r="D121" s="102" t="s">
        <v>226</v>
      </c>
      <c r="E121" s="103" t="s">
        <v>238</v>
      </c>
      <c r="F121" s="104" t="s">
        <v>239</v>
      </c>
      <c r="G121" s="102" t="s">
        <v>229</v>
      </c>
      <c r="H121" s="105">
        <v>1</v>
      </c>
      <c r="I121" s="109"/>
      <c r="J121" s="106">
        <f>H121*I121</f>
        <v>0</v>
      </c>
      <c r="K121" s="105"/>
      <c r="L121" s="105">
        <f>H121*K121</f>
        <v>0</v>
      </c>
      <c r="M121" s="105"/>
      <c r="N121" s="105">
        <f>H121*M121</f>
        <v>0</v>
      </c>
      <c r="O121" s="106">
        <v>21</v>
      </c>
      <c r="P121" s="106">
        <f>J121*(O121/100)</f>
        <v>0</v>
      </c>
      <c r="Q121" s="106">
        <f>J121+P121</f>
        <v>0</v>
      </c>
      <c r="R121" s="68"/>
      <c r="S121" s="68"/>
    </row>
    <row r="122" spans="2:17" ht="8.25" outlineLevel="3">
      <c r="B122" s="57"/>
      <c r="C122" s="57"/>
      <c r="D122" s="57"/>
      <c r="E122" s="57"/>
      <c r="F122" s="57"/>
      <c r="G122" s="57"/>
      <c r="H122" s="57"/>
      <c r="I122" s="68"/>
      <c r="J122" s="68"/>
      <c r="K122" s="57"/>
      <c r="L122" s="57"/>
      <c r="M122" s="57"/>
      <c r="N122" s="57"/>
      <c r="O122" s="57"/>
      <c r="P122" s="68"/>
      <c r="Q122" s="68"/>
    </row>
    <row r="123" spans="1:19" ht="11.25" outlineLevel="2">
      <c r="A123" s="89" t="s">
        <v>37</v>
      </c>
      <c r="B123" s="90">
        <v>3</v>
      </c>
      <c r="C123" s="91"/>
      <c r="D123" s="92" t="s">
        <v>45</v>
      </c>
      <c r="E123" s="92"/>
      <c r="F123" s="93" t="s">
        <v>38</v>
      </c>
      <c r="G123" s="92"/>
      <c r="H123" s="94"/>
      <c r="I123" s="95"/>
      <c r="J123" s="96">
        <f>SUBTOTAL(9,J124:J130)</f>
        <v>0</v>
      </c>
      <c r="K123" s="94"/>
      <c r="L123" s="97">
        <f>SUBTOTAL(9,L124:L130)</f>
        <v>0</v>
      </c>
      <c r="M123" s="94"/>
      <c r="N123" s="97">
        <f>SUBTOTAL(9,N124:N130)</f>
        <v>0</v>
      </c>
      <c r="O123" s="98"/>
      <c r="P123" s="96">
        <f>SUBTOTAL(9,P124:P130)</f>
        <v>0</v>
      </c>
      <c r="Q123" s="96">
        <f>SUBTOTAL(9,Q124:Q130)</f>
        <v>0</v>
      </c>
      <c r="R123" s="68"/>
      <c r="S123" s="68"/>
    </row>
    <row r="124" spans="1:19" ht="11.25" outlineLevel="3">
      <c r="A124" s="99"/>
      <c r="B124" s="100"/>
      <c r="C124" s="101">
        <v>1</v>
      </c>
      <c r="D124" s="102" t="s">
        <v>226</v>
      </c>
      <c r="E124" s="103" t="s">
        <v>240</v>
      </c>
      <c r="F124" s="104" t="s">
        <v>241</v>
      </c>
      <c r="G124" s="102" t="s">
        <v>229</v>
      </c>
      <c r="H124" s="105">
        <v>1</v>
      </c>
      <c r="I124" s="109"/>
      <c r="J124" s="106">
        <f aca="true" t="shared" si="20" ref="J124:J129">H124*I124</f>
        <v>0</v>
      </c>
      <c r="K124" s="105"/>
      <c r="L124" s="105">
        <f aca="true" t="shared" si="21" ref="L124:L129">H124*K124</f>
        <v>0</v>
      </c>
      <c r="M124" s="105"/>
      <c r="N124" s="105">
        <f aca="true" t="shared" si="22" ref="N124:N129">H124*M124</f>
        <v>0</v>
      </c>
      <c r="O124" s="106">
        <v>21</v>
      </c>
      <c r="P124" s="106">
        <f aca="true" t="shared" si="23" ref="P124:P129">J124*(O124/100)</f>
        <v>0</v>
      </c>
      <c r="Q124" s="106">
        <f aca="true" t="shared" si="24" ref="Q124:Q129">J124+P124</f>
        <v>0</v>
      </c>
      <c r="R124" s="68"/>
      <c r="S124" s="68"/>
    </row>
    <row r="125" spans="1:19" ht="11.25" outlineLevel="3">
      <c r="A125" s="99"/>
      <c r="B125" s="100"/>
      <c r="C125" s="101">
        <v>2</v>
      </c>
      <c r="D125" s="102" t="s">
        <v>226</v>
      </c>
      <c r="E125" s="103" t="s">
        <v>242</v>
      </c>
      <c r="F125" s="104" t="s">
        <v>243</v>
      </c>
      <c r="G125" s="102" t="s">
        <v>229</v>
      </c>
      <c r="H125" s="105">
        <v>1</v>
      </c>
      <c r="I125" s="109"/>
      <c r="J125" s="106">
        <f t="shared" si="20"/>
        <v>0</v>
      </c>
      <c r="K125" s="105"/>
      <c r="L125" s="105">
        <f t="shared" si="21"/>
        <v>0</v>
      </c>
      <c r="M125" s="105"/>
      <c r="N125" s="105">
        <f t="shared" si="22"/>
        <v>0</v>
      </c>
      <c r="O125" s="106">
        <v>21</v>
      </c>
      <c r="P125" s="106">
        <f t="shared" si="23"/>
        <v>0</v>
      </c>
      <c r="Q125" s="106">
        <f t="shared" si="24"/>
        <v>0</v>
      </c>
      <c r="R125" s="68"/>
      <c r="S125" s="68"/>
    </row>
    <row r="126" spans="1:19" ht="11.25" outlineLevel="3">
      <c r="A126" s="99"/>
      <c r="B126" s="100"/>
      <c r="C126" s="101">
        <v>3</v>
      </c>
      <c r="D126" s="102" t="s">
        <v>226</v>
      </c>
      <c r="E126" s="103" t="s">
        <v>244</v>
      </c>
      <c r="F126" s="104" t="s">
        <v>245</v>
      </c>
      <c r="G126" s="102" t="s">
        <v>229</v>
      </c>
      <c r="H126" s="105">
        <v>1</v>
      </c>
      <c r="I126" s="109"/>
      <c r="J126" s="106">
        <f t="shared" si="20"/>
        <v>0</v>
      </c>
      <c r="K126" s="105"/>
      <c r="L126" s="105">
        <f t="shared" si="21"/>
        <v>0</v>
      </c>
      <c r="M126" s="105"/>
      <c r="N126" s="105">
        <f t="shared" si="22"/>
        <v>0</v>
      </c>
      <c r="O126" s="106">
        <v>21</v>
      </c>
      <c r="P126" s="106">
        <f t="shared" si="23"/>
        <v>0</v>
      </c>
      <c r="Q126" s="106">
        <f t="shared" si="24"/>
        <v>0</v>
      </c>
      <c r="R126" s="68"/>
      <c r="S126" s="68"/>
    </row>
    <row r="127" spans="1:19" ht="11.25" outlineLevel="3">
      <c r="A127" s="99"/>
      <c r="B127" s="100"/>
      <c r="C127" s="101">
        <v>4</v>
      </c>
      <c r="D127" s="102" t="s">
        <v>226</v>
      </c>
      <c r="E127" s="103" t="s">
        <v>246</v>
      </c>
      <c r="F127" s="104" t="s">
        <v>247</v>
      </c>
      <c r="G127" s="102" t="s">
        <v>229</v>
      </c>
      <c r="H127" s="105">
        <v>1</v>
      </c>
      <c r="I127" s="109"/>
      <c r="J127" s="106">
        <f t="shared" si="20"/>
        <v>0</v>
      </c>
      <c r="K127" s="105"/>
      <c r="L127" s="105">
        <f t="shared" si="21"/>
        <v>0</v>
      </c>
      <c r="M127" s="105"/>
      <c r="N127" s="105">
        <f t="shared" si="22"/>
        <v>0</v>
      </c>
      <c r="O127" s="106">
        <v>21</v>
      </c>
      <c r="P127" s="106">
        <f t="shared" si="23"/>
        <v>0</v>
      </c>
      <c r="Q127" s="106">
        <f t="shared" si="24"/>
        <v>0</v>
      </c>
      <c r="R127" s="68"/>
      <c r="S127" s="68"/>
    </row>
    <row r="128" spans="1:19" ht="11.25" outlineLevel="3">
      <c r="A128" s="99"/>
      <c r="B128" s="100"/>
      <c r="C128" s="101">
        <v>5</v>
      </c>
      <c r="D128" s="102" t="s">
        <v>226</v>
      </c>
      <c r="E128" s="103" t="s">
        <v>248</v>
      </c>
      <c r="F128" s="104" t="s">
        <v>249</v>
      </c>
      <c r="G128" s="102" t="s">
        <v>229</v>
      </c>
      <c r="H128" s="105">
        <v>1</v>
      </c>
      <c r="I128" s="109"/>
      <c r="J128" s="106">
        <f t="shared" si="20"/>
        <v>0</v>
      </c>
      <c r="K128" s="105"/>
      <c r="L128" s="105">
        <f t="shared" si="21"/>
        <v>0</v>
      </c>
      <c r="M128" s="105"/>
      <c r="N128" s="105">
        <f t="shared" si="22"/>
        <v>0</v>
      </c>
      <c r="O128" s="106">
        <v>21</v>
      </c>
      <c r="P128" s="106">
        <f t="shared" si="23"/>
        <v>0</v>
      </c>
      <c r="Q128" s="106">
        <f t="shared" si="24"/>
        <v>0</v>
      </c>
      <c r="R128" s="68"/>
      <c r="S128" s="68"/>
    </row>
    <row r="129" spans="1:19" ht="11.25" outlineLevel="3">
      <c r="A129" s="99"/>
      <c r="B129" s="100"/>
      <c r="C129" s="101">
        <v>6</v>
      </c>
      <c r="D129" s="102" t="s">
        <v>226</v>
      </c>
      <c r="E129" s="103" t="s">
        <v>250</v>
      </c>
      <c r="F129" s="104" t="s">
        <v>251</v>
      </c>
      <c r="G129" s="102" t="s">
        <v>229</v>
      </c>
      <c r="H129" s="105">
        <v>1</v>
      </c>
      <c r="I129" s="109"/>
      <c r="J129" s="106">
        <f t="shared" si="20"/>
        <v>0</v>
      </c>
      <c r="K129" s="105"/>
      <c r="L129" s="105">
        <f t="shared" si="21"/>
        <v>0</v>
      </c>
      <c r="M129" s="105"/>
      <c r="N129" s="105">
        <f t="shared" si="22"/>
        <v>0</v>
      </c>
      <c r="O129" s="106">
        <v>21</v>
      </c>
      <c r="P129" s="106">
        <f t="shared" si="23"/>
        <v>0</v>
      </c>
      <c r="Q129" s="106">
        <f t="shared" si="24"/>
        <v>0</v>
      </c>
      <c r="R129" s="68"/>
      <c r="S129" s="68"/>
    </row>
    <row r="130" spans="2:17" ht="8.25" outlineLevel="3">
      <c r="B130" s="57"/>
      <c r="C130" s="57"/>
      <c r="D130" s="57"/>
      <c r="E130" s="57"/>
      <c r="F130" s="57"/>
      <c r="G130" s="57"/>
      <c r="H130" s="57"/>
      <c r="I130" s="68"/>
      <c r="J130" s="68"/>
      <c r="K130" s="57"/>
      <c r="L130" s="57"/>
      <c r="M130" s="57"/>
      <c r="N130" s="57"/>
      <c r="O130" s="57"/>
      <c r="P130" s="68"/>
      <c r="Q130" s="68"/>
    </row>
    <row r="131" spans="1:19" ht="11.25" outlineLevel="2">
      <c r="A131" s="89" t="s">
        <v>39</v>
      </c>
      <c r="B131" s="90">
        <v>3</v>
      </c>
      <c r="C131" s="91"/>
      <c r="D131" s="92" t="s">
        <v>45</v>
      </c>
      <c r="E131" s="92"/>
      <c r="F131" s="93" t="s">
        <v>40</v>
      </c>
      <c r="G131" s="92"/>
      <c r="H131" s="94"/>
      <c r="I131" s="95"/>
      <c r="J131" s="96">
        <f>SUBTOTAL(9,J132:J133)</f>
        <v>0</v>
      </c>
      <c r="K131" s="94"/>
      <c r="L131" s="97">
        <f>SUBTOTAL(9,L132:L133)</f>
        <v>0</v>
      </c>
      <c r="M131" s="94"/>
      <c r="N131" s="97">
        <f>SUBTOTAL(9,N132:N133)</f>
        <v>0</v>
      </c>
      <c r="O131" s="98"/>
      <c r="P131" s="96">
        <f>SUBTOTAL(9,P132:P133)</f>
        <v>0</v>
      </c>
      <c r="Q131" s="96">
        <f>SUBTOTAL(9,Q132:Q133)</f>
        <v>0</v>
      </c>
      <c r="R131" s="68"/>
      <c r="S131" s="68"/>
    </row>
    <row r="132" spans="1:19" ht="11.25" outlineLevel="3">
      <c r="A132" s="99"/>
      <c r="B132" s="100"/>
      <c r="C132" s="101">
        <v>1</v>
      </c>
      <c r="D132" s="102" t="s">
        <v>226</v>
      </c>
      <c r="E132" s="103" t="s">
        <v>252</v>
      </c>
      <c r="F132" s="104" t="s">
        <v>253</v>
      </c>
      <c r="G132" s="102" t="s">
        <v>229</v>
      </c>
      <c r="H132" s="105">
        <v>1</v>
      </c>
      <c r="I132" s="109"/>
      <c r="J132" s="106">
        <f>H132*I132</f>
        <v>0</v>
      </c>
      <c r="K132" s="105"/>
      <c r="L132" s="105">
        <f>H132*K132</f>
        <v>0</v>
      </c>
      <c r="M132" s="105"/>
      <c r="N132" s="105">
        <f>H132*M132</f>
        <v>0</v>
      </c>
      <c r="O132" s="106">
        <v>21</v>
      </c>
      <c r="P132" s="106">
        <f>J132*(O132/100)</f>
        <v>0</v>
      </c>
      <c r="Q132" s="106">
        <f>J132+P132</f>
        <v>0</v>
      </c>
      <c r="R132" s="68"/>
      <c r="S132" s="68"/>
    </row>
    <row r="133" spans="2:17" ht="8.25" outlineLevel="3">
      <c r="B133" s="57"/>
      <c r="C133" s="57"/>
      <c r="D133" s="57"/>
      <c r="E133" s="57"/>
      <c r="F133" s="57"/>
      <c r="G133" s="57"/>
      <c r="H133" s="57"/>
      <c r="I133" s="68"/>
      <c r="J133" s="68"/>
      <c r="K133" s="57"/>
      <c r="L133" s="57"/>
      <c r="M133" s="57"/>
      <c r="N133" s="57"/>
      <c r="O133" s="57"/>
      <c r="P133" s="68"/>
      <c r="Q133" s="68"/>
    </row>
    <row r="134" spans="1:19" ht="11.25" outlineLevel="2">
      <c r="A134" s="89" t="s">
        <v>41</v>
      </c>
      <c r="B134" s="90">
        <v>3</v>
      </c>
      <c r="C134" s="91"/>
      <c r="D134" s="92" t="s">
        <v>45</v>
      </c>
      <c r="E134" s="92"/>
      <c r="F134" s="93" t="s">
        <v>42</v>
      </c>
      <c r="G134" s="92"/>
      <c r="H134" s="94"/>
      <c r="I134" s="95"/>
      <c r="J134" s="96">
        <f>SUBTOTAL(9,J135:J138)</f>
        <v>0</v>
      </c>
      <c r="K134" s="94"/>
      <c r="L134" s="97">
        <f>SUBTOTAL(9,L135:L138)</f>
        <v>0</v>
      </c>
      <c r="M134" s="94"/>
      <c r="N134" s="97">
        <f>SUBTOTAL(9,N135:N138)</f>
        <v>0</v>
      </c>
      <c r="O134" s="98"/>
      <c r="P134" s="96">
        <f>SUBTOTAL(9,P135:P138)</f>
        <v>0</v>
      </c>
      <c r="Q134" s="96">
        <f>SUBTOTAL(9,Q135:Q138)</f>
        <v>0</v>
      </c>
      <c r="R134" s="68"/>
      <c r="S134" s="68"/>
    </row>
    <row r="135" spans="1:19" ht="11.25" outlineLevel="3">
      <c r="A135" s="99"/>
      <c r="B135" s="100"/>
      <c r="C135" s="101">
        <v>1</v>
      </c>
      <c r="D135" s="102" t="s">
        <v>226</v>
      </c>
      <c r="E135" s="103" t="s">
        <v>254</v>
      </c>
      <c r="F135" s="104" t="s">
        <v>255</v>
      </c>
      <c r="G135" s="102" t="s">
        <v>229</v>
      </c>
      <c r="H135" s="105">
        <v>1</v>
      </c>
      <c r="I135" s="109"/>
      <c r="J135" s="106">
        <f>H135*I135</f>
        <v>0</v>
      </c>
      <c r="K135" s="105"/>
      <c r="L135" s="105">
        <f>H135*K135</f>
        <v>0</v>
      </c>
      <c r="M135" s="105"/>
      <c r="N135" s="105">
        <f>H135*M135</f>
        <v>0</v>
      </c>
      <c r="O135" s="106">
        <v>21</v>
      </c>
      <c r="P135" s="106">
        <f>J135*(O135/100)</f>
        <v>0</v>
      </c>
      <c r="Q135" s="106">
        <f>J135+P135</f>
        <v>0</v>
      </c>
      <c r="R135" s="68"/>
      <c r="S135" s="68"/>
    </row>
    <row r="136" spans="1:19" ht="11.25" outlineLevel="3">
      <c r="A136" s="99"/>
      <c r="B136" s="100"/>
      <c r="C136" s="101">
        <v>2</v>
      </c>
      <c r="D136" s="102" t="s">
        <v>226</v>
      </c>
      <c r="E136" s="103" t="s">
        <v>256</v>
      </c>
      <c r="F136" s="104" t="s">
        <v>257</v>
      </c>
      <c r="G136" s="102" t="s">
        <v>229</v>
      </c>
      <c r="H136" s="105">
        <v>1</v>
      </c>
      <c r="I136" s="109"/>
      <c r="J136" s="106">
        <f>H136*I136</f>
        <v>0</v>
      </c>
      <c r="K136" s="105"/>
      <c r="L136" s="105">
        <f>H136*K136</f>
        <v>0</v>
      </c>
      <c r="M136" s="105"/>
      <c r="N136" s="105">
        <f>H136*M136</f>
        <v>0</v>
      </c>
      <c r="O136" s="106">
        <v>21</v>
      </c>
      <c r="P136" s="106">
        <f>J136*(O136/100)</f>
        <v>0</v>
      </c>
      <c r="Q136" s="106">
        <f>J136+P136</f>
        <v>0</v>
      </c>
      <c r="R136" s="68"/>
      <c r="S136" s="68"/>
    </row>
    <row r="137" spans="1:19" ht="11.25" outlineLevel="3">
      <c r="A137" s="99"/>
      <c r="B137" s="100"/>
      <c r="C137" s="101">
        <v>3</v>
      </c>
      <c r="D137" s="102" t="s">
        <v>226</v>
      </c>
      <c r="E137" s="103" t="s">
        <v>258</v>
      </c>
      <c r="F137" s="104" t="s">
        <v>259</v>
      </c>
      <c r="G137" s="102" t="s">
        <v>229</v>
      </c>
      <c r="H137" s="105">
        <v>1</v>
      </c>
      <c r="I137" s="109"/>
      <c r="J137" s="106">
        <f>H137*I137</f>
        <v>0</v>
      </c>
      <c r="K137" s="105"/>
      <c r="L137" s="105">
        <f>H137*K137</f>
        <v>0</v>
      </c>
      <c r="M137" s="105"/>
      <c r="N137" s="105">
        <f>H137*M137</f>
        <v>0</v>
      </c>
      <c r="O137" s="106">
        <v>21</v>
      </c>
      <c r="P137" s="106">
        <f>J137*(O137/100)</f>
        <v>0</v>
      </c>
      <c r="Q137" s="106">
        <f>J137+P137</f>
        <v>0</v>
      </c>
      <c r="R137" s="68"/>
      <c r="S137" s="68"/>
    </row>
    <row r="138" spans="2:17" ht="8.25" outlineLevel="3">
      <c r="B138" s="57"/>
      <c r="C138" s="57"/>
      <c r="D138" s="57"/>
      <c r="E138" s="57"/>
      <c r="F138" s="57"/>
      <c r="G138" s="57"/>
      <c r="H138" s="57"/>
      <c r="I138" s="68"/>
      <c r="J138" s="68"/>
      <c r="K138" s="57"/>
      <c r="L138" s="57"/>
      <c r="M138" s="57"/>
      <c r="N138" s="57"/>
      <c r="O138" s="57"/>
      <c r="P138" s="68"/>
      <c r="Q138" s="68"/>
    </row>
    <row r="139" ht="8.25" outlineLevel="1"/>
  </sheetData>
  <sheetProtection password="8041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2:W84"/>
  <sheetViews>
    <sheetView workbookViewId="0" topLeftCell="C1">
      <selection activeCell="T32" sqref="T32"/>
    </sheetView>
  </sheetViews>
  <sheetFormatPr defaultColWidth="9.140625" defaultRowHeight="12.75" outlineLevelRow="3"/>
  <cols>
    <col min="1" max="1" width="28.8515625" style="2" hidden="1" customWidth="1"/>
    <col min="2" max="2" width="3.8515625" style="2" hidden="1" customWidth="1"/>
    <col min="3" max="3" width="5.8515625" style="2" customWidth="1"/>
    <col min="4" max="4" width="4.8515625" style="2" hidden="1" customWidth="1"/>
    <col min="5" max="5" width="14.8515625" style="2" customWidth="1"/>
    <col min="6" max="6" width="72.8515625" style="2" customWidth="1"/>
    <col min="7" max="7" width="5.8515625" style="2" bestFit="1" customWidth="1"/>
    <col min="8" max="8" width="8.28125" style="2" bestFit="1" customWidth="1"/>
    <col min="9" max="9" width="12.8515625" style="2" customWidth="1"/>
    <col min="10" max="10" width="15.8515625" style="2" customWidth="1"/>
    <col min="11" max="11" width="11.8515625" style="2" hidden="1" customWidth="1"/>
    <col min="12" max="12" width="14.8515625" style="2" hidden="1" customWidth="1"/>
    <col min="13" max="13" width="11.8515625" style="2" hidden="1" customWidth="1"/>
    <col min="14" max="14" width="14.8515625" style="2" hidden="1" customWidth="1"/>
    <col min="15" max="15" width="9.8515625" style="2" hidden="1" customWidth="1"/>
    <col min="16" max="16" width="14.8515625" style="2" hidden="1" customWidth="1"/>
    <col min="17" max="17" width="15.8515625" style="2" hidden="1" customWidth="1"/>
    <col min="18" max="21" width="9.140625" style="2" customWidth="1"/>
    <col min="22" max="22" width="5.57421875" style="2" customWidth="1"/>
    <col min="23" max="16384" width="9.140625" style="2" customWidth="1"/>
  </cols>
  <sheetData>
    <row r="2" ht="15.75">
      <c r="F2" s="8" t="s">
        <v>260</v>
      </c>
    </row>
    <row r="3" spans="2:21" ht="15.75">
      <c r="B3" s="110"/>
      <c r="C3" s="110"/>
      <c r="D3" s="9"/>
      <c r="E3" s="9"/>
      <c r="F3" s="8" t="s">
        <v>261</v>
      </c>
      <c r="G3" s="9"/>
      <c r="H3" s="13"/>
      <c r="I3" s="111"/>
      <c r="J3" s="11"/>
      <c r="K3" s="13"/>
      <c r="L3" s="13"/>
      <c r="M3" s="13"/>
      <c r="N3" s="13"/>
      <c r="O3" s="11"/>
      <c r="P3" s="11"/>
      <c r="Q3" s="11"/>
      <c r="R3" s="112"/>
      <c r="U3" s="113"/>
    </row>
    <row r="4" spans="2:21" ht="15.75">
      <c r="B4" s="110"/>
      <c r="C4" s="110"/>
      <c r="D4" s="9"/>
      <c r="E4" s="9"/>
      <c r="F4" s="8"/>
      <c r="G4" s="9"/>
      <c r="H4" s="13"/>
      <c r="I4" s="111"/>
      <c r="J4" s="11"/>
      <c r="K4" s="13"/>
      <c r="L4" s="13"/>
      <c r="M4" s="13"/>
      <c r="N4" s="13"/>
      <c r="O4" s="11"/>
      <c r="P4" s="11"/>
      <c r="Q4" s="11"/>
      <c r="R4" s="112"/>
      <c r="U4" s="113"/>
    </row>
    <row r="5" spans="1:17" ht="7.5" customHeight="1">
      <c r="A5" s="5"/>
      <c r="B5" s="114"/>
      <c r="C5" s="110"/>
      <c r="D5" s="115"/>
      <c r="E5" s="9"/>
      <c r="F5" s="9"/>
      <c r="G5" s="9"/>
      <c r="H5" s="13"/>
      <c r="I5" s="111"/>
      <c r="J5" s="11"/>
      <c r="K5" s="14"/>
      <c r="L5" s="14"/>
      <c r="M5" s="14"/>
      <c r="N5" s="14"/>
      <c r="O5" s="16"/>
      <c r="P5" s="16"/>
      <c r="Q5" s="16"/>
    </row>
    <row r="6" spans="1:18" ht="11.25">
      <c r="A6" s="3"/>
      <c r="B6" s="116"/>
      <c r="C6" s="116" t="s">
        <v>4</v>
      </c>
      <c r="D6" s="17" t="s">
        <v>5</v>
      </c>
      <c r="E6" s="17" t="s">
        <v>6</v>
      </c>
      <c r="F6" s="17" t="s">
        <v>3</v>
      </c>
      <c r="G6" s="17" t="s">
        <v>7</v>
      </c>
      <c r="H6" s="19" t="s">
        <v>8</v>
      </c>
      <c r="I6" s="117" t="s">
        <v>16</v>
      </c>
      <c r="J6" s="18" t="s">
        <v>9</v>
      </c>
      <c r="K6" s="19" t="s">
        <v>10</v>
      </c>
      <c r="L6" s="19" t="s">
        <v>11</v>
      </c>
      <c r="M6" s="19" t="s">
        <v>12</v>
      </c>
      <c r="N6" s="19" t="s">
        <v>13</v>
      </c>
      <c r="O6" s="18" t="s">
        <v>14</v>
      </c>
      <c r="P6" s="18" t="s">
        <v>2</v>
      </c>
      <c r="Q6" s="18" t="s">
        <v>15</v>
      </c>
      <c r="R6" s="6"/>
    </row>
    <row r="7" spans="2:17" ht="7.5" customHeight="1">
      <c r="B7" s="110"/>
      <c r="C7" s="110"/>
      <c r="D7" s="9"/>
      <c r="E7" s="9"/>
      <c r="F7" s="9"/>
      <c r="G7" s="9"/>
      <c r="H7" s="13"/>
      <c r="I7" s="111"/>
      <c r="J7" s="11"/>
      <c r="K7" s="13"/>
      <c r="L7" s="13"/>
      <c r="M7" s="13"/>
      <c r="N7" s="13"/>
      <c r="O7" s="11"/>
      <c r="P7" s="11"/>
      <c r="Q7" s="11"/>
    </row>
    <row r="8" spans="1:19" ht="12">
      <c r="A8" s="32" t="s">
        <v>17</v>
      </c>
      <c r="B8" s="118">
        <v>1</v>
      </c>
      <c r="C8" s="119"/>
      <c r="D8" s="120" t="s">
        <v>43</v>
      </c>
      <c r="E8" s="120"/>
      <c r="F8" s="121" t="str">
        <f>F2</f>
        <v>K2201 Stavební úpravy komunikace ulice Ukrajinská u Scholy Humanitas v Litvínově</v>
      </c>
      <c r="G8" s="120"/>
      <c r="H8" s="122"/>
      <c r="I8" s="123"/>
      <c r="J8" s="33">
        <f>SUM(J9)</f>
        <v>0</v>
      </c>
      <c r="K8" s="122"/>
      <c r="L8" s="34">
        <f>SUBTOTAL(9,L9:L85)</f>
        <v>18.913026148</v>
      </c>
      <c r="M8" s="122"/>
      <c r="N8" s="34">
        <f>SUBTOTAL(9,N9:N85)</f>
        <v>0</v>
      </c>
      <c r="O8" s="124"/>
      <c r="P8" s="33">
        <f>SUBTOTAL(9,P9:P85)</f>
        <v>0</v>
      </c>
      <c r="Q8" s="33">
        <f>SUBTOTAL(9,Q9:Q85)</f>
        <v>0</v>
      </c>
      <c r="R8" s="6"/>
      <c r="S8" s="6"/>
    </row>
    <row r="9" spans="1:19" ht="12" outlineLevel="1">
      <c r="A9" s="35" t="s">
        <v>18</v>
      </c>
      <c r="B9" s="125">
        <v>2</v>
      </c>
      <c r="C9" s="126"/>
      <c r="D9" s="127" t="s">
        <v>44</v>
      </c>
      <c r="E9" s="127"/>
      <c r="F9" s="128" t="s">
        <v>416</v>
      </c>
      <c r="G9" s="127"/>
      <c r="H9" s="129"/>
      <c r="I9" s="130"/>
      <c r="J9" s="36">
        <f>J10+J28+J33+J36+J39+J42+J63+J70+J73+J79+J82</f>
        <v>0</v>
      </c>
      <c r="K9" s="129"/>
      <c r="L9" s="37">
        <f>SUBTOTAL(9,L10:L84)</f>
        <v>18.913026148</v>
      </c>
      <c r="M9" s="129"/>
      <c r="N9" s="37">
        <f>SUBTOTAL(9,N10:N84)</f>
        <v>0</v>
      </c>
      <c r="O9" s="131"/>
      <c r="P9" s="36">
        <f>SUBTOTAL(9,P10:P84)</f>
        <v>0</v>
      </c>
      <c r="Q9" s="36">
        <f>SUBTOTAL(9,Q10:Q84)</f>
        <v>0</v>
      </c>
      <c r="R9" s="6"/>
      <c r="S9" s="6"/>
    </row>
    <row r="10" spans="1:19" ht="11.25" outlineLevel="2">
      <c r="A10" s="38" t="s">
        <v>19</v>
      </c>
      <c r="B10" s="132">
        <v>3</v>
      </c>
      <c r="C10" s="133"/>
      <c r="D10" s="134" t="s">
        <v>45</v>
      </c>
      <c r="E10" s="134"/>
      <c r="F10" s="135" t="s">
        <v>20</v>
      </c>
      <c r="G10" s="134"/>
      <c r="H10" s="136"/>
      <c r="I10" s="137"/>
      <c r="J10" s="39">
        <f>SUBTOTAL(9,J11:J27)</f>
        <v>0</v>
      </c>
      <c r="K10" s="136"/>
      <c r="L10" s="40">
        <f>SUBTOTAL(9,L11:L27)</f>
        <v>16.4775</v>
      </c>
      <c r="M10" s="136"/>
      <c r="N10" s="40">
        <f>SUBTOTAL(9,N11:N27)</f>
        <v>0</v>
      </c>
      <c r="O10" s="138"/>
      <c r="P10" s="39">
        <f>SUBTOTAL(9,P11:P27)</f>
        <v>0</v>
      </c>
      <c r="Q10" s="39">
        <f>SUBTOTAL(9,Q11:Q27)</f>
        <v>0</v>
      </c>
      <c r="R10" s="6"/>
      <c r="S10" s="6"/>
    </row>
    <row r="11" spans="1:19" ht="22.5" outlineLevel="3">
      <c r="A11" s="139"/>
      <c r="B11" s="140"/>
      <c r="C11" s="141">
        <v>1</v>
      </c>
      <c r="D11" s="142" t="s">
        <v>46</v>
      </c>
      <c r="E11" s="143" t="s">
        <v>75</v>
      </c>
      <c r="F11" s="144" t="s">
        <v>76</v>
      </c>
      <c r="G11" s="142" t="s">
        <v>70</v>
      </c>
      <c r="H11" s="145">
        <v>11.75</v>
      </c>
      <c r="I11" s="109"/>
      <c r="J11" s="146">
        <f>H11*I11</f>
        <v>0</v>
      </c>
      <c r="K11" s="145"/>
      <c r="L11" s="145">
        <f aca="true" t="shared" si="0" ref="L11:L26">H11*K11</f>
        <v>0</v>
      </c>
      <c r="M11" s="145"/>
      <c r="N11" s="145">
        <f aca="true" t="shared" si="1" ref="N11:N26">H11*M11</f>
        <v>0</v>
      </c>
      <c r="O11" s="146">
        <v>21</v>
      </c>
      <c r="P11" s="146">
        <f aca="true" t="shared" si="2" ref="P11:P26">J11*(O11/100)</f>
        <v>0</v>
      </c>
      <c r="Q11" s="146">
        <f aca="true" t="shared" si="3" ref="Q11:Q26">J11+P11</f>
        <v>0</v>
      </c>
      <c r="R11" s="6"/>
      <c r="S11" s="6"/>
    </row>
    <row r="12" spans="1:19" ht="11.25" outlineLevel="3">
      <c r="A12" s="139"/>
      <c r="B12" s="140"/>
      <c r="C12" s="141">
        <v>2</v>
      </c>
      <c r="D12" s="142" t="s">
        <v>46</v>
      </c>
      <c r="E12" s="143" t="s">
        <v>77</v>
      </c>
      <c r="F12" s="144" t="s">
        <v>78</v>
      </c>
      <c r="G12" s="142" t="s">
        <v>70</v>
      </c>
      <c r="H12" s="145">
        <v>11.75</v>
      </c>
      <c r="I12" s="109"/>
      <c r="J12" s="146">
        <f aca="true" t="shared" si="4" ref="J12:J26">H12*I12</f>
        <v>0</v>
      </c>
      <c r="K12" s="145"/>
      <c r="L12" s="145">
        <f t="shared" si="0"/>
        <v>0</v>
      </c>
      <c r="M12" s="145"/>
      <c r="N12" s="145">
        <f t="shared" si="1"/>
        <v>0</v>
      </c>
      <c r="O12" s="146">
        <v>21</v>
      </c>
      <c r="P12" s="146">
        <f t="shared" si="2"/>
        <v>0</v>
      </c>
      <c r="Q12" s="146">
        <f t="shared" si="3"/>
        <v>0</v>
      </c>
      <c r="R12" s="6"/>
      <c r="S12" s="6"/>
    </row>
    <row r="13" spans="1:19" ht="11.25" outlineLevel="3">
      <c r="A13" s="139"/>
      <c r="B13" s="140"/>
      <c r="C13" s="141">
        <v>3</v>
      </c>
      <c r="D13" s="142" t="s">
        <v>46</v>
      </c>
      <c r="E13" s="143" t="s">
        <v>79</v>
      </c>
      <c r="F13" s="144" t="s">
        <v>80</v>
      </c>
      <c r="G13" s="142" t="s">
        <v>70</v>
      </c>
      <c r="H13" s="145">
        <v>1.175</v>
      </c>
      <c r="I13" s="109"/>
      <c r="J13" s="146">
        <f t="shared" si="4"/>
        <v>0</v>
      </c>
      <c r="K13" s="145"/>
      <c r="L13" s="145">
        <f t="shared" si="0"/>
        <v>0</v>
      </c>
      <c r="M13" s="145"/>
      <c r="N13" s="145">
        <f t="shared" si="1"/>
        <v>0</v>
      </c>
      <c r="O13" s="146">
        <v>21</v>
      </c>
      <c r="P13" s="146">
        <f t="shared" si="2"/>
        <v>0</v>
      </c>
      <c r="Q13" s="146">
        <f t="shared" si="3"/>
        <v>0</v>
      </c>
      <c r="R13" s="6"/>
      <c r="S13" s="6"/>
    </row>
    <row r="14" spans="1:19" ht="11.25" outlineLevel="3">
      <c r="A14" s="139"/>
      <c r="B14" s="140"/>
      <c r="C14" s="141">
        <v>4</v>
      </c>
      <c r="D14" s="142" t="s">
        <v>46</v>
      </c>
      <c r="E14" s="143" t="s">
        <v>81</v>
      </c>
      <c r="F14" s="144" t="s">
        <v>82</v>
      </c>
      <c r="G14" s="142" t="s">
        <v>70</v>
      </c>
      <c r="H14" s="145">
        <v>1.175</v>
      </c>
      <c r="I14" s="109"/>
      <c r="J14" s="146">
        <f t="shared" si="4"/>
        <v>0</v>
      </c>
      <c r="K14" s="145"/>
      <c r="L14" s="145">
        <f t="shared" si="0"/>
        <v>0</v>
      </c>
      <c r="M14" s="145"/>
      <c r="N14" s="145">
        <f t="shared" si="1"/>
        <v>0</v>
      </c>
      <c r="O14" s="146">
        <v>21</v>
      </c>
      <c r="P14" s="146">
        <f t="shared" si="2"/>
        <v>0</v>
      </c>
      <c r="Q14" s="146">
        <f t="shared" si="3"/>
        <v>0</v>
      </c>
      <c r="R14" s="6"/>
      <c r="S14" s="6"/>
    </row>
    <row r="15" spans="1:19" ht="22.5" outlineLevel="3">
      <c r="A15" s="139"/>
      <c r="B15" s="140"/>
      <c r="C15" s="141">
        <v>5</v>
      </c>
      <c r="D15" s="142" t="s">
        <v>46</v>
      </c>
      <c r="E15" s="143" t="s">
        <v>85</v>
      </c>
      <c r="F15" s="144" t="s">
        <v>86</v>
      </c>
      <c r="G15" s="142" t="s">
        <v>70</v>
      </c>
      <c r="H15" s="145">
        <v>5.287000000000001</v>
      </c>
      <c r="I15" s="109"/>
      <c r="J15" s="146">
        <f t="shared" si="4"/>
        <v>0</v>
      </c>
      <c r="K15" s="145"/>
      <c r="L15" s="145">
        <f t="shared" si="0"/>
        <v>0</v>
      </c>
      <c r="M15" s="145"/>
      <c r="N15" s="145">
        <f t="shared" si="1"/>
        <v>0</v>
      </c>
      <c r="O15" s="146">
        <v>21</v>
      </c>
      <c r="P15" s="146">
        <f t="shared" si="2"/>
        <v>0</v>
      </c>
      <c r="Q15" s="146">
        <f t="shared" si="3"/>
        <v>0</v>
      </c>
      <c r="R15" s="6"/>
      <c r="S15" s="6"/>
    </row>
    <row r="16" spans="1:19" ht="11.25" outlineLevel="3">
      <c r="A16" s="139"/>
      <c r="B16" s="140"/>
      <c r="C16" s="141">
        <v>6</v>
      </c>
      <c r="D16" s="142" t="s">
        <v>46</v>
      </c>
      <c r="E16" s="143" t="s">
        <v>87</v>
      </c>
      <c r="F16" s="144" t="s">
        <v>88</v>
      </c>
      <c r="G16" s="142" t="s">
        <v>70</v>
      </c>
      <c r="H16" s="145">
        <v>5.287</v>
      </c>
      <c r="I16" s="109"/>
      <c r="J16" s="146">
        <f t="shared" si="4"/>
        <v>0</v>
      </c>
      <c r="K16" s="145"/>
      <c r="L16" s="145">
        <f t="shared" si="0"/>
        <v>0</v>
      </c>
      <c r="M16" s="145"/>
      <c r="N16" s="145">
        <f t="shared" si="1"/>
        <v>0</v>
      </c>
      <c r="O16" s="146">
        <v>21</v>
      </c>
      <c r="P16" s="146">
        <f t="shared" si="2"/>
        <v>0</v>
      </c>
      <c r="Q16" s="146">
        <f t="shared" si="3"/>
        <v>0</v>
      </c>
      <c r="R16" s="6"/>
      <c r="S16" s="6"/>
    </row>
    <row r="17" spans="1:19" ht="11.25" outlineLevel="3">
      <c r="A17" s="139"/>
      <c r="B17" s="140"/>
      <c r="C17" s="141">
        <v>7</v>
      </c>
      <c r="D17" s="142" t="s">
        <v>46</v>
      </c>
      <c r="E17" s="143" t="s">
        <v>89</v>
      </c>
      <c r="F17" s="144" t="s">
        <v>90</v>
      </c>
      <c r="G17" s="142" t="s">
        <v>91</v>
      </c>
      <c r="H17" s="145">
        <v>9.5166</v>
      </c>
      <c r="I17" s="109"/>
      <c r="J17" s="146">
        <f t="shared" si="4"/>
        <v>0</v>
      </c>
      <c r="K17" s="145"/>
      <c r="L17" s="145">
        <f t="shared" si="0"/>
        <v>0</v>
      </c>
      <c r="M17" s="145"/>
      <c r="N17" s="145">
        <f t="shared" si="1"/>
        <v>0</v>
      </c>
      <c r="O17" s="146">
        <v>21</v>
      </c>
      <c r="P17" s="146">
        <f t="shared" si="2"/>
        <v>0</v>
      </c>
      <c r="Q17" s="146">
        <f t="shared" si="3"/>
        <v>0</v>
      </c>
      <c r="R17" s="6"/>
      <c r="S17" s="6"/>
    </row>
    <row r="18" spans="1:19" ht="11.25" outlineLevel="3">
      <c r="A18" s="139"/>
      <c r="B18" s="140"/>
      <c r="C18" s="141">
        <v>8</v>
      </c>
      <c r="D18" s="142" t="s">
        <v>46</v>
      </c>
      <c r="E18" s="143" t="s">
        <v>77</v>
      </c>
      <c r="F18" s="144" t="s">
        <v>78</v>
      </c>
      <c r="G18" s="142" t="s">
        <v>70</v>
      </c>
      <c r="H18" s="145">
        <v>15.276</v>
      </c>
      <c r="I18" s="109"/>
      <c r="J18" s="146">
        <f t="shared" si="4"/>
        <v>0</v>
      </c>
      <c r="K18" s="145"/>
      <c r="L18" s="145">
        <f t="shared" si="0"/>
        <v>0</v>
      </c>
      <c r="M18" s="145"/>
      <c r="N18" s="145">
        <f t="shared" si="1"/>
        <v>0</v>
      </c>
      <c r="O18" s="146">
        <v>21</v>
      </c>
      <c r="P18" s="146">
        <f t="shared" si="2"/>
        <v>0</v>
      </c>
      <c r="Q18" s="146">
        <f t="shared" si="3"/>
        <v>0</v>
      </c>
      <c r="R18" s="6"/>
      <c r="S18" s="6"/>
    </row>
    <row r="19" spans="1:19" ht="11.25" outlineLevel="3">
      <c r="A19" s="139"/>
      <c r="B19" s="140"/>
      <c r="C19" s="141">
        <v>9</v>
      </c>
      <c r="D19" s="142" t="s">
        <v>46</v>
      </c>
      <c r="E19" s="143" t="s">
        <v>333</v>
      </c>
      <c r="F19" s="144" t="s">
        <v>332</v>
      </c>
      <c r="G19" s="142" t="s">
        <v>70</v>
      </c>
      <c r="H19" s="145">
        <v>15.276</v>
      </c>
      <c r="I19" s="109"/>
      <c r="J19" s="146">
        <f t="shared" si="4"/>
        <v>0</v>
      </c>
      <c r="K19" s="145"/>
      <c r="L19" s="145">
        <f t="shared" si="0"/>
        <v>0</v>
      </c>
      <c r="M19" s="145"/>
      <c r="N19" s="145">
        <f t="shared" si="1"/>
        <v>0</v>
      </c>
      <c r="O19" s="146">
        <v>21</v>
      </c>
      <c r="P19" s="146">
        <f t="shared" si="2"/>
        <v>0</v>
      </c>
      <c r="Q19" s="146">
        <f t="shared" si="3"/>
        <v>0</v>
      </c>
      <c r="R19" s="6"/>
      <c r="S19" s="6"/>
    </row>
    <row r="20" spans="1:19" ht="11.25" outlineLevel="3">
      <c r="A20" s="139"/>
      <c r="B20" s="140"/>
      <c r="C20" s="141">
        <v>10</v>
      </c>
      <c r="D20" s="142" t="s">
        <v>46</v>
      </c>
      <c r="E20" s="143" t="s">
        <v>331</v>
      </c>
      <c r="F20" s="144" t="s">
        <v>330</v>
      </c>
      <c r="G20" s="142" t="s">
        <v>70</v>
      </c>
      <c r="H20" s="145">
        <v>7.6375</v>
      </c>
      <c r="I20" s="109"/>
      <c r="J20" s="146">
        <f t="shared" si="4"/>
        <v>0</v>
      </c>
      <c r="K20" s="145"/>
      <c r="L20" s="145">
        <f t="shared" si="0"/>
        <v>0</v>
      </c>
      <c r="M20" s="145"/>
      <c r="N20" s="145">
        <f t="shared" si="1"/>
        <v>0</v>
      </c>
      <c r="O20" s="146">
        <v>21</v>
      </c>
      <c r="P20" s="146">
        <f t="shared" si="2"/>
        <v>0</v>
      </c>
      <c r="Q20" s="146">
        <f t="shared" si="3"/>
        <v>0</v>
      </c>
      <c r="R20" s="6"/>
      <c r="S20" s="6"/>
    </row>
    <row r="21" spans="1:19" ht="11.25" outlineLevel="3">
      <c r="A21" s="139"/>
      <c r="B21" s="140"/>
      <c r="C21" s="141">
        <v>11</v>
      </c>
      <c r="D21" s="142" t="s">
        <v>46</v>
      </c>
      <c r="E21" s="143" t="s">
        <v>325</v>
      </c>
      <c r="F21" s="144" t="s">
        <v>324</v>
      </c>
      <c r="G21" s="142" t="s">
        <v>70</v>
      </c>
      <c r="H21" s="145">
        <v>1.7625</v>
      </c>
      <c r="I21" s="109"/>
      <c r="J21" s="146">
        <f t="shared" si="4"/>
        <v>0</v>
      </c>
      <c r="K21" s="145"/>
      <c r="L21" s="145">
        <f t="shared" si="0"/>
        <v>0</v>
      </c>
      <c r="M21" s="145"/>
      <c r="N21" s="145">
        <f t="shared" si="1"/>
        <v>0</v>
      </c>
      <c r="O21" s="146">
        <v>21</v>
      </c>
      <c r="P21" s="146">
        <f t="shared" si="2"/>
        <v>0</v>
      </c>
      <c r="Q21" s="146">
        <f t="shared" si="3"/>
        <v>0</v>
      </c>
      <c r="R21" s="6"/>
      <c r="S21" s="6"/>
    </row>
    <row r="22" spans="1:19" ht="11.25" outlineLevel="3">
      <c r="A22" s="139"/>
      <c r="B22" s="140"/>
      <c r="C22" s="141">
        <v>12</v>
      </c>
      <c r="D22" s="142" t="s">
        <v>96</v>
      </c>
      <c r="E22" s="143" t="s">
        <v>323</v>
      </c>
      <c r="F22" s="144" t="s">
        <v>322</v>
      </c>
      <c r="G22" s="142" t="s">
        <v>91</v>
      </c>
      <c r="H22" s="145">
        <v>3.8764000000000003</v>
      </c>
      <c r="I22" s="109"/>
      <c r="J22" s="146">
        <f t="shared" si="4"/>
        <v>0</v>
      </c>
      <c r="K22" s="145">
        <v>1</v>
      </c>
      <c r="L22" s="145">
        <f t="shared" si="0"/>
        <v>3.8764000000000003</v>
      </c>
      <c r="M22" s="145"/>
      <c r="N22" s="145">
        <f t="shared" si="1"/>
        <v>0</v>
      </c>
      <c r="O22" s="146">
        <v>21</v>
      </c>
      <c r="P22" s="146">
        <f t="shared" si="2"/>
        <v>0</v>
      </c>
      <c r="Q22" s="146">
        <f t="shared" si="3"/>
        <v>0</v>
      </c>
      <c r="R22" s="6"/>
      <c r="S22" s="6"/>
    </row>
    <row r="23" spans="1:19" ht="11.25" outlineLevel="3">
      <c r="A23" s="139"/>
      <c r="B23" s="140"/>
      <c r="C23" s="141">
        <v>13</v>
      </c>
      <c r="D23" s="142" t="s">
        <v>46</v>
      </c>
      <c r="E23" s="143" t="s">
        <v>94</v>
      </c>
      <c r="F23" s="147" t="s">
        <v>95</v>
      </c>
      <c r="G23" s="142" t="s">
        <v>52</v>
      </c>
      <c r="H23" s="145">
        <v>35</v>
      </c>
      <c r="I23" s="109"/>
      <c r="J23" s="146">
        <f t="shared" si="4"/>
        <v>0</v>
      </c>
      <c r="K23" s="145"/>
      <c r="L23" s="145">
        <f t="shared" si="0"/>
        <v>0</v>
      </c>
      <c r="M23" s="145"/>
      <c r="N23" s="145">
        <f t="shared" si="1"/>
        <v>0</v>
      </c>
      <c r="O23" s="146">
        <v>21</v>
      </c>
      <c r="P23" s="146">
        <f t="shared" si="2"/>
        <v>0</v>
      </c>
      <c r="Q23" s="146">
        <f t="shared" si="3"/>
        <v>0</v>
      </c>
      <c r="R23" s="6"/>
      <c r="S23" s="6"/>
    </row>
    <row r="24" spans="1:19" ht="11.25" outlineLevel="3">
      <c r="A24" s="139"/>
      <c r="B24" s="140"/>
      <c r="C24" s="141">
        <v>14</v>
      </c>
      <c r="D24" s="142" t="s">
        <v>96</v>
      </c>
      <c r="E24" s="143" t="s">
        <v>97</v>
      </c>
      <c r="F24" s="144" t="s">
        <v>98</v>
      </c>
      <c r="G24" s="142" t="s">
        <v>91</v>
      </c>
      <c r="H24" s="145">
        <v>12.6</v>
      </c>
      <c r="I24" s="109"/>
      <c r="J24" s="146">
        <f t="shared" si="4"/>
        <v>0</v>
      </c>
      <c r="K24" s="145">
        <v>1</v>
      </c>
      <c r="L24" s="145">
        <f t="shared" si="0"/>
        <v>12.6</v>
      </c>
      <c r="M24" s="145"/>
      <c r="N24" s="145">
        <f t="shared" si="1"/>
        <v>0</v>
      </c>
      <c r="O24" s="146">
        <v>21</v>
      </c>
      <c r="P24" s="146">
        <f t="shared" si="2"/>
        <v>0</v>
      </c>
      <c r="Q24" s="146">
        <f t="shared" si="3"/>
        <v>0</v>
      </c>
      <c r="R24" s="6"/>
      <c r="S24" s="6"/>
    </row>
    <row r="25" spans="1:19" ht="11.25" outlineLevel="3">
      <c r="A25" s="139"/>
      <c r="B25" s="140"/>
      <c r="C25" s="141">
        <v>15</v>
      </c>
      <c r="D25" s="142" t="s">
        <v>46</v>
      </c>
      <c r="E25" s="143" t="s">
        <v>99</v>
      </c>
      <c r="F25" s="144" t="s">
        <v>100</v>
      </c>
      <c r="G25" s="142" t="s">
        <v>52</v>
      </c>
      <c r="H25" s="145">
        <v>35</v>
      </c>
      <c r="I25" s="109"/>
      <c r="J25" s="146">
        <f t="shared" si="4"/>
        <v>0</v>
      </c>
      <c r="K25" s="145"/>
      <c r="L25" s="145">
        <f t="shared" si="0"/>
        <v>0</v>
      </c>
      <c r="M25" s="145"/>
      <c r="N25" s="145">
        <f t="shared" si="1"/>
        <v>0</v>
      </c>
      <c r="O25" s="146">
        <v>21</v>
      </c>
      <c r="P25" s="146">
        <f t="shared" si="2"/>
        <v>0</v>
      </c>
      <c r="Q25" s="146">
        <f t="shared" si="3"/>
        <v>0</v>
      </c>
      <c r="R25" s="6"/>
      <c r="S25" s="6"/>
    </row>
    <row r="26" spans="1:19" ht="11.25" outlineLevel="3">
      <c r="A26" s="139"/>
      <c r="B26" s="140"/>
      <c r="C26" s="141">
        <v>16</v>
      </c>
      <c r="D26" s="142" t="s">
        <v>96</v>
      </c>
      <c r="E26" s="143" t="s">
        <v>101</v>
      </c>
      <c r="F26" s="144" t="s">
        <v>102</v>
      </c>
      <c r="G26" s="142" t="s">
        <v>103</v>
      </c>
      <c r="H26" s="145">
        <v>1.1</v>
      </c>
      <c r="I26" s="109"/>
      <c r="J26" s="146">
        <f t="shared" si="4"/>
        <v>0</v>
      </c>
      <c r="K26" s="145">
        <v>0.001</v>
      </c>
      <c r="L26" s="145">
        <f t="shared" si="0"/>
        <v>0.0011</v>
      </c>
      <c r="M26" s="145"/>
      <c r="N26" s="145">
        <f t="shared" si="1"/>
        <v>0</v>
      </c>
      <c r="O26" s="146">
        <v>21</v>
      </c>
      <c r="P26" s="146">
        <f t="shared" si="2"/>
        <v>0</v>
      </c>
      <c r="Q26" s="146">
        <f t="shared" si="3"/>
        <v>0</v>
      </c>
      <c r="R26" s="6"/>
      <c r="S26" s="6"/>
    </row>
    <row r="27" spans="2:17" ht="8.25" outlineLevel="3">
      <c r="B27" s="5"/>
      <c r="C27" s="5"/>
      <c r="D27" s="5"/>
      <c r="E27" s="5"/>
      <c r="F27" s="5"/>
      <c r="G27" s="5"/>
      <c r="H27" s="5"/>
      <c r="I27" s="6"/>
      <c r="J27" s="6"/>
      <c r="K27" s="5"/>
      <c r="L27" s="5"/>
      <c r="M27" s="5"/>
      <c r="N27" s="5"/>
      <c r="O27" s="5"/>
      <c r="P27" s="6"/>
      <c r="Q27" s="6"/>
    </row>
    <row r="28" spans="1:19" ht="11.25" outlineLevel="2">
      <c r="A28" s="38" t="s">
        <v>21</v>
      </c>
      <c r="B28" s="132">
        <v>3</v>
      </c>
      <c r="C28" s="133"/>
      <c r="D28" s="134" t="s">
        <v>45</v>
      </c>
      <c r="E28" s="134"/>
      <c r="F28" s="135" t="s">
        <v>22</v>
      </c>
      <c r="G28" s="134"/>
      <c r="H28" s="136"/>
      <c r="I28" s="137"/>
      <c r="J28" s="39">
        <f>SUM(J29:J31)</f>
        <v>0</v>
      </c>
      <c r="K28" s="136"/>
      <c r="L28" s="40">
        <f>SUBTOTAL(9,L29:L32)</f>
        <v>2.383479648</v>
      </c>
      <c r="M28" s="136"/>
      <c r="N28" s="40">
        <f>SUBTOTAL(9,N29:N32)</f>
        <v>0</v>
      </c>
      <c r="O28" s="138"/>
      <c r="P28" s="39">
        <f>SUBTOTAL(9,P29:P32)</f>
        <v>0</v>
      </c>
      <c r="Q28" s="39">
        <f>SUBTOTAL(9,Q29:Q32)</f>
        <v>0</v>
      </c>
      <c r="R28" s="6"/>
      <c r="S28" s="6"/>
    </row>
    <row r="29" spans="1:19" ht="11.25" outlineLevel="3">
      <c r="A29" s="139"/>
      <c r="B29" s="140"/>
      <c r="C29" s="141">
        <v>1</v>
      </c>
      <c r="D29" s="142" t="s">
        <v>46</v>
      </c>
      <c r="E29" s="143" t="s">
        <v>345</v>
      </c>
      <c r="F29" s="144" t="s">
        <v>346</v>
      </c>
      <c r="G29" s="142" t="s">
        <v>70</v>
      </c>
      <c r="H29" s="145">
        <v>0.9504</v>
      </c>
      <c r="I29" s="109"/>
      <c r="J29" s="146">
        <f>H29*I29</f>
        <v>0</v>
      </c>
      <c r="K29" s="145">
        <v>2.50187</v>
      </c>
      <c r="L29" s="145">
        <f>H29*K29</f>
        <v>2.3777772479999997</v>
      </c>
      <c r="M29" s="145"/>
      <c r="N29" s="145">
        <f>H29*M29</f>
        <v>0</v>
      </c>
      <c r="O29" s="146">
        <v>21</v>
      </c>
      <c r="P29" s="146">
        <f>J29*(O29/100)</f>
        <v>0</v>
      </c>
      <c r="Q29" s="146">
        <f>J29+P29</f>
        <v>0</v>
      </c>
      <c r="R29" s="6"/>
      <c r="S29" s="6"/>
    </row>
    <row r="30" spans="1:19" ht="11.25" outlineLevel="3">
      <c r="A30" s="139"/>
      <c r="B30" s="140"/>
      <c r="C30" s="141">
        <v>2</v>
      </c>
      <c r="D30" s="142" t="s">
        <v>46</v>
      </c>
      <c r="E30" s="143" t="s">
        <v>347</v>
      </c>
      <c r="F30" s="144" t="s">
        <v>348</v>
      </c>
      <c r="G30" s="142" t="s">
        <v>52</v>
      </c>
      <c r="H30" s="145">
        <v>2.16</v>
      </c>
      <c r="I30" s="109"/>
      <c r="J30" s="146">
        <f>H30*I30</f>
        <v>0</v>
      </c>
      <c r="K30" s="145">
        <v>0.00264</v>
      </c>
      <c r="L30" s="145">
        <f>H30*K30</f>
        <v>0.005702400000000001</v>
      </c>
      <c r="M30" s="145"/>
      <c r="N30" s="145">
        <f>H30*M30</f>
        <v>0</v>
      </c>
      <c r="O30" s="146">
        <v>21</v>
      </c>
      <c r="P30" s="146">
        <f>J30*(O30/100)</f>
        <v>0</v>
      </c>
      <c r="Q30" s="146">
        <f>J30+P30</f>
        <v>0</v>
      </c>
      <c r="R30" s="6"/>
      <c r="S30" s="6"/>
    </row>
    <row r="31" spans="1:19" ht="11.25" outlineLevel="3">
      <c r="A31" s="139"/>
      <c r="B31" s="140"/>
      <c r="C31" s="141">
        <v>3</v>
      </c>
      <c r="D31" s="142" t="s">
        <v>46</v>
      </c>
      <c r="E31" s="143" t="s">
        <v>349</v>
      </c>
      <c r="F31" s="144" t="s">
        <v>350</v>
      </c>
      <c r="G31" s="142" t="s">
        <v>52</v>
      </c>
      <c r="H31" s="145">
        <v>2.16</v>
      </c>
      <c r="I31" s="109"/>
      <c r="J31" s="146">
        <f>H31*I31</f>
        <v>0</v>
      </c>
      <c r="K31" s="145"/>
      <c r="L31" s="145">
        <f>H31*K31</f>
        <v>0</v>
      </c>
      <c r="M31" s="145"/>
      <c r="N31" s="145">
        <f>H31*M31</f>
        <v>0</v>
      </c>
      <c r="O31" s="146">
        <v>21</v>
      </c>
      <c r="P31" s="146">
        <f>J31*(O31/100)</f>
        <v>0</v>
      </c>
      <c r="Q31" s="146">
        <f>J31+P31</f>
        <v>0</v>
      </c>
      <c r="R31" s="6"/>
      <c r="S31" s="6"/>
    </row>
    <row r="32" spans="2:17" ht="8.25" outlineLevel="3">
      <c r="B32" s="5"/>
      <c r="C32" s="5"/>
      <c r="D32" s="5"/>
      <c r="E32" s="5"/>
      <c r="F32" s="5"/>
      <c r="G32" s="5"/>
      <c r="H32" s="5"/>
      <c r="I32" s="6"/>
      <c r="J32" s="6"/>
      <c r="K32" s="5"/>
      <c r="L32" s="5"/>
      <c r="M32" s="5"/>
      <c r="N32" s="5"/>
      <c r="O32" s="5"/>
      <c r="P32" s="6"/>
      <c r="Q32" s="6"/>
    </row>
    <row r="33" spans="1:19" ht="11.25" outlineLevel="2">
      <c r="A33" s="38" t="s">
        <v>321</v>
      </c>
      <c r="B33" s="132">
        <v>3</v>
      </c>
      <c r="C33" s="133"/>
      <c r="D33" s="134" t="s">
        <v>45</v>
      </c>
      <c r="E33" s="134"/>
      <c r="F33" s="135" t="s">
        <v>320</v>
      </c>
      <c r="G33" s="134"/>
      <c r="H33" s="136"/>
      <c r="I33" s="137"/>
      <c r="J33" s="39">
        <f>SUM(J34)</f>
        <v>0</v>
      </c>
      <c r="K33" s="136"/>
      <c r="L33" s="40">
        <f>SUBTOTAL(9,L34:L35)</f>
        <v>0</v>
      </c>
      <c r="M33" s="136"/>
      <c r="N33" s="40">
        <f>SUBTOTAL(9,N34:N35)</f>
        <v>0</v>
      </c>
      <c r="O33" s="138"/>
      <c r="P33" s="39">
        <f>SUBTOTAL(9,P34:P35)</f>
        <v>0</v>
      </c>
      <c r="Q33" s="39">
        <f>SUBTOTAL(9,Q34:Q35)</f>
        <v>0</v>
      </c>
      <c r="R33" s="6"/>
      <c r="S33" s="6"/>
    </row>
    <row r="34" spans="1:19" ht="11.25" outlineLevel="3">
      <c r="A34" s="139"/>
      <c r="B34" s="140"/>
      <c r="C34" s="141">
        <v>1</v>
      </c>
      <c r="D34" s="142" t="s">
        <v>46</v>
      </c>
      <c r="E34" s="143" t="s">
        <v>319</v>
      </c>
      <c r="F34" s="144" t="s">
        <v>318</v>
      </c>
      <c r="G34" s="142" t="s">
        <v>70</v>
      </c>
      <c r="H34" s="145">
        <v>3.29</v>
      </c>
      <c r="I34" s="109"/>
      <c r="J34" s="146">
        <f>H34*I34</f>
        <v>0</v>
      </c>
      <c r="K34" s="145"/>
      <c r="L34" s="145">
        <f>H34*K34</f>
        <v>0</v>
      </c>
      <c r="M34" s="145"/>
      <c r="N34" s="145">
        <f>H34*M34</f>
        <v>0</v>
      </c>
      <c r="O34" s="146">
        <v>21</v>
      </c>
      <c r="P34" s="146">
        <f>J34*(O34/100)</f>
        <v>0</v>
      </c>
      <c r="Q34" s="146">
        <f>J34+P34</f>
        <v>0</v>
      </c>
      <c r="R34" s="6"/>
      <c r="S34" s="6"/>
    </row>
    <row r="35" spans="2:17" ht="8.25" outlineLevel="3">
      <c r="B35" s="5"/>
      <c r="C35" s="5"/>
      <c r="D35" s="5"/>
      <c r="E35" s="5"/>
      <c r="F35" s="5"/>
      <c r="G35" s="5"/>
      <c r="H35" s="5"/>
      <c r="I35" s="6"/>
      <c r="J35" s="6"/>
      <c r="K35" s="5"/>
      <c r="L35" s="5"/>
      <c r="M35" s="5"/>
      <c r="N35" s="5"/>
      <c r="O35" s="5"/>
      <c r="P35" s="6"/>
      <c r="Q35" s="6"/>
    </row>
    <row r="36" spans="1:19" ht="11.25" outlineLevel="2">
      <c r="A36" s="38" t="s">
        <v>25</v>
      </c>
      <c r="B36" s="132">
        <v>3</v>
      </c>
      <c r="C36" s="133"/>
      <c r="D36" s="134" t="s">
        <v>45</v>
      </c>
      <c r="E36" s="134"/>
      <c r="F36" s="135" t="s">
        <v>26</v>
      </c>
      <c r="G36" s="134"/>
      <c r="H36" s="136"/>
      <c r="I36" s="137"/>
      <c r="J36" s="39">
        <f>SUM(J37)</f>
        <v>0</v>
      </c>
      <c r="K36" s="136"/>
      <c r="L36" s="40">
        <f>SUBTOTAL(9,L37:L38)</f>
        <v>0.0023265000000000004</v>
      </c>
      <c r="M36" s="136"/>
      <c r="N36" s="40">
        <f>SUBTOTAL(9,N37:N38)</f>
        <v>0</v>
      </c>
      <c r="O36" s="138"/>
      <c r="P36" s="39">
        <f>SUBTOTAL(9,P37:P38)</f>
        <v>0</v>
      </c>
      <c r="Q36" s="39">
        <f>SUBTOTAL(9,Q37:Q38)</f>
        <v>0</v>
      </c>
      <c r="R36" s="6"/>
      <c r="S36" s="6"/>
    </row>
    <row r="37" spans="1:19" ht="11.25" outlineLevel="3">
      <c r="A37" s="139"/>
      <c r="B37" s="140"/>
      <c r="C37" s="141">
        <v>1</v>
      </c>
      <c r="D37" s="142" t="s">
        <v>46</v>
      </c>
      <c r="E37" s="143" t="s">
        <v>351</v>
      </c>
      <c r="F37" s="144" t="s">
        <v>352</v>
      </c>
      <c r="G37" s="142" t="s">
        <v>55</v>
      </c>
      <c r="H37" s="145">
        <v>25.85</v>
      </c>
      <c r="I37" s="109"/>
      <c r="J37" s="146">
        <f>H37*I37</f>
        <v>0</v>
      </c>
      <c r="K37" s="145">
        <v>9E-05</v>
      </c>
      <c r="L37" s="145">
        <f>H37*K37</f>
        <v>0.0023265000000000004</v>
      </c>
      <c r="M37" s="145"/>
      <c r="N37" s="145">
        <f>H37*M37</f>
        <v>0</v>
      </c>
      <c r="O37" s="146">
        <v>21</v>
      </c>
      <c r="P37" s="146">
        <f>J37*(O37/100)</f>
        <v>0</v>
      </c>
      <c r="Q37" s="146">
        <f>J37+P37</f>
        <v>0</v>
      </c>
      <c r="R37" s="6"/>
      <c r="S37" s="6"/>
    </row>
    <row r="38" spans="2:17" ht="8.25" outlineLevel="3">
      <c r="B38" s="5"/>
      <c r="C38" s="5"/>
      <c r="D38" s="5"/>
      <c r="E38" s="5"/>
      <c r="F38" s="5"/>
      <c r="G38" s="5"/>
      <c r="H38" s="5"/>
      <c r="I38" s="6"/>
      <c r="J38" s="6"/>
      <c r="K38" s="5"/>
      <c r="L38" s="5"/>
      <c r="M38" s="5"/>
      <c r="N38" s="5"/>
      <c r="O38" s="5"/>
      <c r="P38" s="6"/>
      <c r="Q38" s="6"/>
    </row>
    <row r="39" spans="1:19" ht="11.25" outlineLevel="2">
      <c r="A39" s="38" t="s">
        <v>29</v>
      </c>
      <c r="B39" s="132">
        <v>3</v>
      </c>
      <c r="C39" s="133"/>
      <c r="D39" s="134" t="s">
        <v>45</v>
      </c>
      <c r="E39" s="134"/>
      <c r="F39" s="135" t="s">
        <v>30</v>
      </c>
      <c r="G39" s="134"/>
      <c r="H39" s="136"/>
      <c r="I39" s="137"/>
      <c r="J39" s="39">
        <f>SUM(J40)</f>
        <v>0</v>
      </c>
      <c r="K39" s="136"/>
      <c r="L39" s="40">
        <f>SUBTOTAL(9,L40:L41)</f>
        <v>0</v>
      </c>
      <c r="M39" s="136"/>
      <c r="N39" s="40">
        <f>SUBTOTAL(9,N40:N41)</f>
        <v>0</v>
      </c>
      <c r="O39" s="138"/>
      <c r="P39" s="39">
        <f>SUBTOTAL(9,P40:P41)</f>
        <v>0</v>
      </c>
      <c r="Q39" s="39">
        <f>SUBTOTAL(9,Q40:Q41)</f>
        <v>0</v>
      </c>
      <c r="R39" s="6"/>
      <c r="S39" s="6"/>
    </row>
    <row r="40" spans="1:19" ht="11.25" outlineLevel="3">
      <c r="A40" s="139"/>
      <c r="B40" s="140"/>
      <c r="C40" s="141">
        <v>1</v>
      </c>
      <c r="D40" s="142" t="s">
        <v>46</v>
      </c>
      <c r="E40" s="143" t="s">
        <v>353</v>
      </c>
      <c r="F40" s="144" t="s">
        <v>354</v>
      </c>
      <c r="G40" s="142" t="s">
        <v>91</v>
      </c>
      <c r="H40" s="145">
        <v>18.863306148</v>
      </c>
      <c r="I40" s="109"/>
      <c r="J40" s="146">
        <f>H40*I40</f>
        <v>0</v>
      </c>
      <c r="K40" s="145"/>
      <c r="L40" s="145">
        <f>H40*K40</f>
        <v>0</v>
      </c>
      <c r="M40" s="145"/>
      <c r="N40" s="145">
        <f>H40*M40</f>
        <v>0</v>
      </c>
      <c r="O40" s="146">
        <v>21</v>
      </c>
      <c r="P40" s="146">
        <f>J40*(O40/100)</f>
        <v>0</v>
      </c>
      <c r="Q40" s="146">
        <f>J40+P40</f>
        <v>0</v>
      </c>
      <c r="R40" s="6"/>
      <c r="S40" s="6"/>
    </row>
    <row r="41" spans="2:17" ht="8.25" outlineLevel="3">
      <c r="B41" s="5"/>
      <c r="C41" s="5"/>
      <c r="D41" s="5"/>
      <c r="E41" s="5"/>
      <c r="F41" s="5"/>
      <c r="G41" s="5"/>
      <c r="H41" s="5"/>
      <c r="I41" s="6"/>
      <c r="J41" s="6"/>
      <c r="K41" s="5"/>
      <c r="L41" s="5"/>
      <c r="M41" s="5"/>
      <c r="N41" s="5"/>
      <c r="O41" s="5"/>
      <c r="P41" s="6"/>
      <c r="Q41" s="6"/>
    </row>
    <row r="42" spans="1:19" ht="11.25" outlineLevel="2">
      <c r="A42" s="38" t="s">
        <v>355</v>
      </c>
      <c r="B42" s="132">
        <v>3</v>
      </c>
      <c r="C42" s="133"/>
      <c r="D42" s="134" t="s">
        <v>45</v>
      </c>
      <c r="E42" s="134"/>
      <c r="F42" s="135" t="s">
        <v>356</v>
      </c>
      <c r="G42" s="134"/>
      <c r="H42" s="136"/>
      <c r="I42" s="137"/>
      <c r="J42" s="39">
        <f>SUM(J43:J61)</f>
        <v>0</v>
      </c>
      <c r="K42" s="136"/>
      <c r="L42" s="40">
        <f>SUBTOTAL(9,L43:L62)</f>
        <v>0.04971999999999999</v>
      </c>
      <c r="M42" s="136"/>
      <c r="N42" s="40">
        <f>SUBTOTAL(9,N43:N62)</f>
        <v>0</v>
      </c>
      <c r="O42" s="138"/>
      <c r="P42" s="39">
        <f>SUBTOTAL(9,P43:P62)</f>
        <v>0</v>
      </c>
      <c r="Q42" s="39">
        <f>SUBTOTAL(9,Q43:Q62)</f>
        <v>0</v>
      </c>
      <c r="R42" s="6"/>
      <c r="S42" s="6"/>
    </row>
    <row r="43" spans="1:19" ht="11.25" outlineLevel="3">
      <c r="A43" s="139"/>
      <c r="B43" s="140"/>
      <c r="C43" s="149">
        <v>1</v>
      </c>
      <c r="D43" s="150" t="s">
        <v>46</v>
      </c>
      <c r="E43" s="151" t="s">
        <v>357</v>
      </c>
      <c r="F43" s="152" t="s">
        <v>358</v>
      </c>
      <c r="G43" s="150" t="s">
        <v>55</v>
      </c>
      <c r="H43" s="153">
        <v>14</v>
      </c>
      <c r="I43" s="109"/>
      <c r="J43" s="146">
        <f aca="true" t="shared" si="5" ref="J43:J48">H43*I43</f>
        <v>0</v>
      </c>
      <c r="K43" s="145"/>
      <c r="L43" s="145">
        <f aca="true" t="shared" si="6" ref="L43:L54">H43*K43</f>
        <v>0</v>
      </c>
      <c r="M43" s="145"/>
      <c r="N43" s="145">
        <f aca="true" t="shared" si="7" ref="N43:N54">H43*M43</f>
        <v>0</v>
      </c>
      <c r="O43" s="146">
        <v>21</v>
      </c>
      <c r="P43" s="146">
        <f aca="true" t="shared" si="8" ref="P43:P54">J43*(O43/100)</f>
        <v>0</v>
      </c>
      <c r="Q43" s="146">
        <f aca="true" t="shared" si="9" ref="Q43:Q54">J43+P43</f>
        <v>0</v>
      </c>
      <c r="R43" s="6"/>
      <c r="S43" s="6"/>
    </row>
    <row r="44" spans="1:19" ht="11.25" outlineLevel="3">
      <c r="A44" s="139"/>
      <c r="B44" s="140"/>
      <c r="C44" s="149">
        <v>2</v>
      </c>
      <c r="D44" s="150" t="s">
        <v>96</v>
      </c>
      <c r="E44" s="151" t="s">
        <v>359</v>
      </c>
      <c r="F44" s="152" t="s">
        <v>360</v>
      </c>
      <c r="G44" s="150" t="s">
        <v>55</v>
      </c>
      <c r="H44" s="153">
        <v>14</v>
      </c>
      <c r="I44" s="109"/>
      <c r="J44" s="146">
        <f t="shared" si="5"/>
        <v>0</v>
      </c>
      <c r="K44" s="145">
        <v>0.00012</v>
      </c>
      <c r="L44" s="145">
        <f t="shared" si="6"/>
        <v>0.00168</v>
      </c>
      <c r="M44" s="145"/>
      <c r="N44" s="145">
        <f t="shared" si="7"/>
        <v>0</v>
      </c>
      <c r="O44" s="146">
        <v>21</v>
      </c>
      <c r="P44" s="146">
        <f t="shared" si="8"/>
        <v>0</v>
      </c>
      <c r="Q44" s="146">
        <f t="shared" si="9"/>
        <v>0</v>
      </c>
      <c r="R44" s="6"/>
      <c r="S44" s="6"/>
    </row>
    <row r="45" spans="1:19" ht="11.25" outlineLevel="3">
      <c r="A45" s="139"/>
      <c r="B45" s="140"/>
      <c r="C45" s="149">
        <v>3</v>
      </c>
      <c r="D45" s="150" t="s">
        <v>46</v>
      </c>
      <c r="E45" s="151" t="s">
        <v>361</v>
      </c>
      <c r="F45" s="152" t="s">
        <v>362</v>
      </c>
      <c r="G45" s="150" t="s">
        <v>55</v>
      </c>
      <c r="H45" s="153">
        <v>22</v>
      </c>
      <c r="I45" s="109"/>
      <c r="J45" s="146">
        <f t="shared" si="5"/>
        <v>0</v>
      </c>
      <c r="K45" s="145"/>
      <c r="L45" s="145">
        <f t="shared" si="6"/>
        <v>0</v>
      </c>
      <c r="M45" s="145"/>
      <c r="N45" s="145">
        <f t="shared" si="7"/>
        <v>0</v>
      </c>
      <c r="O45" s="146">
        <v>21</v>
      </c>
      <c r="P45" s="146">
        <f t="shared" si="8"/>
        <v>0</v>
      </c>
      <c r="Q45" s="146">
        <f t="shared" si="9"/>
        <v>0</v>
      </c>
      <c r="R45" s="6"/>
      <c r="S45" s="6"/>
    </row>
    <row r="46" spans="1:19" ht="11.25" outlineLevel="3">
      <c r="A46" s="139"/>
      <c r="B46" s="140"/>
      <c r="C46" s="149">
        <v>4</v>
      </c>
      <c r="D46" s="150" t="s">
        <v>96</v>
      </c>
      <c r="E46" s="151" t="s">
        <v>363</v>
      </c>
      <c r="F46" s="152" t="s">
        <v>364</v>
      </c>
      <c r="G46" s="150" t="s">
        <v>55</v>
      </c>
      <c r="H46" s="153">
        <v>22</v>
      </c>
      <c r="I46" s="109"/>
      <c r="J46" s="146">
        <f t="shared" si="5"/>
        <v>0</v>
      </c>
      <c r="K46" s="145">
        <v>0.0009</v>
      </c>
      <c r="L46" s="145">
        <f t="shared" si="6"/>
        <v>0.019799999999999998</v>
      </c>
      <c r="M46" s="145"/>
      <c r="N46" s="145">
        <f t="shared" si="7"/>
        <v>0</v>
      </c>
      <c r="O46" s="146">
        <v>21</v>
      </c>
      <c r="P46" s="146">
        <f t="shared" si="8"/>
        <v>0</v>
      </c>
      <c r="Q46" s="146">
        <f t="shared" si="9"/>
        <v>0</v>
      </c>
      <c r="R46" s="6"/>
      <c r="S46" s="6"/>
    </row>
    <row r="47" spans="1:19" ht="11.25" outlineLevel="3">
      <c r="A47" s="139"/>
      <c r="B47" s="140"/>
      <c r="C47" s="149">
        <v>5</v>
      </c>
      <c r="D47" s="150" t="s">
        <v>46</v>
      </c>
      <c r="E47" s="151" t="s">
        <v>365</v>
      </c>
      <c r="F47" s="152" t="s">
        <v>366</v>
      </c>
      <c r="G47" s="150" t="s">
        <v>55</v>
      </c>
      <c r="H47" s="153">
        <v>22</v>
      </c>
      <c r="I47" s="109"/>
      <c r="J47" s="146">
        <f t="shared" si="5"/>
        <v>0</v>
      </c>
      <c r="K47" s="145"/>
      <c r="L47" s="145">
        <f t="shared" si="6"/>
        <v>0</v>
      </c>
      <c r="M47" s="145"/>
      <c r="N47" s="145">
        <f t="shared" si="7"/>
        <v>0</v>
      </c>
      <c r="O47" s="146">
        <v>21</v>
      </c>
      <c r="P47" s="146">
        <f t="shared" si="8"/>
        <v>0</v>
      </c>
      <c r="Q47" s="146">
        <f t="shared" si="9"/>
        <v>0</v>
      </c>
      <c r="R47" s="6"/>
      <c r="S47" s="6"/>
    </row>
    <row r="48" spans="1:19" ht="11.25" outlineLevel="3">
      <c r="A48" s="139"/>
      <c r="B48" s="140"/>
      <c r="C48" s="149">
        <v>6</v>
      </c>
      <c r="D48" s="150" t="s">
        <v>96</v>
      </c>
      <c r="E48" s="151" t="s">
        <v>367</v>
      </c>
      <c r="F48" s="152" t="s">
        <v>368</v>
      </c>
      <c r="G48" s="150" t="s">
        <v>55</v>
      </c>
      <c r="H48" s="153">
        <v>22</v>
      </c>
      <c r="I48" s="109"/>
      <c r="J48" s="146">
        <f t="shared" si="5"/>
        <v>0</v>
      </c>
      <c r="K48" s="145">
        <v>0.00026</v>
      </c>
      <c r="L48" s="145">
        <f t="shared" si="6"/>
        <v>0.005719999999999999</v>
      </c>
      <c r="M48" s="145"/>
      <c r="N48" s="145">
        <f t="shared" si="7"/>
        <v>0</v>
      </c>
      <c r="O48" s="146">
        <v>21</v>
      </c>
      <c r="P48" s="146">
        <f t="shared" si="8"/>
        <v>0</v>
      </c>
      <c r="Q48" s="146">
        <f t="shared" si="9"/>
        <v>0</v>
      </c>
      <c r="R48" s="6"/>
      <c r="S48" s="6"/>
    </row>
    <row r="49" spans="1:19" ht="11.25" outlineLevel="3">
      <c r="A49" s="139"/>
      <c r="B49" s="140"/>
      <c r="C49" s="149">
        <v>7</v>
      </c>
      <c r="D49" s="150" t="str">
        <f>'[1]SO02_Veřejné osvětlení'!D49</f>
        <v>H</v>
      </c>
      <c r="E49" s="151" t="str">
        <f>'[1]SO02_Veřejné osvětlení'!E49</f>
        <v>34571355</v>
      </c>
      <c r="F49" s="152" t="str">
        <f>'[1]SO02_Veřejné osvětlení'!F49</f>
        <v>Trubka elektroinstalační ohebná dvouplášťová korugovaná (chránička) D 94/110mm, HDPE+LDPE</v>
      </c>
      <c r="G49" s="150" t="str">
        <f>'[1]SO02_Veřejné osvětlení'!G49</f>
        <v>m</v>
      </c>
      <c r="H49" s="153">
        <f>'[1]SO02_Veřejné osvětlení'!H49</f>
        <v>0</v>
      </c>
      <c r="I49" s="148" t="s">
        <v>433</v>
      </c>
      <c r="J49" s="146"/>
      <c r="K49" s="145"/>
      <c r="L49" s="145"/>
      <c r="M49" s="145"/>
      <c r="N49" s="145"/>
      <c r="O49" s="146"/>
      <c r="P49" s="146"/>
      <c r="Q49" s="146"/>
      <c r="R49" s="6"/>
      <c r="S49" s="6"/>
    </row>
    <row r="50" spans="1:23" ht="11.25" outlineLevel="3">
      <c r="A50" s="139"/>
      <c r="B50" s="140"/>
      <c r="C50" s="158">
        <v>8</v>
      </c>
      <c r="D50" s="156" t="s">
        <v>46</v>
      </c>
      <c r="E50" s="154" t="s">
        <v>369</v>
      </c>
      <c r="F50" s="155" t="s">
        <v>370</v>
      </c>
      <c r="G50" s="156" t="s">
        <v>55</v>
      </c>
      <c r="H50" s="157">
        <v>35.5</v>
      </c>
      <c r="I50" s="109"/>
      <c r="J50" s="146">
        <f>H50*I50</f>
        <v>0</v>
      </c>
      <c r="K50" s="145"/>
      <c r="L50" s="145">
        <f t="shared" si="6"/>
        <v>0</v>
      </c>
      <c r="M50" s="145"/>
      <c r="N50" s="145">
        <f t="shared" si="7"/>
        <v>0</v>
      </c>
      <c r="O50" s="146">
        <v>21</v>
      </c>
      <c r="P50" s="146">
        <f t="shared" si="8"/>
        <v>0</v>
      </c>
      <c r="Q50" s="146">
        <f t="shared" si="9"/>
        <v>0</v>
      </c>
      <c r="R50" s="6"/>
      <c r="S50" s="6"/>
      <c r="W50" s="159"/>
    </row>
    <row r="51" spans="1:19" ht="11.25" outlineLevel="3">
      <c r="A51" s="139"/>
      <c r="B51" s="140"/>
      <c r="C51" s="149">
        <v>9</v>
      </c>
      <c r="D51" s="150" t="s">
        <v>96</v>
      </c>
      <c r="E51" s="151" t="s">
        <v>371</v>
      </c>
      <c r="F51" s="152" t="s">
        <v>372</v>
      </c>
      <c r="G51" s="150" t="s">
        <v>55</v>
      </c>
      <c r="H51" s="153">
        <v>22</v>
      </c>
      <c r="I51" s="109"/>
      <c r="J51" s="146">
        <f aca="true" t="shared" si="10" ref="J51:J61">H51*I51</f>
        <v>0</v>
      </c>
      <c r="K51" s="145">
        <v>0.001</v>
      </c>
      <c r="L51" s="145">
        <f t="shared" si="6"/>
        <v>0.022</v>
      </c>
      <c r="M51" s="145"/>
      <c r="N51" s="145">
        <f t="shared" si="7"/>
        <v>0</v>
      </c>
      <c r="O51" s="146">
        <v>21</v>
      </c>
      <c r="P51" s="146">
        <f t="shared" si="8"/>
        <v>0</v>
      </c>
      <c r="Q51" s="146">
        <f t="shared" si="9"/>
        <v>0</v>
      </c>
      <c r="R51" s="6"/>
      <c r="S51" s="6"/>
    </row>
    <row r="52" spans="1:19" ht="11.25" outlineLevel="3">
      <c r="A52" s="139"/>
      <c r="B52" s="140"/>
      <c r="C52" s="141">
        <v>10</v>
      </c>
      <c r="D52" s="142" t="s">
        <v>46</v>
      </c>
      <c r="E52" s="143" t="s">
        <v>373</v>
      </c>
      <c r="F52" s="144" t="s">
        <v>374</v>
      </c>
      <c r="G52" s="142" t="s">
        <v>49</v>
      </c>
      <c r="H52" s="145">
        <v>4</v>
      </c>
      <c r="I52" s="109"/>
      <c r="J52" s="146">
        <f t="shared" si="10"/>
        <v>0</v>
      </c>
      <c r="K52" s="145"/>
      <c r="L52" s="145">
        <f t="shared" si="6"/>
        <v>0</v>
      </c>
      <c r="M52" s="145"/>
      <c r="N52" s="145">
        <f t="shared" si="7"/>
        <v>0</v>
      </c>
      <c r="O52" s="146">
        <v>21</v>
      </c>
      <c r="P52" s="146">
        <f t="shared" si="8"/>
        <v>0</v>
      </c>
      <c r="Q52" s="146">
        <f t="shared" si="9"/>
        <v>0</v>
      </c>
      <c r="R52" s="6"/>
      <c r="S52" s="6"/>
    </row>
    <row r="53" spans="1:19" ht="11.25" outlineLevel="3">
      <c r="A53" s="139"/>
      <c r="B53" s="140"/>
      <c r="C53" s="141">
        <v>11</v>
      </c>
      <c r="D53" s="142" t="s">
        <v>96</v>
      </c>
      <c r="E53" s="143" t="s">
        <v>375</v>
      </c>
      <c r="F53" s="144" t="s">
        <v>376</v>
      </c>
      <c r="G53" s="142" t="s">
        <v>49</v>
      </c>
      <c r="H53" s="145">
        <v>4</v>
      </c>
      <c r="I53" s="109"/>
      <c r="J53" s="146">
        <f t="shared" si="10"/>
        <v>0</v>
      </c>
      <c r="K53" s="145">
        <v>0.00013</v>
      </c>
      <c r="L53" s="145">
        <f t="shared" si="6"/>
        <v>0.00052</v>
      </c>
      <c r="M53" s="145"/>
      <c r="N53" s="145">
        <f t="shared" si="7"/>
        <v>0</v>
      </c>
      <c r="O53" s="146">
        <v>21</v>
      </c>
      <c r="P53" s="146">
        <f t="shared" si="8"/>
        <v>0</v>
      </c>
      <c r="Q53" s="146">
        <f t="shared" si="9"/>
        <v>0</v>
      </c>
      <c r="R53" s="6"/>
      <c r="S53" s="6"/>
    </row>
    <row r="54" spans="1:19" ht="22.5" outlineLevel="3">
      <c r="A54" s="139"/>
      <c r="B54" s="140"/>
      <c r="C54" s="149">
        <v>12</v>
      </c>
      <c r="D54" s="150" t="s">
        <v>46</v>
      </c>
      <c r="E54" s="151" t="s">
        <v>419</v>
      </c>
      <c r="F54" s="152" t="s">
        <v>420</v>
      </c>
      <c r="G54" s="150" t="s">
        <v>49</v>
      </c>
      <c r="H54" s="153">
        <v>2</v>
      </c>
      <c r="I54" s="109"/>
      <c r="J54" s="146">
        <f t="shared" si="10"/>
        <v>0</v>
      </c>
      <c r="K54" s="145"/>
      <c r="L54" s="145">
        <f t="shared" si="6"/>
        <v>0</v>
      </c>
      <c r="M54" s="145"/>
      <c r="N54" s="145">
        <f t="shared" si="7"/>
        <v>0</v>
      </c>
      <c r="O54" s="146">
        <v>21</v>
      </c>
      <c r="P54" s="146">
        <f t="shared" si="8"/>
        <v>0</v>
      </c>
      <c r="Q54" s="146">
        <f t="shared" si="9"/>
        <v>0</v>
      </c>
      <c r="R54" s="6"/>
      <c r="S54" s="6"/>
    </row>
    <row r="55" spans="1:19" ht="22.5" outlineLevel="3">
      <c r="A55" s="139"/>
      <c r="B55" s="140"/>
      <c r="C55" s="149">
        <v>13</v>
      </c>
      <c r="D55" s="150" t="s">
        <v>46</v>
      </c>
      <c r="E55" s="151" t="s">
        <v>421</v>
      </c>
      <c r="F55" s="152" t="s">
        <v>422</v>
      </c>
      <c r="G55" s="150" t="s">
        <v>49</v>
      </c>
      <c r="H55" s="153">
        <v>2</v>
      </c>
      <c r="I55" s="109"/>
      <c r="J55" s="146">
        <f t="shared" si="10"/>
        <v>0</v>
      </c>
      <c r="K55" s="145"/>
      <c r="L55" s="145"/>
      <c r="M55" s="145"/>
      <c r="N55" s="145"/>
      <c r="O55" s="146"/>
      <c r="P55" s="146"/>
      <c r="Q55" s="146"/>
      <c r="R55" s="6"/>
      <c r="S55" s="6"/>
    </row>
    <row r="56" spans="1:19" ht="11.25" outlineLevel="3">
      <c r="A56" s="139"/>
      <c r="B56" s="140"/>
      <c r="C56" s="149">
        <v>14</v>
      </c>
      <c r="D56" s="150" t="s">
        <v>46</v>
      </c>
      <c r="E56" s="151" t="s">
        <v>423</v>
      </c>
      <c r="F56" s="152" t="s">
        <v>424</v>
      </c>
      <c r="G56" s="150" t="s">
        <v>49</v>
      </c>
      <c r="H56" s="153">
        <v>2</v>
      </c>
      <c r="I56" s="109"/>
      <c r="J56" s="146">
        <f t="shared" si="10"/>
        <v>0</v>
      </c>
      <c r="K56" s="145"/>
      <c r="L56" s="145"/>
      <c r="M56" s="145"/>
      <c r="N56" s="145"/>
      <c r="O56" s="146"/>
      <c r="P56" s="146"/>
      <c r="Q56" s="146"/>
      <c r="R56" s="6"/>
      <c r="S56" s="6"/>
    </row>
    <row r="57" spans="1:19" ht="11.25" outlineLevel="3">
      <c r="A57" s="139"/>
      <c r="B57" s="140"/>
      <c r="C57" s="149">
        <v>15</v>
      </c>
      <c r="D57" s="150" t="s">
        <v>46</v>
      </c>
      <c r="E57" s="151" t="s">
        <v>425</v>
      </c>
      <c r="F57" s="152" t="s">
        <v>426</v>
      </c>
      <c r="G57" s="150" t="s">
        <v>49</v>
      </c>
      <c r="H57" s="153">
        <v>2</v>
      </c>
      <c r="I57" s="109"/>
      <c r="J57" s="146">
        <f t="shared" si="10"/>
        <v>0</v>
      </c>
      <c r="K57" s="145"/>
      <c r="L57" s="145">
        <f>H57*K57</f>
        <v>0</v>
      </c>
      <c r="M57" s="145"/>
      <c r="N57" s="145">
        <f>H57*M57</f>
        <v>0</v>
      </c>
      <c r="O57" s="146">
        <v>21</v>
      </c>
      <c r="P57" s="146">
        <f>J57*(O57/100)</f>
        <v>0</v>
      </c>
      <c r="Q57" s="146">
        <f>J57+P57</f>
        <v>0</v>
      </c>
      <c r="R57" s="6"/>
      <c r="S57" s="6"/>
    </row>
    <row r="58" spans="1:19" ht="11.25" outlineLevel="3">
      <c r="A58" s="139"/>
      <c r="B58" s="140"/>
      <c r="C58" s="149">
        <v>16</v>
      </c>
      <c r="D58" s="150" t="s">
        <v>46</v>
      </c>
      <c r="E58" s="151" t="s">
        <v>427</v>
      </c>
      <c r="F58" s="152" t="s">
        <v>428</v>
      </c>
      <c r="G58" s="150" t="s">
        <v>49</v>
      </c>
      <c r="H58" s="153">
        <v>2</v>
      </c>
      <c r="I58" s="109"/>
      <c r="J58" s="146">
        <f t="shared" si="10"/>
        <v>0</v>
      </c>
      <c r="K58" s="145"/>
      <c r="L58" s="145"/>
      <c r="M58" s="145"/>
      <c r="N58" s="145"/>
      <c r="O58" s="146"/>
      <c r="P58" s="146"/>
      <c r="Q58" s="146"/>
      <c r="R58" s="6"/>
      <c r="S58" s="6"/>
    </row>
    <row r="59" spans="1:19" ht="11.25" outlineLevel="3">
      <c r="A59" s="139"/>
      <c r="B59" s="140"/>
      <c r="C59" s="149">
        <v>17</v>
      </c>
      <c r="D59" s="150" t="s">
        <v>46</v>
      </c>
      <c r="E59" s="151" t="s">
        <v>429</v>
      </c>
      <c r="F59" s="152" t="s">
        <v>430</v>
      </c>
      <c r="G59" s="150" t="s">
        <v>49</v>
      </c>
      <c r="H59" s="153">
        <v>1</v>
      </c>
      <c r="I59" s="109"/>
      <c r="J59" s="146">
        <f t="shared" si="10"/>
        <v>0</v>
      </c>
      <c r="K59" s="145"/>
      <c r="L59" s="145">
        <f>H59*K59</f>
        <v>0</v>
      </c>
      <c r="M59" s="145"/>
      <c r="N59" s="145">
        <f>H59*M59</f>
        <v>0</v>
      </c>
      <c r="O59" s="146">
        <v>21</v>
      </c>
      <c r="P59" s="146">
        <f>J59*(O59/100)</f>
        <v>0</v>
      </c>
      <c r="Q59" s="146">
        <f>J59+P59</f>
        <v>0</v>
      </c>
      <c r="R59" s="6"/>
      <c r="S59" s="6"/>
    </row>
    <row r="60" spans="1:19" ht="11.25" outlineLevel="3">
      <c r="A60" s="139"/>
      <c r="B60" s="140"/>
      <c r="C60" s="149">
        <v>18</v>
      </c>
      <c r="D60" s="150" t="s">
        <v>46</v>
      </c>
      <c r="E60" s="151" t="s">
        <v>431</v>
      </c>
      <c r="F60" s="152" t="s">
        <v>432</v>
      </c>
      <c r="G60" s="150" t="s">
        <v>229</v>
      </c>
      <c r="H60" s="153">
        <v>1</v>
      </c>
      <c r="I60" s="109"/>
      <c r="J60" s="146">
        <f t="shared" si="10"/>
        <v>0</v>
      </c>
      <c r="K60" s="145"/>
      <c r="L60" s="145"/>
      <c r="M60" s="145"/>
      <c r="N60" s="145"/>
      <c r="O60" s="146"/>
      <c r="P60" s="146"/>
      <c r="Q60" s="146"/>
      <c r="R60" s="6"/>
      <c r="S60" s="6"/>
    </row>
    <row r="61" spans="1:19" ht="11.25" outlineLevel="3">
      <c r="A61" s="139"/>
      <c r="B61" s="140"/>
      <c r="C61" s="149">
        <v>19</v>
      </c>
      <c r="D61" s="150" t="s">
        <v>46</v>
      </c>
      <c r="E61" s="151" t="s">
        <v>377</v>
      </c>
      <c r="F61" s="152" t="s">
        <v>378</v>
      </c>
      <c r="G61" s="150" t="s">
        <v>91</v>
      </c>
      <c r="H61" s="153">
        <v>0.07600168944099378</v>
      </c>
      <c r="I61" s="109"/>
      <c r="J61" s="146">
        <f t="shared" si="10"/>
        <v>0</v>
      </c>
      <c r="K61" s="145"/>
      <c r="L61" s="145">
        <f>H61*K61</f>
        <v>0</v>
      </c>
      <c r="M61" s="145"/>
      <c r="N61" s="145">
        <f>H61*M61</f>
        <v>0</v>
      </c>
      <c r="O61" s="146">
        <v>21</v>
      </c>
      <c r="P61" s="146">
        <f>J61*(O61/100)</f>
        <v>0</v>
      </c>
      <c r="Q61" s="146">
        <f>J61+P61</f>
        <v>0</v>
      </c>
      <c r="R61" s="6"/>
      <c r="S61" s="6"/>
    </row>
    <row r="62" spans="2:17" ht="8.25" outlineLevel="3">
      <c r="B62" s="5"/>
      <c r="C62" s="5"/>
      <c r="D62" s="5"/>
      <c r="E62" s="5"/>
      <c r="F62" s="5"/>
      <c r="G62" s="5"/>
      <c r="H62" s="5"/>
      <c r="I62" s="6"/>
      <c r="J62" s="6"/>
      <c r="K62" s="5"/>
      <c r="L62" s="5"/>
      <c r="M62" s="5"/>
      <c r="N62" s="5"/>
      <c r="O62" s="5"/>
      <c r="P62" s="6"/>
      <c r="Q62" s="6"/>
    </row>
    <row r="63" spans="1:19" ht="11.25" outlineLevel="2">
      <c r="A63" s="38" t="s">
        <v>33</v>
      </c>
      <c r="B63" s="132">
        <v>3</v>
      </c>
      <c r="C63" s="133"/>
      <c r="D63" s="134" t="s">
        <v>45</v>
      </c>
      <c r="E63" s="134"/>
      <c r="F63" s="135" t="s">
        <v>34</v>
      </c>
      <c r="G63" s="134"/>
      <c r="H63" s="136"/>
      <c r="I63" s="137"/>
      <c r="J63" s="39">
        <f>SUM(J64:J68)</f>
        <v>0</v>
      </c>
      <c r="K63" s="136"/>
      <c r="L63" s="40">
        <f>SUBTOTAL(9,L64:L69)</f>
        <v>0</v>
      </c>
      <c r="M63" s="136"/>
      <c r="N63" s="40">
        <f>SUBTOTAL(9,N64:N69)</f>
        <v>0</v>
      </c>
      <c r="O63" s="138"/>
      <c r="P63" s="39">
        <f>SUBTOTAL(9,P64:P69)</f>
        <v>0</v>
      </c>
      <c r="Q63" s="39">
        <f>SUBTOTAL(9,Q64:Q69)</f>
        <v>0</v>
      </c>
      <c r="R63" s="6"/>
      <c r="S63" s="6"/>
    </row>
    <row r="64" spans="1:19" ht="11.25" outlineLevel="3">
      <c r="A64" s="139"/>
      <c r="B64" s="140"/>
      <c r="C64" s="141">
        <v>1</v>
      </c>
      <c r="D64" s="142" t="s">
        <v>226</v>
      </c>
      <c r="E64" s="143" t="s">
        <v>227</v>
      </c>
      <c r="F64" s="144" t="s">
        <v>228</v>
      </c>
      <c r="G64" s="142" t="s">
        <v>229</v>
      </c>
      <c r="H64" s="145">
        <v>1</v>
      </c>
      <c r="I64" s="109"/>
      <c r="J64" s="146">
        <f>H64*I64</f>
        <v>0</v>
      </c>
      <c r="K64" s="145"/>
      <c r="L64" s="145">
        <f>H64*K64</f>
        <v>0</v>
      </c>
      <c r="M64" s="145"/>
      <c r="N64" s="145">
        <f>H64*M64</f>
        <v>0</v>
      </c>
      <c r="O64" s="146">
        <v>21</v>
      </c>
      <c r="P64" s="146">
        <f>J64*(O64/100)</f>
        <v>0</v>
      </c>
      <c r="Q64" s="146">
        <f>J64+P64</f>
        <v>0</v>
      </c>
      <c r="R64" s="6"/>
      <c r="S64" s="6"/>
    </row>
    <row r="65" spans="1:19" ht="11.25" outlineLevel="3">
      <c r="A65" s="139"/>
      <c r="B65" s="140"/>
      <c r="C65" s="141">
        <v>2</v>
      </c>
      <c r="D65" s="142" t="s">
        <v>226</v>
      </c>
      <c r="E65" s="143" t="s">
        <v>230</v>
      </c>
      <c r="F65" s="144" t="s">
        <v>231</v>
      </c>
      <c r="G65" s="142" t="s">
        <v>229</v>
      </c>
      <c r="H65" s="145">
        <v>1</v>
      </c>
      <c r="I65" s="109"/>
      <c r="J65" s="146">
        <f>H65*I65</f>
        <v>0</v>
      </c>
      <c r="K65" s="145"/>
      <c r="L65" s="145">
        <f>H65*K65</f>
        <v>0</v>
      </c>
      <c r="M65" s="145"/>
      <c r="N65" s="145">
        <f>H65*M65</f>
        <v>0</v>
      </c>
      <c r="O65" s="146">
        <v>21</v>
      </c>
      <c r="P65" s="146">
        <f>J65*(O65/100)</f>
        <v>0</v>
      </c>
      <c r="Q65" s="146">
        <f>J65+P65</f>
        <v>0</v>
      </c>
      <c r="R65" s="6"/>
      <c r="S65" s="6"/>
    </row>
    <row r="66" spans="1:19" ht="11.25" outlineLevel="3">
      <c r="A66" s="139"/>
      <c r="B66" s="140"/>
      <c r="C66" s="141">
        <v>3</v>
      </c>
      <c r="D66" s="142" t="s">
        <v>226</v>
      </c>
      <c r="E66" s="143" t="s">
        <v>232</v>
      </c>
      <c r="F66" s="144" t="s">
        <v>233</v>
      </c>
      <c r="G66" s="142" t="s">
        <v>229</v>
      </c>
      <c r="H66" s="145">
        <v>1</v>
      </c>
      <c r="I66" s="109"/>
      <c r="J66" s="146">
        <f>H66*I66</f>
        <v>0</v>
      </c>
      <c r="K66" s="145"/>
      <c r="L66" s="145">
        <f>H66*K66</f>
        <v>0</v>
      </c>
      <c r="M66" s="145"/>
      <c r="N66" s="145">
        <f>H66*M66</f>
        <v>0</v>
      </c>
      <c r="O66" s="146">
        <v>21</v>
      </c>
      <c r="P66" s="146">
        <f>J66*(O66/100)</f>
        <v>0</v>
      </c>
      <c r="Q66" s="146">
        <f>J66+P66</f>
        <v>0</v>
      </c>
      <c r="R66" s="6"/>
      <c r="S66" s="6"/>
    </row>
    <row r="67" spans="1:19" ht="11.25" outlineLevel="3">
      <c r="A67" s="139"/>
      <c r="B67" s="140"/>
      <c r="C67" s="141">
        <v>4</v>
      </c>
      <c r="D67" s="142" t="s">
        <v>226</v>
      </c>
      <c r="E67" s="143" t="s">
        <v>234</v>
      </c>
      <c r="F67" s="144" t="s">
        <v>235</v>
      </c>
      <c r="G67" s="142" t="s">
        <v>229</v>
      </c>
      <c r="H67" s="145">
        <v>1</v>
      </c>
      <c r="I67" s="109"/>
      <c r="J67" s="146">
        <f>H67*I67</f>
        <v>0</v>
      </c>
      <c r="K67" s="145"/>
      <c r="L67" s="145">
        <f>H67*K67</f>
        <v>0</v>
      </c>
      <c r="M67" s="145"/>
      <c r="N67" s="145">
        <f>H67*M67</f>
        <v>0</v>
      </c>
      <c r="O67" s="146">
        <v>21</v>
      </c>
      <c r="P67" s="146">
        <f>J67*(O67/100)</f>
        <v>0</v>
      </c>
      <c r="Q67" s="146">
        <f>J67+P67</f>
        <v>0</v>
      </c>
      <c r="R67" s="6"/>
      <c r="S67" s="6"/>
    </row>
    <row r="68" spans="1:19" ht="11.25" outlineLevel="3">
      <c r="A68" s="139"/>
      <c r="B68" s="140"/>
      <c r="C68" s="141">
        <v>5</v>
      </c>
      <c r="D68" s="142" t="s">
        <v>226</v>
      </c>
      <c r="E68" s="143" t="s">
        <v>236</v>
      </c>
      <c r="F68" s="144" t="s">
        <v>237</v>
      </c>
      <c r="G68" s="142" t="s">
        <v>229</v>
      </c>
      <c r="H68" s="145">
        <v>1</v>
      </c>
      <c r="I68" s="109"/>
      <c r="J68" s="146">
        <f>H68*I68</f>
        <v>0</v>
      </c>
      <c r="K68" s="145"/>
      <c r="L68" s="145">
        <f>H68*K68</f>
        <v>0</v>
      </c>
      <c r="M68" s="145"/>
      <c r="N68" s="145">
        <f>H68*M68</f>
        <v>0</v>
      </c>
      <c r="O68" s="146">
        <v>21</v>
      </c>
      <c r="P68" s="146">
        <f>J68*(O68/100)</f>
        <v>0</v>
      </c>
      <c r="Q68" s="146">
        <f>J68+P68</f>
        <v>0</v>
      </c>
      <c r="R68" s="6"/>
      <c r="S68" s="6"/>
    </row>
    <row r="69" spans="2:17" ht="8.25" outlineLevel="3">
      <c r="B69" s="5"/>
      <c r="C69" s="5"/>
      <c r="D69" s="5"/>
      <c r="E69" s="5"/>
      <c r="F69" s="5"/>
      <c r="G69" s="5"/>
      <c r="H69" s="5"/>
      <c r="I69" s="6"/>
      <c r="J69" s="6"/>
      <c r="K69" s="5"/>
      <c r="L69" s="5"/>
      <c r="M69" s="5"/>
      <c r="N69" s="5"/>
      <c r="O69" s="5"/>
      <c r="P69" s="6"/>
      <c r="Q69" s="6"/>
    </row>
    <row r="70" spans="1:19" ht="11.25" outlineLevel="2">
      <c r="A70" s="38" t="s">
        <v>35</v>
      </c>
      <c r="B70" s="132">
        <v>3</v>
      </c>
      <c r="C70" s="133"/>
      <c r="D70" s="134" t="s">
        <v>45</v>
      </c>
      <c r="E70" s="134"/>
      <c r="F70" s="135" t="s">
        <v>36</v>
      </c>
      <c r="G70" s="134"/>
      <c r="H70" s="136"/>
      <c r="I70" s="137"/>
      <c r="J70" s="39">
        <f>SUM(J71)</f>
        <v>0</v>
      </c>
      <c r="K70" s="136"/>
      <c r="L70" s="40">
        <f>SUBTOTAL(9,L71:L72)</f>
        <v>0</v>
      </c>
      <c r="M70" s="136"/>
      <c r="N70" s="40">
        <f>SUBTOTAL(9,N71:N72)</f>
        <v>0</v>
      </c>
      <c r="O70" s="138"/>
      <c r="P70" s="39">
        <f>SUBTOTAL(9,P71:P72)</f>
        <v>0</v>
      </c>
      <c r="Q70" s="39">
        <f>SUBTOTAL(9,Q71:Q72)</f>
        <v>0</v>
      </c>
      <c r="R70" s="6"/>
      <c r="S70" s="6"/>
    </row>
    <row r="71" spans="1:19" ht="11.25" outlineLevel="3">
      <c r="A71" s="139"/>
      <c r="B71" s="140"/>
      <c r="C71" s="141">
        <v>1</v>
      </c>
      <c r="D71" s="142" t="s">
        <v>226</v>
      </c>
      <c r="E71" s="143" t="s">
        <v>238</v>
      </c>
      <c r="F71" s="144" t="s">
        <v>239</v>
      </c>
      <c r="G71" s="142" t="s">
        <v>229</v>
      </c>
      <c r="H71" s="145">
        <v>1</v>
      </c>
      <c r="I71" s="109"/>
      <c r="J71" s="146">
        <f>H71*I71</f>
        <v>0</v>
      </c>
      <c r="K71" s="145"/>
      <c r="L71" s="145">
        <f>H71*K71</f>
        <v>0</v>
      </c>
      <c r="M71" s="145"/>
      <c r="N71" s="145">
        <f>H71*M71</f>
        <v>0</v>
      </c>
      <c r="O71" s="146">
        <v>21</v>
      </c>
      <c r="P71" s="146">
        <f>J71*(O71/100)</f>
        <v>0</v>
      </c>
      <c r="Q71" s="146">
        <f>J71+P71</f>
        <v>0</v>
      </c>
      <c r="R71" s="6"/>
      <c r="S71" s="6"/>
    </row>
    <row r="72" spans="2:17" ht="8.25" outlineLevel="3">
      <c r="B72" s="5"/>
      <c r="C72" s="5"/>
      <c r="D72" s="5"/>
      <c r="E72" s="5"/>
      <c r="F72" s="5"/>
      <c r="G72" s="5"/>
      <c r="H72" s="5"/>
      <c r="I72" s="6"/>
      <c r="J72" s="6"/>
      <c r="K72" s="5"/>
      <c r="L72" s="5"/>
      <c r="M72" s="5"/>
      <c r="N72" s="5"/>
      <c r="O72" s="5"/>
      <c r="P72" s="6"/>
      <c r="Q72" s="6"/>
    </row>
    <row r="73" spans="1:19" ht="11.25" outlineLevel="2">
      <c r="A73" s="38" t="s">
        <v>37</v>
      </c>
      <c r="B73" s="132">
        <v>3</v>
      </c>
      <c r="C73" s="133"/>
      <c r="D73" s="134" t="s">
        <v>45</v>
      </c>
      <c r="E73" s="134"/>
      <c r="F73" s="135" t="s">
        <v>38</v>
      </c>
      <c r="G73" s="134"/>
      <c r="H73" s="136"/>
      <c r="I73" s="137"/>
      <c r="J73" s="39">
        <f>SUM(J74:J77)</f>
        <v>0</v>
      </c>
      <c r="K73" s="136"/>
      <c r="L73" s="40">
        <f>SUBTOTAL(9,L74:L78)</f>
        <v>0</v>
      </c>
      <c r="M73" s="136"/>
      <c r="N73" s="40">
        <f>SUBTOTAL(9,N74:N78)</f>
        <v>0</v>
      </c>
      <c r="O73" s="138"/>
      <c r="P73" s="39">
        <f>SUBTOTAL(9,P74:P78)</f>
        <v>0</v>
      </c>
      <c r="Q73" s="39">
        <f>SUBTOTAL(9,Q74:Q78)</f>
        <v>0</v>
      </c>
      <c r="R73" s="6"/>
      <c r="S73" s="6"/>
    </row>
    <row r="74" spans="1:19" ht="11.25" outlineLevel="3">
      <c r="A74" s="139"/>
      <c r="B74" s="140"/>
      <c r="C74" s="141">
        <v>1</v>
      </c>
      <c r="D74" s="142" t="s">
        <v>226</v>
      </c>
      <c r="E74" s="143" t="s">
        <v>240</v>
      </c>
      <c r="F74" s="144" t="s">
        <v>241</v>
      </c>
      <c r="G74" s="142" t="s">
        <v>229</v>
      </c>
      <c r="H74" s="145">
        <v>1</v>
      </c>
      <c r="I74" s="109"/>
      <c r="J74" s="146">
        <f>H74*I74</f>
        <v>0</v>
      </c>
      <c r="K74" s="145"/>
      <c r="L74" s="145">
        <f>H74*K74</f>
        <v>0</v>
      </c>
      <c r="M74" s="145"/>
      <c r="N74" s="145">
        <f>H74*M74</f>
        <v>0</v>
      </c>
      <c r="O74" s="146">
        <v>21</v>
      </c>
      <c r="P74" s="146">
        <f>J74*(O74/100)</f>
        <v>0</v>
      </c>
      <c r="Q74" s="146">
        <f>J74+P74</f>
        <v>0</v>
      </c>
      <c r="R74" s="6"/>
      <c r="S74" s="6"/>
    </row>
    <row r="75" spans="1:19" ht="11.25" outlineLevel="3">
      <c r="A75" s="139"/>
      <c r="B75" s="140"/>
      <c r="C75" s="141">
        <v>2</v>
      </c>
      <c r="D75" s="142" t="s">
        <v>226</v>
      </c>
      <c r="E75" s="143" t="s">
        <v>379</v>
      </c>
      <c r="F75" s="144" t="s">
        <v>380</v>
      </c>
      <c r="G75" s="142" t="s">
        <v>229</v>
      </c>
      <c r="H75" s="145">
        <v>1</v>
      </c>
      <c r="I75" s="109"/>
      <c r="J75" s="146">
        <f>H75*I75</f>
        <v>0</v>
      </c>
      <c r="K75" s="145"/>
      <c r="L75" s="145">
        <f>H75*K75</f>
        <v>0</v>
      </c>
      <c r="M75" s="145"/>
      <c r="N75" s="145">
        <f>H75*M75</f>
        <v>0</v>
      </c>
      <c r="O75" s="146">
        <v>21</v>
      </c>
      <c r="P75" s="146">
        <f>J75*(O75/100)</f>
        <v>0</v>
      </c>
      <c r="Q75" s="146">
        <f>J75+P75</f>
        <v>0</v>
      </c>
      <c r="R75" s="6"/>
      <c r="S75" s="6"/>
    </row>
    <row r="76" spans="1:19" ht="11.25" outlineLevel="3">
      <c r="A76" s="139"/>
      <c r="B76" s="140"/>
      <c r="C76" s="141">
        <v>3</v>
      </c>
      <c r="D76" s="142" t="s">
        <v>226</v>
      </c>
      <c r="E76" s="143" t="s">
        <v>248</v>
      </c>
      <c r="F76" s="144" t="s">
        <v>249</v>
      </c>
      <c r="G76" s="142" t="s">
        <v>229</v>
      </c>
      <c r="H76" s="145">
        <v>1</v>
      </c>
      <c r="I76" s="109"/>
      <c r="J76" s="146">
        <f>H76*I76</f>
        <v>0</v>
      </c>
      <c r="K76" s="145"/>
      <c r="L76" s="145">
        <f>H76*K76</f>
        <v>0</v>
      </c>
      <c r="M76" s="145"/>
      <c r="N76" s="145">
        <f>H76*M76</f>
        <v>0</v>
      </c>
      <c r="O76" s="146">
        <v>21</v>
      </c>
      <c r="P76" s="146">
        <f>J76*(O76/100)</f>
        <v>0</v>
      </c>
      <c r="Q76" s="146">
        <f>J76+P76</f>
        <v>0</v>
      </c>
      <c r="R76" s="6"/>
      <c r="S76" s="6"/>
    </row>
    <row r="77" spans="1:19" ht="11.25" outlineLevel="3">
      <c r="A77" s="139"/>
      <c r="B77" s="140"/>
      <c r="C77" s="141">
        <v>4</v>
      </c>
      <c r="D77" s="142" t="s">
        <v>226</v>
      </c>
      <c r="E77" s="143" t="s">
        <v>250</v>
      </c>
      <c r="F77" s="144" t="s">
        <v>251</v>
      </c>
      <c r="G77" s="142" t="s">
        <v>229</v>
      </c>
      <c r="H77" s="145">
        <v>1</v>
      </c>
      <c r="I77" s="109"/>
      <c r="J77" s="146">
        <f>H77*I77</f>
        <v>0</v>
      </c>
      <c r="K77" s="145"/>
      <c r="L77" s="145">
        <f>H77*K77</f>
        <v>0</v>
      </c>
      <c r="M77" s="145"/>
      <c r="N77" s="145">
        <f>H77*M77</f>
        <v>0</v>
      </c>
      <c r="O77" s="146">
        <v>21</v>
      </c>
      <c r="P77" s="146">
        <f>J77*(O77/100)</f>
        <v>0</v>
      </c>
      <c r="Q77" s="146">
        <f>J77+P77</f>
        <v>0</v>
      </c>
      <c r="R77" s="6"/>
      <c r="S77" s="6"/>
    </row>
    <row r="78" spans="2:17" ht="8.25" outlineLevel="3">
      <c r="B78" s="5"/>
      <c r="C78" s="5"/>
      <c r="D78" s="5"/>
      <c r="E78" s="5"/>
      <c r="F78" s="5"/>
      <c r="G78" s="5"/>
      <c r="H78" s="5"/>
      <c r="I78" s="6"/>
      <c r="J78" s="6"/>
      <c r="K78" s="5"/>
      <c r="L78" s="5"/>
      <c r="M78" s="5"/>
      <c r="N78" s="5"/>
      <c r="O78" s="5"/>
      <c r="P78" s="6"/>
      <c r="Q78" s="6"/>
    </row>
    <row r="79" spans="1:19" ht="11.25" outlineLevel="2">
      <c r="A79" s="38" t="s">
        <v>39</v>
      </c>
      <c r="B79" s="132">
        <v>3</v>
      </c>
      <c r="C79" s="133"/>
      <c r="D79" s="134" t="s">
        <v>45</v>
      </c>
      <c r="E79" s="134"/>
      <c r="F79" s="135" t="s">
        <v>40</v>
      </c>
      <c r="G79" s="134"/>
      <c r="H79" s="136"/>
      <c r="I79" s="137"/>
      <c r="J79" s="39">
        <f>SUM(J80)</f>
        <v>0</v>
      </c>
      <c r="K79" s="136"/>
      <c r="L79" s="40">
        <f>SUBTOTAL(9,L80:L81)</f>
        <v>0</v>
      </c>
      <c r="M79" s="136"/>
      <c r="N79" s="40">
        <f>SUBTOTAL(9,N80:N81)</f>
        <v>0</v>
      </c>
      <c r="O79" s="138"/>
      <c r="P79" s="39">
        <f>SUBTOTAL(9,P80:P81)</f>
        <v>0</v>
      </c>
      <c r="Q79" s="39">
        <f>SUBTOTAL(9,Q80:Q81)</f>
        <v>0</v>
      </c>
      <c r="R79" s="6"/>
      <c r="S79" s="6"/>
    </row>
    <row r="80" spans="1:19" ht="11.25" outlineLevel="3">
      <c r="A80" s="139"/>
      <c r="B80" s="140"/>
      <c r="C80" s="141">
        <v>1</v>
      </c>
      <c r="D80" s="142" t="s">
        <v>226</v>
      </c>
      <c r="E80" s="143" t="s">
        <v>252</v>
      </c>
      <c r="F80" s="144" t="s">
        <v>253</v>
      </c>
      <c r="G80" s="142" t="s">
        <v>229</v>
      </c>
      <c r="H80" s="145">
        <v>1</v>
      </c>
      <c r="I80" s="109"/>
      <c r="J80" s="146">
        <f>H80*I80</f>
        <v>0</v>
      </c>
      <c r="K80" s="145"/>
      <c r="L80" s="145">
        <f>H80*K80</f>
        <v>0</v>
      </c>
      <c r="M80" s="145"/>
      <c r="N80" s="145">
        <f>H80*M80</f>
        <v>0</v>
      </c>
      <c r="O80" s="146">
        <v>21</v>
      </c>
      <c r="P80" s="146">
        <f>J80*(O80/100)</f>
        <v>0</v>
      </c>
      <c r="Q80" s="146">
        <f>J80+P80</f>
        <v>0</v>
      </c>
      <c r="R80" s="6"/>
      <c r="S80" s="6"/>
    </row>
    <row r="81" spans="2:17" ht="8.25" outlineLevel="3">
      <c r="B81" s="5"/>
      <c r="C81" s="5"/>
      <c r="D81" s="5"/>
      <c r="E81" s="5"/>
      <c r="F81" s="5"/>
      <c r="G81" s="5"/>
      <c r="H81" s="5"/>
      <c r="I81" s="6"/>
      <c r="J81" s="6"/>
      <c r="K81" s="5"/>
      <c r="L81" s="5"/>
      <c r="M81" s="5"/>
      <c r="N81" s="5"/>
      <c r="O81" s="5"/>
      <c r="P81" s="6"/>
      <c r="Q81" s="6"/>
    </row>
    <row r="82" spans="1:19" ht="11.25" outlineLevel="2">
      <c r="A82" s="38" t="s">
        <v>41</v>
      </c>
      <c r="B82" s="132">
        <v>3</v>
      </c>
      <c r="C82" s="133"/>
      <c r="D82" s="134" t="s">
        <v>45</v>
      </c>
      <c r="E82" s="134"/>
      <c r="F82" s="135" t="s">
        <v>42</v>
      </c>
      <c r="G82" s="134"/>
      <c r="H82" s="136"/>
      <c r="I82" s="137"/>
      <c r="J82" s="39">
        <f>SUM(J83)</f>
        <v>0</v>
      </c>
      <c r="K82" s="136"/>
      <c r="L82" s="40">
        <f>SUBTOTAL(9,L83:L84)</f>
        <v>0</v>
      </c>
      <c r="M82" s="136"/>
      <c r="N82" s="40">
        <f>SUBTOTAL(9,N83:N84)</f>
        <v>0</v>
      </c>
      <c r="O82" s="138"/>
      <c r="P82" s="39">
        <f>SUBTOTAL(9,P83:P84)</f>
        <v>0</v>
      </c>
      <c r="Q82" s="39">
        <f>SUBTOTAL(9,Q83:Q84)</f>
        <v>0</v>
      </c>
      <c r="R82" s="6"/>
      <c r="S82" s="6"/>
    </row>
    <row r="83" spans="1:19" ht="11.25" outlineLevel="3">
      <c r="A83" s="139"/>
      <c r="B83" s="140"/>
      <c r="C83" s="141">
        <v>1</v>
      </c>
      <c r="D83" s="142" t="s">
        <v>226</v>
      </c>
      <c r="E83" s="143" t="s">
        <v>258</v>
      </c>
      <c r="F83" s="144" t="s">
        <v>259</v>
      </c>
      <c r="G83" s="142" t="s">
        <v>229</v>
      </c>
      <c r="H83" s="145">
        <v>1</v>
      </c>
      <c r="I83" s="109"/>
      <c r="J83" s="146">
        <f>H83*I83</f>
        <v>0</v>
      </c>
      <c r="K83" s="145"/>
      <c r="L83" s="145">
        <f>H83*K83</f>
        <v>0</v>
      </c>
      <c r="M83" s="145"/>
      <c r="N83" s="145">
        <f>H83*M83</f>
        <v>0</v>
      </c>
      <c r="O83" s="146">
        <v>21</v>
      </c>
      <c r="P83" s="146">
        <f>J83*(O83/100)</f>
        <v>0</v>
      </c>
      <c r="Q83" s="146">
        <f>J83+P83</f>
        <v>0</v>
      </c>
      <c r="R83" s="6"/>
      <c r="S83" s="6"/>
    </row>
    <row r="84" spans="2:17" ht="8.25" outlineLevel="3">
      <c r="B84" s="5"/>
      <c r="C84" s="5"/>
      <c r="D84" s="5"/>
      <c r="E84" s="5"/>
      <c r="F84" s="5"/>
      <c r="G84" s="5"/>
      <c r="H84" s="5"/>
      <c r="I84" s="6"/>
      <c r="J84" s="6"/>
      <c r="K84" s="5"/>
      <c r="L84" s="5"/>
      <c r="M84" s="5"/>
      <c r="N84" s="5"/>
      <c r="O84" s="5"/>
      <c r="P84" s="6"/>
      <c r="Q84" s="6"/>
    </row>
    <row r="85" ht="8.25" outlineLevel="1"/>
  </sheetData>
  <sheetProtection password="8041" sheet="1"/>
  <printOptions horizontalCentered="1"/>
  <pageMargins left="0.5511811023622047" right="0.3937007874015748" top="0.5905511811023623" bottom="0.7086614173228347" header="0.3937007874015748" footer="0.3937007874015748"/>
  <pageSetup fitToHeight="2" fitToWidth="1" horizontalDpi="600" verticalDpi="600" orientation="portrait" pageOrder="overThenDown" paperSize="9" scale="69" r:id="rId1"/>
  <headerFooter>
    <oddFooter>&amp;L&amp;8SO02_Veřejné osvětlení&amp;C&amp;P/&amp;N&amp;R&amp;8&amp;D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Blahova Eva</dc:creator>
  <cp:keywords/>
  <dc:description/>
  <cp:lastModifiedBy>Blahova Eva</cp:lastModifiedBy>
  <cp:lastPrinted>2024-01-04T13:38:45Z</cp:lastPrinted>
  <dcterms:created xsi:type="dcterms:W3CDTF">2023-12-11T06:49:45Z</dcterms:created>
  <dcterms:modified xsi:type="dcterms:W3CDTF">2024-01-05T10:09:31Z</dcterms:modified>
  <cp:category/>
  <cp:version/>
  <cp:contentType/>
  <cp:contentStatus/>
</cp:coreProperties>
</file>