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I:\VZ_ZZVZ, VZMR\VZ_2023\VZMR II. a III.kategorie\K2210 Stavební úpravy schodiště Gorkého - Ke Střelnici\"/>
    </mc:Choice>
  </mc:AlternateContent>
  <xr:revisionPtr revIDLastSave="0" documentId="13_ncr:1_{D499A317-AF3F-4DB4-A682-746D0BE3885A}" xr6:coauthVersionLast="47" xr6:coauthVersionMax="47" xr10:uidLastSave="{00000000-0000-0000-0000-000000000000}"/>
  <bookViews>
    <workbookView xWindow="-120" yWindow="16080" windowWidth="19440" windowHeight="10440" xr2:uid="{00000000-000D-0000-FFFF-FFFF00000000}"/>
  </bookViews>
  <sheets>
    <sheet name="Rekapitulace stavby" sheetId="1" r:id="rId1"/>
    <sheet name="1 - Objekty pozemních kom..." sheetId="2" r:id="rId2"/>
    <sheet name="2 - Veřejné osvětlení" sheetId="3" r:id="rId3"/>
    <sheet name="3 - VRN" sheetId="4" r:id="rId4"/>
  </sheets>
  <definedNames>
    <definedName name="_xlnm._FilterDatabase" localSheetId="1" hidden="1">'1 - Objekty pozemních kom...'!$C$126:$K$266</definedName>
    <definedName name="_xlnm._FilterDatabase" localSheetId="2" hidden="1">'2 - Veřejné osvětlení'!$C$121:$K$145</definedName>
    <definedName name="_xlnm._FilterDatabase" localSheetId="3" hidden="1">'3 - VRN'!$C$119:$K$139</definedName>
    <definedName name="_xlnm.Print_Titles" localSheetId="1">'1 - Objekty pozemních kom...'!$126:$126</definedName>
    <definedName name="_xlnm.Print_Titles" localSheetId="2">'2 - Veřejné osvětlení'!$121:$121</definedName>
    <definedName name="_xlnm.Print_Titles" localSheetId="3">'3 - VRN'!$119:$119</definedName>
    <definedName name="_xlnm.Print_Titles" localSheetId="0">'Rekapitulace stavby'!$92:$92</definedName>
    <definedName name="_xlnm.Print_Area" localSheetId="1">'1 - Objekty pozemních kom...'!$C$4:$J$39,'1 - Objekty pozemních kom...'!$C$50:$J$76,'1 - Objekty pozemních kom...'!$C$82:$J$108,'1 - Objekty pozemních kom...'!$C$114:$K$266</definedName>
    <definedName name="_xlnm.Print_Area" localSheetId="2">'2 - Veřejné osvětlení'!$C$4:$J$39,'2 - Veřejné osvětlení'!$C$50:$J$76,'2 - Veřejné osvětlení'!$C$82:$J$103,'2 - Veřejné osvětlení'!$C$109:$K$145</definedName>
    <definedName name="_xlnm.Print_Area" localSheetId="3">'3 - VRN'!$C$4:$J$39,'3 - VRN'!$C$50:$J$76,'3 - VRN'!$C$82:$J$101,'3 - VRN'!$C$107:$K$139</definedName>
    <definedName name="_xlnm.Print_Area" localSheetId="0">'Rekapitulace stavby'!$D$4:$AO$76,'Rekapitulace stavby'!$C$82:$AQ$98</definedName>
  </definedNames>
  <calcPr calcId="181029"/>
</workbook>
</file>

<file path=xl/calcChain.xml><?xml version="1.0" encoding="utf-8"?>
<calcChain xmlns="http://schemas.openxmlformats.org/spreadsheetml/2006/main">
  <c r="J37" i="4" l="1"/>
  <c r="J36" i="4"/>
  <c r="AY97" i="1" s="1"/>
  <c r="J35" i="4"/>
  <c r="AX97" i="1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J117" i="4"/>
  <c r="F114" i="4"/>
  <c r="E112" i="4"/>
  <c r="J92" i="4"/>
  <c r="F89" i="4"/>
  <c r="E87" i="4"/>
  <c r="J21" i="4"/>
  <c r="E21" i="4"/>
  <c r="J91" i="4" s="1"/>
  <c r="J20" i="4"/>
  <c r="J18" i="4"/>
  <c r="E18" i="4"/>
  <c r="F117" i="4" s="1"/>
  <c r="J17" i="4"/>
  <c r="J15" i="4"/>
  <c r="E15" i="4"/>
  <c r="F116" i="4" s="1"/>
  <c r="J14" i="4"/>
  <c r="J12" i="4"/>
  <c r="J89" i="4"/>
  <c r="E7" i="4"/>
  <c r="E85" i="4" s="1"/>
  <c r="J37" i="3"/>
  <c r="J36" i="3"/>
  <c r="AY96" i="1" s="1"/>
  <c r="J35" i="3"/>
  <c r="AX96" i="1" s="1"/>
  <c r="BI144" i="3"/>
  <c r="BH144" i="3"/>
  <c r="BG144" i="3"/>
  <c r="BF144" i="3"/>
  <c r="T144" i="3"/>
  <c r="T143" i="3" s="1"/>
  <c r="T142" i="3" s="1"/>
  <c r="R144" i="3"/>
  <c r="R143" i="3"/>
  <c r="R142" i="3" s="1"/>
  <c r="P144" i="3"/>
  <c r="P143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5" i="3"/>
  <c r="BH125" i="3"/>
  <c r="BG125" i="3"/>
  <c r="BF125" i="3"/>
  <c r="T125" i="3"/>
  <c r="T124" i="3" s="1"/>
  <c r="T123" i="3" s="1"/>
  <c r="R125" i="3"/>
  <c r="R124" i="3" s="1"/>
  <c r="R123" i="3" s="1"/>
  <c r="P125" i="3"/>
  <c r="P124" i="3"/>
  <c r="P123" i="3" s="1"/>
  <c r="J119" i="3"/>
  <c r="F116" i="3"/>
  <c r="E114" i="3"/>
  <c r="J92" i="3"/>
  <c r="F89" i="3"/>
  <c r="E87" i="3"/>
  <c r="J21" i="3"/>
  <c r="E21" i="3"/>
  <c r="J118" i="3" s="1"/>
  <c r="J20" i="3"/>
  <c r="J18" i="3"/>
  <c r="E18" i="3"/>
  <c r="F92" i="3"/>
  <c r="J17" i="3"/>
  <c r="J15" i="3"/>
  <c r="E15" i="3"/>
  <c r="F91" i="3" s="1"/>
  <c r="J14" i="3"/>
  <c r="J12" i="3"/>
  <c r="J116" i="3" s="1"/>
  <c r="E7" i="3"/>
  <c r="E112" i="3" s="1"/>
  <c r="J37" i="2"/>
  <c r="J36" i="2"/>
  <c r="AY95" i="1" s="1"/>
  <c r="J35" i="2"/>
  <c r="AX95" i="1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T248" i="2" s="1"/>
  <c r="R249" i="2"/>
  <c r="R248" i="2" s="1"/>
  <c r="P249" i="2"/>
  <c r="P248" i="2" s="1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F34" i="2" s="1"/>
  <c r="T154" i="2"/>
  <c r="R154" i="2"/>
  <c r="P154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R130" i="2"/>
  <c r="P130" i="2"/>
  <c r="J124" i="2"/>
  <c r="F121" i="2"/>
  <c r="E119" i="2"/>
  <c r="J92" i="2"/>
  <c r="F89" i="2"/>
  <c r="E87" i="2"/>
  <c r="J21" i="2"/>
  <c r="E21" i="2"/>
  <c r="J123" i="2"/>
  <c r="J20" i="2"/>
  <c r="J18" i="2"/>
  <c r="E18" i="2"/>
  <c r="F124" i="2" s="1"/>
  <c r="J17" i="2"/>
  <c r="J15" i="2"/>
  <c r="E15" i="2"/>
  <c r="F123" i="2"/>
  <c r="J14" i="2"/>
  <c r="J12" i="2"/>
  <c r="J121" i="2"/>
  <c r="E7" i="2"/>
  <c r="E117" i="2"/>
  <c r="L90" i="1"/>
  <c r="AM90" i="1"/>
  <c r="AM89" i="1"/>
  <c r="L89" i="1"/>
  <c r="AM87" i="1"/>
  <c r="L87" i="1"/>
  <c r="L85" i="1"/>
  <c r="L84" i="1"/>
  <c r="J160" i="2"/>
  <c r="BK130" i="2"/>
  <c r="J258" i="2"/>
  <c r="BK246" i="2"/>
  <c r="BK235" i="2"/>
  <c r="J224" i="2"/>
  <c r="J216" i="2"/>
  <c r="BK204" i="2"/>
  <c r="BK195" i="2"/>
  <c r="J185" i="2"/>
  <c r="BK173" i="2"/>
  <c r="BK163" i="2"/>
  <c r="BK138" i="3"/>
  <c r="BK144" i="3"/>
  <c r="BK140" i="3"/>
  <c r="J138" i="4"/>
  <c r="J125" i="4"/>
  <c r="J128" i="4"/>
  <c r="BK154" i="2"/>
  <c r="J135" i="2"/>
  <c r="BK143" i="2"/>
  <c r="J246" i="2"/>
  <c r="BK233" i="2"/>
  <c r="BK224" i="2"/>
  <c r="BK216" i="2"/>
  <c r="J204" i="2"/>
  <c r="BK192" i="2"/>
  <c r="BK175" i="2"/>
  <c r="J163" i="2"/>
  <c r="J134" i="3"/>
  <c r="BK131" i="3"/>
  <c r="BK123" i="4"/>
  <c r="BK132" i="4"/>
  <c r="BK160" i="2"/>
  <c r="BK146" i="2"/>
  <c r="BK264" i="2"/>
  <c r="BK256" i="2"/>
  <c r="J240" i="2"/>
  <c r="J229" i="2"/>
  <c r="J218" i="2"/>
  <c r="BK207" i="2"/>
  <c r="J195" i="2"/>
  <c r="J179" i="2"/>
  <c r="J167" i="2"/>
  <c r="BK136" i="3"/>
  <c r="BK125" i="3"/>
  <c r="J129" i="3"/>
  <c r="J138" i="3"/>
  <c r="BK157" i="2"/>
  <c r="BK140" i="2"/>
  <c r="J264" i="2"/>
  <c r="BK253" i="2"/>
  <c r="J243" i="2"/>
  <c r="J235" i="2"/>
  <c r="BK221" i="2"/>
  <c r="BK211" i="2"/>
  <c r="BK198" i="2"/>
  <c r="BK185" i="2"/>
  <c r="BK167" i="2"/>
  <c r="BK134" i="3"/>
  <c r="J136" i="3"/>
  <c r="J136" i="4"/>
  <c r="BK130" i="4"/>
  <c r="BK128" i="4"/>
  <c r="J154" i="2"/>
  <c r="J146" i="2"/>
  <c r="J256" i="2"/>
  <c r="BK243" i="2"/>
  <c r="BK227" i="2"/>
  <c r="BK218" i="2"/>
  <c r="J207" i="2"/>
  <c r="J192" i="2"/>
  <c r="J182" i="2"/>
  <c r="BK170" i="2"/>
  <c r="J151" i="2"/>
  <c r="BK149" i="2"/>
  <c r="J130" i="2"/>
  <c r="BK261" i="2"/>
  <c r="J249" i="2"/>
  <c r="J238" i="2"/>
  <c r="J227" i="2"/>
  <c r="BK214" i="2"/>
  <c r="J201" i="2"/>
  <c r="BK189" i="2"/>
  <c r="BK179" i="2"/>
  <c r="J170" i="2"/>
  <c r="J133" i="3"/>
  <c r="BK133" i="3"/>
  <c r="BK129" i="3"/>
  <c r="J123" i="4"/>
  <c r="J130" i="4"/>
  <c r="BK125" i="4"/>
  <c r="BK135" i="2"/>
  <c r="J143" i="2"/>
  <c r="J140" i="2"/>
  <c r="J261" i="2"/>
  <c r="J253" i="2"/>
  <c r="BK240" i="2"/>
  <c r="BK229" i="2"/>
  <c r="J221" i="2"/>
  <c r="J211" i="2"/>
  <c r="J198" i="2"/>
  <c r="BK182" i="2"/>
  <c r="J173" i="2"/>
  <c r="J149" i="2"/>
  <c r="J132" i="3"/>
  <c r="J140" i="3"/>
  <c r="J125" i="3"/>
  <c r="BK132" i="3"/>
  <c r="BK138" i="4"/>
  <c r="J157" i="2"/>
  <c r="BK151" i="2"/>
  <c r="BK258" i="2"/>
  <c r="BK249" i="2"/>
  <c r="BK238" i="2"/>
  <c r="J233" i="2"/>
  <c r="J214" i="2"/>
  <c r="BK201" i="2"/>
  <c r="J189" i="2"/>
  <c r="J175" i="2"/>
  <c r="AS94" i="1"/>
  <c r="J144" i="3"/>
  <c r="J131" i="3"/>
  <c r="BK136" i="4"/>
  <c r="J132" i="4"/>
  <c r="R129" i="2" l="1"/>
  <c r="BK184" i="2"/>
  <c r="J184" i="2"/>
  <c r="J101" i="2"/>
  <c r="BK210" i="2"/>
  <c r="J210" i="2"/>
  <c r="J103" i="2"/>
  <c r="BK252" i="2"/>
  <c r="J252" i="2" s="1"/>
  <c r="J107" i="2" s="1"/>
  <c r="T166" i="2"/>
  <c r="R184" i="2"/>
  <c r="T210" i="2"/>
  <c r="T252" i="2"/>
  <c r="T251" i="2" s="1"/>
  <c r="R122" i="4"/>
  <c r="R127" i="4"/>
  <c r="R166" i="2"/>
  <c r="T184" i="2"/>
  <c r="P210" i="2"/>
  <c r="R252" i="2"/>
  <c r="R251" i="2"/>
  <c r="T128" i="3"/>
  <c r="T127" i="3"/>
  <c r="T122" i="3" s="1"/>
  <c r="T127" i="4"/>
  <c r="P166" i="2"/>
  <c r="P184" i="2"/>
  <c r="BK232" i="2"/>
  <c r="J232" i="2"/>
  <c r="J104" i="2"/>
  <c r="BK135" i="4"/>
  <c r="J135" i="4" s="1"/>
  <c r="J100" i="4" s="1"/>
  <c r="BK166" i="2"/>
  <c r="J166" i="2"/>
  <c r="J99" i="2"/>
  <c r="R178" i="2"/>
  <c r="R200" i="2"/>
  <c r="P232" i="2"/>
  <c r="BK127" i="4"/>
  <c r="J127" i="4"/>
  <c r="J99" i="4" s="1"/>
  <c r="P127" i="4"/>
  <c r="T129" i="2"/>
  <c r="BK178" i="2"/>
  <c r="J178" i="2" s="1"/>
  <c r="J100" i="2" s="1"/>
  <c r="BK200" i="2"/>
  <c r="J200" i="2"/>
  <c r="J102" i="2"/>
  <c r="R210" i="2"/>
  <c r="P252" i="2"/>
  <c r="P251" i="2"/>
  <c r="R128" i="3"/>
  <c r="R127" i="3"/>
  <c r="R122" i="3" s="1"/>
  <c r="BK122" i="4"/>
  <c r="P135" i="4"/>
  <c r="P129" i="2"/>
  <c r="T178" i="2"/>
  <c r="P200" i="2"/>
  <c r="T232" i="2"/>
  <c r="P128" i="3"/>
  <c r="P127" i="3" s="1"/>
  <c r="P122" i="3" s="1"/>
  <c r="AU96" i="1" s="1"/>
  <c r="P122" i="4"/>
  <c r="P121" i="4"/>
  <c r="P120" i="4" s="1"/>
  <c r="AU97" i="1" s="1"/>
  <c r="R135" i="4"/>
  <c r="BK129" i="2"/>
  <c r="J129" i="2" s="1"/>
  <c r="J98" i="2" s="1"/>
  <c r="P178" i="2"/>
  <c r="T200" i="2"/>
  <c r="R232" i="2"/>
  <c r="BK128" i="3"/>
  <c r="J128" i="3" s="1"/>
  <c r="J100" i="3" s="1"/>
  <c r="T122" i="4"/>
  <c r="T135" i="4"/>
  <c r="T121" i="4" s="1"/>
  <c r="T120" i="4" s="1"/>
  <c r="BK248" i="2"/>
  <c r="J248" i="2"/>
  <c r="J105" i="2" s="1"/>
  <c r="BK143" i="3"/>
  <c r="J143" i="3" s="1"/>
  <c r="J102" i="3" s="1"/>
  <c r="BK124" i="3"/>
  <c r="J124" i="3" s="1"/>
  <c r="J98" i="3" s="1"/>
  <c r="J116" i="4"/>
  <c r="BE125" i="4"/>
  <c r="F92" i="4"/>
  <c r="BE138" i="4"/>
  <c r="F91" i="4"/>
  <c r="E110" i="4"/>
  <c r="BE136" i="4"/>
  <c r="BE123" i="4"/>
  <c r="BE132" i="4"/>
  <c r="J114" i="4"/>
  <c r="BE128" i="4"/>
  <c r="BE130" i="4"/>
  <c r="BK127" i="3"/>
  <c r="E85" i="3"/>
  <c r="BE129" i="3"/>
  <c r="BE134" i="3"/>
  <c r="BE138" i="3"/>
  <c r="BE140" i="3"/>
  <c r="J89" i="3"/>
  <c r="F118" i="3"/>
  <c r="BE125" i="3"/>
  <c r="BE136" i="3"/>
  <c r="J91" i="3"/>
  <c r="BE131" i="3"/>
  <c r="F119" i="3"/>
  <c r="BE132" i="3"/>
  <c r="BE144" i="3"/>
  <c r="BE133" i="3"/>
  <c r="E85" i="2"/>
  <c r="J89" i="2"/>
  <c r="F91" i="2"/>
  <c r="J91" i="2"/>
  <c r="F92" i="2"/>
  <c r="BE163" i="2"/>
  <c r="BE167" i="2"/>
  <c r="BE170" i="2"/>
  <c r="BE173" i="2"/>
  <c r="BE175" i="2"/>
  <c r="BE179" i="2"/>
  <c r="BE182" i="2"/>
  <c r="BE185" i="2"/>
  <c r="BE189" i="2"/>
  <c r="BE192" i="2"/>
  <c r="BE195" i="2"/>
  <c r="BE198" i="2"/>
  <c r="BE201" i="2"/>
  <c r="BE204" i="2"/>
  <c r="BE207" i="2"/>
  <c r="BE211" i="2"/>
  <c r="BE214" i="2"/>
  <c r="BE216" i="2"/>
  <c r="BE218" i="2"/>
  <c r="BE221" i="2"/>
  <c r="BE224" i="2"/>
  <c r="BE227" i="2"/>
  <c r="BE229" i="2"/>
  <c r="BE233" i="2"/>
  <c r="BE235" i="2"/>
  <c r="BE238" i="2"/>
  <c r="BE240" i="2"/>
  <c r="BE243" i="2"/>
  <c r="BE246" i="2"/>
  <c r="BE249" i="2"/>
  <c r="BE253" i="2"/>
  <c r="BE256" i="2"/>
  <c r="BE258" i="2"/>
  <c r="BE261" i="2"/>
  <c r="BE264" i="2"/>
  <c r="BE146" i="2"/>
  <c r="BE130" i="2"/>
  <c r="BE135" i="2"/>
  <c r="BE140" i="2"/>
  <c r="BE143" i="2"/>
  <c r="BE149" i="2"/>
  <c r="BE151" i="2"/>
  <c r="BE154" i="2"/>
  <c r="BE157" i="2"/>
  <c r="BE160" i="2"/>
  <c r="BA95" i="1"/>
  <c r="J34" i="3"/>
  <c r="AW96" i="1"/>
  <c r="F35" i="4"/>
  <c r="BB97" i="1"/>
  <c r="F37" i="2"/>
  <c r="BD95" i="1"/>
  <c r="F34" i="3"/>
  <c r="BA96" i="1"/>
  <c r="F37" i="3"/>
  <c r="BD96" i="1"/>
  <c r="F36" i="2"/>
  <c r="BC95" i="1" s="1"/>
  <c r="F35" i="3"/>
  <c r="BB96" i="1" s="1"/>
  <c r="J34" i="4"/>
  <c r="AW97" i="1" s="1"/>
  <c r="F36" i="4"/>
  <c r="BC97" i="1" s="1"/>
  <c r="F35" i="2"/>
  <c r="BB95" i="1" s="1"/>
  <c r="J34" i="2"/>
  <c r="AW95" i="1" s="1"/>
  <c r="F36" i="3"/>
  <c r="BC96" i="1"/>
  <c r="F37" i="4"/>
  <c r="BD97" i="1" s="1"/>
  <c r="F34" i="4"/>
  <c r="BA97" i="1" s="1"/>
  <c r="BK142" i="3" l="1"/>
  <c r="J142" i="3" s="1"/>
  <c r="J101" i="3" s="1"/>
  <c r="BK121" i="4"/>
  <c r="BK120" i="4" s="1"/>
  <c r="J120" i="4" s="1"/>
  <c r="J30" i="4" s="1"/>
  <c r="AG97" i="1" s="1"/>
  <c r="BK251" i="2"/>
  <c r="J251" i="2" s="1"/>
  <c r="J106" i="2" s="1"/>
  <c r="R128" i="2"/>
  <c r="R127" i="2" s="1"/>
  <c r="P128" i="2"/>
  <c r="P127" i="2" s="1"/>
  <c r="AU95" i="1" s="1"/>
  <c r="AU94" i="1" s="1"/>
  <c r="T128" i="2"/>
  <c r="T127" i="2"/>
  <c r="R121" i="4"/>
  <c r="R120" i="4"/>
  <c r="BK128" i="2"/>
  <c r="BK127" i="2" s="1"/>
  <c r="J127" i="2" s="1"/>
  <c r="J96" i="2" s="1"/>
  <c r="J122" i="4"/>
  <c r="J98" i="4"/>
  <c r="BK123" i="3"/>
  <c r="J123" i="3" s="1"/>
  <c r="J97" i="3" s="1"/>
  <c r="J127" i="3"/>
  <c r="J99" i="3"/>
  <c r="F33" i="2"/>
  <c r="AZ95" i="1" s="1"/>
  <c r="F33" i="3"/>
  <c r="AZ96" i="1"/>
  <c r="J33" i="4"/>
  <c r="AV97" i="1"/>
  <c r="AT97" i="1" s="1"/>
  <c r="J33" i="3"/>
  <c r="AV96" i="1"/>
  <c r="AT96" i="1"/>
  <c r="BD94" i="1"/>
  <c r="W33" i="1" s="1"/>
  <c r="BB94" i="1"/>
  <c r="W31" i="1" s="1"/>
  <c r="J33" i="2"/>
  <c r="AV95" i="1" s="1"/>
  <c r="AT95" i="1" s="1"/>
  <c r="BA94" i="1"/>
  <c r="W30" i="1"/>
  <c r="BC94" i="1"/>
  <c r="W32" i="1"/>
  <c r="F33" i="4"/>
  <c r="AZ97" i="1"/>
  <c r="AN97" i="1" l="1"/>
  <c r="J128" i="2"/>
  <c r="J97" i="2" s="1"/>
  <c r="J96" i="4"/>
  <c r="J121" i="4"/>
  <c r="J97" i="4" s="1"/>
  <c r="BK122" i="3"/>
  <c r="J122" i="3" s="1"/>
  <c r="J96" i="3" s="1"/>
  <c r="J39" i="4"/>
  <c r="J30" i="2"/>
  <c r="AG95" i="1"/>
  <c r="AZ94" i="1"/>
  <c r="W29" i="1"/>
  <c r="AX94" i="1"/>
  <c r="AY94" i="1"/>
  <c r="AW94" i="1"/>
  <c r="AK30" i="1"/>
  <c r="J39" i="2" l="1"/>
  <c r="AN95" i="1"/>
  <c r="J30" i="3"/>
  <c r="AG96" i="1"/>
  <c r="AN96" i="1"/>
  <c r="AV94" i="1"/>
  <c r="AK29" i="1" s="1"/>
  <c r="J39" i="3" l="1"/>
  <c r="AG94" i="1"/>
  <c r="AK26" i="1" s="1"/>
  <c r="AT94" i="1"/>
  <c r="AN94" i="1" s="1"/>
  <c r="AK35" i="1" l="1"/>
</calcChain>
</file>

<file path=xl/sharedStrings.xml><?xml version="1.0" encoding="utf-8"?>
<sst xmlns="http://schemas.openxmlformats.org/spreadsheetml/2006/main" count="2148" uniqueCount="490">
  <si>
    <t>Export Komplet</t>
  </si>
  <si>
    <t/>
  </si>
  <si>
    <t>2.0</t>
  </si>
  <si>
    <t>ZAMOK</t>
  </si>
  <si>
    <t>False</t>
  </si>
  <si>
    <t>{33e0783e-e3f5-481b-8316-70c79bca73cf}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</si>
  <si>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</si>
  <si>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</si>
  <si>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</si>
  <si>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</si>
  <si>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</si>
  <si>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</si>
  <si>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</si>
  <si>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</si>
  <si>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23003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</si>
  <si>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</si>
  <si>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</si>
  <si>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Výstavba schodiště Gorkého - Ke Střelnici</t>
  </si>
  <si>
    <t>KSO:</t>
  </si>
  <si>
    <t>CC-CZ:</t>
  </si>
  <si>
    <t>Místo:</t>
  </si>
  <si>
    <t>Litvínov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</si>
  <si>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</si>
  <si>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</si>
  <si>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</si>
  <si>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</si>
  <si>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</si>
  <si>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</si>
  <si>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</si>
  <si>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</si>
  <si>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</si>
  <si>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</si>
  <si>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28738217</t>
  </si>
  <si>
    <t>MESSOR s.r.o.</t>
  </si>
  <si>
    <t>CZ28738217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</si>
  <si>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</si>
  <si>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</si>
  <si>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</si>
  <si>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</si>
  <si>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</si>
  <si>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</si>
  <si>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</si>
  <si>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</si>
  <si>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</si>
  <si>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</si>
  <si>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</si>
  <si>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</si>
  <si>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</si>
  <si>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</si>
  <si>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</si>
  <si>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</si>
  <si>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</si>
  <si>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</si>
  <si>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</si>
  <si>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</si>
  <si>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</si>
  <si>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</si>
  <si>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</si>
  <si>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</si>
  <si>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</si>
  <si>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</si>
  <si>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</si>
  <si>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</si>
  <si>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</si>
  <si>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</si>
  <si>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</si>
  <si>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</si>
  <si>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</si>
  <si>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</si>
  <si>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</si>
  <si>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</si>
  <si>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</si>
  <si>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</si>
  <si>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</si>
  <si>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</si>
  <si>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</si>
  <si>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</si>
  <si>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</si>
  <si>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</si>
  <si>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</si>
  <si>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</si>
  <si>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</si>
  <si>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Objekty pozemních komunikací</t>
  </si>
  <si>
    <t>STA</t>
  </si>
  <si>
    <t>{8bd83211-fd57-45f8-bf38-aeb1c3a38f83}</t>
  </si>
  <si>
    <t>2</t>
  </si>
  <si>
    <t>Veřejné osvětlení</t>
  </si>
  <si>
    <t>{b9029af1-46ec-4a78-978e-b4082b344fe3}</t>
  </si>
  <si>
    <t>3</t>
  </si>
  <si>
    <t>VRN</t>
  </si>
  <si>
    <t>{7319c418-0ab1-41cb-9553-c675a6607a27}</t>
  </si>
  <si>
    <t>KRYCÍ LIST SOUPISU PRACÍ</t>
  </si>
  <si>
    <t>Objekt:</t>
  </si>
  <si>
    <t>1 - Objekty pozemních komunikací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</si>
  <si>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</si>
  <si>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</si>
  <si>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</si>
  <si>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</si>
  <si>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</si>
  <si>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</si>
  <si>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</si>
  <si>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</si>
  <si>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</si>
  <si>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</si>
  <si>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</si>
  <si>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</si>
  <si>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</si>
  <si>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</si>
  <si>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</si>
  <si>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</si>
  <si>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</si>
  <si>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</si>
  <si>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</si>
  <si>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</si>
  <si>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</si>
  <si>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</si>
  <si>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</si>
  <si>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</si>
  <si>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</si>
  <si>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</si>
  <si>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</si>
  <si>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</si>
  <si>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</si>
  <si>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</si>
  <si>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</si>
  <si>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</si>
  <si>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</si>
  <si>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</si>
  <si>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113107136</t>
  </si>
  <si>
    <t>Odstranění podkladu z betonu vyztuženého sítěmi tl přes 100 do 150 mm ručně</t>
  </si>
  <si>
    <t>m2</t>
  </si>
  <si>
    <t>CS ÚRS 2023 02</t>
  </si>
  <si>
    <t>4</t>
  </si>
  <si>
    <t>1236600211</t>
  </si>
  <si>
    <t>PP</t>
  </si>
  <si>
    <t>Odstranění podkladů nebo krytů ručně s přemístěním hmot na skládku na vzdálenost do 3 m nebo s naložením na dopravní prostředek z betonu vyztuženého sítěmi, o tl. vrstvy přes 100 do 150 mm</t>
  </si>
  <si>
    <t>VV</t>
  </si>
  <si>
    <t>"podesta"1,5*1,5</t>
  </si>
  <si>
    <t>"pod ramenem"1,5*6</t>
  </si>
  <si>
    <t>Součet</t>
  </si>
  <si>
    <t>122151103</t>
  </si>
  <si>
    <t>Odkopávky a prokopávky nezapažené v hornině třídy těžitelnosti I skupiny 1 a 2 objem do 100 m3 strojně</t>
  </si>
  <si>
    <t>m3</t>
  </si>
  <si>
    <t>-219011050</t>
  </si>
  <si>
    <t>Odkopávky a prokopávky nezapažené strojně v hornině třídy těžitelnosti I skupiny 1 a 2 přes 50 do 100 m3</t>
  </si>
  <si>
    <t>"podesty"(6,5*2,5+2,5*2,1+1,5*2,1)*0,25</t>
  </si>
  <si>
    <t>"ramena"(6,5+4,8)*2,5*0,25</t>
  </si>
  <si>
    <t>132112131</t>
  </si>
  <si>
    <t>Hloubení nezapažených rýh šířky do 800 mm v soudržných horninách třídy těžitelnosti I skupiny 1 a 2 ručně</t>
  </si>
  <si>
    <t>415463399</t>
  </si>
  <si>
    <t>Hloubení nezapažených rýh šířky do 800 mm ručně s urovnáním dna do předepsaného profilu a spádu v hornině třídy těžitelnosti I skupiny 1 a 2 soudržných</t>
  </si>
  <si>
    <t>"palisáda"(8,5*2+4,5*2)*0,4*0,4</t>
  </si>
  <si>
    <t>162751117</t>
  </si>
  <si>
    <t>Vodorovné přemístění přes 9 000 do 10000 m výkopku/sypaniny z horniny třídy těžitelnosti I skupiny 1 až 3</t>
  </si>
  <si>
    <t>715927604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</si>
  <si>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</si>
  <si>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13,2+4,2</t>
  </si>
  <si>
    <t>5</t>
  </si>
  <si>
    <t>162751119</t>
  </si>
  <si>
    <t>Příplatek k vodorovnému přemístění výkopku/sypaniny z horniny třídy těžitelnosti I skupiny 1 až 3 ZKD 1000 m přes 10000 m</t>
  </si>
  <si>
    <t>-1426729170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</si>
  <si>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</si>
  <si>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17,4*10 'Přepočtené koeficientem množství</t>
  </si>
  <si>
    <t>6</t>
  </si>
  <si>
    <t>167111101</t>
  </si>
  <si>
    <t>Nakládání výkopku z hornin třídy těžitelnosti I skupiny 1 až 3 ručně</t>
  </si>
  <si>
    <t>123650808</t>
  </si>
  <si>
    <t>Nakládání, skládání a překládání neulehlého výkopku nebo sypaniny ručně nakládání, z hornin třídy těžitelnosti I, skupiny 1 až 3</t>
  </si>
  <si>
    <t>7</t>
  </si>
  <si>
    <t>171201231</t>
  </si>
  <si>
    <t>Poplatek za uložení zeminy a kamení na recyklační skládce (skládkovné) kód odpadu 17 05 04</t>
  </si>
  <si>
    <t>t</t>
  </si>
  <si>
    <t>-666336098</t>
  </si>
  <si>
    <t>Poplatek za uložení stavebního odpadu na recyklační skládce (skládkovné) zeminy a kamení zatříděného do Katalogu odpadů pod kódem 17 05 04</t>
  </si>
  <si>
    <t>17,4*1,8</t>
  </si>
  <si>
    <t>8</t>
  </si>
  <si>
    <t>181411122</t>
  </si>
  <si>
    <t>Založení lučního trávníku výsevem pl do 1000 m2 ve svahu přes 1:5 do 1:2</t>
  </si>
  <si>
    <t>-1857879199</t>
  </si>
  <si>
    <t>Založení trávníku na půdě předem připravené plochy do 1000 m2 výsevem včetně utažení lučního na svahu přes 1:5 do 1:2</t>
  </si>
  <si>
    <t>"podél stavby v pruhu do 2 m"20*2*2</t>
  </si>
  <si>
    <t>9</t>
  </si>
  <si>
    <t>M</t>
  </si>
  <si>
    <t>00572100</t>
  </si>
  <si>
    <t>osivo jetelotráva intenzivní víceletá</t>
  </si>
  <si>
    <t>kg</t>
  </si>
  <si>
    <t>178531002</t>
  </si>
  <si>
    <t>80*0,02 'Přepočtené koeficientem množství</t>
  </si>
  <si>
    <t>10</t>
  </si>
  <si>
    <t>181911102</t>
  </si>
  <si>
    <t>Úprava pláně v hornině třídy těžitelnosti I skupiny 1 až 2 se zhutněním ručně</t>
  </si>
  <si>
    <t>-3829819</t>
  </si>
  <si>
    <t>Úprava pláně vyrovnáním výškových rozdílů ručně v hornině třídy těžitelnosti I skupiny 1 a 2 se zhutněním</t>
  </si>
  <si>
    <t>18*2,1+2*2*2</t>
  </si>
  <si>
    <t>11</t>
  </si>
  <si>
    <t>182311123</t>
  </si>
  <si>
    <t>Rozprostření ornice ve svahu přes 1:5 tl vrstvy do 200 mm ručně</t>
  </si>
  <si>
    <t>2116270147</t>
  </si>
  <si>
    <t>Rozprostření a urovnání ornice ve svahu sklonu přes 1:5 ručně při souvislé ploše, tl. vrstvy do 200 mm</t>
  </si>
  <si>
    <t>Zakládání</t>
  </si>
  <si>
    <t>12</t>
  </si>
  <si>
    <t>273321411</t>
  </si>
  <si>
    <t>Základové desky ze ŽB bez zvýšených nároků na prostředí tř. C 20/25</t>
  </si>
  <si>
    <t>-314884406</t>
  </si>
  <si>
    <t>Základy z betonu železového (bez výztuže) desky z betonu bez zvláštních nároků na prostředí tř. C 20/25</t>
  </si>
  <si>
    <t>"schodišťová deska"0,15*6,6*2,1+0,15*4,8*2,1</t>
  </si>
  <si>
    <t>13</t>
  </si>
  <si>
    <t>273351121</t>
  </si>
  <si>
    <t>Zřízení bednění základových desek</t>
  </si>
  <si>
    <t>-1451376219</t>
  </si>
  <si>
    <t>Bednění základů desek zřízení</t>
  </si>
  <si>
    <t>"schodišťová deska"0,15*(6,6+2,1)*2+0,15*(4,8+2,1)*2</t>
  </si>
  <si>
    <t>14</t>
  </si>
  <si>
    <t>273351122</t>
  </si>
  <si>
    <t>Odstranění bednění základových desek</t>
  </si>
  <si>
    <t>-662340200</t>
  </si>
  <si>
    <t>Bednění základů desek odstranění</t>
  </si>
  <si>
    <t>273362021</t>
  </si>
  <si>
    <t>Výztuž základových desek svařovanými sítěmi Kari</t>
  </si>
  <si>
    <t>264332162</t>
  </si>
  <si>
    <t>Výztuž základů desek ze svařovaných sítí z drátů typu KARI</t>
  </si>
  <si>
    <t>3,591*50/1000</t>
  </si>
  <si>
    <t>Svislé a kompletní konstrukce</t>
  </si>
  <si>
    <t>16</t>
  </si>
  <si>
    <t>339921131</t>
  </si>
  <si>
    <t>Osazování betonových palisád do betonového základu v řadě výšky prvku do 0,5 m</t>
  </si>
  <si>
    <t>m</t>
  </si>
  <si>
    <t>-525963509</t>
  </si>
  <si>
    <t>Osazování palisád betonových v řadě se zabetonováním výšky palisády do 500 mm</t>
  </si>
  <si>
    <t>8,5*2+4,5*2</t>
  </si>
  <si>
    <t>17</t>
  </si>
  <si>
    <t>592284R1</t>
  </si>
  <si>
    <t>palisáda betonová tyčová hranatá přírodní 160x160x400mm</t>
  </si>
  <si>
    <t>kus</t>
  </si>
  <si>
    <t>1477961951</t>
  </si>
  <si>
    <t>26*6,9 'Přepočtené koeficientem množství</t>
  </si>
  <si>
    <t>Vodorovné konstrukce</t>
  </si>
  <si>
    <t>18</t>
  </si>
  <si>
    <t>430321515</t>
  </si>
  <si>
    <t>Schodišťová konstrukce a rampa ze ŽB tř. C 20/25</t>
  </si>
  <si>
    <t>-646856100</t>
  </si>
  <si>
    <t>Schodišťové konstrukce a rampy z betonu železového (bez výztuže) stupně, schodnice, ramena, podesty s nosníky tř. C 20/25</t>
  </si>
  <si>
    <t>"Stupně"</t>
  </si>
  <si>
    <t>2,1*0,21*0,3/2*32</t>
  </si>
  <si>
    <t>19</t>
  </si>
  <si>
    <t>430361821</t>
  </si>
  <si>
    <t>Výztuž schodišťové konstrukce a rampy betonářskou ocelí 10 505</t>
  </si>
  <si>
    <t>719324386</t>
  </si>
  <si>
    <t>Výztuž schodišťových konstrukcí a ramp stupňů, schodnic, ramen, podest s nosníky z betonářské oceli 10 505 (R) nebo BSt 500</t>
  </si>
  <si>
    <t>2,117*50/1000</t>
  </si>
  <si>
    <t>20</t>
  </si>
  <si>
    <t>434313115</t>
  </si>
  <si>
    <t>Schody z vibrolisovaných prefabrikátů se zřízením podkladních stupňů z betonu C 20/25</t>
  </si>
  <si>
    <t>-644474886</t>
  </si>
  <si>
    <t>Schody z vibrolisovaných prefabrikátů na cementovou maltu, s vyspárováním se zřízením podkladních stupňů z betonu tř. C 20/25</t>
  </si>
  <si>
    <t>32*2,1</t>
  </si>
  <si>
    <t>434351141</t>
  </si>
  <si>
    <t>Zřízení bednění stupňů přímočarých schodišť</t>
  </si>
  <si>
    <t>1092497708</t>
  </si>
  <si>
    <t>Bednění stupňů betonovaných na podstupňové desce nebo na terénu půdorysně přímočarých zřízení</t>
  </si>
  <si>
    <t>2,1*0,21*32</t>
  </si>
  <si>
    <t>22</t>
  </si>
  <si>
    <t>434351142</t>
  </si>
  <si>
    <t>Odstranění bednění stupňů přímočarých schodišť</t>
  </si>
  <si>
    <t>1672778819</t>
  </si>
  <si>
    <t>Bednění stupňů betonovaných na podstupňové desce nebo na terénu půdorysně přímočarých odstranění</t>
  </si>
  <si>
    <t>Komunikace pozemní</t>
  </si>
  <si>
    <t>23</t>
  </si>
  <si>
    <t>564851011</t>
  </si>
  <si>
    <t>Podklad ze štěrkodrtě ŠD plochy do 100 m2 tl 150 mm</t>
  </si>
  <si>
    <t>503945331</t>
  </si>
  <si>
    <t>Podklad ze štěrkodrti ŠD s rozprostřením a zhutněním plochy jednotlivě do 100 m2, po zhutnění tl. 150 mm</t>
  </si>
  <si>
    <t>"podesty"14,6+5+2,4</t>
  </si>
  <si>
    <t>24</t>
  </si>
  <si>
    <t>596211110</t>
  </si>
  <si>
    <t>Kladení zámkové dlažby komunikací pro pěší ručně tl 60 mm skupiny A pl do 50 m2</t>
  </si>
  <si>
    <t>-639786768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</si>
  <si>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</si>
  <si>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25</t>
  </si>
  <si>
    <t>59245018</t>
  </si>
  <si>
    <t>dlažba tvar obdélník betonová 200x100x60mm přírodní</t>
  </si>
  <si>
    <t>736461824</t>
  </si>
  <si>
    <t>22*1,03 'Přepočtené koeficientem množství</t>
  </si>
  <si>
    <t>Ostatní konstrukce a práce, bourání</t>
  </si>
  <si>
    <t>26</t>
  </si>
  <si>
    <t>9113322R1</t>
  </si>
  <si>
    <t>Náběh dřevoocelového svodidla jednostranný zádržnosti N2 délky 1 m se zaberaněním sloupků ve vzdálenosti 2 m</t>
  </si>
  <si>
    <t>633269326</t>
  </si>
  <si>
    <t>Silniční svodidlo dřevoocelové se zaberaněním sloupků jednostranné vzdálenosti sloupků 2 m náběh délky 1 m úroveň zádržnosti N2</t>
  </si>
  <si>
    <t>"po odstarnění doplnění ukončení - náběh 2x"2</t>
  </si>
  <si>
    <t>27</t>
  </si>
  <si>
    <t>912113111</t>
  </si>
  <si>
    <t>Montáž parkovacího dorazu šířky do 800 mm</t>
  </si>
  <si>
    <t>577604757</t>
  </si>
  <si>
    <t>28</t>
  </si>
  <si>
    <t>56288006</t>
  </si>
  <si>
    <t>práh dorazový parkovací z gumy 750mm</t>
  </si>
  <si>
    <t>77243126</t>
  </si>
  <si>
    <t>29</t>
  </si>
  <si>
    <t>916231212</t>
  </si>
  <si>
    <t>Osazení chodníkového obrubníku betonového stojatého bez boční opěry do lože z betonu prostého</t>
  </si>
  <si>
    <t>1959784</t>
  </si>
  <si>
    <t>Osazení chodníkového obrubníku betonového se zřízením lože, s vyplněním a zatřením spár cementovou maltou stojatého bez boční opěry, do lože z betonu prostého</t>
  </si>
  <si>
    <t>1,5*2+2,5*2+0,9*2</t>
  </si>
  <si>
    <t>30</t>
  </si>
  <si>
    <t>59217016</t>
  </si>
  <si>
    <t>obrubník betonový chodníkový 1000x80x250mm</t>
  </si>
  <si>
    <t>6953512</t>
  </si>
  <si>
    <t>9,8*1,02 'Přepočtené koeficientem množství</t>
  </si>
  <si>
    <t>31</t>
  </si>
  <si>
    <t>963022819</t>
  </si>
  <si>
    <t>Bourání kamenných schodišťových stupňů zhotovených na místě</t>
  </si>
  <si>
    <t>1038156408</t>
  </si>
  <si>
    <t>Bourání kamenných schodišťových stupňů oblých, rovných nebo kosých zhotovených na místě</t>
  </si>
  <si>
    <t>"šířka schodiště 1,5 m, počet stupňů 17, dvě závěrné zídky 2x6 m"1,5*17+2*6</t>
  </si>
  <si>
    <t>32</t>
  </si>
  <si>
    <t>966005211</t>
  </si>
  <si>
    <t>Rozebrání a odstranění silničního zábradlí se sloupky osazenými do říms nebo krycích desek</t>
  </si>
  <si>
    <t>-250019320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</si>
  <si>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do říms nebo krycích desek</t>
  </si>
  <si>
    <t>33</t>
  </si>
  <si>
    <t>966005311</t>
  </si>
  <si>
    <t>Rozebrání a odstranění silničního svodidla s jednou pásnicí</t>
  </si>
  <si>
    <t>1628730864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</si>
  <si>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</si>
  <si>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"parkoviště"8,5</t>
  </si>
  <si>
    <t>997</t>
  </si>
  <si>
    <t>Přesun sutě</t>
  </si>
  <si>
    <t>34</t>
  </si>
  <si>
    <t>997002511</t>
  </si>
  <si>
    <t>Vodorovné přemístění suti a vybouraných hmot bez naložení ale se složením a urovnáním do 1 km</t>
  </si>
  <si>
    <t>451341405</t>
  </si>
  <si>
    <t>Vodorovné přemístění suti a vybouraných hmot bez naložení, se složením a hrubým urovnáním na vzdálenost do 1 km</t>
  </si>
  <si>
    <t>35</t>
  </si>
  <si>
    <t>997002519</t>
  </si>
  <si>
    <t>Příplatek ZKD 1 km přemístění suti a vybouraných hmot</t>
  </si>
  <si>
    <t>547132836</t>
  </si>
  <si>
    <t>Vodorovné přemístění suti a vybouraných hmot bez naložení, se složením a hrubým urovnáním Příplatek k ceně za každý další i započatý 1 km přes 1 km</t>
  </si>
  <si>
    <t>8,42*19 'Přepočtené koeficientem množství</t>
  </si>
  <si>
    <t>36</t>
  </si>
  <si>
    <t>997013862</t>
  </si>
  <si>
    <t>Poplatek za uložení stavebního odpadu na recyklační skládce (skládkovné) z armovaného betonu kód odpadu 17 01 01</t>
  </si>
  <si>
    <t>1374719174</t>
  </si>
  <si>
    <t>Poplatek za uložení stavebního odpadu na recyklační skládce (skládkovné) z armovaného betonu zatříděného do Katalogu odpadů pod kódem 17 01 01</t>
  </si>
  <si>
    <t>37</t>
  </si>
  <si>
    <t>10364101</t>
  </si>
  <si>
    <t>zemina pro terénní úpravy - ornice</t>
  </si>
  <si>
    <t>-1741502603</t>
  </si>
  <si>
    <t>"podél stavby v pruhu do 2 m"20*2*2*0,2*0,96</t>
  </si>
  <si>
    <t>38</t>
  </si>
  <si>
    <t>997013869</t>
  </si>
  <si>
    <t>Poplatek za uložení stavebního odpadu na recyklační skládce (skládkovné) ze směsí betonu, cihel a keramických výrobků kód odpadu 17 01 07</t>
  </si>
  <si>
    <t>1862639535</t>
  </si>
  <si>
    <t>Poplatek za uložení stavebního odpadu na recyklační skládce (skládkovné) ze směsí nebo oddělených frakcí betonu, cihel a keramických výrobků zatříděného do Katalogu odpadů pod kódem 17 01 07</t>
  </si>
  <si>
    <t>8,42-3,7</t>
  </si>
  <si>
    <t>39</t>
  </si>
  <si>
    <t>997221611</t>
  </si>
  <si>
    <t>Nakládání suti na dopravní prostředky pro vodorovnou dopravu</t>
  </si>
  <si>
    <t>149019115</t>
  </si>
  <si>
    <t>Nakládání na dopravní prostředky pro vodorovnou dopravu suti</t>
  </si>
  <si>
    <t>998</t>
  </si>
  <si>
    <t>Přesun hmot</t>
  </si>
  <si>
    <t>40</t>
  </si>
  <si>
    <t>998223011</t>
  </si>
  <si>
    <t>Přesun hmot pro pozemní komunikace s krytem dlážděným</t>
  </si>
  <si>
    <t>1694164812</t>
  </si>
  <si>
    <t>Přesun hmot pro pozemní komunikace s krytem dlážděným dopravní vzdálenost do 200 m jakékoliv délky objektu</t>
  </si>
  <si>
    <t>PSV</t>
  </si>
  <si>
    <t>Práce a dodávky PSV</t>
  </si>
  <si>
    <t>767</t>
  </si>
  <si>
    <t>Konstrukce zámečnické</t>
  </si>
  <si>
    <t>41</t>
  </si>
  <si>
    <t>767995114</t>
  </si>
  <si>
    <t>Montáž atypických zámečnických konstrukcí hm přes 20 do 50 kg</t>
  </si>
  <si>
    <t>CS ÚRS 2022 01</t>
  </si>
  <si>
    <t>966716792</t>
  </si>
  <si>
    <t>Montáž ostatních atypických zámečnických konstrukcí  hmotnosti přes 20 do 50 kg</t>
  </si>
  <si>
    <t>"výpis materiálu PD"274</t>
  </si>
  <si>
    <t>42</t>
  </si>
  <si>
    <t>7679951R1</t>
  </si>
  <si>
    <t>Žárové zinkování  atypických zámečnických konstrukcí hm přes 20 do 50 kg</t>
  </si>
  <si>
    <t>1479012374</t>
  </si>
  <si>
    <t>43</t>
  </si>
  <si>
    <t>911111111</t>
  </si>
  <si>
    <t>Montáž zábradlí ocelového zabetonovaného</t>
  </si>
  <si>
    <t>-1047174080</t>
  </si>
  <si>
    <t>Montáž zábradlí ocelového  zabetonovaného</t>
  </si>
  <si>
    <t>"výpis materiálu PD"4,42*2+8,12*2+1,95*2</t>
  </si>
  <si>
    <t>44</t>
  </si>
  <si>
    <t>14011026</t>
  </si>
  <si>
    <t>trubka ocelová bezešvá hladká jakost 11 353 51x3,2mm</t>
  </si>
  <si>
    <t>211996734</t>
  </si>
  <si>
    <t>"výpis materiálu PD"88,2</t>
  </si>
  <si>
    <t>45</t>
  </si>
  <si>
    <t>998767101</t>
  </si>
  <si>
    <t>Přesun hmot tonážní pro zámečnické konstrukce v objektech v do 6 m</t>
  </si>
  <si>
    <t>1408013377</t>
  </si>
  <si>
    <t>Přesun hmot pro zámečnické konstrukce  stanovený z hmotnosti přesunovaného materiálu vodorovná dopravní vzdálenost do 50 m v objektech výšky do 6 m</t>
  </si>
  <si>
    <t>0,274</t>
  </si>
  <si>
    <t>2 - Veřejné osvětlení</t>
  </si>
  <si>
    <t xml:space="preserve">    741 - Elektroinstalace - silnoproud</t>
  </si>
  <si>
    <t>M - Práce a dodávky M</t>
  </si>
  <si>
    <t xml:space="preserve">    21-M - Elektromontáže</t>
  </si>
  <si>
    <t>VRN - Vedlejší rozpočtové náklady</t>
  </si>
  <si>
    <t xml:space="preserve">    VRN4 - Inženýrská činnost</t>
  </si>
  <si>
    <t>741</t>
  </si>
  <si>
    <t>Elektroinstalace - silnoproud</t>
  </si>
  <si>
    <t>741375833</t>
  </si>
  <si>
    <t>Demontáž svítidla průmyslového výbojkového venkovního na stožáru přes 3 m se zachováním funkčnosti</t>
  </si>
  <si>
    <t>-801390322</t>
  </si>
  <si>
    <t>Demontáž svítidel se zachováním funkčnosti průmyslových výbojkových venkovních na stožáru přes 3 m</t>
  </si>
  <si>
    <t>Práce a dodávky M</t>
  </si>
  <si>
    <t>21-M</t>
  </si>
  <si>
    <t>Elektromontáže</t>
  </si>
  <si>
    <t>210202013</t>
  </si>
  <si>
    <t>Montáž svítidlo výbojkové průmyslové nebo venkovní na výložník</t>
  </si>
  <si>
    <t>64</t>
  </si>
  <si>
    <t>-1099825941</t>
  </si>
  <si>
    <t>Montáž svítidel výbojkových se zapojením vodičů průmyslových nebo venkovních na výložník</t>
  </si>
  <si>
    <t>17410R1</t>
  </si>
  <si>
    <t>SV PRELED 2G 19W IP66 3K 2640LM AST+CLO</t>
  </si>
  <si>
    <t>128</t>
  </si>
  <si>
    <t>2063475435</t>
  </si>
  <si>
    <t>17410R2</t>
  </si>
  <si>
    <t>SV PRELED 2G 7W IP66 3K 770LM AST+CLO</t>
  </si>
  <si>
    <t>432133704</t>
  </si>
  <si>
    <t>17410R3</t>
  </si>
  <si>
    <t>SV PRELED 2G 9W IP66 3K 1000LM AST+CLO</t>
  </si>
  <si>
    <t>-499933283</t>
  </si>
  <si>
    <t>210204105</t>
  </si>
  <si>
    <t>Montáž výložníků osvětlení dvouramenných sloupových hmotnosti do 70 kg</t>
  </si>
  <si>
    <t>-1454327951</t>
  </si>
  <si>
    <t>Montáž výložníků osvětlení dvouramenných sloupových, hmotnosti do 70 kg</t>
  </si>
  <si>
    <t>31674006</t>
  </si>
  <si>
    <t>výložník rovný dvojnásobný k osvětlovacím stožárům uličním vyložení 500mm</t>
  </si>
  <si>
    <t>-688299442</t>
  </si>
  <si>
    <t>31674008</t>
  </si>
  <si>
    <t>výložník rovný dvojnásobný k osvětlovacím stožárům uličním vyložení 1500mm</t>
  </si>
  <si>
    <t>1509038796</t>
  </si>
  <si>
    <t>998741101</t>
  </si>
  <si>
    <t>Přesun hmot tonážní pro silnoproud v objektech v do 6 m</t>
  </si>
  <si>
    <t>CS ÚRS 2019 01</t>
  </si>
  <si>
    <t>-695624311</t>
  </si>
  <si>
    <t>Přesun hmot pro silnoproud stanovený z hmotnosti přesunovaného materiálu vodorovná dopravní vzdálenost do 50 m v objektech výšky do 6 m</t>
  </si>
  <si>
    <t>Vedlejší rozpočtové náklady</t>
  </si>
  <si>
    <t>VRN4</t>
  </si>
  <si>
    <t>Inženýrská činnost</t>
  </si>
  <si>
    <t>044002000</t>
  </si>
  <si>
    <t>Revize</t>
  </si>
  <si>
    <t>kpl</t>
  </si>
  <si>
    <t>CS ÚRS 2017 01</t>
  </si>
  <si>
    <t>1024</t>
  </si>
  <si>
    <t>-1469851671</t>
  </si>
  <si>
    <t>Hlavní tituly průvodních činností a nákladů inženýrská činnost revize</t>
  </si>
  <si>
    <t>3 - VRN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</si>
  <si>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</si>
  <si>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</si>
  <si>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</si>
  <si>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VRN1</t>
  </si>
  <si>
    <t>Průzkumné, geodetické a projektové práce</t>
  </si>
  <si>
    <t>012203000</t>
  </si>
  <si>
    <t>Geodetické práce při provádění stavby</t>
  </si>
  <si>
    <t>soub</t>
  </si>
  <si>
    <t>-1711892116</t>
  </si>
  <si>
    <t>012303000</t>
  </si>
  <si>
    <t>Geodetické práce po výstavbě</t>
  </si>
  <si>
    <t>CS ÚRS 2023 01</t>
  </si>
  <si>
    <t>-2111102913</t>
  </si>
  <si>
    <t>VRN3</t>
  </si>
  <si>
    <t>Zařízení staveniště</t>
  </si>
  <si>
    <t>032103000</t>
  </si>
  <si>
    <t>Náklady na stavební buňky</t>
  </si>
  <si>
    <t>ks</t>
  </si>
  <si>
    <t>1097253505</t>
  </si>
  <si>
    <t>033203000</t>
  </si>
  <si>
    <t>Energie pro zařízení staveniště</t>
  </si>
  <si>
    <t>148521403</t>
  </si>
  <si>
    <t>034103000</t>
  </si>
  <si>
    <t>Oplocení staveniště</t>
  </si>
  <si>
    <t>týden/m</t>
  </si>
  <si>
    <t>-719869769</t>
  </si>
  <si>
    <t>"výstavba 2 měsíce, délka oplocení 18+23"(2*4)*(18+23)</t>
  </si>
  <si>
    <t>VRN7</t>
  </si>
  <si>
    <t>Provozní vlivy</t>
  </si>
  <si>
    <t>072103001</t>
  </si>
  <si>
    <t>Projednání DIO a zajištění DIR komunikace II.a III. třídy</t>
  </si>
  <si>
    <t>-812591902</t>
  </si>
  <si>
    <t>072103011</t>
  </si>
  <si>
    <t>Zajištění DIO komunikace II. a III. třídy - jednoduché el. vedení</t>
  </si>
  <si>
    <t>-173612103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</si>
</sst>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>
      <selection activeCell="AI11" sqref="AI11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87" t="s">
        <v>14</v>
      </c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R5" s="19"/>
      <c r="BE5" s="184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89" t="s">
        <v>17</v>
      </c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R6" s="19"/>
      <c r="BE6" s="185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85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28</v>
      </c>
      <c r="AR8" s="19"/>
      <c r="BE8" s="185"/>
      <c r="BS8" s="16" t="s">
        <v>6</v>
      </c>
    </row>
    <row r="9" spans="1:74" ht="14.45" customHeight="1">
      <c r="B9" s="19"/>
      <c r="AR9" s="19"/>
      <c r="BE9" s="185"/>
      <c r="BS9" s="16" t="s">
        <v>6</v>
      </c>
    </row>
    <row r="10" spans="1:74" ht="12" customHeight="1">
      <c r="B10" s="19"/>
      <c r="D10" s="26" t="s">
        <v>23</v>
      </c>
      <c r="AK10" s="26" t="s">
        <v>24</v>
      </c>
      <c r="AN10" s="24" t="s">
        <v>1</v>
      </c>
      <c r="AR10" s="19"/>
      <c r="BE10" s="185"/>
      <c r="BS10" s="16" t="s">
        <v>6</v>
      </c>
    </row>
    <row r="11" spans="1:74" ht="18.399999999999999" customHeight="1">
      <c r="B11" s="19"/>
      <c r="E11" s="24" t="s">
        <v>25</v>
      </c>
      <c r="AK11" s="26" t="s">
        <v>26</v>
      </c>
      <c r="AN11" s="24" t="s">
        <v>1</v>
      </c>
      <c r="AR11" s="19"/>
      <c r="BE11" s="185"/>
      <c r="BS11" s="16" t="s">
        <v>6</v>
      </c>
    </row>
    <row r="12" spans="1:74" ht="6.95" customHeight="1">
      <c r="B12" s="19"/>
      <c r="AR12" s="19"/>
      <c r="BE12" s="185"/>
      <c r="BS12" s="16" t="s">
        <v>6</v>
      </c>
    </row>
    <row r="13" spans="1:74" ht="12" customHeight="1">
      <c r="B13" s="19"/>
      <c r="D13" s="26" t="s">
        <v>27</v>
      </c>
      <c r="AK13" s="26" t="s">
        <v>24</v>
      </c>
      <c r="AN13" s="28" t="s">
        <v>28</v>
      </c>
      <c r="AR13" s="19"/>
      <c r="BE13" s="185"/>
      <c r="BS13" s="16" t="s">
        <v>6</v>
      </c>
    </row>
    <row r="14" spans="1:74" ht="12.75">
      <c r="B14" s="19"/>
      <c r="E14" s="190" t="s">
        <v>28</v>
      </c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26" t="s">
        <v>26</v>
      </c>
      <c r="AN14" s="28" t="s">
        <v>28</v>
      </c>
      <c r="AR14" s="19"/>
      <c r="BE14" s="185"/>
      <c r="BS14" s="16" t="s">
        <v>6</v>
      </c>
    </row>
    <row r="15" spans="1:74" ht="6.95" customHeight="1">
      <c r="B15" s="19"/>
      <c r="AR15" s="19"/>
      <c r="BE15" s="185"/>
      <c r="BS15" s="16" t="s">
        <v>4</v>
      </c>
    </row>
    <row r="16" spans="1:74" ht="12" customHeight="1">
      <c r="B16" s="19"/>
      <c r="D16" s="26" t="s">
        <v>29</v>
      </c>
      <c r="AK16" s="26" t="s">
        <v>24</v>
      </c>
      <c r="AN16" s="24" t="s">
        <v>1</v>
      </c>
      <c r="AR16" s="19"/>
      <c r="BE16" s="185"/>
      <c r="BS16" s="16" t="s">
        <v>4</v>
      </c>
    </row>
    <row r="17" spans="2:71" ht="18.399999999999999" customHeight="1">
      <c r="B17" s="19"/>
      <c r="E17" s="24" t="s">
        <v>25</v>
      </c>
      <c r="AK17" s="26" t="s">
        <v>26</v>
      </c>
      <c r="AN17" s="24" t="s">
        <v>1</v>
      </c>
      <c r="AR17" s="19"/>
      <c r="BE17" s="185"/>
      <c r="BS17" s="16" t="s">
        <v>30</v>
      </c>
    </row>
    <row r="18" spans="2:71" ht="6.95" customHeight="1">
      <c r="B18" s="19"/>
      <c r="AR18" s="19"/>
      <c r="BE18" s="185"/>
      <c r="BS18" s="16" t="s">
        <v>6</v>
      </c>
    </row>
    <row r="19" spans="2:71" ht="12" customHeight="1">
      <c r="B19" s="19"/>
      <c r="D19" s="26" t="s">
        <v>31</v>
      </c>
      <c r="AK19" s="26" t="s">
        <v>24</v>
      </c>
      <c r="AN19" s="24" t="s">
        <v>32</v>
      </c>
      <c r="AR19" s="19"/>
      <c r="BE19" s="185"/>
      <c r="BS19" s="16" t="s">
        <v>6</v>
      </c>
    </row>
    <row r="20" spans="2:71" ht="18.399999999999999" customHeight="1">
      <c r="B20" s="19"/>
      <c r="E20" s="24" t="s">
        <v>33</v>
      </c>
      <c r="AK20" s="26" t="s">
        <v>26</v>
      </c>
      <c r="AN20" s="24" t="s">
        <v>34</v>
      </c>
      <c r="AR20" s="19"/>
      <c r="BE20" s="185"/>
      <c r="BS20" s="16" t="s">
        <v>30</v>
      </c>
    </row>
    <row r="21" spans="2:71" ht="6.95" customHeight="1">
      <c r="B21" s="19"/>
      <c r="AR21" s="19"/>
      <c r="BE21" s="185"/>
    </row>
    <row r="22" spans="2:71" ht="12" customHeight="1">
      <c r="B22" s="19"/>
      <c r="D22" s="26" t="s">
        <v>35</v>
      </c>
      <c r="AR22" s="19"/>
      <c r="BE22" s="185"/>
    </row>
    <row r="23" spans="2:71" ht="16.5" customHeight="1">
      <c r="B23" s="19"/>
      <c r="E23" s="192" t="s">
        <v>1</v>
      </c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R23" s="19"/>
      <c r="BE23" s="185"/>
    </row>
    <row r="24" spans="2:71" ht="6.95" customHeight="1">
      <c r="B24" s="19"/>
      <c r="AR24" s="19"/>
      <c r="BE24" s="185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85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93">
        <f>ROUND(AG94,2)</f>
        <v>0</v>
      </c>
      <c r="AL26" s="194"/>
      <c r="AM26" s="194"/>
      <c r="AN26" s="194"/>
      <c r="AO26" s="194"/>
      <c r="AR26" s="31"/>
      <c r="BE26" s="185"/>
    </row>
    <row r="27" spans="2:71" s="1" customFormat="1" ht="6.95" customHeight="1">
      <c r="B27" s="31"/>
      <c r="AR27" s="31"/>
      <c r="BE27" s="185"/>
    </row>
    <row r="28" spans="2:71" s="1" customFormat="1" ht="12.75">
      <c r="B28" s="31"/>
      <c r="L28" s="195" t="s">
        <v>37</v>
      </c>
      <c r="M28" s="195"/>
      <c r="N28" s="195"/>
      <c r="O28" s="195"/>
      <c r="P28" s="195"/>
      <c r="W28" s="195" t="s">
        <v>38</v>
      </c>
      <c r="X28" s="195"/>
      <c r="Y28" s="195"/>
      <c r="Z28" s="195"/>
      <c r="AA28" s="195"/>
      <c r="AB28" s="195"/>
      <c r="AC28" s="195"/>
      <c r="AD28" s="195"/>
      <c r="AE28" s="195"/>
      <c r="AK28" s="195" t="s">
        <v>39</v>
      </c>
      <c r="AL28" s="195"/>
      <c r="AM28" s="195"/>
      <c r="AN28" s="195"/>
      <c r="AO28" s="195"/>
      <c r="AR28" s="31"/>
      <c r="BE28" s="185"/>
    </row>
    <row r="29" spans="2:71" s="2" customFormat="1" ht="14.45" customHeight="1">
      <c r="B29" s="35"/>
      <c r="D29" s="26" t="s">
        <v>40</v>
      </c>
      <c r="F29" s="26" t="s">
        <v>41</v>
      </c>
      <c r="L29" s="198">
        <v>0.21</v>
      </c>
      <c r="M29" s="197"/>
      <c r="N29" s="197"/>
      <c r="O29" s="197"/>
      <c r="P29" s="197"/>
      <c r="W29" s="196">
        <f>ROUND(AZ94, 2)</f>
        <v>0</v>
      </c>
      <c r="X29" s="197"/>
      <c r="Y29" s="197"/>
      <c r="Z29" s="197"/>
      <c r="AA29" s="197"/>
      <c r="AB29" s="197"/>
      <c r="AC29" s="197"/>
      <c r="AD29" s="197"/>
      <c r="AE29" s="197"/>
      <c r="AK29" s="196">
        <f>ROUND(AV94, 2)</f>
        <v>0</v>
      </c>
      <c r="AL29" s="197"/>
      <c r="AM29" s="197"/>
      <c r="AN29" s="197"/>
      <c r="AO29" s="197"/>
      <c r="AR29" s="35"/>
      <c r="BE29" s="186"/>
    </row>
    <row r="30" spans="2:71" s="2" customFormat="1" ht="14.45" customHeight="1">
      <c r="B30" s="35"/>
      <c r="F30" s="26" t="s">
        <v>42</v>
      </c>
      <c r="L30" s="198">
        <v>0.15</v>
      </c>
      <c r="M30" s="197"/>
      <c r="N30" s="197"/>
      <c r="O30" s="197"/>
      <c r="P30" s="197"/>
      <c r="W30" s="196">
        <f>ROUND(BA94, 2)</f>
        <v>0</v>
      </c>
      <c r="X30" s="197"/>
      <c r="Y30" s="197"/>
      <c r="Z30" s="197"/>
      <c r="AA30" s="197"/>
      <c r="AB30" s="197"/>
      <c r="AC30" s="197"/>
      <c r="AD30" s="197"/>
      <c r="AE30" s="197"/>
      <c r="AK30" s="196">
        <f>ROUND(AW94, 2)</f>
        <v>0</v>
      </c>
      <c r="AL30" s="197"/>
      <c r="AM30" s="197"/>
      <c r="AN30" s="197"/>
      <c r="AO30" s="197"/>
      <c r="AR30" s="35"/>
      <c r="BE30" s="186"/>
    </row>
    <row r="31" spans="2:71" s="2" customFormat="1" ht="14.45" hidden="1" customHeight="1">
      <c r="B31" s="35"/>
      <c r="F31" s="26" t="s">
        <v>43</v>
      </c>
      <c r="L31" s="198">
        <v>0.21</v>
      </c>
      <c r="M31" s="197"/>
      <c r="N31" s="197"/>
      <c r="O31" s="197"/>
      <c r="P31" s="197"/>
      <c r="W31" s="196">
        <f>ROUND(BB94, 2)</f>
        <v>0</v>
      </c>
      <c r="X31" s="197"/>
      <c r="Y31" s="197"/>
      <c r="Z31" s="197"/>
      <c r="AA31" s="197"/>
      <c r="AB31" s="197"/>
      <c r="AC31" s="197"/>
      <c r="AD31" s="197"/>
      <c r="AE31" s="197"/>
      <c r="AK31" s="196">
        <v>0</v>
      </c>
      <c r="AL31" s="197"/>
      <c r="AM31" s="197"/>
      <c r="AN31" s="197"/>
      <c r="AO31" s="197"/>
      <c r="AR31" s="35"/>
      <c r="BE31" s="186"/>
    </row>
    <row r="32" spans="2:71" s="2" customFormat="1" ht="14.45" hidden="1" customHeight="1">
      <c r="B32" s="35"/>
      <c r="F32" s="26" t="s">
        <v>44</v>
      </c>
      <c r="L32" s="198">
        <v>0.15</v>
      </c>
      <c r="M32" s="197"/>
      <c r="N32" s="197"/>
      <c r="O32" s="197"/>
      <c r="P32" s="197"/>
      <c r="W32" s="196">
        <f>ROUND(BC94, 2)</f>
        <v>0</v>
      </c>
      <c r="X32" s="197"/>
      <c r="Y32" s="197"/>
      <c r="Z32" s="197"/>
      <c r="AA32" s="197"/>
      <c r="AB32" s="197"/>
      <c r="AC32" s="197"/>
      <c r="AD32" s="197"/>
      <c r="AE32" s="197"/>
      <c r="AK32" s="196">
        <v>0</v>
      </c>
      <c r="AL32" s="197"/>
      <c r="AM32" s="197"/>
      <c r="AN32" s="197"/>
      <c r="AO32" s="197"/>
      <c r="AR32" s="35"/>
      <c r="BE32" s="186"/>
    </row>
    <row r="33" spans="2:57" s="2" customFormat="1" ht="14.45" hidden="1" customHeight="1">
      <c r="B33" s="35"/>
      <c r="F33" s="26" t="s">
        <v>45</v>
      </c>
      <c r="L33" s="198">
        <v>0</v>
      </c>
      <c r="M33" s="197"/>
      <c r="N33" s="197"/>
      <c r="O33" s="197"/>
      <c r="P33" s="197"/>
      <c r="W33" s="196">
        <f>ROUND(BD94, 2)</f>
        <v>0</v>
      </c>
      <c r="X33" s="197"/>
      <c r="Y33" s="197"/>
      <c r="Z33" s="197"/>
      <c r="AA33" s="197"/>
      <c r="AB33" s="197"/>
      <c r="AC33" s="197"/>
      <c r="AD33" s="197"/>
      <c r="AE33" s="197"/>
      <c r="AK33" s="196">
        <v>0</v>
      </c>
      <c r="AL33" s="197"/>
      <c r="AM33" s="197"/>
      <c r="AN33" s="197"/>
      <c r="AO33" s="197"/>
      <c r="AR33" s="35"/>
      <c r="BE33" s="186"/>
    </row>
    <row r="34" spans="2:57" s="1" customFormat="1" ht="6.95" customHeight="1">
      <c r="B34" s="31"/>
      <c r="AR34" s="31"/>
      <c r="BE34" s="185"/>
    </row>
    <row r="35" spans="2:57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199" t="s">
        <v>48</v>
      </c>
      <c r="Y35" s="200"/>
      <c r="Z35" s="200"/>
      <c r="AA35" s="200"/>
      <c r="AB35" s="200"/>
      <c r="AC35" s="38"/>
      <c r="AD35" s="38"/>
      <c r="AE35" s="38"/>
      <c r="AF35" s="38"/>
      <c r="AG35" s="38"/>
      <c r="AH35" s="38"/>
      <c r="AI35" s="38"/>
      <c r="AJ35" s="38"/>
      <c r="AK35" s="201">
        <f>SUM(AK26:AK33)</f>
        <v>0</v>
      </c>
      <c r="AL35" s="200"/>
      <c r="AM35" s="200"/>
      <c r="AN35" s="200"/>
      <c r="AO35" s="202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23003</v>
      </c>
      <c r="AR84" s="47"/>
    </row>
    <row r="85" spans="1:91" s="4" customFormat="1" ht="36.950000000000003" customHeight="1">
      <c r="B85" s="48"/>
      <c r="C85" s="49" t="s">
        <v>16</v>
      </c>
      <c r="L85" s="203" t="str">
        <f>K6</f>
        <v>Výstavba schodiště Gorkého - Ke Střelnici</v>
      </c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Litvínov</v>
      </c>
      <c r="AI87" s="26" t="s">
        <v>22</v>
      </c>
      <c r="AM87" s="205" t="str">
        <f>IF(AN8= "","",AN8)</f>
        <v>Vyplň údaj</v>
      </c>
      <c r="AN87" s="205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23</v>
      </c>
      <c r="L89" s="3" t="str">
        <f>IF(E11= "","",E11)</f>
        <v xml:space="preserve"> </v>
      </c>
      <c r="AI89" s="26" t="s">
        <v>29</v>
      </c>
      <c r="AM89" s="206" t="str">
        <f>IF(E17="","",E17)</f>
        <v xml:space="preserve"> </v>
      </c>
      <c r="AN89" s="207"/>
      <c r="AO89" s="207"/>
      <c r="AP89" s="207"/>
      <c r="AR89" s="31"/>
      <c r="AS89" s="208" t="s">
        <v>56</v>
      </c>
      <c r="AT89" s="209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27</v>
      </c>
      <c r="L90" s="3" t="str">
        <f>IF(E14= "Vyplň údaj","",E14)</f>
        <v/>
      </c>
      <c r="AI90" s="26" t="s">
        <v>31</v>
      </c>
      <c r="AM90" s="206" t="str">
        <f>IF(E20="","",E20)</f>
        <v>MESSOR s.r.o.</v>
      </c>
      <c r="AN90" s="207"/>
      <c r="AO90" s="207"/>
      <c r="AP90" s="207"/>
      <c r="AR90" s="31"/>
      <c r="AS90" s="210"/>
      <c r="AT90" s="211"/>
      <c r="BD90" s="55"/>
    </row>
    <row r="91" spans="1:91" s="1" customFormat="1" ht="10.9" customHeight="1">
      <c r="B91" s="31"/>
      <c r="AR91" s="31"/>
      <c r="AS91" s="210"/>
      <c r="AT91" s="211"/>
      <c r="BD91" s="55"/>
    </row>
    <row r="92" spans="1:91" s="1" customFormat="1" ht="29.25" customHeight="1">
      <c r="B92" s="31"/>
      <c r="C92" s="212" t="s">
        <v>57</v>
      </c>
      <c r="D92" s="213"/>
      <c r="E92" s="213"/>
      <c r="F92" s="213"/>
      <c r="G92" s="213"/>
      <c r="H92" s="56"/>
      <c r="I92" s="214" t="s">
        <v>58</v>
      </c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5" t="s">
        <v>59</v>
      </c>
      <c r="AH92" s="213"/>
      <c r="AI92" s="213"/>
      <c r="AJ92" s="213"/>
      <c r="AK92" s="213"/>
      <c r="AL92" s="213"/>
      <c r="AM92" s="213"/>
      <c r="AN92" s="214" t="s">
        <v>60</v>
      </c>
      <c r="AO92" s="213"/>
      <c r="AP92" s="216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20">
        <f>ROUND(SUM(AG95:AG97),2)</f>
        <v>0</v>
      </c>
      <c r="AH94" s="220"/>
      <c r="AI94" s="220"/>
      <c r="AJ94" s="220"/>
      <c r="AK94" s="220"/>
      <c r="AL94" s="220"/>
      <c r="AM94" s="220"/>
      <c r="AN94" s="221">
        <f>SUM(AG94,AT94)</f>
        <v>0</v>
      </c>
      <c r="AO94" s="221"/>
      <c r="AP94" s="221"/>
      <c r="AQ94" s="66" t="s">
        <v>1</v>
      </c>
      <c r="AR94" s="62"/>
      <c r="AS94" s="67">
        <f>ROUND(SUM(AS95:AS97),2)</f>
        <v>0</v>
      </c>
      <c r="AT94" s="68">
        <f>ROUND(SUM(AV94:AW94),2)</f>
        <v>0</v>
      </c>
      <c r="AU94" s="69">
        <f>ROUND(SUM(AU95:AU97),5)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ROUND(SUM(AZ95:AZ97),2)</f>
        <v>0</v>
      </c>
      <c r="BA94" s="68">
        <f>ROUND(SUM(BA95:BA97),2)</f>
        <v>0</v>
      </c>
      <c r="BB94" s="68">
        <f>ROUND(SUM(BB95:BB97),2)</f>
        <v>0</v>
      </c>
      <c r="BC94" s="68">
        <f>ROUND(SUM(BC95:BC97),2)</f>
        <v>0</v>
      </c>
      <c r="BD94" s="70">
        <f>ROUND(SUM(BD95:BD97),2)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5</v>
      </c>
      <c r="BX94" s="71" t="s">
        <v>79</v>
      </c>
      <c r="CL94" s="71" t="s">
        <v>1</v>
      </c>
    </row>
    <row r="95" spans="1:91" s="6" customFormat="1" ht="16.5" customHeight="1">
      <c r="A95" s="73" t="s">
        <v>80</v>
      </c>
      <c r="B95" s="74"/>
      <c r="C95" s="75"/>
      <c r="D95" s="219" t="s">
        <v>81</v>
      </c>
      <c r="E95" s="219"/>
      <c r="F95" s="219"/>
      <c r="G95" s="219"/>
      <c r="H95" s="219"/>
      <c r="I95" s="76"/>
      <c r="J95" s="219" t="s">
        <v>82</v>
      </c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7">
        <f>'1 - Objekty pozemních kom...'!J30</f>
        <v>0</v>
      </c>
      <c r="AH95" s="218"/>
      <c r="AI95" s="218"/>
      <c r="AJ95" s="218"/>
      <c r="AK95" s="218"/>
      <c r="AL95" s="218"/>
      <c r="AM95" s="218"/>
      <c r="AN95" s="217">
        <f>SUM(AG95,AT95)</f>
        <v>0</v>
      </c>
      <c r="AO95" s="218"/>
      <c r="AP95" s="218"/>
      <c r="AQ95" s="77" t="s">
        <v>83</v>
      </c>
      <c r="AR95" s="74"/>
      <c r="AS95" s="78">
        <v>0</v>
      </c>
      <c r="AT95" s="79">
        <f>ROUND(SUM(AV95:AW95),2)</f>
        <v>0</v>
      </c>
      <c r="AU95" s="80">
        <f>'1 - Objekty pozemních kom...'!P127</f>
        <v>0</v>
      </c>
      <c r="AV95" s="79">
        <f>'1 - Objekty pozemních kom...'!J33</f>
        <v>0</v>
      </c>
      <c r="AW95" s="79">
        <f>'1 - Objekty pozemních kom...'!J34</f>
        <v>0</v>
      </c>
      <c r="AX95" s="79">
        <f>'1 - Objekty pozemních kom...'!J35</f>
        <v>0</v>
      </c>
      <c r="AY95" s="79">
        <f>'1 - Objekty pozemních kom...'!J36</f>
        <v>0</v>
      </c>
      <c r="AZ95" s="79">
        <f>'1 - Objekty pozemních kom...'!F33</f>
        <v>0</v>
      </c>
      <c r="BA95" s="79">
        <f>'1 - Objekty pozemních kom...'!F34</f>
        <v>0</v>
      </c>
      <c r="BB95" s="79">
        <f>'1 - Objekty pozemních kom...'!F35</f>
        <v>0</v>
      </c>
      <c r="BC95" s="79">
        <f>'1 - Objekty pozemních kom...'!F36</f>
        <v>0</v>
      </c>
      <c r="BD95" s="81">
        <f>'1 - Objekty pozemních kom...'!F37</f>
        <v>0</v>
      </c>
      <c r="BT95" s="82" t="s">
        <v>81</v>
      </c>
      <c r="BV95" s="82" t="s">
        <v>78</v>
      </c>
      <c r="BW95" s="82" t="s">
        <v>84</v>
      </c>
      <c r="BX95" s="82" t="s">
        <v>5</v>
      </c>
      <c r="CL95" s="82" t="s">
        <v>1</v>
      </c>
      <c r="CM95" s="82" t="s">
        <v>85</v>
      </c>
    </row>
    <row r="96" spans="1:91" s="6" customFormat="1" ht="16.5" customHeight="1">
      <c r="A96" s="73" t="s">
        <v>80</v>
      </c>
      <c r="B96" s="74"/>
      <c r="C96" s="75"/>
      <c r="D96" s="219" t="s">
        <v>85</v>
      </c>
      <c r="E96" s="219"/>
      <c r="F96" s="219"/>
      <c r="G96" s="219"/>
      <c r="H96" s="219"/>
      <c r="I96" s="76"/>
      <c r="J96" s="219" t="s">
        <v>86</v>
      </c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7">
        <f>'2 - Veřejné osvětlení'!J30</f>
        <v>0</v>
      </c>
      <c r="AH96" s="218"/>
      <c r="AI96" s="218"/>
      <c r="AJ96" s="218"/>
      <c r="AK96" s="218"/>
      <c r="AL96" s="218"/>
      <c r="AM96" s="218"/>
      <c r="AN96" s="217">
        <f>SUM(AG96,AT96)</f>
        <v>0</v>
      </c>
      <c r="AO96" s="218"/>
      <c r="AP96" s="218"/>
      <c r="AQ96" s="77" t="s">
        <v>83</v>
      </c>
      <c r="AR96" s="74"/>
      <c r="AS96" s="78">
        <v>0</v>
      </c>
      <c r="AT96" s="79">
        <f>ROUND(SUM(AV96:AW96),2)</f>
        <v>0</v>
      </c>
      <c r="AU96" s="80">
        <f>'2 - Veřejné osvětlení'!P122</f>
        <v>0</v>
      </c>
      <c r="AV96" s="79">
        <f>'2 - Veřejné osvětlení'!J33</f>
        <v>0</v>
      </c>
      <c r="AW96" s="79">
        <f>'2 - Veřejné osvětlení'!J34</f>
        <v>0</v>
      </c>
      <c r="AX96" s="79">
        <f>'2 - Veřejné osvětlení'!J35</f>
        <v>0</v>
      </c>
      <c r="AY96" s="79">
        <f>'2 - Veřejné osvětlení'!J36</f>
        <v>0</v>
      </c>
      <c r="AZ96" s="79">
        <f>'2 - Veřejné osvětlení'!F33</f>
        <v>0</v>
      </c>
      <c r="BA96" s="79">
        <f>'2 - Veřejné osvětlení'!F34</f>
        <v>0</v>
      </c>
      <c r="BB96" s="79">
        <f>'2 - Veřejné osvětlení'!F35</f>
        <v>0</v>
      </c>
      <c r="BC96" s="79">
        <f>'2 - Veřejné osvětlení'!F36</f>
        <v>0</v>
      </c>
      <c r="BD96" s="81">
        <f>'2 - Veřejné osvětlení'!F37</f>
        <v>0</v>
      </c>
      <c r="BT96" s="82" t="s">
        <v>81</v>
      </c>
      <c r="BV96" s="82" t="s">
        <v>78</v>
      </c>
      <c r="BW96" s="82" t="s">
        <v>87</v>
      </c>
      <c r="BX96" s="82" t="s">
        <v>5</v>
      </c>
      <c r="CL96" s="82" t="s">
        <v>1</v>
      </c>
      <c r="CM96" s="82" t="s">
        <v>85</v>
      </c>
    </row>
    <row r="97" spans="1:91" s="6" customFormat="1" ht="16.5" customHeight="1">
      <c r="A97" s="73" t="s">
        <v>80</v>
      </c>
      <c r="B97" s="74"/>
      <c r="C97" s="75"/>
      <c r="D97" s="219" t="s">
        <v>88</v>
      </c>
      <c r="E97" s="219"/>
      <c r="F97" s="219"/>
      <c r="G97" s="219"/>
      <c r="H97" s="219"/>
      <c r="I97" s="76"/>
      <c r="J97" s="219" t="s">
        <v>89</v>
      </c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7">
        <f>'3 - VRN'!J30</f>
        <v>0</v>
      </c>
      <c r="AH97" s="218"/>
      <c r="AI97" s="218"/>
      <c r="AJ97" s="218"/>
      <c r="AK97" s="218"/>
      <c r="AL97" s="218"/>
      <c r="AM97" s="218"/>
      <c r="AN97" s="217">
        <f>SUM(AG97,AT97)</f>
        <v>0</v>
      </c>
      <c r="AO97" s="218"/>
      <c r="AP97" s="218"/>
      <c r="AQ97" s="77" t="s">
        <v>83</v>
      </c>
      <c r="AR97" s="74"/>
      <c r="AS97" s="83">
        <v>0</v>
      </c>
      <c r="AT97" s="84">
        <f>ROUND(SUM(AV97:AW97),2)</f>
        <v>0</v>
      </c>
      <c r="AU97" s="85">
        <f>'3 - VRN'!P120</f>
        <v>0</v>
      </c>
      <c r="AV97" s="84">
        <f>'3 - VRN'!J33</f>
        <v>0</v>
      </c>
      <c r="AW97" s="84">
        <f>'3 - VRN'!J34</f>
        <v>0</v>
      </c>
      <c r="AX97" s="84">
        <f>'3 - VRN'!J35</f>
        <v>0</v>
      </c>
      <c r="AY97" s="84">
        <f>'3 - VRN'!J36</f>
        <v>0</v>
      </c>
      <c r="AZ97" s="84">
        <f>'3 - VRN'!F33</f>
        <v>0</v>
      </c>
      <c r="BA97" s="84">
        <f>'3 - VRN'!F34</f>
        <v>0</v>
      </c>
      <c r="BB97" s="84">
        <f>'3 - VRN'!F35</f>
        <v>0</v>
      </c>
      <c r="BC97" s="84">
        <f>'3 - VRN'!F36</f>
        <v>0</v>
      </c>
      <c r="BD97" s="86">
        <f>'3 - VRN'!F37</f>
        <v>0</v>
      </c>
      <c r="BT97" s="82" t="s">
        <v>81</v>
      </c>
      <c r="BV97" s="82" t="s">
        <v>78</v>
      </c>
      <c r="BW97" s="82" t="s">
        <v>90</v>
      </c>
      <c r="BX97" s="82" t="s">
        <v>5</v>
      </c>
      <c r="CL97" s="82" t="s">
        <v>1</v>
      </c>
      <c r="CM97" s="82" t="s">
        <v>85</v>
      </c>
    </row>
    <row r="98" spans="1:91" s="1" customFormat="1" ht="30" customHeight="1">
      <c r="B98" s="31"/>
      <c r="AR98" s="31"/>
    </row>
    <row r="99" spans="1:91" s="1" customFormat="1" ht="6.95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31"/>
    </row>
  </sheetData>
  <sheetProtection algorithmName="SHA-512" hashValue="LrV2D3k/FUo0hMkhXhxAUQXC6hqNtAcq2kgVj9qKpemIl9ppbg9dgBcjZ/tVnRBtQuZtfY11UkxMcATD+ed9EQ==" saltValue="+ZBk/WSBh5X3xV4KBXb4fS4UVx2Z+uDHkmC09U2H+18VrkE0Sup8Hv7HxfGYldUcCGo8qJFDzIb7j6ExVpWccQ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 - Objekty pozemních kom...'!C2" display="/" xr:uid="{00000000-0004-0000-0000-000000000000}"/>
    <hyperlink ref="A96" location="'2 - Veřejné osvětlení'!C2" display="/" xr:uid="{00000000-0004-0000-0000-000001000000}"/>
    <hyperlink ref="A97" location="'3 - VRN'!C2" display="/" xr:uid="{00000000-0004-0000-0000-000002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6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6" t="s">
        <v>84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91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2" t="str">
        <f>'Rekapitulace stavby'!K6</f>
        <v>Výstavba schodiště Gorkého - Ke Střelnici</v>
      </c>
      <c r="F7" s="223"/>
      <c r="G7" s="223"/>
      <c r="H7" s="223"/>
      <c r="L7" s="19"/>
    </row>
    <row r="8" spans="2:46" s="1" customFormat="1" ht="12" customHeight="1">
      <c r="B8" s="31"/>
      <c r="D8" s="26" t="s">
        <v>92</v>
      </c>
      <c r="L8" s="31"/>
    </row>
    <row r="9" spans="2:46" s="1" customFormat="1" ht="16.5" customHeight="1">
      <c r="B9" s="31"/>
      <c r="E9" s="203" t="s">
        <v>93</v>
      </c>
      <c r="F9" s="224"/>
      <c r="G9" s="224"/>
      <c r="H9" s="224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Vyplň údaj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5" t="str">
        <f>'Rekapitulace stavby'!E14</f>
        <v>Vyplň údaj</v>
      </c>
      <c r="F18" s="187"/>
      <c r="G18" s="187"/>
      <c r="H18" s="187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24</v>
      </c>
      <c r="J23" s="24" t="s">
        <v>32</v>
      </c>
      <c r="L23" s="31"/>
    </row>
    <row r="24" spans="2:12" s="1" customFormat="1" ht="18" customHeight="1">
      <c r="B24" s="31"/>
      <c r="E24" s="24" t="s">
        <v>33</v>
      </c>
      <c r="I24" s="26" t="s">
        <v>26</v>
      </c>
      <c r="J24" s="24" t="s">
        <v>34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192" t="s">
        <v>1</v>
      </c>
      <c r="F27" s="192"/>
      <c r="G27" s="192"/>
      <c r="H27" s="192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36</v>
      </c>
      <c r="J30" s="65">
        <f>ROUND(J127,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90">
        <f>ROUND((SUM(BE127:BE266)),  2)</f>
        <v>0</v>
      </c>
      <c r="I33" s="91">
        <v>0.21</v>
      </c>
      <c r="J33" s="90">
        <f>ROUND(((SUM(BE127:BE266))*I33),  2)</f>
        <v>0</v>
      </c>
      <c r="L33" s="31"/>
    </row>
    <row r="34" spans="2:12" s="1" customFormat="1" ht="14.45" customHeight="1">
      <c r="B34" s="31"/>
      <c r="E34" s="26" t="s">
        <v>42</v>
      </c>
      <c r="F34" s="90">
        <f>ROUND((SUM(BF127:BF266)),  2)</f>
        <v>0</v>
      </c>
      <c r="I34" s="91">
        <v>0.15</v>
      </c>
      <c r="J34" s="90">
        <f>ROUND(((SUM(BF127:BF266))*I34),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0">
        <f>ROUND((SUM(BG127:BG266)),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0">
        <f>ROUND((SUM(BH127:BH266)),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0">
        <f>ROUND((SUM(BI127:BI266)),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6"/>
      <c r="F39" s="56"/>
      <c r="G39" s="94" t="s">
        <v>47</v>
      </c>
      <c r="H39" s="95" t="s">
        <v>48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98" t="s">
        <v>52</v>
      </c>
      <c r="G61" s="42" t="s">
        <v>51</v>
      </c>
      <c r="H61" s="33"/>
      <c r="I61" s="33"/>
      <c r="J61" s="99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98" t="s">
        <v>52</v>
      </c>
      <c r="G76" s="42" t="s">
        <v>51</v>
      </c>
      <c r="H76" s="33"/>
      <c r="I76" s="33"/>
      <c r="J76" s="99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94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2" t="str">
        <f>E7</f>
        <v>Výstavba schodiště Gorkého - Ke Střelnici</v>
      </c>
      <c r="F85" s="223"/>
      <c r="G85" s="223"/>
      <c r="H85" s="223"/>
      <c r="L85" s="31"/>
    </row>
    <row r="86" spans="2:47" s="1" customFormat="1" ht="12" customHeight="1">
      <c r="B86" s="31"/>
      <c r="C86" s="26" t="s">
        <v>92</v>
      </c>
      <c r="L86" s="31"/>
    </row>
    <row r="87" spans="2:47" s="1" customFormat="1" ht="16.5" customHeight="1">
      <c r="B87" s="31"/>
      <c r="E87" s="203" t="str">
        <f>E9</f>
        <v>1 - Objekty pozemních komunikací</v>
      </c>
      <c r="F87" s="224"/>
      <c r="G87" s="224"/>
      <c r="H87" s="22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Litvínov</v>
      </c>
      <c r="I89" s="26" t="s">
        <v>22</v>
      </c>
      <c r="J89" s="51" t="str">
        <f>IF(J12="","",J12)</f>
        <v>Vyplň údaj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>MESSOR s.r.o.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95</v>
      </c>
      <c r="D94" s="92"/>
      <c r="E94" s="92"/>
      <c r="F94" s="92"/>
      <c r="G94" s="92"/>
      <c r="H94" s="92"/>
      <c r="I94" s="92"/>
      <c r="J94" s="101" t="s">
        <v>96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97</v>
      </c>
      <c r="J96" s="65">
        <f>J127</f>
        <v>0</v>
      </c>
      <c r="L96" s="31"/>
      <c r="AU96" s="16" t="s">
        <v>98</v>
      </c>
    </row>
    <row r="97" spans="2:12" s="8" customFormat="1" ht="24.95" customHeight="1">
      <c r="B97" s="103"/>
      <c r="D97" s="104" t="s">
        <v>99</v>
      </c>
      <c r="E97" s="105"/>
      <c r="F97" s="105"/>
      <c r="G97" s="105"/>
      <c r="H97" s="105"/>
      <c r="I97" s="105"/>
      <c r="J97" s="106">
        <f>J128</f>
        <v>0</v>
      </c>
      <c r="L97" s="103"/>
    </row>
    <row r="98" spans="2:12" s="9" customFormat="1" ht="19.899999999999999" customHeight="1">
      <c r="B98" s="107"/>
      <c r="D98" s="108" t="s">
        <v>100</v>
      </c>
      <c r="E98" s="109"/>
      <c r="F98" s="109"/>
      <c r="G98" s="109"/>
      <c r="H98" s="109"/>
      <c r="I98" s="109"/>
      <c r="J98" s="110">
        <f>J129</f>
        <v>0</v>
      </c>
      <c r="L98" s="107"/>
    </row>
    <row r="99" spans="2:12" s="9" customFormat="1" ht="19.899999999999999" customHeight="1">
      <c r="B99" s="107"/>
      <c r="D99" s="108" t="s">
        <v>101</v>
      </c>
      <c r="E99" s="109"/>
      <c r="F99" s="109"/>
      <c r="G99" s="109"/>
      <c r="H99" s="109"/>
      <c r="I99" s="109"/>
      <c r="J99" s="110">
        <f>J166</f>
        <v>0</v>
      </c>
      <c r="L99" s="107"/>
    </row>
    <row r="100" spans="2:12" s="9" customFormat="1" ht="19.899999999999999" customHeight="1">
      <c r="B100" s="107"/>
      <c r="D100" s="108" t="s">
        <v>102</v>
      </c>
      <c r="E100" s="109"/>
      <c r="F100" s="109"/>
      <c r="G100" s="109"/>
      <c r="H100" s="109"/>
      <c r="I100" s="109"/>
      <c r="J100" s="110">
        <f>J178</f>
        <v>0</v>
      </c>
      <c r="L100" s="107"/>
    </row>
    <row r="101" spans="2:12" s="9" customFormat="1" ht="19.899999999999999" customHeight="1">
      <c r="B101" s="107"/>
      <c r="D101" s="108" t="s">
        <v>103</v>
      </c>
      <c r="E101" s="109"/>
      <c r="F101" s="109"/>
      <c r="G101" s="109"/>
      <c r="H101" s="109"/>
      <c r="I101" s="109"/>
      <c r="J101" s="110">
        <f>J184</f>
        <v>0</v>
      </c>
      <c r="L101" s="107"/>
    </row>
    <row r="102" spans="2:12" s="9" customFormat="1" ht="19.899999999999999" customHeight="1">
      <c r="B102" s="107"/>
      <c r="D102" s="108" t="s">
        <v>104</v>
      </c>
      <c r="E102" s="109"/>
      <c r="F102" s="109"/>
      <c r="G102" s="109"/>
      <c r="H102" s="109"/>
      <c r="I102" s="109"/>
      <c r="J102" s="110">
        <f>J200</f>
        <v>0</v>
      </c>
      <c r="L102" s="107"/>
    </row>
    <row r="103" spans="2:12" s="9" customFormat="1" ht="19.899999999999999" customHeight="1">
      <c r="B103" s="107"/>
      <c r="D103" s="108" t="s">
        <v>105</v>
      </c>
      <c r="E103" s="109"/>
      <c r="F103" s="109"/>
      <c r="G103" s="109"/>
      <c r="H103" s="109"/>
      <c r="I103" s="109"/>
      <c r="J103" s="110">
        <f>J210</f>
        <v>0</v>
      </c>
      <c r="L103" s="107"/>
    </row>
    <row r="104" spans="2:12" s="9" customFormat="1" ht="19.899999999999999" customHeight="1">
      <c r="B104" s="107"/>
      <c r="D104" s="108" t="s">
        <v>106</v>
      </c>
      <c r="E104" s="109"/>
      <c r="F104" s="109"/>
      <c r="G104" s="109"/>
      <c r="H104" s="109"/>
      <c r="I104" s="109"/>
      <c r="J104" s="110">
        <f>J232</f>
        <v>0</v>
      </c>
      <c r="L104" s="107"/>
    </row>
    <row r="105" spans="2:12" s="9" customFormat="1" ht="19.899999999999999" customHeight="1">
      <c r="B105" s="107"/>
      <c r="D105" s="108" t="s">
        <v>107</v>
      </c>
      <c r="E105" s="109"/>
      <c r="F105" s="109"/>
      <c r="G105" s="109"/>
      <c r="H105" s="109"/>
      <c r="I105" s="109"/>
      <c r="J105" s="110">
        <f>J248</f>
        <v>0</v>
      </c>
      <c r="L105" s="107"/>
    </row>
    <row r="106" spans="2:12" s="8" customFormat="1" ht="24.95" customHeight="1">
      <c r="B106" s="103"/>
      <c r="D106" s="104" t="s">
        <v>108</v>
      </c>
      <c r="E106" s="105"/>
      <c r="F106" s="105"/>
      <c r="G106" s="105"/>
      <c r="H106" s="105"/>
      <c r="I106" s="105"/>
      <c r="J106" s="106">
        <f>J251</f>
        <v>0</v>
      </c>
      <c r="L106" s="103"/>
    </row>
    <row r="107" spans="2:12" s="9" customFormat="1" ht="19.899999999999999" customHeight="1">
      <c r="B107" s="107"/>
      <c r="D107" s="108" t="s">
        <v>109</v>
      </c>
      <c r="E107" s="109"/>
      <c r="F107" s="109"/>
      <c r="G107" s="109"/>
      <c r="H107" s="109"/>
      <c r="I107" s="109"/>
      <c r="J107" s="110">
        <f>J252</f>
        <v>0</v>
      </c>
      <c r="L107" s="107"/>
    </row>
    <row r="108" spans="2:12" s="1" customFormat="1" ht="21.75" customHeight="1">
      <c r="B108" s="31"/>
      <c r="L108" s="31"/>
    </row>
    <row r="109" spans="2:12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1"/>
    </row>
    <row r="113" spans="2:63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1"/>
    </row>
    <row r="114" spans="2:63" s="1" customFormat="1" ht="24.95" customHeight="1">
      <c r="B114" s="31"/>
      <c r="C114" s="20" t="s">
        <v>110</v>
      </c>
      <c r="L114" s="31"/>
    </row>
    <row r="115" spans="2:63" s="1" customFormat="1" ht="6.95" customHeight="1">
      <c r="B115" s="31"/>
      <c r="L115" s="31"/>
    </row>
    <row r="116" spans="2:63" s="1" customFormat="1" ht="12" customHeight="1">
      <c r="B116" s="31"/>
      <c r="C116" s="26" t="s">
        <v>16</v>
      </c>
      <c r="L116" s="31"/>
    </row>
    <row r="117" spans="2:63" s="1" customFormat="1" ht="16.5" customHeight="1">
      <c r="B117" s="31"/>
      <c r="E117" s="222" t="str">
        <f>E7</f>
        <v>Výstavba schodiště Gorkého - Ke Střelnici</v>
      </c>
      <c r="F117" s="223"/>
      <c r="G117" s="223"/>
      <c r="H117" s="223"/>
      <c r="L117" s="31"/>
    </row>
    <row r="118" spans="2:63" s="1" customFormat="1" ht="12" customHeight="1">
      <c r="B118" s="31"/>
      <c r="C118" s="26" t="s">
        <v>92</v>
      </c>
      <c r="L118" s="31"/>
    </row>
    <row r="119" spans="2:63" s="1" customFormat="1" ht="16.5" customHeight="1">
      <c r="B119" s="31"/>
      <c r="E119" s="203" t="str">
        <f>E9</f>
        <v>1 - Objekty pozemních komunikací</v>
      </c>
      <c r="F119" s="224"/>
      <c r="G119" s="224"/>
      <c r="H119" s="224"/>
      <c r="L119" s="31"/>
    </row>
    <row r="120" spans="2:63" s="1" customFormat="1" ht="6.95" customHeight="1">
      <c r="B120" s="31"/>
      <c r="L120" s="31"/>
    </row>
    <row r="121" spans="2:63" s="1" customFormat="1" ht="12" customHeight="1">
      <c r="B121" s="31"/>
      <c r="C121" s="26" t="s">
        <v>20</v>
      </c>
      <c r="F121" s="24" t="str">
        <f>F12</f>
        <v>Litvínov</v>
      </c>
      <c r="I121" s="26" t="s">
        <v>22</v>
      </c>
      <c r="J121" s="51" t="str">
        <f>IF(J12="","",J12)</f>
        <v>Vyplň údaj</v>
      </c>
      <c r="L121" s="31"/>
    </row>
    <row r="122" spans="2:63" s="1" customFormat="1" ht="6.95" customHeight="1">
      <c r="B122" s="31"/>
      <c r="L122" s="31"/>
    </row>
    <row r="123" spans="2:63" s="1" customFormat="1" ht="15.2" customHeight="1">
      <c r="B123" s="31"/>
      <c r="C123" s="26" t="s">
        <v>23</v>
      </c>
      <c r="F123" s="24" t="str">
        <f>E15</f>
        <v xml:space="preserve"> </v>
      </c>
      <c r="I123" s="26" t="s">
        <v>29</v>
      </c>
      <c r="J123" s="29" t="str">
        <f>E21</f>
        <v xml:space="preserve"> </v>
      </c>
      <c r="L123" s="31"/>
    </row>
    <row r="124" spans="2:63" s="1" customFormat="1" ht="15.2" customHeight="1">
      <c r="B124" s="31"/>
      <c r="C124" s="26" t="s">
        <v>27</v>
      </c>
      <c r="F124" s="24" t="str">
        <f>IF(E18="","",E18)</f>
        <v>Vyplň údaj</v>
      </c>
      <c r="I124" s="26" t="s">
        <v>31</v>
      </c>
      <c r="J124" s="29" t="str">
        <f>E24</f>
        <v>MESSOR s.r.o.</v>
      </c>
      <c r="L124" s="31"/>
    </row>
    <row r="125" spans="2:63" s="1" customFormat="1" ht="10.35" customHeight="1">
      <c r="B125" s="31"/>
      <c r="L125" s="31"/>
    </row>
    <row r="126" spans="2:63" s="10" customFormat="1" ht="29.25" customHeight="1">
      <c r="B126" s="111"/>
      <c r="C126" s="112" t="s">
        <v>111</v>
      </c>
      <c r="D126" s="113" t="s">
        <v>61</v>
      </c>
      <c r="E126" s="113" t="s">
        <v>57</v>
      </c>
      <c r="F126" s="113" t="s">
        <v>58</v>
      </c>
      <c r="G126" s="113" t="s">
        <v>112</v>
      </c>
      <c r="H126" s="113" t="s">
        <v>113</v>
      </c>
      <c r="I126" s="113" t="s">
        <v>114</v>
      </c>
      <c r="J126" s="113" t="s">
        <v>96</v>
      </c>
      <c r="K126" s="114" t="s">
        <v>115</v>
      </c>
      <c r="L126" s="111"/>
      <c r="M126" s="58" t="s">
        <v>1</v>
      </c>
      <c r="N126" s="59" t="s">
        <v>40</v>
      </c>
      <c r="O126" s="59" t="s">
        <v>116</v>
      </c>
      <c r="P126" s="59" t="s">
        <v>117</v>
      </c>
      <c r="Q126" s="59" t="s">
        <v>118</v>
      </c>
      <c r="R126" s="59" t="s">
        <v>119</v>
      </c>
      <c r="S126" s="59" t="s">
        <v>120</v>
      </c>
      <c r="T126" s="60" t="s">
        <v>121</v>
      </c>
    </row>
    <row r="127" spans="2:63" s="1" customFormat="1" ht="22.9" customHeight="1">
      <c r="B127" s="31"/>
      <c r="C127" s="63" t="s">
        <v>122</v>
      </c>
      <c r="J127" s="115">
        <f>BK127</f>
        <v>0</v>
      </c>
      <c r="L127" s="31"/>
      <c r="M127" s="61"/>
      <c r="N127" s="52"/>
      <c r="O127" s="52"/>
      <c r="P127" s="116">
        <f>P128+P251</f>
        <v>0</v>
      </c>
      <c r="Q127" s="52"/>
      <c r="R127" s="116">
        <f>R128+R251</f>
        <v>71.538972579999992</v>
      </c>
      <c r="S127" s="52"/>
      <c r="T127" s="117">
        <f>T128+T251</f>
        <v>8.4195000000000011</v>
      </c>
      <c r="AT127" s="16" t="s">
        <v>75</v>
      </c>
      <c r="AU127" s="16" t="s">
        <v>98</v>
      </c>
      <c r="BK127" s="118">
        <f>BK128+BK251</f>
        <v>0</v>
      </c>
    </row>
    <row r="128" spans="2:63" s="11" customFormat="1" ht="25.9" customHeight="1">
      <c r="B128" s="119"/>
      <c r="D128" s="120" t="s">
        <v>75</v>
      </c>
      <c r="E128" s="121" t="s">
        <v>123</v>
      </c>
      <c r="F128" s="121" t="s">
        <v>124</v>
      </c>
      <c r="I128" s="122"/>
      <c r="J128" s="123">
        <f>BK128</f>
        <v>0</v>
      </c>
      <c r="L128" s="119"/>
      <c r="M128" s="124"/>
      <c r="P128" s="125">
        <f>P129+P166+P178+P184+P200+P210+P232+P248</f>
        <v>0</v>
      </c>
      <c r="R128" s="125">
        <f>R129+R166+R178+R184+R200+R210+R232+R248</f>
        <v>70.078398179999994</v>
      </c>
      <c r="T128" s="126">
        <f>T129+T166+T178+T184+T200+T210+T232+T248</f>
        <v>8.4195000000000011</v>
      </c>
      <c r="AR128" s="120" t="s">
        <v>81</v>
      </c>
      <c r="AT128" s="127" t="s">
        <v>75</v>
      </c>
      <c r="AU128" s="127" t="s">
        <v>76</v>
      </c>
      <c r="AY128" s="120" t="s">
        <v>125</v>
      </c>
      <c r="BK128" s="128">
        <f>BK129+BK166+BK178+BK184+BK200+BK210+BK232+BK248</f>
        <v>0</v>
      </c>
    </row>
    <row r="129" spans="2:65" s="11" customFormat="1" ht="22.9" customHeight="1">
      <c r="B129" s="119"/>
      <c r="D129" s="120" t="s">
        <v>75</v>
      </c>
      <c r="E129" s="129" t="s">
        <v>81</v>
      </c>
      <c r="F129" s="129" t="s">
        <v>126</v>
      </c>
      <c r="I129" s="122"/>
      <c r="J129" s="130">
        <f>BK129</f>
        <v>0</v>
      </c>
      <c r="L129" s="119"/>
      <c r="M129" s="124"/>
      <c r="P129" s="125">
        <f>SUM(P130:P165)</f>
        <v>0</v>
      </c>
      <c r="R129" s="125">
        <f>SUM(R130:R165)</f>
        <v>1.6000000000000001E-3</v>
      </c>
      <c r="T129" s="126">
        <f>SUM(T130:T165)</f>
        <v>3.7125000000000004</v>
      </c>
      <c r="AR129" s="120" t="s">
        <v>81</v>
      </c>
      <c r="AT129" s="127" t="s">
        <v>75</v>
      </c>
      <c r="AU129" s="127" t="s">
        <v>81</v>
      </c>
      <c r="AY129" s="120" t="s">
        <v>125</v>
      </c>
      <c r="BK129" s="128">
        <f>SUM(BK130:BK165)</f>
        <v>0</v>
      </c>
    </row>
    <row r="130" spans="2:65" s="1" customFormat="1" ht="16.5" customHeight="1">
      <c r="B130" s="31"/>
      <c r="C130" s="131" t="s">
        <v>81</v>
      </c>
      <c r="D130" s="131" t="s">
        <v>127</v>
      </c>
      <c r="E130" s="132" t="s">
        <v>128</v>
      </c>
      <c r="F130" s="133" t="s">
        <v>129</v>
      </c>
      <c r="G130" s="134" t="s">
        <v>130</v>
      </c>
      <c r="H130" s="135">
        <v>11.25</v>
      </c>
      <c r="I130" s="136"/>
      <c r="J130" s="137">
        <f>ROUND(I130*H130,2)</f>
        <v>0</v>
      </c>
      <c r="K130" s="133" t="s">
        <v>131</v>
      </c>
      <c r="L130" s="31"/>
      <c r="M130" s="138" t="s">
        <v>1</v>
      </c>
      <c r="N130" s="139" t="s">
        <v>41</v>
      </c>
      <c r="P130" s="140">
        <f>O130*H130</f>
        <v>0</v>
      </c>
      <c r="Q130" s="140">
        <v>0</v>
      </c>
      <c r="R130" s="140">
        <f>Q130*H130</f>
        <v>0</v>
      </c>
      <c r="S130" s="140">
        <v>0.33</v>
      </c>
      <c r="T130" s="141">
        <f>S130*H130</f>
        <v>3.7125000000000004</v>
      </c>
      <c r="AR130" s="142" t="s">
        <v>132</v>
      </c>
      <c r="AT130" s="142" t="s">
        <v>127</v>
      </c>
      <c r="AU130" s="142" t="s">
        <v>85</v>
      </c>
      <c r="AY130" s="16" t="s">
        <v>125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81</v>
      </c>
      <c r="BK130" s="143">
        <f>ROUND(I130*H130,2)</f>
        <v>0</v>
      </c>
      <c r="BL130" s="16" t="s">
        <v>132</v>
      </c>
      <c r="BM130" s="142" t="s">
        <v>133</v>
      </c>
    </row>
    <row r="131" spans="2:65" s="1" customFormat="1" ht="19.5">
      <c r="B131" s="31"/>
      <c r="D131" s="144" t="s">
        <v>134</v>
      </c>
      <c r="F131" s="145" t="s">
        <v>135</v>
      </c>
      <c r="I131" s="146"/>
      <c r="L131" s="31"/>
      <c r="M131" s="147"/>
      <c r="T131" s="55"/>
      <c r="AT131" s="16" t="s">
        <v>134</v>
      </c>
      <c r="AU131" s="16" t="s">
        <v>85</v>
      </c>
    </row>
    <row r="132" spans="2:65" s="12" customFormat="1" ht="11.25">
      <c r="B132" s="148"/>
      <c r="D132" s="144" t="s">
        <v>136</v>
      </c>
      <c r="E132" s="149" t="s">
        <v>1</v>
      </c>
      <c r="F132" s="150" t="s">
        <v>137</v>
      </c>
      <c r="H132" s="151">
        <v>2.25</v>
      </c>
      <c r="I132" s="152"/>
      <c r="L132" s="148"/>
      <c r="M132" s="153"/>
      <c r="T132" s="154"/>
      <c r="AT132" s="149" t="s">
        <v>136</v>
      </c>
      <c r="AU132" s="149" t="s">
        <v>85</v>
      </c>
      <c r="AV132" s="12" t="s">
        <v>85</v>
      </c>
      <c r="AW132" s="12" t="s">
        <v>30</v>
      </c>
      <c r="AX132" s="12" t="s">
        <v>76</v>
      </c>
      <c r="AY132" s="149" t="s">
        <v>125</v>
      </c>
    </row>
    <row r="133" spans="2:65" s="12" customFormat="1" ht="11.25">
      <c r="B133" s="148"/>
      <c r="D133" s="144" t="s">
        <v>136</v>
      </c>
      <c r="E133" s="149" t="s">
        <v>1</v>
      </c>
      <c r="F133" s="150" t="s">
        <v>138</v>
      </c>
      <c r="H133" s="151">
        <v>9</v>
      </c>
      <c r="I133" s="152"/>
      <c r="L133" s="148"/>
      <c r="M133" s="153"/>
      <c r="T133" s="154"/>
      <c r="AT133" s="149" t="s">
        <v>136</v>
      </c>
      <c r="AU133" s="149" t="s">
        <v>85</v>
      </c>
      <c r="AV133" s="12" t="s">
        <v>85</v>
      </c>
      <c r="AW133" s="12" t="s">
        <v>30</v>
      </c>
      <c r="AX133" s="12" t="s">
        <v>76</v>
      </c>
      <c r="AY133" s="149" t="s">
        <v>125</v>
      </c>
    </row>
    <row r="134" spans="2:65" s="13" customFormat="1" ht="11.25">
      <c r="B134" s="155"/>
      <c r="D134" s="144" t="s">
        <v>136</v>
      </c>
      <c r="E134" s="156" t="s">
        <v>1</v>
      </c>
      <c r="F134" s="157" t="s">
        <v>139</v>
      </c>
      <c r="H134" s="158">
        <v>11.25</v>
      </c>
      <c r="I134" s="159"/>
      <c r="L134" s="155"/>
      <c r="M134" s="160"/>
      <c r="T134" s="161"/>
      <c r="AT134" s="156" t="s">
        <v>136</v>
      </c>
      <c r="AU134" s="156" t="s">
        <v>85</v>
      </c>
      <c r="AV134" s="13" t="s">
        <v>132</v>
      </c>
      <c r="AW134" s="13" t="s">
        <v>30</v>
      </c>
      <c r="AX134" s="13" t="s">
        <v>81</v>
      </c>
      <c r="AY134" s="156" t="s">
        <v>125</v>
      </c>
    </row>
    <row r="135" spans="2:65" s="1" customFormat="1" ht="21.75" customHeight="1">
      <c r="B135" s="31"/>
      <c r="C135" s="131" t="s">
        <v>85</v>
      </c>
      <c r="D135" s="131" t="s">
        <v>127</v>
      </c>
      <c r="E135" s="132" t="s">
        <v>140</v>
      </c>
      <c r="F135" s="133" t="s">
        <v>141</v>
      </c>
      <c r="G135" s="134" t="s">
        <v>142</v>
      </c>
      <c r="H135" s="135">
        <v>13.226000000000001</v>
      </c>
      <c r="I135" s="136"/>
      <c r="J135" s="137">
        <f>ROUND(I135*H135,2)</f>
        <v>0</v>
      </c>
      <c r="K135" s="133" t="s">
        <v>131</v>
      </c>
      <c r="L135" s="31"/>
      <c r="M135" s="138" t="s">
        <v>1</v>
      </c>
      <c r="N135" s="139" t="s">
        <v>41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132</v>
      </c>
      <c r="AT135" s="142" t="s">
        <v>127</v>
      </c>
      <c r="AU135" s="142" t="s">
        <v>85</v>
      </c>
      <c r="AY135" s="16" t="s">
        <v>125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81</v>
      </c>
      <c r="BK135" s="143">
        <f>ROUND(I135*H135,2)</f>
        <v>0</v>
      </c>
      <c r="BL135" s="16" t="s">
        <v>132</v>
      </c>
      <c r="BM135" s="142" t="s">
        <v>143</v>
      </c>
    </row>
    <row r="136" spans="2:65" s="1" customFormat="1" ht="11.25">
      <c r="B136" s="31"/>
      <c r="D136" s="144" t="s">
        <v>134</v>
      </c>
      <c r="F136" s="145" t="s">
        <v>144</v>
      </c>
      <c r="I136" s="146"/>
      <c r="L136" s="31"/>
      <c r="M136" s="147"/>
      <c r="T136" s="55"/>
      <c r="AT136" s="16" t="s">
        <v>134</v>
      </c>
      <c r="AU136" s="16" t="s">
        <v>85</v>
      </c>
    </row>
    <row r="137" spans="2:65" s="12" customFormat="1" ht="11.25">
      <c r="B137" s="148"/>
      <c r="D137" s="144" t="s">
        <v>136</v>
      </c>
      <c r="E137" s="149" t="s">
        <v>1</v>
      </c>
      <c r="F137" s="150" t="s">
        <v>145</v>
      </c>
      <c r="H137" s="151">
        <v>6.1630000000000003</v>
      </c>
      <c r="I137" s="152"/>
      <c r="L137" s="148"/>
      <c r="M137" s="153"/>
      <c r="T137" s="154"/>
      <c r="AT137" s="149" t="s">
        <v>136</v>
      </c>
      <c r="AU137" s="149" t="s">
        <v>85</v>
      </c>
      <c r="AV137" s="12" t="s">
        <v>85</v>
      </c>
      <c r="AW137" s="12" t="s">
        <v>30</v>
      </c>
      <c r="AX137" s="12" t="s">
        <v>76</v>
      </c>
      <c r="AY137" s="149" t="s">
        <v>125</v>
      </c>
    </row>
    <row r="138" spans="2:65" s="12" customFormat="1" ht="11.25">
      <c r="B138" s="148"/>
      <c r="D138" s="144" t="s">
        <v>136</v>
      </c>
      <c r="E138" s="149" t="s">
        <v>1</v>
      </c>
      <c r="F138" s="150" t="s">
        <v>146</v>
      </c>
      <c r="H138" s="151">
        <v>7.0629999999999997</v>
      </c>
      <c r="I138" s="152"/>
      <c r="L138" s="148"/>
      <c r="M138" s="153"/>
      <c r="T138" s="154"/>
      <c r="AT138" s="149" t="s">
        <v>136</v>
      </c>
      <c r="AU138" s="149" t="s">
        <v>85</v>
      </c>
      <c r="AV138" s="12" t="s">
        <v>85</v>
      </c>
      <c r="AW138" s="12" t="s">
        <v>30</v>
      </c>
      <c r="AX138" s="12" t="s">
        <v>76</v>
      </c>
      <c r="AY138" s="149" t="s">
        <v>125</v>
      </c>
    </row>
    <row r="139" spans="2:65" s="13" customFormat="1" ht="11.25">
      <c r="B139" s="155"/>
      <c r="D139" s="144" t="s">
        <v>136</v>
      </c>
      <c r="E139" s="156" t="s">
        <v>1</v>
      </c>
      <c r="F139" s="157" t="s">
        <v>139</v>
      </c>
      <c r="H139" s="158">
        <v>13.226000000000001</v>
      </c>
      <c r="I139" s="159"/>
      <c r="L139" s="155"/>
      <c r="M139" s="160"/>
      <c r="T139" s="161"/>
      <c r="AT139" s="156" t="s">
        <v>136</v>
      </c>
      <c r="AU139" s="156" t="s">
        <v>85</v>
      </c>
      <c r="AV139" s="13" t="s">
        <v>132</v>
      </c>
      <c r="AW139" s="13" t="s">
        <v>30</v>
      </c>
      <c r="AX139" s="13" t="s">
        <v>81</v>
      </c>
      <c r="AY139" s="156" t="s">
        <v>125</v>
      </c>
    </row>
    <row r="140" spans="2:65" s="1" customFormat="1" ht="21.75" customHeight="1">
      <c r="B140" s="31"/>
      <c r="C140" s="131" t="s">
        <v>88</v>
      </c>
      <c r="D140" s="131" t="s">
        <v>127</v>
      </c>
      <c r="E140" s="132" t="s">
        <v>147</v>
      </c>
      <c r="F140" s="133" t="s">
        <v>148</v>
      </c>
      <c r="G140" s="134" t="s">
        <v>142</v>
      </c>
      <c r="H140" s="135">
        <v>4.16</v>
      </c>
      <c r="I140" s="136"/>
      <c r="J140" s="137">
        <f>ROUND(I140*H140,2)</f>
        <v>0</v>
      </c>
      <c r="K140" s="133" t="s">
        <v>131</v>
      </c>
      <c r="L140" s="31"/>
      <c r="M140" s="138" t="s">
        <v>1</v>
      </c>
      <c r="N140" s="139" t="s">
        <v>41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132</v>
      </c>
      <c r="AT140" s="142" t="s">
        <v>127</v>
      </c>
      <c r="AU140" s="142" t="s">
        <v>85</v>
      </c>
      <c r="AY140" s="16" t="s">
        <v>125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81</v>
      </c>
      <c r="BK140" s="143">
        <f>ROUND(I140*H140,2)</f>
        <v>0</v>
      </c>
      <c r="BL140" s="16" t="s">
        <v>132</v>
      </c>
      <c r="BM140" s="142" t="s">
        <v>149</v>
      </c>
    </row>
    <row r="141" spans="2:65" s="1" customFormat="1" ht="19.5">
      <c r="B141" s="31"/>
      <c r="D141" s="144" t="s">
        <v>134</v>
      </c>
      <c r="F141" s="145" t="s">
        <v>150</v>
      </c>
      <c r="I141" s="146"/>
      <c r="L141" s="31"/>
      <c r="M141" s="147"/>
      <c r="T141" s="55"/>
      <c r="AT141" s="16" t="s">
        <v>134</v>
      </c>
      <c r="AU141" s="16" t="s">
        <v>85</v>
      </c>
    </row>
    <row r="142" spans="2:65" s="12" customFormat="1" ht="11.25">
      <c r="B142" s="148"/>
      <c r="D142" s="144" t="s">
        <v>136</v>
      </c>
      <c r="E142" s="149" t="s">
        <v>1</v>
      </c>
      <c r="F142" s="150" t="s">
        <v>151</v>
      </c>
      <c r="H142" s="151">
        <v>4.16</v>
      </c>
      <c r="I142" s="152"/>
      <c r="L142" s="148"/>
      <c r="M142" s="153"/>
      <c r="T142" s="154"/>
      <c r="AT142" s="149" t="s">
        <v>136</v>
      </c>
      <c r="AU142" s="149" t="s">
        <v>85</v>
      </c>
      <c r="AV142" s="12" t="s">
        <v>85</v>
      </c>
      <c r="AW142" s="12" t="s">
        <v>30</v>
      </c>
      <c r="AX142" s="12" t="s">
        <v>81</v>
      </c>
      <c r="AY142" s="149" t="s">
        <v>125</v>
      </c>
    </row>
    <row r="143" spans="2:65" s="1" customFormat="1" ht="21.75" customHeight="1">
      <c r="B143" s="31"/>
      <c r="C143" s="131" t="s">
        <v>132</v>
      </c>
      <c r="D143" s="131" t="s">
        <v>127</v>
      </c>
      <c r="E143" s="132" t="s">
        <v>152</v>
      </c>
      <c r="F143" s="133" t="s">
        <v>153</v>
      </c>
      <c r="G143" s="134" t="s">
        <v>142</v>
      </c>
      <c r="H143" s="135">
        <v>17.399999999999999</v>
      </c>
      <c r="I143" s="136"/>
      <c r="J143" s="137">
        <f>ROUND(I143*H143,2)</f>
        <v>0</v>
      </c>
      <c r="K143" s="133" t="s">
        <v>131</v>
      </c>
      <c r="L143" s="31"/>
      <c r="M143" s="138" t="s">
        <v>1</v>
      </c>
      <c r="N143" s="139" t="s">
        <v>41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132</v>
      </c>
      <c r="AT143" s="142" t="s">
        <v>127</v>
      </c>
      <c r="AU143" s="142" t="s">
        <v>85</v>
      </c>
      <c r="AY143" s="16" t="s">
        <v>125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81</v>
      </c>
      <c r="BK143" s="143">
        <f>ROUND(I143*H143,2)</f>
        <v>0</v>
      </c>
      <c r="BL143" s="16" t="s">
        <v>132</v>
      </c>
      <c r="BM143" s="142" t="s">
        <v>154</v>
      </c>
    </row>
    <row r="144" spans="2:65" s="1" customFormat="1" ht="19.5">
      <c r="B144" s="31"/>
      <c r="D144" s="144" t="s">
        <v>134</v>
      </c>
      <c r="F144" s="145" t="s">
        <v>155</v>
      </c>
      <c r="I144" s="146"/>
      <c r="L144" s="31"/>
      <c r="M144" s="147"/>
      <c r="T144" s="55"/>
      <c r="AT144" s="16" t="s">
        <v>134</v>
      </c>
      <c r="AU144" s="16" t="s">
        <v>85</v>
      </c>
    </row>
    <row r="145" spans="2:65" s="12" customFormat="1" ht="11.25">
      <c r="B145" s="148"/>
      <c r="D145" s="144" t="s">
        <v>136</v>
      </c>
      <c r="E145" s="149" t="s">
        <v>1</v>
      </c>
      <c r="F145" s="150" t="s">
        <v>156</v>
      </c>
      <c r="H145" s="151">
        <v>17.399999999999999</v>
      </c>
      <c r="I145" s="152"/>
      <c r="L145" s="148"/>
      <c r="M145" s="153"/>
      <c r="T145" s="154"/>
      <c r="AT145" s="149" t="s">
        <v>136</v>
      </c>
      <c r="AU145" s="149" t="s">
        <v>85</v>
      </c>
      <c r="AV145" s="12" t="s">
        <v>85</v>
      </c>
      <c r="AW145" s="12" t="s">
        <v>30</v>
      </c>
      <c r="AX145" s="12" t="s">
        <v>81</v>
      </c>
      <c r="AY145" s="149" t="s">
        <v>125</v>
      </c>
    </row>
    <row r="146" spans="2:65" s="1" customFormat="1" ht="24.2" customHeight="1">
      <c r="B146" s="31"/>
      <c r="C146" s="131" t="s">
        <v>157</v>
      </c>
      <c r="D146" s="131" t="s">
        <v>127</v>
      </c>
      <c r="E146" s="132" t="s">
        <v>158</v>
      </c>
      <c r="F146" s="133" t="s">
        <v>159</v>
      </c>
      <c r="G146" s="134" t="s">
        <v>142</v>
      </c>
      <c r="H146" s="135">
        <v>174</v>
      </c>
      <c r="I146" s="136"/>
      <c r="J146" s="137">
        <f>ROUND(I146*H146,2)</f>
        <v>0</v>
      </c>
      <c r="K146" s="133" t="s">
        <v>131</v>
      </c>
      <c r="L146" s="31"/>
      <c r="M146" s="138" t="s">
        <v>1</v>
      </c>
      <c r="N146" s="139" t="s">
        <v>41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132</v>
      </c>
      <c r="AT146" s="142" t="s">
        <v>127</v>
      </c>
      <c r="AU146" s="142" t="s">
        <v>85</v>
      </c>
      <c r="AY146" s="16" t="s">
        <v>125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81</v>
      </c>
      <c r="BK146" s="143">
        <f>ROUND(I146*H146,2)</f>
        <v>0</v>
      </c>
      <c r="BL146" s="16" t="s">
        <v>132</v>
      </c>
      <c r="BM146" s="142" t="s">
        <v>160</v>
      </c>
    </row>
    <row r="147" spans="2:65" s="1" customFormat="1" ht="19.5">
      <c r="B147" s="31"/>
      <c r="D147" s="144" t="s">
        <v>134</v>
      </c>
      <c r="F147" s="145" t="s">
        <v>161</v>
      </c>
      <c r="I147" s="146"/>
      <c r="L147" s="31"/>
      <c r="M147" s="147"/>
      <c r="T147" s="55"/>
      <c r="AT147" s="16" t="s">
        <v>134</v>
      </c>
      <c r="AU147" s="16" t="s">
        <v>85</v>
      </c>
    </row>
    <row r="148" spans="2:65" s="12" customFormat="1" ht="11.25">
      <c r="B148" s="148"/>
      <c r="D148" s="144" t="s">
        <v>136</v>
      </c>
      <c r="F148" s="150" t="s">
        <v>162</v>
      </c>
      <c r="H148" s="151">
        <v>174</v>
      </c>
      <c r="I148" s="152"/>
      <c r="L148" s="148"/>
      <c r="M148" s="153"/>
      <c r="T148" s="154"/>
      <c r="AT148" s="149" t="s">
        <v>136</v>
      </c>
      <c r="AU148" s="149" t="s">
        <v>85</v>
      </c>
      <c r="AV148" s="12" t="s">
        <v>85</v>
      </c>
      <c r="AW148" s="12" t="s">
        <v>4</v>
      </c>
      <c r="AX148" s="12" t="s">
        <v>81</v>
      </c>
      <c r="AY148" s="149" t="s">
        <v>125</v>
      </c>
    </row>
    <row r="149" spans="2:65" s="1" customFormat="1" ht="16.5" customHeight="1">
      <c r="B149" s="31"/>
      <c r="C149" s="131" t="s">
        <v>163</v>
      </c>
      <c r="D149" s="131" t="s">
        <v>127</v>
      </c>
      <c r="E149" s="132" t="s">
        <v>164</v>
      </c>
      <c r="F149" s="133" t="s">
        <v>165</v>
      </c>
      <c r="G149" s="134" t="s">
        <v>142</v>
      </c>
      <c r="H149" s="135">
        <v>17.399999999999999</v>
      </c>
      <c r="I149" s="136"/>
      <c r="J149" s="137">
        <f>ROUND(I149*H149,2)</f>
        <v>0</v>
      </c>
      <c r="K149" s="133" t="s">
        <v>131</v>
      </c>
      <c r="L149" s="31"/>
      <c r="M149" s="138" t="s">
        <v>1</v>
      </c>
      <c r="N149" s="139" t="s">
        <v>41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132</v>
      </c>
      <c r="AT149" s="142" t="s">
        <v>127</v>
      </c>
      <c r="AU149" s="142" t="s">
        <v>85</v>
      </c>
      <c r="AY149" s="16" t="s">
        <v>125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81</v>
      </c>
      <c r="BK149" s="143">
        <f>ROUND(I149*H149,2)</f>
        <v>0</v>
      </c>
      <c r="BL149" s="16" t="s">
        <v>132</v>
      </c>
      <c r="BM149" s="142" t="s">
        <v>166</v>
      </c>
    </row>
    <row r="150" spans="2:65" s="1" customFormat="1" ht="11.25">
      <c r="B150" s="31"/>
      <c r="D150" s="144" t="s">
        <v>134</v>
      </c>
      <c r="F150" s="145" t="s">
        <v>167</v>
      </c>
      <c r="I150" s="146"/>
      <c r="L150" s="31"/>
      <c r="M150" s="147"/>
      <c r="T150" s="55"/>
      <c r="AT150" s="16" t="s">
        <v>134</v>
      </c>
      <c r="AU150" s="16" t="s">
        <v>85</v>
      </c>
    </row>
    <row r="151" spans="2:65" s="1" customFormat="1" ht="16.5" customHeight="1">
      <c r="B151" s="31"/>
      <c r="C151" s="131" t="s">
        <v>168</v>
      </c>
      <c r="D151" s="131" t="s">
        <v>127</v>
      </c>
      <c r="E151" s="132" t="s">
        <v>169</v>
      </c>
      <c r="F151" s="133" t="s">
        <v>170</v>
      </c>
      <c r="G151" s="134" t="s">
        <v>171</v>
      </c>
      <c r="H151" s="135">
        <v>31.32</v>
      </c>
      <c r="I151" s="136"/>
      <c r="J151" s="137">
        <f>ROUND(I151*H151,2)</f>
        <v>0</v>
      </c>
      <c r="K151" s="133" t="s">
        <v>131</v>
      </c>
      <c r="L151" s="31"/>
      <c r="M151" s="138" t="s">
        <v>1</v>
      </c>
      <c r="N151" s="139" t="s">
        <v>41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132</v>
      </c>
      <c r="AT151" s="142" t="s">
        <v>127</v>
      </c>
      <c r="AU151" s="142" t="s">
        <v>85</v>
      </c>
      <c r="AY151" s="16" t="s">
        <v>125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81</v>
      </c>
      <c r="BK151" s="143">
        <f>ROUND(I151*H151,2)</f>
        <v>0</v>
      </c>
      <c r="BL151" s="16" t="s">
        <v>132</v>
      </c>
      <c r="BM151" s="142" t="s">
        <v>172</v>
      </c>
    </row>
    <row r="152" spans="2:65" s="1" customFormat="1" ht="19.5">
      <c r="B152" s="31"/>
      <c r="D152" s="144" t="s">
        <v>134</v>
      </c>
      <c r="F152" s="145" t="s">
        <v>173</v>
      </c>
      <c r="I152" s="146"/>
      <c r="L152" s="31"/>
      <c r="M152" s="147"/>
      <c r="T152" s="55"/>
      <c r="AT152" s="16" t="s">
        <v>134</v>
      </c>
      <c r="AU152" s="16" t="s">
        <v>85</v>
      </c>
    </row>
    <row r="153" spans="2:65" s="12" customFormat="1" ht="11.25">
      <c r="B153" s="148"/>
      <c r="D153" s="144" t="s">
        <v>136</v>
      </c>
      <c r="E153" s="149" t="s">
        <v>1</v>
      </c>
      <c r="F153" s="150" t="s">
        <v>174</v>
      </c>
      <c r="H153" s="151">
        <v>31.32</v>
      </c>
      <c r="I153" s="152"/>
      <c r="L153" s="148"/>
      <c r="M153" s="153"/>
      <c r="T153" s="154"/>
      <c r="AT153" s="149" t="s">
        <v>136</v>
      </c>
      <c r="AU153" s="149" t="s">
        <v>85</v>
      </c>
      <c r="AV153" s="12" t="s">
        <v>85</v>
      </c>
      <c r="AW153" s="12" t="s">
        <v>30</v>
      </c>
      <c r="AX153" s="12" t="s">
        <v>81</v>
      </c>
      <c r="AY153" s="149" t="s">
        <v>125</v>
      </c>
    </row>
    <row r="154" spans="2:65" s="1" customFormat="1" ht="16.5" customHeight="1">
      <c r="B154" s="31"/>
      <c r="C154" s="131" t="s">
        <v>175</v>
      </c>
      <c r="D154" s="131" t="s">
        <v>127</v>
      </c>
      <c r="E154" s="132" t="s">
        <v>176</v>
      </c>
      <c r="F154" s="133" t="s">
        <v>177</v>
      </c>
      <c r="G154" s="134" t="s">
        <v>130</v>
      </c>
      <c r="H154" s="135">
        <v>80</v>
      </c>
      <c r="I154" s="136"/>
      <c r="J154" s="137">
        <f>ROUND(I154*H154,2)</f>
        <v>0</v>
      </c>
      <c r="K154" s="133" t="s">
        <v>131</v>
      </c>
      <c r="L154" s="31"/>
      <c r="M154" s="138" t="s">
        <v>1</v>
      </c>
      <c r="N154" s="139" t="s">
        <v>41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132</v>
      </c>
      <c r="AT154" s="142" t="s">
        <v>127</v>
      </c>
      <c r="AU154" s="142" t="s">
        <v>85</v>
      </c>
      <c r="AY154" s="16" t="s">
        <v>125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6" t="s">
        <v>81</v>
      </c>
      <c r="BK154" s="143">
        <f>ROUND(I154*H154,2)</f>
        <v>0</v>
      </c>
      <c r="BL154" s="16" t="s">
        <v>132</v>
      </c>
      <c r="BM154" s="142" t="s">
        <v>178</v>
      </c>
    </row>
    <row r="155" spans="2:65" s="1" customFormat="1" ht="11.25">
      <c r="B155" s="31"/>
      <c r="D155" s="144" t="s">
        <v>134</v>
      </c>
      <c r="F155" s="145" t="s">
        <v>179</v>
      </c>
      <c r="I155" s="146"/>
      <c r="L155" s="31"/>
      <c r="M155" s="147"/>
      <c r="T155" s="55"/>
      <c r="AT155" s="16" t="s">
        <v>134</v>
      </c>
      <c r="AU155" s="16" t="s">
        <v>85</v>
      </c>
    </row>
    <row r="156" spans="2:65" s="12" customFormat="1" ht="11.25">
      <c r="B156" s="148"/>
      <c r="D156" s="144" t="s">
        <v>136</v>
      </c>
      <c r="E156" s="149" t="s">
        <v>1</v>
      </c>
      <c r="F156" s="150" t="s">
        <v>180</v>
      </c>
      <c r="H156" s="151">
        <v>80</v>
      </c>
      <c r="I156" s="152"/>
      <c r="L156" s="148"/>
      <c r="M156" s="153"/>
      <c r="T156" s="154"/>
      <c r="AT156" s="149" t="s">
        <v>136</v>
      </c>
      <c r="AU156" s="149" t="s">
        <v>85</v>
      </c>
      <c r="AV156" s="12" t="s">
        <v>85</v>
      </c>
      <c r="AW156" s="12" t="s">
        <v>30</v>
      </c>
      <c r="AX156" s="12" t="s">
        <v>81</v>
      </c>
      <c r="AY156" s="149" t="s">
        <v>125</v>
      </c>
    </row>
    <row r="157" spans="2:65" s="1" customFormat="1" ht="16.5" customHeight="1">
      <c r="B157" s="31"/>
      <c r="C157" s="162" t="s">
        <v>181</v>
      </c>
      <c r="D157" s="162" t="s">
        <v>182</v>
      </c>
      <c r="E157" s="163" t="s">
        <v>183</v>
      </c>
      <c r="F157" s="164" t="s">
        <v>184</v>
      </c>
      <c r="G157" s="165" t="s">
        <v>185</v>
      </c>
      <c r="H157" s="166">
        <v>1.6</v>
      </c>
      <c r="I157" s="167"/>
      <c r="J157" s="168">
        <f>ROUND(I157*H157,2)</f>
        <v>0</v>
      </c>
      <c r="K157" s="164" t="s">
        <v>131</v>
      </c>
      <c r="L157" s="169"/>
      <c r="M157" s="170" t="s">
        <v>1</v>
      </c>
      <c r="N157" s="171" t="s">
        <v>41</v>
      </c>
      <c r="P157" s="140">
        <f>O157*H157</f>
        <v>0</v>
      </c>
      <c r="Q157" s="140">
        <v>1E-3</v>
      </c>
      <c r="R157" s="140">
        <f>Q157*H157</f>
        <v>1.6000000000000001E-3</v>
      </c>
      <c r="S157" s="140">
        <v>0</v>
      </c>
      <c r="T157" s="141">
        <f>S157*H157</f>
        <v>0</v>
      </c>
      <c r="AR157" s="142" t="s">
        <v>175</v>
      </c>
      <c r="AT157" s="142" t="s">
        <v>182</v>
      </c>
      <c r="AU157" s="142" t="s">
        <v>85</v>
      </c>
      <c r="AY157" s="16" t="s">
        <v>125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81</v>
      </c>
      <c r="BK157" s="143">
        <f>ROUND(I157*H157,2)</f>
        <v>0</v>
      </c>
      <c r="BL157" s="16" t="s">
        <v>132</v>
      </c>
      <c r="BM157" s="142" t="s">
        <v>186</v>
      </c>
    </row>
    <row r="158" spans="2:65" s="1" customFormat="1" ht="11.25">
      <c r="B158" s="31"/>
      <c r="D158" s="144" t="s">
        <v>134</v>
      </c>
      <c r="F158" s="145" t="s">
        <v>184</v>
      </c>
      <c r="I158" s="146"/>
      <c r="L158" s="31"/>
      <c r="M158" s="147"/>
      <c r="T158" s="55"/>
      <c r="AT158" s="16" t="s">
        <v>134</v>
      </c>
      <c r="AU158" s="16" t="s">
        <v>85</v>
      </c>
    </row>
    <row r="159" spans="2:65" s="12" customFormat="1" ht="11.25">
      <c r="B159" s="148"/>
      <c r="D159" s="144" t="s">
        <v>136</v>
      </c>
      <c r="F159" s="150" t="s">
        <v>187</v>
      </c>
      <c r="H159" s="151">
        <v>1.6</v>
      </c>
      <c r="I159" s="152"/>
      <c r="L159" s="148"/>
      <c r="M159" s="153"/>
      <c r="T159" s="154"/>
      <c r="AT159" s="149" t="s">
        <v>136</v>
      </c>
      <c r="AU159" s="149" t="s">
        <v>85</v>
      </c>
      <c r="AV159" s="12" t="s">
        <v>85</v>
      </c>
      <c r="AW159" s="12" t="s">
        <v>4</v>
      </c>
      <c r="AX159" s="12" t="s">
        <v>81</v>
      </c>
      <c r="AY159" s="149" t="s">
        <v>125</v>
      </c>
    </row>
    <row r="160" spans="2:65" s="1" customFormat="1" ht="16.5" customHeight="1">
      <c r="B160" s="31"/>
      <c r="C160" s="131" t="s">
        <v>188</v>
      </c>
      <c r="D160" s="131" t="s">
        <v>127</v>
      </c>
      <c r="E160" s="132" t="s">
        <v>189</v>
      </c>
      <c r="F160" s="133" t="s">
        <v>190</v>
      </c>
      <c r="G160" s="134" t="s">
        <v>130</v>
      </c>
      <c r="H160" s="135">
        <v>45.8</v>
      </c>
      <c r="I160" s="136"/>
      <c r="J160" s="137">
        <f>ROUND(I160*H160,2)</f>
        <v>0</v>
      </c>
      <c r="K160" s="133" t="s">
        <v>131</v>
      </c>
      <c r="L160" s="31"/>
      <c r="M160" s="138" t="s">
        <v>1</v>
      </c>
      <c r="N160" s="139" t="s">
        <v>41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132</v>
      </c>
      <c r="AT160" s="142" t="s">
        <v>127</v>
      </c>
      <c r="AU160" s="142" t="s">
        <v>85</v>
      </c>
      <c r="AY160" s="16" t="s">
        <v>125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81</v>
      </c>
      <c r="BK160" s="143">
        <f>ROUND(I160*H160,2)</f>
        <v>0</v>
      </c>
      <c r="BL160" s="16" t="s">
        <v>132</v>
      </c>
      <c r="BM160" s="142" t="s">
        <v>191</v>
      </c>
    </row>
    <row r="161" spans="2:65" s="1" customFormat="1" ht="11.25">
      <c r="B161" s="31"/>
      <c r="D161" s="144" t="s">
        <v>134</v>
      </c>
      <c r="F161" s="145" t="s">
        <v>192</v>
      </c>
      <c r="I161" s="146"/>
      <c r="L161" s="31"/>
      <c r="M161" s="147"/>
      <c r="T161" s="55"/>
      <c r="AT161" s="16" t="s">
        <v>134</v>
      </c>
      <c r="AU161" s="16" t="s">
        <v>85</v>
      </c>
    </row>
    <row r="162" spans="2:65" s="12" customFormat="1" ht="11.25">
      <c r="B162" s="148"/>
      <c r="D162" s="144" t="s">
        <v>136</v>
      </c>
      <c r="E162" s="149" t="s">
        <v>1</v>
      </c>
      <c r="F162" s="150" t="s">
        <v>193</v>
      </c>
      <c r="H162" s="151">
        <v>45.8</v>
      </c>
      <c r="I162" s="152"/>
      <c r="L162" s="148"/>
      <c r="M162" s="153"/>
      <c r="T162" s="154"/>
      <c r="AT162" s="149" t="s">
        <v>136</v>
      </c>
      <c r="AU162" s="149" t="s">
        <v>85</v>
      </c>
      <c r="AV162" s="12" t="s">
        <v>85</v>
      </c>
      <c r="AW162" s="12" t="s">
        <v>30</v>
      </c>
      <c r="AX162" s="12" t="s">
        <v>81</v>
      </c>
      <c r="AY162" s="149" t="s">
        <v>125</v>
      </c>
    </row>
    <row r="163" spans="2:65" s="1" customFormat="1" ht="16.5" customHeight="1">
      <c r="B163" s="31"/>
      <c r="C163" s="131" t="s">
        <v>194</v>
      </c>
      <c r="D163" s="131" t="s">
        <v>127</v>
      </c>
      <c r="E163" s="132" t="s">
        <v>195</v>
      </c>
      <c r="F163" s="133" t="s">
        <v>196</v>
      </c>
      <c r="G163" s="134" t="s">
        <v>130</v>
      </c>
      <c r="H163" s="135">
        <v>80</v>
      </c>
      <c r="I163" s="136"/>
      <c r="J163" s="137">
        <f>ROUND(I163*H163,2)</f>
        <v>0</v>
      </c>
      <c r="K163" s="133" t="s">
        <v>131</v>
      </c>
      <c r="L163" s="31"/>
      <c r="M163" s="138" t="s">
        <v>1</v>
      </c>
      <c r="N163" s="139" t="s">
        <v>41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132</v>
      </c>
      <c r="AT163" s="142" t="s">
        <v>127</v>
      </c>
      <c r="AU163" s="142" t="s">
        <v>85</v>
      </c>
      <c r="AY163" s="16" t="s">
        <v>125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81</v>
      </c>
      <c r="BK163" s="143">
        <f>ROUND(I163*H163,2)</f>
        <v>0</v>
      </c>
      <c r="BL163" s="16" t="s">
        <v>132</v>
      </c>
      <c r="BM163" s="142" t="s">
        <v>197</v>
      </c>
    </row>
    <row r="164" spans="2:65" s="1" customFormat="1" ht="11.25">
      <c r="B164" s="31"/>
      <c r="D164" s="144" t="s">
        <v>134</v>
      </c>
      <c r="F164" s="145" t="s">
        <v>198</v>
      </c>
      <c r="I164" s="146"/>
      <c r="L164" s="31"/>
      <c r="M164" s="147"/>
      <c r="T164" s="55"/>
      <c r="AT164" s="16" t="s">
        <v>134</v>
      </c>
      <c r="AU164" s="16" t="s">
        <v>85</v>
      </c>
    </row>
    <row r="165" spans="2:65" s="12" customFormat="1" ht="11.25">
      <c r="B165" s="148"/>
      <c r="D165" s="144" t="s">
        <v>136</v>
      </c>
      <c r="E165" s="149" t="s">
        <v>1</v>
      </c>
      <c r="F165" s="150" t="s">
        <v>180</v>
      </c>
      <c r="H165" s="151">
        <v>80</v>
      </c>
      <c r="I165" s="152"/>
      <c r="L165" s="148"/>
      <c r="M165" s="153"/>
      <c r="T165" s="154"/>
      <c r="AT165" s="149" t="s">
        <v>136</v>
      </c>
      <c r="AU165" s="149" t="s">
        <v>85</v>
      </c>
      <c r="AV165" s="12" t="s">
        <v>85</v>
      </c>
      <c r="AW165" s="12" t="s">
        <v>30</v>
      </c>
      <c r="AX165" s="12" t="s">
        <v>81</v>
      </c>
      <c r="AY165" s="149" t="s">
        <v>125</v>
      </c>
    </row>
    <row r="166" spans="2:65" s="11" customFormat="1" ht="22.9" customHeight="1">
      <c r="B166" s="119"/>
      <c r="D166" s="120" t="s">
        <v>75</v>
      </c>
      <c r="E166" s="129" t="s">
        <v>85</v>
      </c>
      <c r="F166" s="129" t="s">
        <v>199</v>
      </c>
      <c r="I166" s="122"/>
      <c r="J166" s="130">
        <f>BK166</f>
        <v>0</v>
      </c>
      <c r="L166" s="119"/>
      <c r="M166" s="124"/>
      <c r="P166" s="125">
        <f>SUM(P167:P177)</f>
        <v>0</v>
      </c>
      <c r="R166" s="125">
        <f>SUM(R167:R177)</f>
        <v>9.1870733700000002</v>
      </c>
      <c r="T166" s="126">
        <f>SUM(T167:T177)</f>
        <v>0</v>
      </c>
      <c r="AR166" s="120" t="s">
        <v>81</v>
      </c>
      <c r="AT166" s="127" t="s">
        <v>75</v>
      </c>
      <c r="AU166" s="127" t="s">
        <v>81</v>
      </c>
      <c r="AY166" s="120" t="s">
        <v>125</v>
      </c>
      <c r="BK166" s="128">
        <f>SUM(BK167:BK177)</f>
        <v>0</v>
      </c>
    </row>
    <row r="167" spans="2:65" s="1" customFormat="1" ht="16.5" customHeight="1">
      <c r="B167" s="31"/>
      <c r="C167" s="131" t="s">
        <v>200</v>
      </c>
      <c r="D167" s="131" t="s">
        <v>127</v>
      </c>
      <c r="E167" s="132" t="s">
        <v>201</v>
      </c>
      <c r="F167" s="133" t="s">
        <v>202</v>
      </c>
      <c r="G167" s="134" t="s">
        <v>142</v>
      </c>
      <c r="H167" s="135">
        <v>3.5910000000000002</v>
      </c>
      <c r="I167" s="136"/>
      <c r="J167" s="137">
        <f>ROUND(I167*H167,2)</f>
        <v>0</v>
      </c>
      <c r="K167" s="133" t="s">
        <v>131</v>
      </c>
      <c r="L167" s="31"/>
      <c r="M167" s="138" t="s">
        <v>1</v>
      </c>
      <c r="N167" s="139" t="s">
        <v>41</v>
      </c>
      <c r="P167" s="140">
        <f>O167*H167</f>
        <v>0</v>
      </c>
      <c r="Q167" s="140">
        <v>2.5018699999999998</v>
      </c>
      <c r="R167" s="140">
        <f>Q167*H167</f>
        <v>8.9842151700000006</v>
      </c>
      <c r="S167" s="140">
        <v>0</v>
      </c>
      <c r="T167" s="141">
        <f>S167*H167</f>
        <v>0</v>
      </c>
      <c r="AR167" s="142" t="s">
        <v>132</v>
      </c>
      <c r="AT167" s="142" t="s">
        <v>127</v>
      </c>
      <c r="AU167" s="142" t="s">
        <v>85</v>
      </c>
      <c r="AY167" s="16" t="s">
        <v>125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81</v>
      </c>
      <c r="BK167" s="143">
        <f>ROUND(I167*H167,2)</f>
        <v>0</v>
      </c>
      <c r="BL167" s="16" t="s">
        <v>132</v>
      </c>
      <c r="BM167" s="142" t="s">
        <v>203</v>
      </c>
    </row>
    <row r="168" spans="2:65" s="1" customFormat="1" ht="11.25">
      <c r="B168" s="31"/>
      <c r="D168" s="144" t="s">
        <v>134</v>
      </c>
      <c r="F168" s="145" t="s">
        <v>204</v>
      </c>
      <c r="I168" s="146"/>
      <c r="L168" s="31"/>
      <c r="M168" s="147"/>
      <c r="T168" s="55"/>
      <c r="AT168" s="16" t="s">
        <v>134</v>
      </c>
      <c r="AU168" s="16" t="s">
        <v>85</v>
      </c>
    </row>
    <row r="169" spans="2:65" s="12" customFormat="1" ht="11.25">
      <c r="B169" s="148"/>
      <c r="D169" s="144" t="s">
        <v>136</v>
      </c>
      <c r="E169" s="149" t="s">
        <v>1</v>
      </c>
      <c r="F169" s="150" t="s">
        <v>205</v>
      </c>
      <c r="H169" s="151">
        <v>3.5910000000000002</v>
      </c>
      <c r="I169" s="152"/>
      <c r="L169" s="148"/>
      <c r="M169" s="153"/>
      <c r="T169" s="154"/>
      <c r="AT169" s="149" t="s">
        <v>136</v>
      </c>
      <c r="AU169" s="149" t="s">
        <v>85</v>
      </c>
      <c r="AV169" s="12" t="s">
        <v>85</v>
      </c>
      <c r="AW169" s="12" t="s">
        <v>30</v>
      </c>
      <c r="AX169" s="12" t="s">
        <v>81</v>
      </c>
      <c r="AY169" s="149" t="s">
        <v>125</v>
      </c>
    </row>
    <row r="170" spans="2:65" s="1" customFormat="1" ht="16.5" customHeight="1">
      <c r="B170" s="31"/>
      <c r="C170" s="131" t="s">
        <v>206</v>
      </c>
      <c r="D170" s="131" t="s">
        <v>127</v>
      </c>
      <c r="E170" s="132" t="s">
        <v>207</v>
      </c>
      <c r="F170" s="133" t="s">
        <v>208</v>
      </c>
      <c r="G170" s="134" t="s">
        <v>130</v>
      </c>
      <c r="H170" s="135">
        <v>4.68</v>
      </c>
      <c r="I170" s="136"/>
      <c r="J170" s="137">
        <f>ROUND(I170*H170,2)</f>
        <v>0</v>
      </c>
      <c r="K170" s="133" t="s">
        <v>131</v>
      </c>
      <c r="L170" s="31"/>
      <c r="M170" s="138" t="s">
        <v>1</v>
      </c>
      <c r="N170" s="139" t="s">
        <v>41</v>
      </c>
      <c r="P170" s="140">
        <f>O170*H170</f>
        <v>0</v>
      </c>
      <c r="Q170" s="140">
        <v>2.47E-3</v>
      </c>
      <c r="R170" s="140">
        <f>Q170*H170</f>
        <v>1.15596E-2</v>
      </c>
      <c r="S170" s="140">
        <v>0</v>
      </c>
      <c r="T170" s="141">
        <f>S170*H170</f>
        <v>0</v>
      </c>
      <c r="AR170" s="142" t="s">
        <v>132</v>
      </c>
      <c r="AT170" s="142" t="s">
        <v>127</v>
      </c>
      <c r="AU170" s="142" t="s">
        <v>85</v>
      </c>
      <c r="AY170" s="16" t="s">
        <v>125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81</v>
      </c>
      <c r="BK170" s="143">
        <f>ROUND(I170*H170,2)</f>
        <v>0</v>
      </c>
      <c r="BL170" s="16" t="s">
        <v>132</v>
      </c>
      <c r="BM170" s="142" t="s">
        <v>209</v>
      </c>
    </row>
    <row r="171" spans="2:65" s="1" customFormat="1" ht="11.25">
      <c r="B171" s="31"/>
      <c r="D171" s="144" t="s">
        <v>134</v>
      </c>
      <c r="F171" s="145" t="s">
        <v>210</v>
      </c>
      <c r="I171" s="146"/>
      <c r="L171" s="31"/>
      <c r="M171" s="147"/>
      <c r="T171" s="55"/>
      <c r="AT171" s="16" t="s">
        <v>134</v>
      </c>
      <c r="AU171" s="16" t="s">
        <v>85</v>
      </c>
    </row>
    <row r="172" spans="2:65" s="12" customFormat="1" ht="11.25">
      <c r="B172" s="148"/>
      <c r="D172" s="144" t="s">
        <v>136</v>
      </c>
      <c r="E172" s="149" t="s">
        <v>1</v>
      </c>
      <c r="F172" s="150" t="s">
        <v>211</v>
      </c>
      <c r="H172" s="151">
        <v>4.68</v>
      </c>
      <c r="I172" s="152"/>
      <c r="L172" s="148"/>
      <c r="M172" s="153"/>
      <c r="T172" s="154"/>
      <c r="AT172" s="149" t="s">
        <v>136</v>
      </c>
      <c r="AU172" s="149" t="s">
        <v>85</v>
      </c>
      <c r="AV172" s="12" t="s">
        <v>85</v>
      </c>
      <c r="AW172" s="12" t="s">
        <v>30</v>
      </c>
      <c r="AX172" s="12" t="s">
        <v>81</v>
      </c>
      <c r="AY172" s="149" t="s">
        <v>125</v>
      </c>
    </row>
    <row r="173" spans="2:65" s="1" customFormat="1" ht="16.5" customHeight="1">
      <c r="B173" s="31"/>
      <c r="C173" s="131" t="s">
        <v>212</v>
      </c>
      <c r="D173" s="131" t="s">
        <v>127</v>
      </c>
      <c r="E173" s="132" t="s">
        <v>213</v>
      </c>
      <c r="F173" s="133" t="s">
        <v>214</v>
      </c>
      <c r="G173" s="134" t="s">
        <v>130</v>
      </c>
      <c r="H173" s="135">
        <v>4.68</v>
      </c>
      <c r="I173" s="136"/>
      <c r="J173" s="137">
        <f>ROUND(I173*H173,2)</f>
        <v>0</v>
      </c>
      <c r="K173" s="133" t="s">
        <v>131</v>
      </c>
      <c r="L173" s="31"/>
      <c r="M173" s="138" t="s">
        <v>1</v>
      </c>
      <c r="N173" s="139" t="s">
        <v>41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132</v>
      </c>
      <c r="AT173" s="142" t="s">
        <v>127</v>
      </c>
      <c r="AU173" s="142" t="s">
        <v>85</v>
      </c>
      <c r="AY173" s="16" t="s">
        <v>125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81</v>
      </c>
      <c r="BK173" s="143">
        <f>ROUND(I173*H173,2)</f>
        <v>0</v>
      </c>
      <c r="BL173" s="16" t="s">
        <v>132</v>
      </c>
      <c r="BM173" s="142" t="s">
        <v>215</v>
      </c>
    </row>
    <row r="174" spans="2:65" s="1" customFormat="1" ht="11.25">
      <c r="B174" s="31"/>
      <c r="D174" s="144" t="s">
        <v>134</v>
      </c>
      <c r="F174" s="145" t="s">
        <v>216</v>
      </c>
      <c r="I174" s="146"/>
      <c r="L174" s="31"/>
      <c r="M174" s="147"/>
      <c r="T174" s="55"/>
      <c r="AT174" s="16" t="s">
        <v>134</v>
      </c>
      <c r="AU174" s="16" t="s">
        <v>85</v>
      </c>
    </row>
    <row r="175" spans="2:65" s="1" customFormat="1" ht="16.5" customHeight="1">
      <c r="B175" s="31"/>
      <c r="C175" s="131" t="s">
        <v>8</v>
      </c>
      <c r="D175" s="131" t="s">
        <v>127</v>
      </c>
      <c r="E175" s="132" t="s">
        <v>217</v>
      </c>
      <c r="F175" s="133" t="s">
        <v>218</v>
      </c>
      <c r="G175" s="134" t="s">
        <v>171</v>
      </c>
      <c r="H175" s="135">
        <v>0.18</v>
      </c>
      <c r="I175" s="136"/>
      <c r="J175" s="137">
        <f>ROUND(I175*H175,2)</f>
        <v>0</v>
      </c>
      <c r="K175" s="133" t="s">
        <v>131</v>
      </c>
      <c r="L175" s="31"/>
      <c r="M175" s="138" t="s">
        <v>1</v>
      </c>
      <c r="N175" s="139" t="s">
        <v>41</v>
      </c>
      <c r="P175" s="140">
        <f>O175*H175</f>
        <v>0</v>
      </c>
      <c r="Q175" s="140">
        <v>1.06277</v>
      </c>
      <c r="R175" s="140">
        <f>Q175*H175</f>
        <v>0.19129859999999999</v>
      </c>
      <c r="S175" s="140">
        <v>0</v>
      </c>
      <c r="T175" s="141">
        <f>S175*H175</f>
        <v>0</v>
      </c>
      <c r="AR175" s="142" t="s">
        <v>132</v>
      </c>
      <c r="AT175" s="142" t="s">
        <v>127</v>
      </c>
      <c r="AU175" s="142" t="s">
        <v>85</v>
      </c>
      <c r="AY175" s="16" t="s">
        <v>125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6" t="s">
        <v>81</v>
      </c>
      <c r="BK175" s="143">
        <f>ROUND(I175*H175,2)</f>
        <v>0</v>
      </c>
      <c r="BL175" s="16" t="s">
        <v>132</v>
      </c>
      <c r="BM175" s="142" t="s">
        <v>219</v>
      </c>
    </row>
    <row r="176" spans="2:65" s="1" customFormat="1" ht="11.25">
      <c r="B176" s="31"/>
      <c r="D176" s="144" t="s">
        <v>134</v>
      </c>
      <c r="F176" s="145" t="s">
        <v>220</v>
      </c>
      <c r="I176" s="146"/>
      <c r="L176" s="31"/>
      <c r="M176" s="147"/>
      <c r="T176" s="55"/>
      <c r="AT176" s="16" t="s">
        <v>134</v>
      </c>
      <c r="AU176" s="16" t="s">
        <v>85</v>
      </c>
    </row>
    <row r="177" spans="2:65" s="12" customFormat="1" ht="11.25">
      <c r="B177" s="148"/>
      <c r="D177" s="144" t="s">
        <v>136</v>
      </c>
      <c r="E177" s="149" t="s">
        <v>1</v>
      </c>
      <c r="F177" s="150" t="s">
        <v>221</v>
      </c>
      <c r="H177" s="151">
        <v>0.18</v>
      </c>
      <c r="I177" s="152"/>
      <c r="L177" s="148"/>
      <c r="M177" s="153"/>
      <c r="T177" s="154"/>
      <c r="AT177" s="149" t="s">
        <v>136</v>
      </c>
      <c r="AU177" s="149" t="s">
        <v>85</v>
      </c>
      <c r="AV177" s="12" t="s">
        <v>85</v>
      </c>
      <c r="AW177" s="12" t="s">
        <v>30</v>
      </c>
      <c r="AX177" s="12" t="s">
        <v>81</v>
      </c>
      <c r="AY177" s="149" t="s">
        <v>125</v>
      </c>
    </row>
    <row r="178" spans="2:65" s="11" customFormat="1" ht="22.9" customHeight="1">
      <c r="B178" s="119"/>
      <c r="D178" s="120" t="s">
        <v>75</v>
      </c>
      <c r="E178" s="129" t="s">
        <v>88</v>
      </c>
      <c r="F178" s="129" t="s">
        <v>222</v>
      </c>
      <c r="I178" s="122"/>
      <c r="J178" s="130">
        <f>BK178</f>
        <v>0</v>
      </c>
      <c r="L178" s="119"/>
      <c r="M178" s="124"/>
      <c r="P178" s="125">
        <f>SUM(P179:P183)</f>
        <v>0</v>
      </c>
      <c r="R178" s="125">
        <f>SUM(R179:R183)</f>
        <v>5.1100399999999997</v>
      </c>
      <c r="T178" s="126">
        <f>SUM(T179:T183)</f>
        <v>0</v>
      </c>
      <c r="AR178" s="120" t="s">
        <v>81</v>
      </c>
      <c r="AT178" s="127" t="s">
        <v>75</v>
      </c>
      <c r="AU178" s="127" t="s">
        <v>81</v>
      </c>
      <c r="AY178" s="120" t="s">
        <v>125</v>
      </c>
      <c r="BK178" s="128">
        <f>SUM(BK179:BK183)</f>
        <v>0</v>
      </c>
    </row>
    <row r="179" spans="2:65" s="1" customFormat="1" ht="16.5" customHeight="1">
      <c r="B179" s="31"/>
      <c r="C179" s="131" t="s">
        <v>223</v>
      </c>
      <c r="D179" s="131" t="s">
        <v>127</v>
      </c>
      <c r="E179" s="132" t="s">
        <v>224</v>
      </c>
      <c r="F179" s="133" t="s">
        <v>225</v>
      </c>
      <c r="G179" s="134" t="s">
        <v>226</v>
      </c>
      <c r="H179" s="135">
        <v>26</v>
      </c>
      <c r="I179" s="136"/>
      <c r="J179" s="137">
        <f>ROUND(I179*H179,2)</f>
        <v>0</v>
      </c>
      <c r="K179" s="133" t="s">
        <v>131</v>
      </c>
      <c r="L179" s="31"/>
      <c r="M179" s="138" t="s">
        <v>1</v>
      </c>
      <c r="N179" s="139" t="s">
        <v>41</v>
      </c>
      <c r="P179" s="140">
        <f>O179*H179</f>
        <v>0</v>
      </c>
      <c r="Q179" s="140">
        <v>0.12064</v>
      </c>
      <c r="R179" s="140">
        <f>Q179*H179</f>
        <v>3.1366399999999999</v>
      </c>
      <c r="S179" s="140">
        <v>0</v>
      </c>
      <c r="T179" s="141">
        <f>S179*H179</f>
        <v>0</v>
      </c>
      <c r="AR179" s="142" t="s">
        <v>132</v>
      </c>
      <c r="AT179" s="142" t="s">
        <v>127</v>
      </c>
      <c r="AU179" s="142" t="s">
        <v>85</v>
      </c>
      <c r="AY179" s="16" t="s">
        <v>125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81</v>
      </c>
      <c r="BK179" s="143">
        <f>ROUND(I179*H179,2)</f>
        <v>0</v>
      </c>
      <c r="BL179" s="16" t="s">
        <v>132</v>
      </c>
      <c r="BM179" s="142" t="s">
        <v>227</v>
      </c>
    </row>
    <row r="180" spans="2:65" s="1" customFormat="1" ht="11.25">
      <c r="B180" s="31"/>
      <c r="D180" s="144" t="s">
        <v>134</v>
      </c>
      <c r="F180" s="145" t="s">
        <v>228</v>
      </c>
      <c r="I180" s="146"/>
      <c r="L180" s="31"/>
      <c r="M180" s="147"/>
      <c r="T180" s="55"/>
      <c r="AT180" s="16" t="s">
        <v>134</v>
      </c>
      <c r="AU180" s="16" t="s">
        <v>85</v>
      </c>
    </row>
    <row r="181" spans="2:65" s="12" customFormat="1" ht="11.25">
      <c r="B181" s="148"/>
      <c r="D181" s="144" t="s">
        <v>136</v>
      </c>
      <c r="E181" s="149" t="s">
        <v>1</v>
      </c>
      <c r="F181" s="150" t="s">
        <v>229</v>
      </c>
      <c r="H181" s="151">
        <v>26</v>
      </c>
      <c r="I181" s="152"/>
      <c r="L181" s="148"/>
      <c r="M181" s="153"/>
      <c r="T181" s="154"/>
      <c r="AT181" s="149" t="s">
        <v>136</v>
      </c>
      <c r="AU181" s="149" t="s">
        <v>85</v>
      </c>
      <c r="AV181" s="12" t="s">
        <v>85</v>
      </c>
      <c r="AW181" s="12" t="s">
        <v>30</v>
      </c>
      <c r="AX181" s="12" t="s">
        <v>81</v>
      </c>
      <c r="AY181" s="149" t="s">
        <v>125</v>
      </c>
    </row>
    <row r="182" spans="2:65" s="1" customFormat="1" ht="16.5" customHeight="1">
      <c r="B182" s="31"/>
      <c r="C182" s="162" t="s">
        <v>230</v>
      </c>
      <c r="D182" s="162" t="s">
        <v>182</v>
      </c>
      <c r="E182" s="163" t="s">
        <v>231</v>
      </c>
      <c r="F182" s="164" t="s">
        <v>232</v>
      </c>
      <c r="G182" s="165" t="s">
        <v>233</v>
      </c>
      <c r="H182" s="166">
        <v>179.4</v>
      </c>
      <c r="I182" s="167"/>
      <c r="J182" s="168">
        <f>ROUND(I182*H182,2)</f>
        <v>0</v>
      </c>
      <c r="K182" s="164" t="s">
        <v>1</v>
      </c>
      <c r="L182" s="169"/>
      <c r="M182" s="170" t="s">
        <v>1</v>
      </c>
      <c r="N182" s="171" t="s">
        <v>41</v>
      </c>
      <c r="P182" s="140">
        <f>O182*H182</f>
        <v>0</v>
      </c>
      <c r="Q182" s="140">
        <v>1.0999999999999999E-2</v>
      </c>
      <c r="R182" s="140">
        <f>Q182*H182</f>
        <v>1.9734</v>
      </c>
      <c r="S182" s="140">
        <v>0</v>
      </c>
      <c r="T182" s="141">
        <f>S182*H182</f>
        <v>0</v>
      </c>
      <c r="AR182" s="142" t="s">
        <v>175</v>
      </c>
      <c r="AT182" s="142" t="s">
        <v>182</v>
      </c>
      <c r="AU182" s="142" t="s">
        <v>85</v>
      </c>
      <c r="AY182" s="16" t="s">
        <v>125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81</v>
      </c>
      <c r="BK182" s="143">
        <f>ROUND(I182*H182,2)</f>
        <v>0</v>
      </c>
      <c r="BL182" s="16" t="s">
        <v>132</v>
      </c>
      <c r="BM182" s="142" t="s">
        <v>234</v>
      </c>
    </row>
    <row r="183" spans="2:65" s="12" customFormat="1" ht="11.25">
      <c r="B183" s="148"/>
      <c r="D183" s="144" t="s">
        <v>136</v>
      </c>
      <c r="F183" s="150" t="s">
        <v>235</v>
      </c>
      <c r="H183" s="151">
        <v>179.4</v>
      </c>
      <c r="I183" s="152"/>
      <c r="L183" s="148"/>
      <c r="M183" s="153"/>
      <c r="T183" s="154"/>
      <c r="AT183" s="149" t="s">
        <v>136</v>
      </c>
      <c r="AU183" s="149" t="s">
        <v>85</v>
      </c>
      <c r="AV183" s="12" t="s">
        <v>85</v>
      </c>
      <c r="AW183" s="12" t="s">
        <v>4</v>
      </c>
      <c r="AX183" s="12" t="s">
        <v>81</v>
      </c>
      <c r="AY183" s="149" t="s">
        <v>125</v>
      </c>
    </row>
    <row r="184" spans="2:65" s="11" customFormat="1" ht="22.9" customHeight="1">
      <c r="B184" s="119"/>
      <c r="D184" s="120" t="s">
        <v>75</v>
      </c>
      <c r="E184" s="129" t="s">
        <v>132</v>
      </c>
      <c r="F184" s="129" t="s">
        <v>236</v>
      </c>
      <c r="I184" s="122"/>
      <c r="J184" s="130">
        <f>BK184</f>
        <v>0</v>
      </c>
      <c r="L184" s="119"/>
      <c r="M184" s="124"/>
      <c r="P184" s="125">
        <f>SUM(P185:P199)</f>
        <v>0</v>
      </c>
      <c r="R184" s="125">
        <f>SUM(R185:R199)</f>
        <v>33.770497810000002</v>
      </c>
      <c r="T184" s="126">
        <f>SUM(T185:T199)</f>
        <v>0</v>
      </c>
      <c r="AR184" s="120" t="s">
        <v>81</v>
      </c>
      <c r="AT184" s="127" t="s">
        <v>75</v>
      </c>
      <c r="AU184" s="127" t="s">
        <v>81</v>
      </c>
      <c r="AY184" s="120" t="s">
        <v>125</v>
      </c>
      <c r="BK184" s="128">
        <f>SUM(BK185:BK199)</f>
        <v>0</v>
      </c>
    </row>
    <row r="185" spans="2:65" s="1" customFormat="1" ht="16.5" customHeight="1">
      <c r="B185" s="31"/>
      <c r="C185" s="131" t="s">
        <v>237</v>
      </c>
      <c r="D185" s="131" t="s">
        <v>127</v>
      </c>
      <c r="E185" s="132" t="s">
        <v>238</v>
      </c>
      <c r="F185" s="133" t="s">
        <v>239</v>
      </c>
      <c r="G185" s="134" t="s">
        <v>142</v>
      </c>
      <c r="H185" s="135">
        <v>2.117</v>
      </c>
      <c r="I185" s="136"/>
      <c r="J185" s="137">
        <f>ROUND(I185*H185,2)</f>
        <v>0</v>
      </c>
      <c r="K185" s="133" t="s">
        <v>131</v>
      </c>
      <c r="L185" s="31"/>
      <c r="M185" s="138" t="s">
        <v>1</v>
      </c>
      <c r="N185" s="139" t="s">
        <v>41</v>
      </c>
      <c r="P185" s="140">
        <f>O185*H185</f>
        <v>0</v>
      </c>
      <c r="Q185" s="140">
        <v>2.5019499999999999</v>
      </c>
      <c r="R185" s="140">
        <f>Q185*H185</f>
        <v>5.2966281500000001</v>
      </c>
      <c r="S185" s="140">
        <v>0</v>
      </c>
      <c r="T185" s="141">
        <f>S185*H185</f>
        <v>0</v>
      </c>
      <c r="AR185" s="142" t="s">
        <v>132</v>
      </c>
      <c r="AT185" s="142" t="s">
        <v>127</v>
      </c>
      <c r="AU185" s="142" t="s">
        <v>85</v>
      </c>
      <c r="AY185" s="16" t="s">
        <v>125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81</v>
      </c>
      <c r="BK185" s="143">
        <f>ROUND(I185*H185,2)</f>
        <v>0</v>
      </c>
      <c r="BL185" s="16" t="s">
        <v>132</v>
      </c>
      <c r="BM185" s="142" t="s">
        <v>240</v>
      </c>
    </row>
    <row r="186" spans="2:65" s="1" customFormat="1" ht="11.25">
      <c r="B186" s="31"/>
      <c r="D186" s="144" t="s">
        <v>134</v>
      </c>
      <c r="F186" s="145" t="s">
        <v>241</v>
      </c>
      <c r="I186" s="146"/>
      <c r="L186" s="31"/>
      <c r="M186" s="147"/>
      <c r="T186" s="55"/>
      <c r="AT186" s="16" t="s">
        <v>134</v>
      </c>
      <c r="AU186" s="16" t="s">
        <v>85</v>
      </c>
    </row>
    <row r="187" spans="2:65" s="14" customFormat="1" ht="11.25">
      <c r="B187" s="172"/>
      <c r="D187" s="144" t="s">
        <v>136</v>
      </c>
      <c r="E187" s="173" t="s">
        <v>1</v>
      </c>
      <c r="F187" s="174" t="s">
        <v>242</v>
      </c>
      <c r="H187" s="173" t="s">
        <v>1</v>
      </c>
      <c r="I187" s="175"/>
      <c r="L187" s="172"/>
      <c r="M187" s="176"/>
      <c r="T187" s="177"/>
      <c r="AT187" s="173" t="s">
        <v>136</v>
      </c>
      <c r="AU187" s="173" t="s">
        <v>85</v>
      </c>
      <c r="AV187" s="14" t="s">
        <v>81</v>
      </c>
      <c r="AW187" s="14" t="s">
        <v>30</v>
      </c>
      <c r="AX187" s="14" t="s">
        <v>76</v>
      </c>
      <c r="AY187" s="173" t="s">
        <v>125</v>
      </c>
    </row>
    <row r="188" spans="2:65" s="12" customFormat="1" ht="11.25">
      <c r="B188" s="148"/>
      <c r="D188" s="144" t="s">
        <v>136</v>
      </c>
      <c r="E188" s="149" t="s">
        <v>1</v>
      </c>
      <c r="F188" s="150" t="s">
        <v>243</v>
      </c>
      <c r="H188" s="151">
        <v>2.117</v>
      </c>
      <c r="I188" s="152"/>
      <c r="L188" s="148"/>
      <c r="M188" s="153"/>
      <c r="T188" s="154"/>
      <c r="AT188" s="149" t="s">
        <v>136</v>
      </c>
      <c r="AU188" s="149" t="s">
        <v>85</v>
      </c>
      <c r="AV188" s="12" t="s">
        <v>85</v>
      </c>
      <c r="AW188" s="12" t="s">
        <v>30</v>
      </c>
      <c r="AX188" s="12" t="s">
        <v>81</v>
      </c>
      <c r="AY188" s="149" t="s">
        <v>125</v>
      </c>
    </row>
    <row r="189" spans="2:65" s="1" customFormat="1" ht="16.5" customHeight="1">
      <c r="B189" s="31"/>
      <c r="C189" s="131" t="s">
        <v>244</v>
      </c>
      <c r="D189" s="131" t="s">
        <v>127</v>
      </c>
      <c r="E189" s="132" t="s">
        <v>245</v>
      </c>
      <c r="F189" s="133" t="s">
        <v>246</v>
      </c>
      <c r="G189" s="134" t="s">
        <v>171</v>
      </c>
      <c r="H189" s="135">
        <v>0.106</v>
      </c>
      <c r="I189" s="136"/>
      <c r="J189" s="137">
        <f>ROUND(I189*H189,2)</f>
        <v>0</v>
      </c>
      <c r="K189" s="133" t="s">
        <v>131</v>
      </c>
      <c r="L189" s="31"/>
      <c r="M189" s="138" t="s">
        <v>1</v>
      </c>
      <c r="N189" s="139" t="s">
        <v>41</v>
      </c>
      <c r="P189" s="140">
        <f>O189*H189</f>
        <v>0</v>
      </c>
      <c r="Q189" s="140">
        <v>1.0492699999999999</v>
      </c>
      <c r="R189" s="140">
        <f>Q189*H189</f>
        <v>0.11122261999999999</v>
      </c>
      <c r="S189" s="140">
        <v>0</v>
      </c>
      <c r="T189" s="141">
        <f>S189*H189</f>
        <v>0</v>
      </c>
      <c r="AR189" s="142" t="s">
        <v>132</v>
      </c>
      <c r="AT189" s="142" t="s">
        <v>127</v>
      </c>
      <c r="AU189" s="142" t="s">
        <v>85</v>
      </c>
      <c r="AY189" s="16" t="s">
        <v>125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81</v>
      </c>
      <c r="BK189" s="143">
        <f>ROUND(I189*H189,2)</f>
        <v>0</v>
      </c>
      <c r="BL189" s="16" t="s">
        <v>132</v>
      </c>
      <c r="BM189" s="142" t="s">
        <v>247</v>
      </c>
    </row>
    <row r="190" spans="2:65" s="1" customFormat="1" ht="11.25">
      <c r="B190" s="31"/>
      <c r="D190" s="144" t="s">
        <v>134</v>
      </c>
      <c r="F190" s="145" t="s">
        <v>248</v>
      </c>
      <c r="I190" s="146"/>
      <c r="L190" s="31"/>
      <c r="M190" s="147"/>
      <c r="T190" s="55"/>
      <c r="AT190" s="16" t="s">
        <v>134</v>
      </c>
      <c r="AU190" s="16" t="s">
        <v>85</v>
      </c>
    </row>
    <row r="191" spans="2:65" s="12" customFormat="1" ht="11.25">
      <c r="B191" s="148"/>
      <c r="D191" s="144" t="s">
        <v>136</v>
      </c>
      <c r="E191" s="149" t="s">
        <v>1</v>
      </c>
      <c r="F191" s="150" t="s">
        <v>249</v>
      </c>
      <c r="H191" s="151">
        <v>0.106</v>
      </c>
      <c r="I191" s="152"/>
      <c r="L191" s="148"/>
      <c r="M191" s="153"/>
      <c r="T191" s="154"/>
      <c r="AT191" s="149" t="s">
        <v>136</v>
      </c>
      <c r="AU191" s="149" t="s">
        <v>85</v>
      </c>
      <c r="AV191" s="12" t="s">
        <v>85</v>
      </c>
      <c r="AW191" s="12" t="s">
        <v>30</v>
      </c>
      <c r="AX191" s="12" t="s">
        <v>81</v>
      </c>
      <c r="AY191" s="149" t="s">
        <v>125</v>
      </c>
    </row>
    <row r="192" spans="2:65" s="1" customFormat="1" ht="16.5" customHeight="1">
      <c r="B192" s="31"/>
      <c r="C192" s="131" t="s">
        <v>250</v>
      </c>
      <c r="D192" s="131" t="s">
        <v>127</v>
      </c>
      <c r="E192" s="132" t="s">
        <v>251</v>
      </c>
      <c r="F192" s="133" t="s">
        <v>252</v>
      </c>
      <c r="G192" s="134" t="s">
        <v>226</v>
      </c>
      <c r="H192" s="135">
        <v>67.2</v>
      </c>
      <c r="I192" s="136"/>
      <c r="J192" s="137">
        <f>ROUND(I192*H192,2)</f>
        <v>0</v>
      </c>
      <c r="K192" s="133" t="s">
        <v>131</v>
      </c>
      <c r="L192" s="31"/>
      <c r="M192" s="138" t="s">
        <v>1</v>
      </c>
      <c r="N192" s="139" t="s">
        <v>41</v>
      </c>
      <c r="P192" s="140">
        <f>O192*H192</f>
        <v>0</v>
      </c>
      <c r="Q192" s="140">
        <v>0.4204</v>
      </c>
      <c r="R192" s="140">
        <f>Q192*H192</f>
        <v>28.250880000000002</v>
      </c>
      <c r="S192" s="140">
        <v>0</v>
      </c>
      <c r="T192" s="141">
        <f>S192*H192</f>
        <v>0</v>
      </c>
      <c r="AR192" s="142" t="s">
        <v>132</v>
      </c>
      <c r="AT192" s="142" t="s">
        <v>127</v>
      </c>
      <c r="AU192" s="142" t="s">
        <v>85</v>
      </c>
      <c r="AY192" s="16" t="s">
        <v>125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6" t="s">
        <v>81</v>
      </c>
      <c r="BK192" s="143">
        <f>ROUND(I192*H192,2)</f>
        <v>0</v>
      </c>
      <c r="BL192" s="16" t="s">
        <v>132</v>
      </c>
      <c r="BM192" s="142" t="s">
        <v>253</v>
      </c>
    </row>
    <row r="193" spans="2:65" s="1" customFormat="1" ht="11.25">
      <c r="B193" s="31"/>
      <c r="D193" s="144" t="s">
        <v>134</v>
      </c>
      <c r="F193" s="145" t="s">
        <v>254</v>
      </c>
      <c r="I193" s="146"/>
      <c r="L193" s="31"/>
      <c r="M193" s="147"/>
      <c r="T193" s="55"/>
      <c r="AT193" s="16" t="s">
        <v>134</v>
      </c>
      <c r="AU193" s="16" t="s">
        <v>85</v>
      </c>
    </row>
    <row r="194" spans="2:65" s="12" customFormat="1" ht="11.25">
      <c r="B194" s="148"/>
      <c r="D194" s="144" t="s">
        <v>136</v>
      </c>
      <c r="E194" s="149" t="s">
        <v>1</v>
      </c>
      <c r="F194" s="150" t="s">
        <v>255</v>
      </c>
      <c r="H194" s="151">
        <v>67.2</v>
      </c>
      <c r="I194" s="152"/>
      <c r="L194" s="148"/>
      <c r="M194" s="153"/>
      <c r="T194" s="154"/>
      <c r="AT194" s="149" t="s">
        <v>136</v>
      </c>
      <c r="AU194" s="149" t="s">
        <v>85</v>
      </c>
      <c r="AV194" s="12" t="s">
        <v>85</v>
      </c>
      <c r="AW194" s="12" t="s">
        <v>30</v>
      </c>
      <c r="AX194" s="12" t="s">
        <v>81</v>
      </c>
      <c r="AY194" s="149" t="s">
        <v>125</v>
      </c>
    </row>
    <row r="195" spans="2:65" s="1" customFormat="1" ht="16.5" customHeight="1">
      <c r="B195" s="31"/>
      <c r="C195" s="131" t="s">
        <v>7</v>
      </c>
      <c r="D195" s="131" t="s">
        <v>127</v>
      </c>
      <c r="E195" s="132" t="s">
        <v>256</v>
      </c>
      <c r="F195" s="133" t="s">
        <v>257</v>
      </c>
      <c r="G195" s="134" t="s">
        <v>130</v>
      </c>
      <c r="H195" s="135">
        <v>14.112</v>
      </c>
      <c r="I195" s="136"/>
      <c r="J195" s="137">
        <f>ROUND(I195*H195,2)</f>
        <v>0</v>
      </c>
      <c r="K195" s="133" t="s">
        <v>131</v>
      </c>
      <c r="L195" s="31"/>
      <c r="M195" s="138" t="s">
        <v>1</v>
      </c>
      <c r="N195" s="139" t="s">
        <v>41</v>
      </c>
      <c r="P195" s="140">
        <f>O195*H195</f>
        <v>0</v>
      </c>
      <c r="Q195" s="140">
        <v>7.92E-3</v>
      </c>
      <c r="R195" s="140">
        <f>Q195*H195</f>
        <v>0.11176704</v>
      </c>
      <c r="S195" s="140">
        <v>0</v>
      </c>
      <c r="T195" s="141">
        <f>S195*H195</f>
        <v>0</v>
      </c>
      <c r="AR195" s="142" t="s">
        <v>132</v>
      </c>
      <c r="AT195" s="142" t="s">
        <v>127</v>
      </c>
      <c r="AU195" s="142" t="s">
        <v>85</v>
      </c>
      <c r="AY195" s="16" t="s">
        <v>125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6" t="s">
        <v>81</v>
      </c>
      <c r="BK195" s="143">
        <f>ROUND(I195*H195,2)</f>
        <v>0</v>
      </c>
      <c r="BL195" s="16" t="s">
        <v>132</v>
      </c>
      <c r="BM195" s="142" t="s">
        <v>258</v>
      </c>
    </row>
    <row r="196" spans="2:65" s="1" customFormat="1" ht="11.25">
      <c r="B196" s="31"/>
      <c r="D196" s="144" t="s">
        <v>134</v>
      </c>
      <c r="F196" s="145" t="s">
        <v>259</v>
      </c>
      <c r="I196" s="146"/>
      <c r="L196" s="31"/>
      <c r="M196" s="147"/>
      <c r="T196" s="55"/>
      <c r="AT196" s="16" t="s">
        <v>134</v>
      </c>
      <c r="AU196" s="16" t="s">
        <v>85</v>
      </c>
    </row>
    <row r="197" spans="2:65" s="12" customFormat="1" ht="11.25">
      <c r="B197" s="148"/>
      <c r="D197" s="144" t="s">
        <v>136</v>
      </c>
      <c r="E197" s="149" t="s">
        <v>1</v>
      </c>
      <c r="F197" s="150" t="s">
        <v>260</v>
      </c>
      <c r="H197" s="151">
        <v>14.112</v>
      </c>
      <c r="I197" s="152"/>
      <c r="L197" s="148"/>
      <c r="M197" s="153"/>
      <c r="T197" s="154"/>
      <c r="AT197" s="149" t="s">
        <v>136</v>
      </c>
      <c r="AU197" s="149" t="s">
        <v>85</v>
      </c>
      <c r="AV197" s="12" t="s">
        <v>85</v>
      </c>
      <c r="AW197" s="12" t="s">
        <v>30</v>
      </c>
      <c r="AX197" s="12" t="s">
        <v>81</v>
      </c>
      <c r="AY197" s="149" t="s">
        <v>125</v>
      </c>
    </row>
    <row r="198" spans="2:65" s="1" customFormat="1" ht="16.5" customHeight="1">
      <c r="B198" s="31"/>
      <c r="C198" s="131" t="s">
        <v>261</v>
      </c>
      <c r="D198" s="131" t="s">
        <v>127</v>
      </c>
      <c r="E198" s="132" t="s">
        <v>262</v>
      </c>
      <c r="F198" s="133" t="s">
        <v>263</v>
      </c>
      <c r="G198" s="134" t="s">
        <v>130</v>
      </c>
      <c r="H198" s="135">
        <v>14.112</v>
      </c>
      <c r="I198" s="136"/>
      <c r="J198" s="137">
        <f>ROUND(I198*H198,2)</f>
        <v>0</v>
      </c>
      <c r="K198" s="133" t="s">
        <v>131</v>
      </c>
      <c r="L198" s="31"/>
      <c r="M198" s="138" t="s">
        <v>1</v>
      </c>
      <c r="N198" s="139" t="s">
        <v>41</v>
      </c>
      <c r="P198" s="140">
        <f>O198*H198</f>
        <v>0</v>
      </c>
      <c r="Q198" s="140">
        <v>0</v>
      </c>
      <c r="R198" s="140">
        <f>Q198*H198</f>
        <v>0</v>
      </c>
      <c r="S198" s="140">
        <v>0</v>
      </c>
      <c r="T198" s="141">
        <f>S198*H198</f>
        <v>0</v>
      </c>
      <c r="AR198" s="142" t="s">
        <v>132</v>
      </c>
      <c r="AT198" s="142" t="s">
        <v>127</v>
      </c>
      <c r="AU198" s="142" t="s">
        <v>85</v>
      </c>
      <c r="AY198" s="16" t="s">
        <v>125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6" t="s">
        <v>81</v>
      </c>
      <c r="BK198" s="143">
        <f>ROUND(I198*H198,2)</f>
        <v>0</v>
      </c>
      <c r="BL198" s="16" t="s">
        <v>132</v>
      </c>
      <c r="BM198" s="142" t="s">
        <v>264</v>
      </c>
    </row>
    <row r="199" spans="2:65" s="1" customFormat="1" ht="11.25">
      <c r="B199" s="31"/>
      <c r="D199" s="144" t="s">
        <v>134</v>
      </c>
      <c r="F199" s="145" t="s">
        <v>265</v>
      </c>
      <c r="I199" s="146"/>
      <c r="L199" s="31"/>
      <c r="M199" s="147"/>
      <c r="T199" s="55"/>
      <c r="AT199" s="16" t="s">
        <v>134</v>
      </c>
      <c r="AU199" s="16" t="s">
        <v>85</v>
      </c>
    </row>
    <row r="200" spans="2:65" s="11" customFormat="1" ht="22.9" customHeight="1">
      <c r="B200" s="119"/>
      <c r="D200" s="120" t="s">
        <v>75</v>
      </c>
      <c r="E200" s="129" t="s">
        <v>157</v>
      </c>
      <c r="F200" s="129" t="s">
        <v>266</v>
      </c>
      <c r="I200" s="122"/>
      <c r="J200" s="130">
        <f>BK200</f>
        <v>0</v>
      </c>
      <c r="L200" s="119"/>
      <c r="M200" s="124"/>
      <c r="P200" s="125">
        <f>SUM(P201:P209)</f>
        <v>0</v>
      </c>
      <c r="R200" s="125">
        <f>SUM(R201:R209)</f>
        <v>4.9313000000000002</v>
      </c>
      <c r="T200" s="126">
        <f>SUM(T201:T209)</f>
        <v>0</v>
      </c>
      <c r="AR200" s="120" t="s">
        <v>81</v>
      </c>
      <c r="AT200" s="127" t="s">
        <v>75</v>
      </c>
      <c r="AU200" s="127" t="s">
        <v>81</v>
      </c>
      <c r="AY200" s="120" t="s">
        <v>125</v>
      </c>
      <c r="BK200" s="128">
        <f>SUM(BK201:BK209)</f>
        <v>0</v>
      </c>
    </row>
    <row r="201" spans="2:65" s="1" customFormat="1" ht="16.5" customHeight="1">
      <c r="B201" s="31"/>
      <c r="C201" s="131" t="s">
        <v>267</v>
      </c>
      <c r="D201" s="131" t="s">
        <v>127</v>
      </c>
      <c r="E201" s="132" t="s">
        <v>268</v>
      </c>
      <c r="F201" s="133" t="s">
        <v>269</v>
      </c>
      <c r="G201" s="134" t="s">
        <v>130</v>
      </c>
      <c r="H201" s="135">
        <v>22</v>
      </c>
      <c r="I201" s="136"/>
      <c r="J201" s="137">
        <f>ROUND(I201*H201,2)</f>
        <v>0</v>
      </c>
      <c r="K201" s="133" t="s">
        <v>131</v>
      </c>
      <c r="L201" s="31"/>
      <c r="M201" s="138" t="s">
        <v>1</v>
      </c>
      <c r="N201" s="139" t="s">
        <v>41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132</v>
      </c>
      <c r="AT201" s="142" t="s">
        <v>127</v>
      </c>
      <c r="AU201" s="142" t="s">
        <v>85</v>
      </c>
      <c r="AY201" s="16" t="s">
        <v>125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6" t="s">
        <v>81</v>
      </c>
      <c r="BK201" s="143">
        <f>ROUND(I201*H201,2)</f>
        <v>0</v>
      </c>
      <c r="BL201" s="16" t="s">
        <v>132</v>
      </c>
      <c r="BM201" s="142" t="s">
        <v>270</v>
      </c>
    </row>
    <row r="202" spans="2:65" s="1" customFormat="1" ht="11.25">
      <c r="B202" s="31"/>
      <c r="D202" s="144" t="s">
        <v>134</v>
      </c>
      <c r="F202" s="145" t="s">
        <v>271</v>
      </c>
      <c r="I202" s="146"/>
      <c r="L202" s="31"/>
      <c r="M202" s="147"/>
      <c r="T202" s="55"/>
      <c r="AT202" s="16" t="s">
        <v>134</v>
      </c>
      <c r="AU202" s="16" t="s">
        <v>85</v>
      </c>
    </row>
    <row r="203" spans="2:65" s="12" customFormat="1" ht="11.25">
      <c r="B203" s="148"/>
      <c r="D203" s="144" t="s">
        <v>136</v>
      </c>
      <c r="E203" s="149" t="s">
        <v>1</v>
      </c>
      <c r="F203" s="150" t="s">
        <v>272</v>
      </c>
      <c r="H203" s="151">
        <v>22</v>
      </c>
      <c r="I203" s="152"/>
      <c r="L203" s="148"/>
      <c r="M203" s="153"/>
      <c r="T203" s="154"/>
      <c r="AT203" s="149" t="s">
        <v>136</v>
      </c>
      <c r="AU203" s="149" t="s">
        <v>85</v>
      </c>
      <c r="AV203" s="12" t="s">
        <v>85</v>
      </c>
      <c r="AW203" s="12" t="s">
        <v>30</v>
      </c>
      <c r="AX203" s="12" t="s">
        <v>81</v>
      </c>
      <c r="AY203" s="149" t="s">
        <v>125</v>
      </c>
    </row>
    <row r="204" spans="2:65" s="1" customFormat="1" ht="16.5" customHeight="1">
      <c r="B204" s="31"/>
      <c r="C204" s="131" t="s">
        <v>273</v>
      </c>
      <c r="D204" s="131" t="s">
        <v>127</v>
      </c>
      <c r="E204" s="132" t="s">
        <v>274</v>
      </c>
      <c r="F204" s="133" t="s">
        <v>275</v>
      </c>
      <c r="G204" s="134" t="s">
        <v>130</v>
      </c>
      <c r="H204" s="135">
        <v>22</v>
      </c>
      <c r="I204" s="136"/>
      <c r="J204" s="137">
        <f>ROUND(I204*H204,2)</f>
        <v>0</v>
      </c>
      <c r="K204" s="133" t="s">
        <v>131</v>
      </c>
      <c r="L204" s="31"/>
      <c r="M204" s="138" t="s">
        <v>1</v>
      </c>
      <c r="N204" s="139" t="s">
        <v>41</v>
      </c>
      <c r="P204" s="140">
        <f>O204*H204</f>
        <v>0</v>
      </c>
      <c r="Q204" s="140">
        <v>8.9219999999999994E-2</v>
      </c>
      <c r="R204" s="140">
        <f>Q204*H204</f>
        <v>1.9628399999999999</v>
      </c>
      <c r="S204" s="140">
        <v>0</v>
      </c>
      <c r="T204" s="141">
        <f>S204*H204</f>
        <v>0</v>
      </c>
      <c r="AR204" s="142" t="s">
        <v>132</v>
      </c>
      <c r="AT204" s="142" t="s">
        <v>127</v>
      </c>
      <c r="AU204" s="142" t="s">
        <v>85</v>
      </c>
      <c r="AY204" s="16" t="s">
        <v>125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81</v>
      </c>
      <c r="BK204" s="143">
        <f>ROUND(I204*H204,2)</f>
        <v>0</v>
      </c>
      <c r="BL204" s="16" t="s">
        <v>132</v>
      </c>
      <c r="BM204" s="142" t="s">
        <v>276</v>
      </c>
    </row>
    <row r="205" spans="2:65" s="1" customFormat="1" ht="29.25">
      <c r="B205" s="31"/>
      <c r="D205" s="144" t="s">
        <v>134</v>
      </c>
      <c r="F205" s="145" t="s">
        <v>277</v>
      </c>
      <c r="I205" s="146"/>
      <c r="L205" s="31"/>
      <c r="M205" s="147"/>
      <c r="T205" s="55"/>
      <c r="AT205" s="16" t="s">
        <v>134</v>
      </c>
      <c r="AU205" s="16" t="s">
        <v>85</v>
      </c>
    </row>
    <row r="206" spans="2:65" s="12" customFormat="1" ht="11.25">
      <c r="B206" s="148"/>
      <c r="D206" s="144" t="s">
        <v>136</v>
      </c>
      <c r="E206" s="149" t="s">
        <v>1</v>
      </c>
      <c r="F206" s="150" t="s">
        <v>272</v>
      </c>
      <c r="H206" s="151">
        <v>22</v>
      </c>
      <c r="I206" s="152"/>
      <c r="L206" s="148"/>
      <c r="M206" s="153"/>
      <c r="T206" s="154"/>
      <c r="AT206" s="149" t="s">
        <v>136</v>
      </c>
      <c r="AU206" s="149" t="s">
        <v>85</v>
      </c>
      <c r="AV206" s="12" t="s">
        <v>85</v>
      </c>
      <c r="AW206" s="12" t="s">
        <v>30</v>
      </c>
      <c r="AX206" s="12" t="s">
        <v>81</v>
      </c>
      <c r="AY206" s="149" t="s">
        <v>125</v>
      </c>
    </row>
    <row r="207" spans="2:65" s="1" customFormat="1" ht="16.5" customHeight="1">
      <c r="B207" s="31"/>
      <c r="C207" s="162" t="s">
        <v>278</v>
      </c>
      <c r="D207" s="162" t="s">
        <v>182</v>
      </c>
      <c r="E207" s="163" t="s">
        <v>279</v>
      </c>
      <c r="F207" s="164" t="s">
        <v>280</v>
      </c>
      <c r="G207" s="165" t="s">
        <v>130</v>
      </c>
      <c r="H207" s="166">
        <v>22.66</v>
      </c>
      <c r="I207" s="167"/>
      <c r="J207" s="168">
        <f>ROUND(I207*H207,2)</f>
        <v>0</v>
      </c>
      <c r="K207" s="164" t="s">
        <v>131</v>
      </c>
      <c r="L207" s="169"/>
      <c r="M207" s="170" t="s">
        <v>1</v>
      </c>
      <c r="N207" s="171" t="s">
        <v>41</v>
      </c>
      <c r="P207" s="140">
        <f>O207*H207</f>
        <v>0</v>
      </c>
      <c r="Q207" s="140">
        <v>0.13100000000000001</v>
      </c>
      <c r="R207" s="140">
        <f>Q207*H207</f>
        <v>2.9684600000000003</v>
      </c>
      <c r="S207" s="140">
        <v>0</v>
      </c>
      <c r="T207" s="141">
        <f>S207*H207</f>
        <v>0</v>
      </c>
      <c r="AR207" s="142" t="s">
        <v>175</v>
      </c>
      <c r="AT207" s="142" t="s">
        <v>182</v>
      </c>
      <c r="AU207" s="142" t="s">
        <v>85</v>
      </c>
      <c r="AY207" s="16" t="s">
        <v>125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81</v>
      </c>
      <c r="BK207" s="143">
        <f>ROUND(I207*H207,2)</f>
        <v>0</v>
      </c>
      <c r="BL207" s="16" t="s">
        <v>132</v>
      </c>
      <c r="BM207" s="142" t="s">
        <v>281</v>
      </c>
    </row>
    <row r="208" spans="2:65" s="1" customFormat="1" ht="11.25">
      <c r="B208" s="31"/>
      <c r="D208" s="144" t="s">
        <v>134</v>
      </c>
      <c r="F208" s="145" t="s">
        <v>280</v>
      </c>
      <c r="I208" s="146"/>
      <c r="L208" s="31"/>
      <c r="M208" s="147"/>
      <c r="T208" s="55"/>
      <c r="AT208" s="16" t="s">
        <v>134</v>
      </c>
      <c r="AU208" s="16" t="s">
        <v>85</v>
      </c>
    </row>
    <row r="209" spans="2:65" s="12" customFormat="1" ht="11.25">
      <c r="B209" s="148"/>
      <c r="D209" s="144" t="s">
        <v>136</v>
      </c>
      <c r="F209" s="150" t="s">
        <v>282</v>
      </c>
      <c r="H209" s="151">
        <v>22.66</v>
      </c>
      <c r="I209" s="152"/>
      <c r="L209" s="148"/>
      <c r="M209" s="153"/>
      <c r="T209" s="154"/>
      <c r="AT209" s="149" t="s">
        <v>136</v>
      </c>
      <c r="AU209" s="149" t="s">
        <v>85</v>
      </c>
      <c r="AV209" s="12" t="s">
        <v>85</v>
      </c>
      <c r="AW209" s="12" t="s">
        <v>4</v>
      </c>
      <c r="AX209" s="12" t="s">
        <v>81</v>
      </c>
      <c r="AY209" s="149" t="s">
        <v>125</v>
      </c>
    </row>
    <row r="210" spans="2:65" s="11" customFormat="1" ht="22.9" customHeight="1">
      <c r="B210" s="119"/>
      <c r="D210" s="120" t="s">
        <v>75</v>
      </c>
      <c r="E210" s="129" t="s">
        <v>181</v>
      </c>
      <c r="F210" s="129" t="s">
        <v>283</v>
      </c>
      <c r="I210" s="122"/>
      <c r="J210" s="130">
        <f>BK210</f>
        <v>0</v>
      </c>
      <c r="L210" s="119"/>
      <c r="M210" s="124"/>
      <c r="P210" s="125">
        <f>SUM(P211:P231)</f>
        <v>0</v>
      </c>
      <c r="R210" s="125">
        <f>SUM(R211:R231)</f>
        <v>1.7178870000000002</v>
      </c>
      <c r="T210" s="126">
        <f>SUM(T211:T231)</f>
        <v>4.7070000000000007</v>
      </c>
      <c r="AR210" s="120" t="s">
        <v>81</v>
      </c>
      <c r="AT210" s="127" t="s">
        <v>75</v>
      </c>
      <c r="AU210" s="127" t="s">
        <v>81</v>
      </c>
      <c r="AY210" s="120" t="s">
        <v>125</v>
      </c>
      <c r="BK210" s="128">
        <f>SUM(BK211:BK231)</f>
        <v>0</v>
      </c>
    </row>
    <row r="211" spans="2:65" s="1" customFormat="1" ht="24.2" customHeight="1">
      <c r="B211" s="31"/>
      <c r="C211" s="131" t="s">
        <v>284</v>
      </c>
      <c r="D211" s="131" t="s">
        <v>127</v>
      </c>
      <c r="E211" s="132" t="s">
        <v>285</v>
      </c>
      <c r="F211" s="133" t="s">
        <v>286</v>
      </c>
      <c r="G211" s="134" t="s">
        <v>233</v>
      </c>
      <c r="H211" s="135">
        <v>2</v>
      </c>
      <c r="I211" s="136"/>
      <c r="J211" s="137">
        <f>ROUND(I211*H211,2)</f>
        <v>0</v>
      </c>
      <c r="K211" s="133" t="s">
        <v>1</v>
      </c>
      <c r="L211" s="31"/>
      <c r="M211" s="138" t="s">
        <v>1</v>
      </c>
      <c r="N211" s="139" t="s">
        <v>41</v>
      </c>
      <c r="P211" s="140">
        <f>O211*H211</f>
        <v>0</v>
      </c>
      <c r="Q211" s="140">
        <v>0.13600000000000001</v>
      </c>
      <c r="R211" s="140">
        <f>Q211*H211</f>
        <v>0.27200000000000002</v>
      </c>
      <c r="S211" s="140">
        <v>0</v>
      </c>
      <c r="T211" s="141">
        <f>S211*H211</f>
        <v>0</v>
      </c>
      <c r="AR211" s="142" t="s">
        <v>132</v>
      </c>
      <c r="AT211" s="142" t="s">
        <v>127</v>
      </c>
      <c r="AU211" s="142" t="s">
        <v>85</v>
      </c>
      <c r="AY211" s="16" t="s">
        <v>125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6" t="s">
        <v>81</v>
      </c>
      <c r="BK211" s="143">
        <f>ROUND(I211*H211,2)</f>
        <v>0</v>
      </c>
      <c r="BL211" s="16" t="s">
        <v>132</v>
      </c>
      <c r="BM211" s="142" t="s">
        <v>287</v>
      </c>
    </row>
    <row r="212" spans="2:65" s="1" customFormat="1" ht="11.25">
      <c r="B212" s="31"/>
      <c r="D212" s="144" t="s">
        <v>134</v>
      </c>
      <c r="F212" s="145" t="s">
        <v>288</v>
      </c>
      <c r="I212" s="146"/>
      <c r="L212" s="31"/>
      <c r="M212" s="147"/>
      <c r="T212" s="55"/>
      <c r="AT212" s="16" t="s">
        <v>134</v>
      </c>
      <c r="AU212" s="16" t="s">
        <v>85</v>
      </c>
    </row>
    <row r="213" spans="2:65" s="12" customFormat="1" ht="11.25">
      <c r="B213" s="148"/>
      <c r="D213" s="144" t="s">
        <v>136</v>
      </c>
      <c r="E213" s="149" t="s">
        <v>1</v>
      </c>
      <c r="F213" s="150" t="s">
        <v>289</v>
      </c>
      <c r="H213" s="151">
        <v>2</v>
      </c>
      <c r="I213" s="152"/>
      <c r="L213" s="148"/>
      <c r="M213" s="153"/>
      <c r="T213" s="154"/>
      <c r="AT213" s="149" t="s">
        <v>136</v>
      </c>
      <c r="AU213" s="149" t="s">
        <v>85</v>
      </c>
      <c r="AV213" s="12" t="s">
        <v>85</v>
      </c>
      <c r="AW213" s="12" t="s">
        <v>30</v>
      </c>
      <c r="AX213" s="12" t="s">
        <v>81</v>
      </c>
      <c r="AY213" s="149" t="s">
        <v>125</v>
      </c>
    </row>
    <row r="214" spans="2:65" s="1" customFormat="1" ht="16.5" customHeight="1">
      <c r="B214" s="31"/>
      <c r="C214" s="131" t="s">
        <v>290</v>
      </c>
      <c r="D214" s="131" t="s">
        <v>127</v>
      </c>
      <c r="E214" s="132" t="s">
        <v>291</v>
      </c>
      <c r="F214" s="133" t="s">
        <v>292</v>
      </c>
      <c r="G214" s="134" t="s">
        <v>233</v>
      </c>
      <c r="H214" s="135">
        <v>6</v>
      </c>
      <c r="I214" s="136"/>
      <c r="J214" s="137">
        <f>ROUND(I214*H214,2)</f>
        <v>0</v>
      </c>
      <c r="K214" s="133" t="s">
        <v>131</v>
      </c>
      <c r="L214" s="31"/>
      <c r="M214" s="138" t="s">
        <v>1</v>
      </c>
      <c r="N214" s="139" t="s">
        <v>41</v>
      </c>
      <c r="P214" s="140">
        <f>O214*H214</f>
        <v>0</v>
      </c>
      <c r="Q214" s="140">
        <v>3.0000000000000001E-3</v>
      </c>
      <c r="R214" s="140">
        <f>Q214*H214</f>
        <v>1.8000000000000002E-2</v>
      </c>
      <c r="S214" s="140">
        <v>0</v>
      </c>
      <c r="T214" s="141">
        <f>S214*H214</f>
        <v>0</v>
      </c>
      <c r="AR214" s="142" t="s">
        <v>132</v>
      </c>
      <c r="AT214" s="142" t="s">
        <v>127</v>
      </c>
      <c r="AU214" s="142" t="s">
        <v>85</v>
      </c>
      <c r="AY214" s="16" t="s">
        <v>125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6" t="s">
        <v>81</v>
      </c>
      <c r="BK214" s="143">
        <f>ROUND(I214*H214,2)</f>
        <v>0</v>
      </c>
      <c r="BL214" s="16" t="s">
        <v>132</v>
      </c>
      <c r="BM214" s="142" t="s">
        <v>293</v>
      </c>
    </row>
    <row r="215" spans="2:65" s="1" customFormat="1" ht="11.25">
      <c r="B215" s="31"/>
      <c r="D215" s="144" t="s">
        <v>134</v>
      </c>
      <c r="F215" s="145" t="s">
        <v>292</v>
      </c>
      <c r="I215" s="146"/>
      <c r="L215" s="31"/>
      <c r="M215" s="147"/>
      <c r="T215" s="55"/>
      <c r="AT215" s="16" t="s">
        <v>134</v>
      </c>
      <c r="AU215" s="16" t="s">
        <v>85</v>
      </c>
    </row>
    <row r="216" spans="2:65" s="1" customFormat="1" ht="16.5" customHeight="1">
      <c r="B216" s="31"/>
      <c r="C216" s="162" t="s">
        <v>294</v>
      </c>
      <c r="D216" s="162" t="s">
        <v>182</v>
      </c>
      <c r="E216" s="163" t="s">
        <v>295</v>
      </c>
      <c r="F216" s="164" t="s">
        <v>296</v>
      </c>
      <c r="G216" s="165" t="s">
        <v>233</v>
      </c>
      <c r="H216" s="166">
        <v>6</v>
      </c>
      <c r="I216" s="167"/>
      <c r="J216" s="168">
        <f>ROUND(I216*H216,2)</f>
        <v>0</v>
      </c>
      <c r="K216" s="164" t="s">
        <v>131</v>
      </c>
      <c r="L216" s="169"/>
      <c r="M216" s="170" t="s">
        <v>1</v>
      </c>
      <c r="N216" s="171" t="s">
        <v>41</v>
      </c>
      <c r="P216" s="140">
        <f>O216*H216</f>
        <v>0</v>
      </c>
      <c r="Q216" s="140">
        <v>6.1000000000000004E-3</v>
      </c>
      <c r="R216" s="140">
        <f>Q216*H216</f>
        <v>3.6600000000000001E-2</v>
      </c>
      <c r="S216" s="140">
        <v>0</v>
      </c>
      <c r="T216" s="141">
        <f>S216*H216</f>
        <v>0</v>
      </c>
      <c r="AR216" s="142" t="s">
        <v>175</v>
      </c>
      <c r="AT216" s="142" t="s">
        <v>182</v>
      </c>
      <c r="AU216" s="142" t="s">
        <v>85</v>
      </c>
      <c r="AY216" s="16" t="s">
        <v>125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6" t="s">
        <v>81</v>
      </c>
      <c r="BK216" s="143">
        <f>ROUND(I216*H216,2)</f>
        <v>0</v>
      </c>
      <c r="BL216" s="16" t="s">
        <v>132</v>
      </c>
      <c r="BM216" s="142" t="s">
        <v>297</v>
      </c>
    </row>
    <row r="217" spans="2:65" s="1" customFormat="1" ht="11.25">
      <c r="B217" s="31"/>
      <c r="D217" s="144" t="s">
        <v>134</v>
      </c>
      <c r="F217" s="145" t="s">
        <v>296</v>
      </c>
      <c r="I217" s="146"/>
      <c r="L217" s="31"/>
      <c r="M217" s="147"/>
      <c r="T217" s="55"/>
      <c r="AT217" s="16" t="s">
        <v>134</v>
      </c>
      <c r="AU217" s="16" t="s">
        <v>85</v>
      </c>
    </row>
    <row r="218" spans="2:65" s="1" customFormat="1" ht="21.75" customHeight="1">
      <c r="B218" s="31"/>
      <c r="C218" s="131" t="s">
        <v>298</v>
      </c>
      <c r="D218" s="131" t="s">
        <v>127</v>
      </c>
      <c r="E218" s="132" t="s">
        <v>299</v>
      </c>
      <c r="F218" s="133" t="s">
        <v>300</v>
      </c>
      <c r="G218" s="134" t="s">
        <v>226</v>
      </c>
      <c r="H218" s="135">
        <v>9.8000000000000007</v>
      </c>
      <c r="I218" s="136"/>
      <c r="J218" s="137">
        <f>ROUND(I218*H218,2)</f>
        <v>0</v>
      </c>
      <c r="K218" s="133" t="s">
        <v>131</v>
      </c>
      <c r="L218" s="31"/>
      <c r="M218" s="138" t="s">
        <v>1</v>
      </c>
      <c r="N218" s="139" t="s">
        <v>41</v>
      </c>
      <c r="P218" s="140">
        <f>O218*H218</f>
        <v>0</v>
      </c>
      <c r="Q218" s="140">
        <v>9.5990000000000006E-2</v>
      </c>
      <c r="R218" s="140">
        <f>Q218*H218</f>
        <v>0.94070200000000015</v>
      </c>
      <c r="S218" s="140">
        <v>0</v>
      </c>
      <c r="T218" s="141">
        <f>S218*H218</f>
        <v>0</v>
      </c>
      <c r="AR218" s="142" t="s">
        <v>132</v>
      </c>
      <c r="AT218" s="142" t="s">
        <v>127</v>
      </c>
      <c r="AU218" s="142" t="s">
        <v>85</v>
      </c>
      <c r="AY218" s="16" t="s">
        <v>125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6" t="s">
        <v>81</v>
      </c>
      <c r="BK218" s="143">
        <f>ROUND(I218*H218,2)</f>
        <v>0</v>
      </c>
      <c r="BL218" s="16" t="s">
        <v>132</v>
      </c>
      <c r="BM218" s="142" t="s">
        <v>301</v>
      </c>
    </row>
    <row r="219" spans="2:65" s="1" customFormat="1" ht="19.5">
      <c r="B219" s="31"/>
      <c r="D219" s="144" t="s">
        <v>134</v>
      </c>
      <c r="F219" s="145" t="s">
        <v>302</v>
      </c>
      <c r="I219" s="146"/>
      <c r="L219" s="31"/>
      <c r="M219" s="147"/>
      <c r="T219" s="55"/>
      <c r="AT219" s="16" t="s">
        <v>134</v>
      </c>
      <c r="AU219" s="16" t="s">
        <v>85</v>
      </c>
    </row>
    <row r="220" spans="2:65" s="12" customFormat="1" ht="11.25">
      <c r="B220" s="148"/>
      <c r="D220" s="144" t="s">
        <v>136</v>
      </c>
      <c r="E220" s="149" t="s">
        <v>1</v>
      </c>
      <c r="F220" s="150" t="s">
        <v>303</v>
      </c>
      <c r="H220" s="151">
        <v>9.8000000000000007</v>
      </c>
      <c r="I220" s="152"/>
      <c r="L220" s="148"/>
      <c r="M220" s="153"/>
      <c r="T220" s="154"/>
      <c r="AT220" s="149" t="s">
        <v>136</v>
      </c>
      <c r="AU220" s="149" t="s">
        <v>85</v>
      </c>
      <c r="AV220" s="12" t="s">
        <v>85</v>
      </c>
      <c r="AW220" s="12" t="s">
        <v>30</v>
      </c>
      <c r="AX220" s="12" t="s">
        <v>81</v>
      </c>
      <c r="AY220" s="149" t="s">
        <v>125</v>
      </c>
    </row>
    <row r="221" spans="2:65" s="1" customFormat="1" ht="16.5" customHeight="1">
      <c r="B221" s="31"/>
      <c r="C221" s="162" t="s">
        <v>304</v>
      </c>
      <c r="D221" s="162" t="s">
        <v>182</v>
      </c>
      <c r="E221" s="163" t="s">
        <v>305</v>
      </c>
      <c r="F221" s="164" t="s">
        <v>306</v>
      </c>
      <c r="G221" s="165" t="s">
        <v>226</v>
      </c>
      <c r="H221" s="166">
        <v>9.9960000000000004</v>
      </c>
      <c r="I221" s="167"/>
      <c r="J221" s="168">
        <f>ROUND(I221*H221,2)</f>
        <v>0</v>
      </c>
      <c r="K221" s="164" t="s">
        <v>131</v>
      </c>
      <c r="L221" s="169"/>
      <c r="M221" s="170" t="s">
        <v>1</v>
      </c>
      <c r="N221" s="171" t="s">
        <v>41</v>
      </c>
      <c r="P221" s="140">
        <f>O221*H221</f>
        <v>0</v>
      </c>
      <c r="Q221" s="140">
        <v>4.4999999999999998E-2</v>
      </c>
      <c r="R221" s="140">
        <f>Q221*H221</f>
        <v>0.44982</v>
      </c>
      <c r="S221" s="140">
        <v>0</v>
      </c>
      <c r="T221" s="141">
        <f>S221*H221</f>
        <v>0</v>
      </c>
      <c r="AR221" s="142" t="s">
        <v>175</v>
      </c>
      <c r="AT221" s="142" t="s">
        <v>182</v>
      </c>
      <c r="AU221" s="142" t="s">
        <v>85</v>
      </c>
      <c r="AY221" s="16" t="s">
        <v>125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6" t="s">
        <v>81</v>
      </c>
      <c r="BK221" s="143">
        <f>ROUND(I221*H221,2)</f>
        <v>0</v>
      </c>
      <c r="BL221" s="16" t="s">
        <v>132</v>
      </c>
      <c r="BM221" s="142" t="s">
        <v>307</v>
      </c>
    </row>
    <row r="222" spans="2:65" s="1" customFormat="1" ht="11.25">
      <c r="B222" s="31"/>
      <c r="D222" s="144" t="s">
        <v>134</v>
      </c>
      <c r="F222" s="145" t="s">
        <v>306</v>
      </c>
      <c r="I222" s="146"/>
      <c r="L222" s="31"/>
      <c r="M222" s="147"/>
      <c r="T222" s="55"/>
      <c r="AT222" s="16" t="s">
        <v>134</v>
      </c>
      <c r="AU222" s="16" t="s">
        <v>85</v>
      </c>
    </row>
    <row r="223" spans="2:65" s="12" customFormat="1" ht="11.25">
      <c r="B223" s="148"/>
      <c r="D223" s="144" t="s">
        <v>136</v>
      </c>
      <c r="F223" s="150" t="s">
        <v>308</v>
      </c>
      <c r="H223" s="151">
        <v>9.9960000000000004</v>
      </c>
      <c r="I223" s="152"/>
      <c r="L223" s="148"/>
      <c r="M223" s="153"/>
      <c r="T223" s="154"/>
      <c r="AT223" s="149" t="s">
        <v>136</v>
      </c>
      <c r="AU223" s="149" t="s">
        <v>85</v>
      </c>
      <c r="AV223" s="12" t="s">
        <v>85</v>
      </c>
      <c r="AW223" s="12" t="s">
        <v>4</v>
      </c>
      <c r="AX223" s="12" t="s">
        <v>81</v>
      </c>
      <c r="AY223" s="149" t="s">
        <v>125</v>
      </c>
    </row>
    <row r="224" spans="2:65" s="1" customFormat="1" ht="16.5" customHeight="1">
      <c r="B224" s="31"/>
      <c r="C224" s="131" t="s">
        <v>309</v>
      </c>
      <c r="D224" s="131" t="s">
        <v>127</v>
      </c>
      <c r="E224" s="132" t="s">
        <v>310</v>
      </c>
      <c r="F224" s="133" t="s">
        <v>311</v>
      </c>
      <c r="G224" s="134" t="s">
        <v>226</v>
      </c>
      <c r="H224" s="135">
        <v>37.5</v>
      </c>
      <c r="I224" s="136"/>
      <c r="J224" s="137">
        <f>ROUND(I224*H224,2)</f>
        <v>0</v>
      </c>
      <c r="K224" s="133" t="s">
        <v>131</v>
      </c>
      <c r="L224" s="31"/>
      <c r="M224" s="138" t="s">
        <v>1</v>
      </c>
      <c r="N224" s="139" t="s">
        <v>41</v>
      </c>
      <c r="P224" s="140">
        <f>O224*H224</f>
        <v>0</v>
      </c>
      <c r="Q224" s="140">
        <v>0</v>
      </c>
      <c r="R224" s="140">
        <f>Q224*H224</f>
        <v>0</v>
      </c>
      <c r="S224" s="140">
        <v>0.112</v>
      </c>
      <c r="T224" s="141">
        <f>S224*H224</f>
        <v>4.2</v>
      </c>
      <c r="AR224" s="142" t="s">
        <v>132</v>
      </c>
      <c r="AT224" s="142" t="s">
        <v>127</v>
      </c>
      <c r="AU224" s="142" t="s">
        <v>85</v>
      </c>
      <c r="AY224" s="16" t="s">
        <v>125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6" t="s">
        <v>81</v>
      </c>
      <c r="BK224" s="143">
        <f>ROUND(I224*H224,2)</f>
        <v>0</v>
      </c>
      <c r="BL224" s="16" t="s">
        <v>132</v>
      </c>
      <c r="BM224" s="142" t="s">
        <v>312</v>
      </c>
    </row>
    <row r="225" spans="2:65" s="1" customFormat="1" ht="11.25">
      <c r="B225" s="31"/>
      <c r="D225" s="144" t="s">
        <v>134</v>
      </c>
      <c r="F225" s="145" t="s">
        <v>313</v>
      </c>
      <c r="I225" s="146"/>
      <c r="L225" s="31"/>
      <c r="M225" s="147"/>
      <c r="T225" s="55"/>
      <c r="AT225" s="16" t="s">
        <v>134</v>
      </c>
      <c r="AU225" s="16" t="s">
        <v>85</v>
      </c>
    </row>
    <row r="226" spans="2:65" s="12" customFormat="1" ht="11.25">
      <c r="B226" s="148"/>
      <c r="D226" s="144" t="s">
        <v>136</v>
      </c>
      <c r="E226" s="149" t="s">
        <v>1</v>
      </c>
      <c r="F226" s="150" t="s">
        <v>314</v>
      </c>
      <c r="H226" s="151">
        <v>37.5</v>
      </c>
      <c r="I226" s="152"/>
      <c r="L226" s="148"/>
      <c r="M226" s="153"/>
      <c r="T226" s="154"/>
      <c r="AT226" s="149" t="s">
        <v>136</v>
      </c>
      <c r="AU226" s="149" t="s">
        <v>85</v>
      </c>
      <c r="AV226" s="12" t="s">
        <v>85</v>
      </c>
      <c r="AW226" s="12" t="s">
        <v>30</v>
      </c>
      <c r="AX226" s="12" t="s">
        <v>81</v>
      </c>
      <c r="AY226" s="149" t="s">
        <v>125</v>
      </c>
    </row>
    <row r="227" spans="2:65" s="1" customFormat="1" ht="16.5" customHeight="1">
      <c r="B227" s="31"/>
      <c r="C227" s="131" t="s">
        <v>315</v>
      </c>
      <c r="D227" s="131" t="s">
        <v>127</v>
      </c>
      <c r="E227" s="132" t="s">
        <v>316</v>
      </c>
      <c r="F227" s="133" t="s">
        <v>317</v>
      </c>
      <c r="G227" s="134" t="s">
        <v>226</v>
      </c>
      <c r="H227" s="135">
        <v>6</v>
      </c>
      <c r="I227" s="136"/>
      <c r="J227" s="137">
        <f>ROUND(I227*H227,2)</f>
        <v>0</v>
      </c>
      <c r="K227" s="133" t="s">
        <v>131</v>
      </c>
      <c r="L227" s="31"/>
      <c r="M227" s="138" t="s">
        <v>1</v>
      </c>
      <c r="N227" s="139" t="s">
        <v>41</v>
      </c>
      <c r="P227" s="140">
        <f>O227*H227</f>
        <v>0</v>
      </c>
      <c r="Q227" s="140">
        <v>0</v>
      </c>
      <c r="R227" s="140">
        <f>Q227*H227</f>
        <v>0</v>
      </c>
      <c r="S227" s="140">
        <v>2.5000000000000001E-2</v>
      </c>
      <c r="T227" s="141">
        <f>S227*H227</f>
        <v>0.15000000000000002</v>
      </c>
      <c r="AR227" s="142" t="s">
        <v>132</v>
      </c>
      <c r="AT227" s="142" t="s">
        <v>127</v>
      </c>
      <c r="AU227" s="142" t="s">
        <v>85</v>
      </c>
      <c r="AY227" s="16" t="s">
        <v>125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6" t="s">
        <v>81</v>
      </c>
      <c r="BK227" s="143">
        <f>ROUND(I227*H227,2)</f>
        <v>0</v>
      </c>
      <c r="BL227" s="16" t="s">
        <v>132</v>
      </c>
      <c r="BM227" s="142" t="s">
        <v>318</v>
      </c>
    </row>
    <row r="228" spans="2:65" s="1" customFormat="1" ht="29.25">
      <c r="B228" s="31"/>
      <c r="D228" s="144" t="s">
        <v>134</v>
      </c>
      <c r="F228" s="145" t="s">
        <v>319</v>
      </c>
      <c r="I228" s="146"/>
      <c r="L228" s="31"/>
      <c r="M228" s="147"/>
      <c r="T228" s="55"/>
      <c r="AT228" s="16" t="s">
        <v>134</v>
      </c>
      <c r="AU228" s="16" t="s">
        <v>85</v>
      </c>
    </row>
    <row r="229" spans="2:65" s="1" customFormat="1" ht="16.5" customHeight="1">
      <c r="B229" s="31"/>
      <c r="C229" s="131" t="s">
        <v>320</v>
      </c>
      <c r="D229" s="131" t="s">
        <v>127</v>
      </c>
      <c r="E229" s="132" t="s">
        <v>321</v>
      </c>
      <c r="F229" s="133" t="s">
        <v>322</v>
      </c>
      <c r="G229" s="134" t="s">
        <v>226</v>
      </c>
      <c r="H229" s="135">
        <v>8.5</v>
      </c>
      <c r="I229" s="136"/>
      <c r="J229" s="137">
        <f>ROUND(I229*H229,2)</f>
        <v>0</v>
      </c>
      <c r="K229" s="133" t="s">
        <v>131</v>
      </c>
      <c r="L229" s="31"/>
      <c r="M229" s="138" t="s">
        <v>1</v>
      </c>
      <c r="N229" s="139" t="s">
        <v>41</v>
      </c>
      <c r="P229" s="140">
        <f>O229*H229</f>
        <v>0</v>
      </c>
      <c r="Q229" s="140">
        <v>9.0000000000000006E-5</v>
      </c>
      <c r="R229" s="140">
        <f>Q229*H229</f>
        <v>7.6500000000000005E-4</v>
      </c>
      <c r="S229" s="140">
        <v>4.2000000000000003E-2</v>
      </c>
      <c r="T229" s="141">
        <f>S229*H229</f>
        <v>0.35700000000000004</v>
      </c>
      <c r="AR229" s="142" t="s">
        <v>132</v>
      </c>
      <c r="AT229" s="142" t="s">
        <v>127</v>
      </c>
      <c r="AU229" s="142" t="s">
        <v>85</v>
      </c>
      <c r="AY229" s="16" t="s">
        <v>125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6" t="s">
        <v>81</v>
      </c>
      <c r="BK229" s="143">
        <f>ROUND(I229*H229,2)</f>
        <v>0</v>
      </c>
      <c r="BL229" s="16" t="s">
        <v>132</v>
      </c>
      <c r="BM229" s="142" t="s">
        <v>323</v>
      </c>
    </row>
    <row r="230" spans="2:65" s="1" customFormat="1" ht="29.25">
      <c r="B230" s="31"/>
      <c r="D230" s="144" t="s">
        <v>134</v>
      </c>
      <c r="F230" s="145" t="s">
        <v>324</v>
      </c>
      <c r="I230" s="146"/>
      <c r="L230" s="31"/>
      <c r="M230" s="147"/>
      <c r="T230" s="55"/>
      <c r="AT230" s="16" t="s">
        <v>134</v>
      </c>
      <c r="AU230" s="16" t="s">
        <v>85</v>
      </c>
    </row>
    <row r="231" spans="2:65" s="12" customFormat="1" ht="11.25">
      <c r="B231" s="148"/>
      <c r="D231" s="144" t="s">
        <v>136</v>
      </c>
      <c r="E231" s="149" t="s">
        <v>1</v>
      </c>
      <c r="F231" s="150" t="s">
        <v>325</v>
      </c>
      <c r="H231" s="151">
        <v>8.5</v>
      </c>
      <c r="I231" s="152"/>
      <c r="L231" s="148"/>
      <c r="M231" s="153"/>
      <c r="T231" s="154"/>
      <c r="AT231" s="149" t="s">
        <v>136</v>
      </c>
      <c r="AU231" s="149" t="s">
        <v>85</v>
      </c>
      <c r="AV231" s="12" t="s">
        <v>85</v>
      </c>
      <c r="AW231" s="12" t="s">
        <v>30</v>
      </c>
      <c r="AX231" s="12" t="s">
        <v>81</v>
      </c>
      <c r="AY231" s="149" t="s">
        <v>125</v>
      </c>
    </row>
    <row r="232" spans="2:65" s="11" customFormat="1" ht="22.9" customHeight="1">
      <c r="B232" s="119"/>
      <c r="D232" s="120" t="s">
        <v>75</v>
      </c>
      <c r="E232" s="129" t="s">
        <v>326</v>
      </c>
      <c r="F232" s="129" t="s">
        <v>327</v>
      </c>
      <c r="I232" s="122"/>
      <c r="J232" s="130">
        <f>BK232</f>
        <v>0</v>
      </c>
      <c r="L232" s="119"/>
      <c r="M232" s="124"/>
      <c r="P232" s="125">
        <f>SUM(P233:P247)</f>
        <v>0</v>
      </c>
      <c r="R232" s="125">
        <f>SUM(R233:R247)</f>
        <v>15.36</v>
      </c>
      <c r="T232" s="126">
        <f>SUM(T233:T247)</f>
        <v>0</v>
      </c>
      <c r="AR232" s="120" t="s">
        <v>81</v>
      </c>
      <c r="AT232" s="127" t="s">
        <v>75</v>
      </c>
      <c r="AU232" s="127" t="s">
        <v>81</v>
      </c>
      <c r="AY232" s="120" t="s">
        <v>125</v>
      </c>
      <c r="BK232" s="128">
        <f>SUM(BK233:BK247)</f>
        <v>0</v>
      </c>
    </row>
    <row r="233" spans="2:65" s="1" customFormat="1" ht="21.75" customHeight="1">
      <c r="B233" s="31"/>
      <c r="C233" s="131" t="s">
        <v>328</v>
      </c>
      <c r="D233" s="131" t="s">
        <v>127</v>
      </c>
      <c r="E233" s="132" t="s">
        <v>329</v>
      </c>
      <c r="F233" s="133" t="s">
        <v>330</v>
      </c>
      <c r="G233" s="134" t="s">
        <v>171</v>
      </c>
      <c r="H233" s="135">
        <v>8.42</v>
      </c>
      <c r="I233" s="136"/>
      <c r="J233" s="137">
        <f>ROUND(I233*H233,2)</f>
        <v>0</v>
      </c>
      <c r="K233" s="133" t="s">
        <v>131</v>
      </c>
      <c r="L233" s="31"/>
      <c r="M233" s="138" t="s">
        <v>1</v>
      </c>
      <c r="N233" s="139" t="s">
        <v>41</v>
      </c>
      <c r="P233" s="140">
        <f>O233*H233</f>
        <v>0</v>
      </c>
      <c r="Q233" s="140">
        <v>0</v>
      </c>
      <c r="R233" s="140">
        <f>Q233*H233</f>
        <v>0</v>
      </c>
      <c r="S233" s="140">
        <v>0</v>
      </c>
      <c r="T233" s="141">
        <f>S233*H233</f>
        <v>0</v>
      </c>
      <c r="AR233" s="142" t="s">
        <v>132</v>
      </c>
      <c r="AT233" s="142" t="s">
        <v>127</v>
      </c>
      <c r="AU233" s="142" t="s">
        <v>85</v>
      </c>
      <c r="AY233" s="16" t="s">
        <v>125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6" t="s">
        <v>81</v>
      </c>
      <c r="BK233" s="143">
        <f>ROUND(I233*H233,2)</f>
        <v>0</v>
      </c>
      <c r="BL233" s="16" t="s">
        <v>132</v>
      </c>
      <c r="BM233" s="142" t="s">
        <v>331</v>
      </c>
    </row>
    <row r="234" spans="2:65" s="1" customFormat="1" ht="11.25">
      <c r="B234" s="31"/>
      <c r="D234" s="144" t="s">
        <v>134</v>
      </c>
      <c r="F234" s="145" t="s">
        <v>332</v>
      </c>
      <c r="I234" s="146"/>
      <c r="L234" s="31"/>
      <c r="M234" s="147"/>
      <c r="T234" s="55"/>
      <c r="AT234" s="16" t="s">
        <v>134</v>
      </c>
      <c r="AU234" s="16" t="s">
        <v>85</v>
      </c>
    </row>
    <row r="235" spans="2:65" s="1" customFormat="1" ht="16.5" customHeight="1">
      <c r="B235" s="31"/>
      <c r="C235" s="131" t="s">
        <v>333</v>
      </c>
      <c r="D235" s="131" t="s">
        <v>127</v>
      </c>
      <c r="E235" s="132" t="s">
        <v>334</v>
      </c>
      <c r="F235" s="133" t="s">
        <v>335</v>
      </c>
      <c r="G235" s="134" t="s">
        <v>171</v>
      </c>
      <c r="H235" s="135">
        <v>159.97999999999999</v>
      </c>
      <c r="I235" s="136"/>
      <c r="J235" s="137">
        <f>ROUND(I235*H235,2)</f>
        <v>0</v>
      </c>
      <c r="K235" s="133" t="s">
        <v>131</v>
      </c>
      <c r="L235" s="31"/>
      <c r="M235" s="138" t="s">
        <v>1</v>
      </c>
      <c r="N235" s="139" t="s">
        <v>41</v>
      </c>
      <c r="P235" s="140">
        <f>O235*H235</f>
        <v>0</v>
      </c>
      <c r="Q235" s="140">
        <v>0</v>
      </c>
      <c r="R235" s="140">
        <f>Q235*H235</f>
        <v>0</v>
      </c>
      <c r="S235" s="140">
        <v>0</v>
      </c>
      <c r="T235" s="141">
        <f>S235*H235</f>
        <v>0</v>
      </c>
      <c r="AR235" s="142" t="s">
        <v>132</v>
      </c>
      <c r="AT235" s="142" t="s">
        <v>127</v>
      </c>
      <c r="AU235" s="142" t="s">
        <v>85</v>
      </c>
      <c r="AY235" s="16" t="s">
        <v>125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6" t="s">
        <v>81</v>
      </c>
      <c r="BK235" s="143">
        <f>ROUND(I235*H235,2)</f>
        <v>0</v>
      </c>
      <c r="BL235" s="16" t="s">
        <v>132</v>
      </c>
      <c r="BM235" s="142" t="s">
        <v>336</v>
      </c>
    </row>
    <row r="236" spans="2:65" s="1" customFormat="1" ht="19.5">
      <c r="B236" s="31"/>
      <c r="D236" s="144" t="s">
        <v>134</v>
      </c>
      <c r="F236" s="145" t="s">
        <v>337</v>
      </c>
      <c r="I236" s="146"/>
      <c r="L236" s="31"/>
      <c r="M236" s="147"/>
      <c r="T236" s="55"/>
      <c r="AT236" s="16" t="s">
        <v>134</v>
      </c>
      <c r="AU236" s="16" t="s">
        <v>85</v>
      </c>
    </row>
    <row r="237" spans="2:65" s="12" customFormat="1" ht="11.25">
      <c r="B237" s="148"/>
      <c r="D237" s="144" t="s">
        <v>136</v>
      </c>
      <c r="F237" s="150" t="s">
        <v>338</v>
      </c>
      <c r="H237" s="151">
        <v>159.97999999999999</v>
      </c>
      <c r="I237" s="152"/>
      <c r="L237" s="148"/>
      <c r="M237" s="153"/>
      <c r="T237" s="154"/>
      <c r="AT237" s="149" t="s">
        <v>136</v>
      </c>
      <c r="AU237" s="149" t="s">
        <v>85</v>
      </c>
      <c r="AV237" s="12" t="s">
        <v>85</v>
      </c>
      <c r="AW237" s="12" t="s">
        <v>4</v>
      </c>
      <c r="AX237" s="12" t="s">
        <v>81</v>
      </c>
      <c r="AY237" s="149" t="s">
        <v>125</v>
      </c>
    </row>
    <row r="238" spans="2:65" s="1" customFormat="1" ht="24.2" customHeight="1">
      <c r="B238" s="31"/>
      <c r="C238" s="131" t="s">
        <v>339</v>
      </c>
      <c r="D238" s="131" t="s">
        <v>127</v>
      </c>
      <c r="E238" s="132" t="s">
        <v>340</v>
      </c>
      <c r="F238" s="133" t="s">
        <v>341</v>
      </c>
      <c r="G238" s="134" t="s">
        <v>171</v>
      </c>
      <c r="H238" s="135">
        <v>3.7</v>
      </c>
      <c r="I238" s="136"/>
      <c r="J238" s="137">
        <f>ROUND(I238*H238,2)</f>
        <v>0</v>
      </c>
      <c r="K238" s="133" t="s">
        <v>131</v>
      </c>
      <c r="L238" s="31"/>
      <c r="M238" s="138" t="s">
        <v>1</v>
      </c>
      <c r="N238" s="139" t="s">
        <v>41</v>
      </c>
      <c r="P238" s="140">
        <f>O238*H238</f>
        <v>0</v>
      </c>
      <c r="Q238" s="140">
        <v>0</v>
      </c>
      <c r="R238" s="140">
        <f>Q238*H238</f>
        <v>0</v>
      </c>
      <c r="S238" s="140">
        <v>0</v>
      </c>
      <c r="T238" s="141">
        <f>S238*H238</f>
        <v>0</v>
      </c>
      <c r="AR238" s="142" t="s">
        <v>132</v>
      </c>
      <c r="AT238" s="142" t="s">
        <v>127</v>
      </c>
      <c r="AU238" s="142" t="s">
        <v>85</v>
      </c>
      <c r="AY238" s="16" t="s">
        <v>125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6" t="s">
        <v>81</v>
      </c>
      <c r="BK238" s="143">
        <f>ROUND(I238*H238,2)</f>
        <v>0</v>
      </c>
      <c r="BL238" s="16" t="s">
        <v>132</v>
      </c>
      <c r="BM238" s="142" t="s">
        <v>342</v>
      </c>
    </row>
    <row r="239" spans="2:65" s="1" customFormat="1" ht="19.5">
      <c r="B239" s="31"/>
      <c r="D239" s="144" t="s">
        <v>134</v>
      </c>
      <c r="F239" s="145" t="s">
        <v>343</v>
      </c>
      <c r="I239" s="146"/>
      <c r="L239" s="31"/>
      <c r="M239" s="147"/>
      <c r="T239" s="55"/>
      <c r="AT239" s="16" t="s">
        <v>134</v>
      </c>
      <c r="AU239" s="16" t="s">
        <v>85</v>
      </c>
    </row>
    <row r="240" spans="2:65" s="1" customFormat="1" ht="16.5" customHeight="1">
      <c r="B240" s="31"/>
      <c r="C240" s="162" t="s">
        <v>344</v>
      </c>
      <c r="D240" s="162" t="s">
        <v>182</v>
      </c>
      <c r="E240" s="163" t="s">
        <v>345</v>
      </c>
      <c r="F240" s="164" t="s">
        <v>346</v>
      </c>
      <c r="G240" s="165" t="s">
        <v>171</v>
      </c>
      <c r="H240" s="166">
        <v>15.36</v>
      </c>
      <c r="I240" s="167"/>
      <c r="J240" s="168">
        <f>ROUND(I240*H240,2)</f>
        <v>0</v>
      </c>
      <c r="K240" s="164" t="s">
        <v>131</v>
      </c>
      <c r="L240" s="169"/>
      <c r="M240" s="170" t="s">
        <v>1</v>
      </c>
      <c r="N240" s="171" t="s">
        <v>41</v>
      </c>
      <c r="P240" s="140">
        <f>O240*H240</f>
        <v>0</v>
      </c>
      <c r="Q240" s="140">
        <v>1</v>
      </c>
      <c r="R240" s="140">
        <f>Q240*H240</f>
        <v>15.36</v>
      </c>
      <c r="S240" s="140">
        <v>0</v>
      </c>
      <c r="T240" s="141">
        <f>S240*H240</f>
        <v>0</v>
      </c>
      <c r="AR240" s="142" t="s">
        <v>175</v>
      </c>
      <c r="AT240" s="142" t="s">
        <v>182</v>
      </c>
      <c r="AU240" s="142" t="s">
        <v>85</v>
      </c>
      <c r="AY240" s="16" t="s">
        <v>125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6" t="s">
        <v>81</v>
      </c>
      <c r="BK240" s="143">
        <f>ROUND(I240*H240,2)</f>
        <v>0</v>
      </c>
      <c r="BL240" s="16" t="s">
        <v>132</v>
      </c>
      <c r="BM240" s="142" t="s">
        <v>347</v>
      </c>
    </row>
    <row r="241" spans="2:65" s="1" customFormat="1" ht="11.25">
      <c r="B241" s="31"/>
      <c r="D241" s="144" t="s">
        <v>134</v>
      </c>
      <c r="F241" s="145" t="s">
        <v>346</v>
      </c>
      <c r="I241" s="146"/>
      <c r="L241" s="31"/>
      <c r="M241" s="147"/>
      <c r="T241" s="55"/>
      <c r="AT241" s="16" t="s">
        <v>134</v>
      </c>
      <c r="AU241" s="16" t="s">
        <v>85</v>
      </c>
    </row>
    <row r="242" spans="2:65" s="12" customFormat="1" ht="11.25">
      <c r="B242" s="148"/>
      <c r="D242" s="144" t="s">
        <v>136</v>
      </c>
      <c r="E242" s="149" t="s">
        <v>1</v>
      </c>
      <c r="F242" s="150" t="s">
        <v>348</v>
      </c>
      <c r="H242" s="151">
        <v>15.36</v>
      </c>
      <c r="I242" s="152"/>
      <c r="L242" s="148"/>
      <c r="M242" s="153"/>
      <c r="T242" s="154"/>
      <c r="AT242" s="149" t="s">
        <v>136</v>
      </c>
      <c r="AU242" s="149" t="s">
        <v>85</v>
      </c>
      <c r="AV242" s="12" t="s">
        <v>85</v>
      </c>
      <c r="AW242" s="12" t="s">
        <v>30</v>
      </c>
      <c r="AX242" s="12" t="s">
        <v>81</v>
      </c>
      <c r="AY242" s="149" t="s">
        <v>125</v>
      </c>
    </row>
    <row r="243" spans="2:65" s="1" customFormat="1" ht="24.2" customHeight="1">
      <c r="B243" s="31"/>
      <c r="C243" s="131" t="s">
        <v>349</v>
      </c>
      <c r="D243" s="131" t="s">
        <v>127</v>
      </c>
      <c r="E243" s="132" t="s">
        <v>350</v>
      </c>
      <c r="F243" s="133" t="s">
        <v>351</v>
      </c>
      <c r="G243" s="134" t="s">
        <v>171</v>
      </c>
      <c r="H243" s="135">
        <v>4.72</v>
      </c>
      <c r="I243" s="136"/>
      <c r="J243" s="137">
        <f>ROUND(I243*H243,2)</f>
        <v>0</v>
      </c>
      <c r="K243" s="133" t="s">
        <v>131</v>
      </c>
      <c r="L243" s="31"/>
      <c r="M243" s="138" t="s">
        <v>1</v>
      </c>
      <c r="N243" s="139" t="s">
        <v>41</v>
      </c>
      <c r="P243" s="140">
        <f>O243*H243</f>
        <v>0</v>
      </c>
      <c r="Q243" s="140">
        <v>0</v>
      </c>
      <c r="R243" s="140">
        <f>Q243*H243</f>
        <v>0</v>
      </c>
      <c r="S243" s="140">
        <v>0</v>
      </c>
      <c r="T243" s="141">
        <f>S243*H243</f>
        <v>0</v>
      </c>
      <c r="AR243" s="142" t="s">
        <v>132</v>
      </c>
      <c r="AT243" s="142" t="s">
        <v>127</v>
      </c>
      <c r="AU243" s="142" t="s">
        <v>85</v>
      </c>
      <c r="AY243" s="16" t="s">
        <v>125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6" t="s">
        <v>81</v>
      </c>
      <c r="BK243" s="143">
        <f>ROUND(I243*H243,2)</f>
        <v>0</v>
      </c>
      <c r="BL243" s="16" t="s">
        <v>132</v>
      </c>
      <c r="BM243" s="142" t="s">
        <v>352</v>
      </c>
    </row>
    <row r="244" spans="2:65" s="1" customFormat="1" ht="19.5">
      <c r="B244" s="31"/>
      <c r="D244" s="144" t="s">
        <v>134</v>
      </c>
      <c r="F244" s="145" t="s">
        <v>353</v>
      </c>
      <c r="I244" s="146"/>
      <c r="L244" s="31"/>
      <c r="M244" s="147"/>
      <c r="T244" s="55"/>
      <c r="AT244" s="16" t="s">
        <v>134</v>
      </c>
      <c r="AU244" s="16" t="s">
        <v>85</v>
      </c>
    </row>
    <row r="245" spans="2:65" s="12" customFormat="1" ht="11.25">
      <c r="B245" s="148"/>
      <c r="D245" s="144" t="s">
        <v>136</v>
      </c>
      <c r="E245" s="149" t="s">
        <v>1</v>
      </c>
      <c r="F245" s="150" t="s">
        <v>354</v>
      </c>
      <c r="H245" s="151">
        <v>4.72</v>
      </c>
      <c r="I245" s="152"/>
      <c r="L245" s="148"/>
      <c r="M245" s="153"/>
      <c r="T245" s="154"/>
      <c r="AT245" s="149" t="s">
        <v>136</v>
      </c>
      <c r="AU245" s="149" t="s">
        <v>85</v>
      </c>
      <c r="AV245" s="12" t="s">
        <v>85</v>
      </c>
      <c r="AW245" s="12" t="s">
        <v>30</v>
      </c>
      <c r="AX245" s="12" t="s">
        <v>81</v>
      </c>
      <c r="AY245" s="149" t="s">
        <v>125</v>
      </c>
    </row>
    <row r="246" spans="2:65" s="1" customFormat="1" ht="16.5" customHeight="1">
      <c r="B246" s="31"/>
      <c r="C246" s="131" t="s">
        <v>355</v>
      </c>
      <c r="D246" s="131" t="s">
        <v>127</v>
      </c>
      <c r="E246" s="132" t="s">
        <v>356</v>
      </c>
      <c r="F246" s="133" t="s">
        <v>357</v>
      </c>
      <c r="G246" s="134" t="s">
        <v>171</v>
      </c>
      <c r="H246" s="135">
        <v>8.42</v>
      </c>
      <c r="I246" s="136"/>
      <c r="J246" s="137">
        <f>ROUND(I246*H246,2)</f>
        <v>0</v>
      </c>
      <c r="K246" s="133" t="s">
        <v>131</v>
      </c>
      <c r="L246" s="31"/>
      <c r="M246" s="138" t="s">
        <v>1</v>
      </c>
      <c r="N246" s="139" t="s">
        <v>41</v>
      </c>
      <c r="P246" s="140">
        <f>O246*H246</f>
        <v>0</v>
      </c>
      <c r="Q246" s="140">
        <v>0</v>
      </c>
      <c r="R246" s="140">
        <f>Q246*H246</f>
        <v>0</v>
      </c>
      <c r="S246" s="140">
        <v>0</v>
      </c>
      <c r="T246" s="141">
        <f>S246*H246</f>
        <v>0</v>
      </c>
      <c r="AR246" s="142" t="s">
        <v>132</v>
      </c>
      <c r="AT246" s="142" t="s">
        <v>127</v>
      </c>
      <c r="AU246" s="142" t="s">
        <v>85</v>
      </c>
      <c r="AY246" s="16" t="s">
        <v>125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6" t="s">
        <v>81</v>
      </c>
      <c r="BK246" s="143">
        <f>ROUND(I246*H246,2)</f>
        <v>0</v>
      </c>
      <c r="BL246" s="16" t="s">
        <v>132</v>
      </c>
      <c r="BM246" s="142" t="s">
        <v>358</v>
      </c>
    </row>
    <row r="247" spans="2:65" s="1" customFormat="1" ht="11.25">
      <c r="B247" s="31"/>
      <c r="D247" s="144" t="s">
        <v>134</v>
      </c>
      <c r="F247" s="145" t="s">
        <v>359</v>
      </c>
      <c r="I247" s="146"/>
      <c r="L247" s="31"/>
      <c r="M247" s="147"/>
      <c r="T247" s="55"/>
      <c r="AT247" s="16" t="s">
        <v>134</v>
      </c>
      <c r="AU247" s="16" t="s">
        <v>85</v>
      </c>
    </row>
    <row r="248" spans="2:65" s="11" customFormat="1" ht="22.9" customHeight="1">
      <c r="B248" s="119"/>
      <c r="D248" s="120" t="s">
        <v>75</v>
      </c>
      <c r="E248" s="129" t="s">
        <v>360</v>
      </c>
      <c r="F248" s="129" t="s">
        <v>361</v>
      </c>
      <c r="I248" s="122"/>
      <c r="J248" s="130">
        <f>BK248</f>
        <v>0</v>
      </c>
      <c r="L248" s="119"/>
      <c r="M248" s="124"/>
      <c r="P248" s="125">
        <f>SUM(P249:P250)</f>
        <v>0</v>
      </c>
      <c r="R248" s="125">
        <f>SUM(R249:R250)</f>
        <v>0</v>
      </c>
      <c r="T248" s="126">
        <f>SUM(T249:T250)</f>
        <v>0</v>
      </c>
      <c r="AR248" s="120" t="s">
        <v>81</v>
      </c>
      <c r="AT248" s="127" t="s">
        <v>75</v>
      </c>
      <c r="AU248" s="127" t="s">
        <v>81</v>
      </c>
      <c r="AY248" s="120" t="s">
        <v>125</v>
      </c>
      <c r="BK248" s="128">
        <f>SUM(BK249:BK250)</f>
        <v>0</v>
      </c>
    </row>
    <row r="249" spans="2:65" s="1" customFormat="1" ht="16.5" customHeight="1">
      <c r="B249" s="31"/>
      <c r="C249" s="131" t="s">
        <v>362</v>
      </c>
      <c r="D249" s="131" t="s">
        <v>127</v>
      </c>
      <c r="E249" s="132" t="s">
        <v>363</v>
      </c>
      <c r="F249" s="133" t="s">
        <v>364</v>
      </c>
      <c r="G249" s="134" t="s">
        <v>171</v>
      </c>
      <c r="H249" s="135">
        <v>71.512</v>
      </c>
      <c r="I249" s="136"/>
      <c r="J249" s="137">
        <f>ROUND(I249*H249,2)</f>
        <v>0</v>
      </c>
      <c r="K249" s="133" t="s">
        <v>131</v>
      </c>
      <c r="L249" s="31"/>
      <c r="M249" s="138" t="s">
        <v>1</v>
      </c>
      <c r="N249" s="139" t="s">
        <v>41</v>
      </c>
      <c r="P249" s="140">
        <f>O249*H249</f>
        <v>0</v>
      </c>
      <c r="Q249" s="140">
        <v>0</v>
      </c>
      <c r="R249" s="140">
        <f>Q249*H249</f>
        <v>0</v>
      </c>
      <c r="S249" s="140">
        <v>0</v>
      </c>
      <c r="T249" s="141">
        <f>S249*H249</f>
        <v>0</v>
      </c>
      <c r="AR249" s="142" t="s">
        <v>132</v>
      </c>
      <c r="AT249" s="142" t="s">
        <v>127</v>
      </c>
      <c r="AU249" s="142" t="s">
        <v>85</v>
      </c>
      <c r="AY249" s="16" t="s">
        <v>125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6" t="s">
        <v>81</v>
      </c>
      <c r="BK249" s="143">
        <f>ROUND(I249*H249,2)</f>
        <v>0</v>
      </c>
      <c r="BL249" s="16" t="s">
        <v>132</v>
      </c>
      <c r="BM249" s="142" t="s">
        <v>365</v>
      </c>
    </row>
    <row r="250" spans="2:65" s="1" customFormat="1" ht="11.25">
      <c r="B250" s="31"/>
      <c r="D250" s="144" t="s">
        <v>134</v>
      </c>
      <c r="F250" s="145" t="s">
        <v>366</v>
      </c>
      <c r="I250" s="146"/>
      <c r="L250" s="31"/>
      <c r="M250" s="147"/>
      <c r="T250" s="55"/>
      <c r="AT250" s="16" t="s">
        <v>134</v>
      </c>
      <c r="AU250" s="16" t="s">
        <v>85</v>
      </c>
    </row>
    <row r="251" spans="2:65" s="11" customFormat="1" ht="25.9" customHeight="1">
      <c r="B251" s="119"/>
      <c r="D251" s="120" t="s">
        <v>75</v>
      </c>
      <c r="E251" s="121" t="s">
        <v>367</v>
      </c>
      <c r="F251" s="121" t="s">
        <v>368</v>
      </c>
      <c r="I251" s="122"/>
      <c r="J251" s="123">
        <f>BK251</f>
        <v>0</v>
      </c>
      <c r="L251" s="119"/>
      <c r="M251" s="124"/>
      <c r="P251" s="125">
        <f>P252</f>
        <v>0</v>
      </c>
      <c r="R251" s="125">
        <f>R252</f>
        <v>1.4605744000000001</v>
      </c>
      <c r="T251" s="126">
        <f>T252</f>
        <v>0</v>
      </c>
      <c r="AR251" s="120" t="s">
        <v>85</v>
      </c>
      <c r="AT251" s="127" t="s">
        <v>75</v>
      </c>
      <c r="AU251" s="127" t="s">
        <v>76</v>
      </c>
      <c r="AY251" s="120" t="s">
        <v>125</v>
      </c>
      <c r="BK251" s="128">
        <f>BK252</f>
        <v>0</v>
      </c>
    </row>
    <row r="252" spans="2:65" s="11" customFormat="1" ht="22.9" customHeight="1">
      <c r="B252" s="119"/>
      <c r="D252" s="120" t="s">
        <v>75</v>
      </c>
      <c r="E252" s="129" t="s">
        <v>369</v>
      </c>
      <c r="F252" s="129" t="s">
        <v>370</v>
      </c>
      <c r="I252" s="122"/>
      <c r="J252" s="130">
        <f>BK252</f>
        <v>0</v>
      </c>
      <c r="L252" s="119"/>
      <c r="M252" s="124"/>
      <c r="P252" s="125">
        <f>SUM(P253:P266)</f>
        <v>0</v>
      </c>
      <c r="R252" s="125">
        <f>SUM(R253:R266)</f>
        <v>1.4605744000000001</v>
      </c>
      <c r="T252" s="126">
        <f>SUM(T253:T266)</f>
        <v>0</v>
      </c>
      <c r="AR252" s="120" t="s">
        <v>85</v>
      </c>
      <c r="AT252" s="127" t="s">
        <v>75</v>
      </c>
      <c r="AU252" s="127" t="s">
        <v>81</v>
      </c>
      <c r="AY252" s="120" t="s">
        <v>125</v>
      </c>
      <c r="BK252" s="128">
        <f>SUM(BK253:BK266)</f>
        <v>0</v>
      </c>
    </row>
    <row r="253" spans="2:65" s="1" customFormat="1" ht="16.5" customHeight="1">
      <c r="B253" s="31"/>
      <c r="C253" s="131" t="s">
        <v>371</v>
      </c>
      <c r="D253" s="131" t="s">
        <v>127</v>
      </c>
      <c r="E253" s="132" t="s">
        <v>372</v>
      </c>
      <c r="F253" s="133" t="s">
        <v>373</v>
      </c>
      <c r="G253" s="134" t="s">
        <v>185</v>
      </c>
      <c r="H253" s="135">
        <v>274</v>
      </c>
      <c r="I253" s="136"/>
      <c r="J253" s="137">
        <f>ROUND(I253*H253,2)</f>
        <v>0</v>
      </c>
      <c r="K253" s="133" t="s">
        <v>374</v>
      </c>
      <c r="L253" s="31"/>
      <c r="M253" s="138" t="s">
        <v>1</v>
      </c>
      <c r="N253" s="139" t="s">
        <v>41</v>
      </c>
      <c r="P253" s="140">
        <f>O253*H253</f>
        <v>0</v>
      </c>
      <c r="Q253" s="140">
        <v>5.0000000000000002E-5</v>
      </c>
      <c r="R253" s="140">
        <f>Q253*H253</f>
        <v>1.37E-2</v>
      </c>
      <c r="S253" s="140">
        <v>0</v>
      </c>
      <c r="T253" s="141">
        <f>S253*H253</f>
        <v>0</v>
      </c>
      <c r="AR253" s="142" t="s">
        <v>223</v>
      </c>
      <c r="AT253" s="142" t="s">
        <v>127</v>
      </c>
      <c r="AU253" s="142" t="s">
        <v>85</v>
      </c>
      <c r="AY253" s="16" t="s">
        <v>125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6" t="s">
        <v>81</v>
      </c>
      <c r="BK253" s="143">
        <f>ROUND(I253*H253,2)</f>
        <v>0</v>
      </c>
      <c r="BL253" s="16" t="s">
        <v>223</v>
      </c>
      <c r="BM253" s="142" t="s">
        <v>375</v>
      </c>
    </row>
    <row r="254" spans="2:65" s="1" customFormat="1" ht="11.25">
      <c r="B254" s="31"/>
      <c r="D254" s="144" t="s">
        <v>134</v>
      </c>
      <c r="F254" s="145" t="s">
        <v>376</v>
      </c>
      <c r="I254" s="146"/>
      <c r="L254" s="31"/>
      <c r="M254" s="147"/>
      <c r="T254" s="55"/>
      <c r="AT254" s="16" t="s">
        <v>134</v>
      </c>
      <c r="AU254" s="16" t="s">
        <v>85</v>
      </c>
    </row>
    <row r="255" spans="2:65" s="12" customFormat="1" ht="11.25">
      <c r="B255" s="148"/>
      <c r="D255" s="144" t="s">
        <v>136</v>
      </c>
      <c r="E255" s="149" t="s">
        <v>1</v>
      </c>
      <c r="F255" s="150" t="s">
        <v>377</v>
      </c>
      <c r="H255" s="151">
        <v>274</v>
      </c>
      <c r="I255" s="152"/>
      <c r="L255" s="148"/>
      <c r="M255" s="153"/>
      <c r="T255" s="154"/>
      <c r="AT255" s="149" t="s">
        <v>136</v>
      </c>
      <c r="AU255" s="149" t="s">
        <v>85</v>
      </c>
      <c r="AV255" s="12" t="s">
        <v>85</v>
      </c>
      <c r="AW255" s="12" t="s">
        <v>30</v>
      </c>
      <c r="AX255" s="12" t="s">
        <v>81</v>
      </c>
      <c r="AY255" s="149" t="s">
        <v>125</v>
      </c>
    </row>
    <row r="256" spans="2:65" s="1" customFormat="1" ht="16.5" customHeight="1">
      <c r="B256" s="31"/>
      <c r="C256" s="131" t="s">
        <v>378</v>
      </c>
      <c r="D256" s="131" t="s">
        <v>127</v>
      </c>
      <c r="E256" s="132" t="s">
        <v>379</v>
      </c>
      <c r="F256" s="133" t="s">
        <v>380</v>
      </c>
      <c r="G256" s="134" t="s">
        <v>185</v>
      </c>
      <c r="H256" s="135">
        <v>274</v>
      </c>
      <c r="I256" s="136"/>
      <c r="J256" s="137">
        <f>ROUND(I256*H256,2)</f>
        <v>0</v>
      </c>
      <c r="K256" s="133" t="s">
        <v>1</v>
      </c>
      <c r="L256" s="31"/>
      <c r="M256" s="138" t="s">
        <v>1</v>
      </c>
      <c r="N256" s="139" t="s">
        <v>41</v>
      </c>
      <c r="P256" s="140">
        <f>O256*H256</f>
        <v>0</v>
      </c>
      <c r="Q256" s="140">
        <v>5.0000000000000002E-5</v>
      </c>
      <c r="R256" s="140">
        <f>Q256*H256</f>
        <v>1.37E-2</v>
      </c>
      <c r="S256" s="140">
        <v>0</v>
      </c>
      <c r="T256" s="141">
        <f>S256*H256</f>
        <v>0</v>
      </c>
      <c r="AR256" s="142" t="s">
        <v>223</v>
      </c>
      <c r="AT256" s="142" t="s">
        <v>127</v>
      </c>
      <c r="AU256" s="142" t="s">
        <v>85</v>
      </c>
      <c r="AY256" s="16" t="s">
        <v>125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6" t="s">
        <v>81</v>
      </c>
      <c r="BK256" s="143">
        <f>ROUND(I256*H256,2)</f>
        <v>0</v>
      </c>
      <c r="BL256" s="16" t="s">
        <v>223</v>
      </c>
      <c r="BM256" s="142" t="s">
        <v>381</v>
      </c>
    </row>
    <row r="257" spans="2:65" s="12" customFormat="1" ht="11.25">
      <c r="B257" s="148"/>
      <c r="D257" s="144" t="s">
        <v>136</v>
      </c>
      <c r="E257" s="149" t="s">
        <v>1</v>
      </c>
      <c r="F257" s="150" t="s">
        <v>377</v>
      </c>
      <c r="H257" s="151">
        <v>274</v>
      </c>
      <c r="I257" s="152"/>
      <c r="L257" s="148"/>
      <c r="M257" s="153"/>
      <c r="T257" s="154"/>
      <c r="AT257" s="149" t="s">
        <v>136</v>
      </c>
      <c r="AU257" s="149" t="s">
        <v>85</v>
      </c>
      <c r="AV257" s="12" t="s">
        <v>85</v>
      </c>
      <c r="AW257" s="12" t="s">
        <v>30</v>
      </c>
      <c r="AX257" s="12" t="s">
        <v>81</v>
      </c>
      <c r="AY257" s="149" t="s">
        <v>125</v>
      </c>
    </row>
    <row r="258" spans="2:65" s="1" customFormat="1" ht="16.5" customHeight="1">
      <c r="B258" s="31"/>
      <c r="C258" s="131" t="s">
        <v>382</v>
      </c>
      <c r="D258" s="131" t="s">
        <v>127</v>
      </c>
      <c r="E258" s="132" t="s">
        <v>383</v>
      </c>
      <c r="F258" s="133" t="s">
        <v>384</v>
      </c>
      <c r="G258" s="134" t="s">
        <v>226</v>
      </c>
      <c r="H258" s="135">
        <v>28.98</v>
      </c>
      <c r="I258" s="136"/>
      <c r="J258" s="137">
        <f>ROUND(I258*H258,2)</f>
        <v>0</v>
      </c>
      <c r="K258" s="133" t="s">
        <v>374</v>
      </c>
      <c r="L258" s="31"/>
      <c r="M258" s="138" t="s">
        <v>1</v>
      </c>
      <c r="N258" s="139" t="s">
        <v>41</v>
      </c>
      <c r="P258" s="140">
        <f>O258*H258</f>
        <v>0</v>
      </c>
      <c r="Q258" s="140">
        <v>4.0079999999999998E-2</v>
      </c>
      <c r="R258" s="140">
        <f>Q258*H258</f>
        <v>1.1615183999999998</v>
      </c>
      <c r="S258" s="140">
        <v>0</v>
      </c>
      <c r="T258" s="141">
        <f>S258*H258</f>
        <v>0</v>
      </c>
      <c r="AR258" s="142" t="s">
        <v>132</v>
      </c>
      <c r="AT258" s="142" t="s">
        <v>127</v>
      </c>
      <c r="AU258" s="142" t="s">
        <v>85</v>
      </c>
      <c r="AY258" s="16" t="s">
        <v>125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6" t="s">
        <v>81</v>
      </c>
      <c r="BK258" s="143">
        <f>ROUND(I258*H258,2)</f>
        <v>0</v>
      </c>
      <c r="BL258" s="16" t="s">
        <v>132</v>
      </c>
      <c r="BM258" s="142" t="s">
        <v>385</v>
      </c>
    </row>
    <row r="259" spans="2:65" s="1" customFormat="1" ht="11.25">
      <c r="B259" s="31"/>
      <c r="D259" s="144" t="s">
        <v>134</v>
      </c>
      <c r="F259" s="145" t="s">
        <v>386</v>
      </c>
      <c r="I259" s="146"/>
      <c r="L259" s="31"/>
      <c r="M259" s="147"/>
      <c r="T259" s="55"/>
      <c r="AT259" s="16" t="s">
        <v>134</v>
      </c>
      <c r="AU259" s="16" t="s">
        <v>85</v>
      </c>
    </row>
    <row r="260" spans="2:65" s="12" customFormat="1" ht="11.25">
      <c r="B260" s="148"/>
      <c r="D260" s="144" t="s">
        <v>136</v>
      </c>
      <c r="E260" s="149" t="s">
        <v>1</v>
      </c>
      <c r="F260" s="150" t="s">
        <v>387</v>
      </c>
      <c r="H260" s="151">
        <v>28.98</v>
      </c>
      <c r="I260" s="152"/>
      <c r="L260" s="148"/>
      <c r="M260" s="153"/>
      <c r="T260" s="154"/>
      <c r="AT260" s="149" t="s">
        <v>136</v>
      </c>
      <c r="AU260" s="149" t="s">
        <v>85</v>
      </c>
      <c r="AV260" s="12" t="s">
        <v>85</v>
      </c>
      <c r="AW260" s="12" t="s">
        <v>30</v>
      </c>
      <c r="AX260" s="12" t="s">
        <v>81</v>
      </c>
      <c r="AY260" s="149" t="s">
        <v>125</v>
      </c>
    </row>
    <row r="261" spans="2:65" s="1" customFormat="1" ht="16.5" customHeight="1">
      <c r="B261" s="31"/>
      <c r="C261" s="162" t="s">
        <v>388</v>
      </c>
      <c r="D261" s="162" t="s">
        <v>182</v>
      </c>
      <c r="E261" s="163" t="s">
        <v>389</v>
      </c>
      <c r="F261" s="164" t="s">
        <v>390</v>
      </c>
      <c r="G261" s="165" t="s">
        <v>226</v>
      </c>
      <c r="H261" s="166">
        <v>88.2</v>
      </c>
      <c r="I261" s="167"/>
      <c r="J261" s="168">
        <f>ROUND(I261*H261,2)</f>
        <v>0</v>
      </c>
      <c r="K261" s="164" t="s">
        <v>374</v>
      </c>
      <c r="L261" s="169"/>
      <c r="M261" s="170" t="s">
        <v>1</v>
      </c>
      <c r="N261" s="171" t="s">
        <v>41</v>
      </c>
      <c r="P261" s="140">
        <f>O261*H261</f>
        <v>0</v>
      </c>
      <c r="Q261" s="140">
        <v>3.0799999999999998E-3</v>
      </c>
      <c r="R261" s="140">
        <f>Q261*H261</f>
        <v>0.27165600000000001</v>
      </c>
      <c r="S261" s="140">
        <v>0</v>
      </c>
      <c r="T261" s="141">
        <f>S261*H261</f>
        <v>0</v>
      </c>
      <c r="AR261" s="142" t="s">
        <v>175</v>
      </c>
      <c r="AT261" s="142" t="s">
        <v>182</v>
      </c>
      <c r="AU261" s="142" t="s">
        <v>85</v>
      </c>
      <c r="AY261" s="16" t="s">
        <v>125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6" t="s">
        <v>81</v>
      </c>
      <c r="BK261" s="143">
        <f>ROUND(I261*H261,2)</f>
        <v>0</v>
      </c>
      <c r="BL261" s="16" t="s">
        <v>132</v>
      </c>
      <c r="BM261" s="142" t="s">
        <v>391</v>
      </c>
    </row>
    <row r="262" spans="2:65" s="1" customFormat="1" ht="11.25">
      <c r="B262" s="31"/>
      <c r="D262" s="144" t="s">
        <v>134</v>
      </c>
      <c r="F262" s="145" t="s">
        <v>390</v>
      </c>
      <c r="I262" s="146"/>
      <c r="L262" s="31"/>
      <c r="M262" s="147"/>
      <c r="T262" s="55"/>
      <c r="AT262" s="16" t="s">
        <v>134</v>
      </c>
      <c r="AU262" s="16" t="s">
        <v>85</v>
      </c>
    </row>
    <row r="263" spans="2:65" s="12" customFormat="1" ht="11.25">
      <c r="B263" s="148"/>
      <c r="D263" s="144" t="s">
        <v>136</v>
      </c>
      <c r="E263" s="149" t="s">
        <v>1</v>
      </c>
      <c r="F263" s="150" t="s">
        <v>392</v>
      </c>
      <c r="H263" s="151">
        <v>88.2</v>
      </c>
      <c r="I263" s="152"/>
      <c r="L263" s="148"/>
      <c r="M263" s="153"/>
      <c r="T263" s="154"/>
      <c r="AT263" s="149" t="s">
        <v>136</v>
      </c>
      <c r="AU263" s="149" t="s">
        <v>85</v>
      </c>
      <c r="AV263" s="12" t="s">
        <v>85</v>
      </c>
      <c r="AW263" s="12" t="s">
        <v>30</v>
      </c>
      <c r="AX263" s="12" t="s">
        <v>81</v>
      </c>
      <c r="AY263" s="149" t="s">
        <v>125</v>
      </c>
    </row>
    <row r="264" spans="2:65" s="1" customFormat="1" ht="16.5" customHeight="1">
      <c r="B264" s="31"/>
      <c r="C264" s="131" t="s">
        <v>393</v>
      </c>
      <c r="D264" s="131" t="s">
        <v>127</v>
      </c>
      <c r="E264" s="132" t="s">
        <v>394</v>
      </c>
      <c r="F264" s="133" t="s">
        <v>395</v>
      </c>
      <c r="G264" s="134" t="s">
        <v>171</v>
      </c>
      <c r="H264" s="135">
        <v>0.27400000000000002</v>
      </c>
      <c r="I264" s="136"/>
      <c r="J264" s="137">
        <f>ROUND(I264*H264,2)</f>
        <v>0</v>
      </c>
      <c r="K264" s="133" t="s">
        <v>374</v>
      </c>
      <c r="L264" s="31"/>
      <c r="M264" s="138" t="s">
        <v>1</v>
      </c>
      <c r="N264" s="139" t="s">
        <v>41</v>
      </c>
      <c r="P264" s="140">
        <f>O264*H264</f>
        <v>0</v>
      </c>
      <c r="Q264" s="140">
        <v>0</v>
      </c>
      <c r="R264" s="140">
        <f>Q264*H264</f>
        <v>0</v>
      </c>
      <c r="S264" s="140">
        <v>0</v>
      </c>
      <c r="T264" s="141">
        <f>S264*H264</f>
        <v>0</v>
      </c>
      <c r="AR264" s="142" t="s">
        <v>223</v>
      </c>
      <c r="AT264" s="142" t="s">
        <v>127</v>
      </c>
      <c r="AU264" s="142" t="s">
        <v>85</v>
      </c>
      <c r="AY264" s="16" t="s">
        <v>125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6" t="s">
        <v>81</v>
      </c>
      <c r="BK264" s="143">
        <f>ROUND(I264*H264,2)</f>
        <v>0</v>
      </c>
      <c r="BL264" s="16" t="s">
        <v>223</v>
      </c>
      <c r="BM264" s="142" t="s">
        <v>396</v>
      </c>
    </row>
    <row r="265" spans="2:65" s="1" customFormat="1" ht="19.5">
      <c r="B265" s="31"/>
      <c r="D265" s="144" t="s">
        <v>134</v>
      </c>
      <c r="F265" s="145" t="s">
        <v>397</v>
      </c>
      <c r="I265" s="146"/>
      <c r="L265" s="31"/>
      <c r="M265" s="147"/>
      <c r="T265" s="55"/>
      <c r="AT265" s="16" t="s">
        <v>134</v>
      </c>
      <c r="AU265" s="16" t="s">
        <v>85</v>
      </c>
    </row>
    <row r="266" spans="2:65" s="12" customFormat="1" ht="11.25">
      <c r="B266" s="148"/>
      <c r="D266" s="144" t="s">
        <v>136</v>
      </c>
      <c r="E266" s="149" t="s">
        <v>1</v>
      </c>
      <c r="F266" s="150" t="s">
        <v>398</v>
      </c>
      <c r="H266" s="151">
        <v>0.27400000000000002</v>
      </c>
      <c r="I266" s="152"/>
      <c r="L266" s="148"/>
      <c r="M266" s="178"/>
      <c r="N266" s="179"/>
      <c r="O266" s="179"/>
      <c r="P266" s="179"/>
      <c r="Q266" s="179"/>
      <c r="R266" s="179"/>
      <c r="S266" s="179"/>
      <c r="T266" s="180"/>
      <c r="AT266" s="149" t="s">
        <v>136</v>
      </c>
      <c r="AU266" s="149" t="s">
        <v>85</v>
      </c>
      <c r="AV266" s="12" t="s">
        <v>85</v>
      </c>
      <c r="AW266" s="12" t="s">
        <v>30</v>
      </c>
      <c r="AX266" s="12" t="s">
        <v>81</v>
      </c>
      <c r="AY266" s="149" t="s">
        <v>125</v>
      </c>
    </row>
    <row r="267" spans="2:65" s="1" customFormat="1" ht="6.95" customHeight="1">
      <c r="B267" s="43"/>
      <c r="C267" s="44"/>
      <c r="D267" s="44"/>
      <c r="E267" s="44"/>
      <c r="F267" s="44"/>
      <c r="G267" s="44"/>
      <c r="H267" s="44"/>
      <c r="I267" s="44"/>
      <c r="J267" s="44"/>
      <c r="K267" s="44"/>
      <c r="L267" s="31"/>
    </row>
  </sheetData>
  <sheetProtection algorithmName="SHA-512" hashValue="g38s53mNOcVQ6AY159poM1UzuZG4NJheNs/Mo+GAby2a3Cx2GC8SoWmMWFX9NB87eVMVutcIjDfKZGcy0bGWSQ==" saltValue="/ncJD+hg8/MEWmA92drY5B5QrsfRaXIJ3AvlPVfdaS545f/qFN0tpodpfC6z4rKzBx1sKUVBwLFzqiH2GmUhVQ==" spinCount="100000" sheet="1" objects="1" scenarios="1" formatColumns="0" formatRows="0" autoFilter="0"/>
  <autoFilter ref="C126:K266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58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6" t="s">
        <v>87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91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2" t="str">
        <f>'Rekapitulace stavby'!K6</f>
        <v>Výstavba schodiště Gorkého - Ke Střelnici</v>
      </c>
      <c r="F7" s="223"/>
      <c r="G7" s="223"/>
      <c r="H7" s="223"/>
      <c r="L7" s="19"/>
    </row>
    <row r="8" spans="2:46" s="1" customFormat="1" ht="12" customHeight="1">
      <c r="B8" s="31"/>
      <c r="D8" s="26" t="s">
        <v>92</v>
      </c>
      <c r="L8" s="31"/>
    </row>
    <row r="9" spans="2:46" s="1" customFormat="1" ht="16.5" customHeight="1">
      <c r="B9" s="31"/>
      <c r="E9" s="203" t="s">
        <v>399</v>
      </c>
      <c r="F9" s="224"/>
      <c r="G9" s="224"/>
      <c r="H9" s="224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Vyplň údaj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5" t="str">
        <f>'Rekapitulace stavby'!E14</f>
        <v>Vyplň údaj</v>
      </c>
      <c r="F18" s="187"/>
      <c r="G18" s="187"/>
      <c r="H18" s="187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24</v>
      </c>
      <c r="J23" s="24" t="s">
        <v>32</v>
      </c>
      <c r="L23" s="31"/>
    </row>
    <row r="24" spans="2:12" s="1" customFormat="1" ht="18" customHeight="1">
      <c r="B24" s="31"/>
      <c r="E24" s="24" t="s">
        <v>33</v>
      </c>
      <c r="I24" s="26" t="s">
        <v>26</v>
      </c>
      <c r="J24" s="24" t="s">
        <v>34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192" t="s">
        <v>1</v>
      </c>
      <c r="F27" s="192"/>
      <c r="G27" s="192"/>
      <c r="H27" s="192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36</v>
      </c>
      <c r="J30" s="65">
        <f>ROUND(J122,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90">
        <f>ROUND((SUM(BE122:BE145)),  2)</f>
        <v>0</v>
      </c>
      <c r="I33" s="91">
        <v>0.21</v>
      </c>
      <c r="J33" s="90">
        <f>ROUND(((SUM(BE122:BE145))*I33),  2)</f>
        <v>0</v>
      </c>
      <c r="L33" s="31"/>
    </row>
    <row r="34" spans="2:12" s="1" customFormat="1" ht="14.45" customHeight="1">
      <c r="B34" s="31"/>
      <c r="E34" s="26" t="s">
        <v>42</v>
      </c>
      <c r="F34" s="90">
        <f>ROUND((SUM(BF122:BF145)),  2)</f>
        <v>0</v>
      </c>
      <c r="I34" s="91">
        <v>0.15</v>
      </c>
      <c r="J34" s="90">
        <f>ROUND(((SUM(BF122:BF145))*I34),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0">
        <f>ROUND((SUM(BG122:BG145)),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0">
        <f>ROUND((SUM(BH122:BH145)),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0">
        <f>ROUND((SUM(BI122:BI145)),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6"/>
      <c r="F39" s="56"/>
      <c r="G39" s="94" t="s">
        <v>47</v>
      </c>
      <c r="H39" s="95" t="s">
        <v>48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98" t="s">
        <v>52</v>
      </c>
      <c r="G61" s="42" t="s">
        <v>51</v>
      </c>
      <c r="H61" s="33"/>
      <c r="I61" s="33"/>
      <c r="J61" s="99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98" t="s">
        <v>52</v>
      </c>
      <c r="G76" s="42" t="s">
        <v>51</v>
      </c>
      <c r="H76" s="33"/>
      <c r="I76" s="33"/>
      <c r="J76" s="99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94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2" t="str">
        <f>E7</f>
        <v>Výstavba schodiště Gorkého - Ke Střelnici</v>
      </c>
      <c r="F85" s="223"/>
      <c r="G85" s="223"/>
      <c r="H85" s="223"/>
      <c r="L85" s="31"/>
    </row>
    <row r="86" spans="2:47" s="1" customFormat="1" ht="12" customHeight="1">
      <c r="B86" s="31"/>
      <c r="C86" s="26" t="s">
        <v>92</v>
      </c>
      <c r="L86" s="31"/>
    </row>
    <row r="87" spans="2:47" s="1" customFormat="1" ht="16.5" customHeight="1">
      <c r="B87" s="31"/>
      <c r="E87" s="203" t="str">
        <f>E9</f>
        <v>2 - Veřejné osvětlení</v>
      </c>
      <c r="F87" s="224"/>
      <c r="G87" s="224"/>
      <c r="H87" s="22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Litvínov</v>
      </c>
      <c r="I89" s="26" t="s">
        <v>22</v>
      </c>
      <c r="J89" s="51" t="str">
        <f>IF(J12="","",J12)</f>
        <v>Vyplň údaj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>MESSOR s.r.o.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95</v>
      </c>
      <c r="D94" s="92"/>
      <c r="E94" s="92"/>
      <c r="F94" s="92"/>
      <c r="G94" s="92"/>
      <c r="H94" s="92"/>
      <c r="I94" s="92"/>
      <c r="J94" s="101" t="s">
        <v>96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97</v>
      </c>
      <c r="J96" s="65">
        <f>J122</f>
        <v>0</v>
      </c>
      <c r="L96" s="31"/>
      <c r="AU96" s="16" t="s">
        <v>98</v>
      </c>
    </row>
    <row r="97" spans="2:12" s="8" customFormat="1" ht="24.95" customHeight="1">
      <c r="B97" s="103"/>
      <c r="D97" s="104" t="s">
        <v>108</v>
      </c>
      <c r="E97" s="105"/>
      <c r="F97" s="105"/>
      <c r="G97" s="105"/>
      <c r="H97" s="105"/>
      <c r="I97" s="105"/>
      <c r="J97" s="106">
        <f>J123</f>
        <v>0</v>
      </c>
      <c r="L97" s="103"/>
    </row>
    <row r="98" spans="2:12" s="9" customFormat="1" ht="19.899999999999999" customHeight="1">
      <c r="B98" s="107"/>
      <c r="D98" s="108" t="s">
        <v>400</v>
      </c>
      <c r="E98" s="109"/>
      <c r="F98" s="109"/>
      <c r="G98" s="109"/>
      <c r="H98" s="109"/>
      <c r="I98" s="109"/>
      <c r="J98" s="110">
        <f>J124</f>
        <v>0</v>
      </c>
      <c r="L98" s="107"/>
    </row>
    <row r="99" spans="2:12" s="8" customFormat="1" ht="24.95" customHeight="1">
      <c r="B99" s="103"/>
      <c r="D99" s="104" t="s">
        <v>401</v>
      </c>
      <c r="E99" s="105"/>
      <c r="F99" s="105"/>
      <c r="G99" s="105"/>
      <c r="H99" s="105"/>
      <c r="I99" s="105"/>
      <c r="J99" s="106">
        <f>J127</f>
        <v>0</v>
      </c>
      <c r="L99" s="103"/>
    </row>
    <row r="100" spans="2:12" s="9" customFormat="1" ht="19.899999999999999" customHeight="1">
      <c r="B100" s="107"/>
      <c r="D100" s="108" t="s">
        <v>402</v>
      </c>
      <c r="E100" s="109"/>
      <c r="F100" s="109"/>
      <c r="G100" s="109"/>
      <c r="H100" s="109"/>
      <c r="I100" s="109"/>
      <c r="J100" s="110">
        <f>J128</f>
        <v>0</v>
      </c>
      <c r="L100" s="107"/>
    </row>
    <row r="101" spans="2:12" s="8" customFormat="1" ht="24.95" customHeight="1">
      <c r="B101" s="103"/>
      <c r="D101" s="104" t="s">
        <v>403</v>
      </c>
      <c r="E101" s="105"/>
      <c r="F101" s="105"/>
      <c r="G101" s="105"/>
      <c r="H101" s="105"/>
      <c r="I101" s="105"/>
      <c r="J101" s="106">
        <f>J142</f>
        <v>0</v>
      </c>
      <c r="L101" s="103"/>
    </row>
    <row r="102" spans="2:12" s="9" customFormat="1" ht="19.899999999999999" customHeight="1">
      <c r="B102" s="107"/>
      <c r="D102" s="108" t="s">
        <v>404</v>
      </c>
      <c r="E102" s="109"/>
      <c r="F102" s="109"/>
      <c r="G102" s="109"/>
      <c r="H102" s="109"/>
      <c r="I102" s="109"/>
      <c r="J102" s="110">
        <f>J143</f>
        <v>0</v>
      </c>
      <c r="L102" s="107"/>
    </row>
    <row r="103" spans="2:12" s="1" customFormat="1" ht="21.75" customHeight="1">
      <c r="B103" s="31"/>
      <c r="L103" s="31"/>
    </row>
    <row r="104" spans="2:12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12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12" s="1" customFormat="1" ht="24.95" customHeight="1">
      <c r="B109" s="31"/>
      <c r="C109" s="20" t="s">
        <v>110</v>
      </c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16</v>
      </c>
      <c r="L111" s="31"/>
    </row>
    <row r="112" spans="2:12" s="1" customFormat="1" ht="16.5" customHeight="1">
      <c r="B112" s="31"/>
      <c r="E112" s="222" t="str">
        <f>E7</f>
        <v>Výstavba schodiště Gorkého - Ke Střelnici</v>
      </c>
      <c r="F112" s="223"/>
      <c r="G112" s="223"/>
      <c r="H112" s="223"/>
      <c r="L112" s="31"/>
    </row>
    <row r="113" spans="2:65" s="1" customFormat="1" ht="12" customHeight="1">
      <c r="B113" s="31"/>
      <c r="C113" s="26" t="s">
        <v>92</v>
      </c>
      <c r="L113" s="31"/>
    </row>
    <row r="114" spans="2:65" s="1" customFormat="1" ht="16.5" customHeight="1">
      <c r="B114" s="31"/>
      <c r="E114" s="203" t="str">
        <f>E9</f>
        <v>2 - Veřejné osvětlení</v>
      </c>
      <c r="F114" s="224"/>
      <c r="G114" s="224"/>
      <c r="H114" s="224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F12</f>
        <v>Litvínov</v>
      </c>
      <c r="I116" s="26" t="s">
        <v>22</v>
      </c>
      <c r="J116" s="51" t="str">
        <f>IF(J12="","",J12)</f>
        <v>Vyplň údaj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23</v>
      </c>
      <c r="F118" s="24" t="str">
        <f>E15</f>
        <v xml:space="preserve"> </v>
      </c>
      <c r="I118" s="26" t="s">
        <v>29</v>
      </c>
      <c r="J118" s="29" t="str">
        <f>E21</f>
        <v xml:space="preserve"> </v>
      </c>
      <c r="L118" s="31"/>
    </row>
    <row r="119" spans="2:65" s="1" customFormat="1" ht="15.2" customHeight="1">
      <c r="B119" s="31"/>
      <c r="C119" s="26" t="s">
        <v>27</v>
      </c>
      <c r="F119" s="24" t="str">
        <f>IF(E18="","",E18)</f>
        <v>Vyplň údaj</v>
      </c>
      <c r="I119" s="26" t="s">
        <v>31</v>
      </c>
      <c r="J119" s="29" t="str">
        <f>E24</f>
        <v>MESSOR s.r.o.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1"/>
      <c r="C121" s="112" t="s">
        <v>111</v>
      </c>
      <c r="D121" s="113" t="s">
        <v>61</v>
      </c>
      <c r="E121" s="113" t="s">
        <v>57</v>
      </c>
      <c r="F121" s="113" t="s">
        <v>58</v>
      </c>
      <c r="G121" s="113" t="s">
        <v>112</v>
      </c>
      <c r="H121" s="113" t="s">
        <v>113</v>
      </c>
      <c r="I121" s="113" t="s">
        <v>114</v>
      </c>
      <c r="J121" s="113" t="s">
        <v>96</v>
      </c>
      <c r="K121" s="114" t="s">
        <v>115</v>
      </c>
      <c r="L121" s="111"/>
      <c r="M121" s="58" t="s">
        <v>1</v>
      </c>
      <c r="N121" s="59" t="s">
        <v>40</v>
      </c>
      <c r="O121" s="59" t="s">
        <v>116</v>
      </c>
      <c r="P121" s="59" t="s">
        <v>117</v>
      </c>
      <c r="Q121" s="59" t="s">
        <v>118</v>
      </c>
      <c r="R121" s="59" t="s">
        <v>119</v>
      </c>
      <c r="S121" s="59" t="s">
        <v>120</v>
      </c>
      <c r="T121" s="60" t="s">
        <v>121</v>
      </c>
    </row>
    <row r="122" spans="2:65" s="1" customFormat="1" ht="22.9" customHeight="1">
      <c r="B122" s="31"/>
      <c r="C122" s="63" t="s">
        <v>122</v>
      </c>
      <c r="J122" s="115">
        <f>BK122</f>
        <v>0</v>
      </c>
      <c r="L122" s="31"/>
      <c r="M122" s="61"/>
      <c r="N122" s="52"/>
      <c r="O122" s="52"/>
      <c r="P122" s="116">
        <f>P123+P127+P142</f>
        <v>0</v>
      </c>
      <c r="Q122" s="52"/>
      <c r="R122" s="116">
        <f>R123+R127+R142</f>
        <v>2.47E-2</v>
      </c>
      <c r="S122" s="52"/>
      <c r="T122" s="117">
        <f>T123+T127+T142</f>
        <v>0</v>
      </c>
      <c r="AT122" s="16" t="s">
        <v>75</v>
      </c>
      <c r="AU122" s="16" t="s">
        <v>98</v>
      </c>
      <c r="BK122" s="118">
        <f>BK123+BK127+BK142</f>
        <v>0</v>
      </c>
    </row>
    <row r="123" spans="2:65" s="11" customFormat="1" ht="25.9" customHeight="1">
      <c r="B123" s="119"/>
      <c r="D123" s="120" t="s">
        <v>75</v>
      </c>
      <c r="E123" s="121" t="s">
        <v>367</v>
      </c>
      <c r="F123" s="121" t="s">
        <v>368</v>
      </c>
      <c r="I123" s="122"/>
      <c r="J123" s="123">
        <f>BK123</f>
        <v>0</v>
      </c>
      <c r="L123" s="119"/>
      <c r="M123" s="124"/>
      <c r="P123" s="125">
        <f>P124</f>
        <v>0</v>
      </c>
      <c r="R123" s="125">
        <f>R124</f>
        <v>0</v>
      </c>
      <c r="T123" s="126">
        <f>T124</f>
        <v>0</v>
      </c>
      <c r="AR123" s="120" t="s">
        <v>85</v>
      </c>
      <c r="AT123" s="127" t="s">
        <v>75</v>
      </c>
      <c r="AU123" s="127" t="s">
        <v>76</v>
      </c>
      <c r="AY123" s="120" t="s">
        <v>125</v>
      </c>
      <c r="BK123" s="128">
        <f>BK124</f>
        <v>0</v>
      </c>
    </row>
    <row r="124" spans="2:65" s="11" customFormat="1" ht="22.9" customHeight="1">
      <c r="B124" s="119"/>
      <c r="D124" s="120" t="s">
        <v>75</v>
      </c>
      <c r="E124" s="129" t="s">
        <v>405</v>
      </c>
      <c r="F124" s="129" t="s">
        <v>406</v>
      </c>
      <c r="I124" s="122"/>
      <c r="J124" s="130">
        <f>BK124</f>
        <v>0</v>
      </c>
      <c r="L124" s="119"/>
      <c r="M124" s="124"/>
      <c r="P124" s="125">
        <f>SUM(P125:P126)</f>
        <v>0</v>
      </c>
      <c r="R124" s="125">
        <f>SUM(R125:R126)</f>
        <v>0</v>
      </c>
      <c r="T124" s="126">
        <f>SUM(T125:T126)</f>
        <v>0</v>
      </c>
      <c r="AR124" s="120" t="s">
        <v>85</v>
      </c>
      <c r="AT124" s="127" t="s">
        <v>75</v>
      </c>
      <c r="AU124" s="127" t="s">
        <v>81</v>
      </c>
      <c r="AY124" s="120" t="s">
        <v>125</v>
      </c>
      <c r="BK124" s="128">
        <f>SUM(BK125:BK126)</f>
        <v>0</v>
      </c>
    </row>
    <row r="125" spans="2:65" s="1" customFormat="1" ht="21.75" customHeight="1">
      <c r="B125" s="31"/>
      <c r="C125" s="131" t="s">
        <v>81</v>
      </c>
      <c r="D125" s="131" t="s">
        <v>127</v>
      </c>
      <c r="E125" s="132" t="s">
        <v>407</v>
      </c>
      <c r="F125" s="133" t="s">
        <v>408</v>
      </c>
      <c r="G125" s="134" t="s">
        <v>233</v>
      </c>
      <c r="H125" s="135">
        <v>2</v>
      </c>
      <c r="I125" s="136"/>
      <c r="J125" s="137">
        <f>ROUND(I125*H125,2)</f>
        <v>0</v>
      </c>
      <c r="K125" s="133" t="s">
        <v>131</v>
      </c>
      <c r="L125" s="31"/>
      <c r="M125" s="138" t="s">
        <v>1</v>
      </c>
      <c r="N125" s="139" t="s">
        <v>41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223</v>
      </c>
      <c r="AT125" s="142" t="s">
        <v>127</v>
      </c>
      <c r="AU125" s="142" t="s">
        <v>85</v>
      </c>
      <c r="AY125" s="16" t="s">
        <v>125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81</v>
      </c>
      <c r="BK125" s="143">
        <f>ROUND(I125*H125,2)</f>
        <v>0</v>
      </c>
      <c r="BL125" s="16" t="s">
        <v>223</v>
      </c>
      <c r="BM125" s="142" t="s">
        <v>409</v>
      </c>
    </row>
    <row r="126" spans="2:65" s="1" customFormat="1" ht="11.25">
      <c r="B126" s="31"/>
      <c r="D126" s="144" t="s">
        <v>134</v>
      </c>
      <c r="F126" s="145" t="s">
        <v>410</v>
      </c>
      <c r="I126" s="146"/>
      <c r="L126" s="31"/>
      <c r="M126" s="147"/>
      <c r="T126" s="55"/>
      <c r="AT126" s="16" t="s">
        <v>134</v>
      </c>
      <c r="AU126" s="16" t="s">
        <v>85</v>
      </c>
    </row>
    <row r="127" spans="2:65" s="11" customFormat="1" ht="25.9" customHeight="1">
      <c r="B127" s="119"/>
      <c r="D127" s="120" t="s">
        <v>75</v>
      </c>
      <c r="E127" s="121" t="s">
        <v>182</v>
      </c>
      <c r="F127" s="121" t="s">
        <v>411</v>
      </c>
      <c r="I127" s="122"/>
      <c r="J127" s="123">
        <f>BK127</f>
        <v>0</v>
      </c>
      <c r="L127" s="119"/>
      <c r="M127" s="124"/>
      <c r="P127" s="125">
        <f>P128</f>
        <v>0</v>
      </c>
      <c r="R127" s="125">
        <f>R128</f>
        <v>2.47E-2</v>
      </c>
      <c r="T127" s="126">
        <f>T128</f>
        <v>0</v>
      </c>
      <c r="AR127" s="120" t="s">
        <v>88</v>
      </c>
      <c r="AT127" s="127" t="s">
        <v>75</v>
      </c>
      <c r="AU127" s="127" t="s">
        <v>76</v>
      </c>
      <c r="AY127" s="120" t="s">
        <v>125</v>
      </c>
      <c r="BK127" s="128">
        <f>BK128</f>
        <v>0</v>
      </c>
    </row>
    <row r="128" spans="2:65" s="11" customFormat="1" ht="22.9" customHeight="1">
      <c r="B128" s="119"/>
      <c r="D128" s="120" t="s">
        <v>75</v>
      </c>
      <c r="E128" s="129" t="s">
        <v>412</v>
      </c>
      <c r="F128" s="129" t="s">
        <v>413</v>
      </c>
      <c r="I128" s="122"/>
      <c r="J128" s="130">
        <f>BK128</f>
        <v>0</v>
      </c>
      <c r="L128" s="119"/>
      <c r="M128" s="124"/>
      <c r="P128" s="125">
        <f>SUM(P129:P141)</f>
        <v>0</v>
      </c>
      <c r="R128" s="125">
        <f>SUM(R129:R141)</f>
        <v>2.47E-2</v>
      </c>
      <c r="T128" s="126">
        <f>SUM(T129:T141)</f>
        <v>0</v>
      </c>
      <c r="AR128" s="120" t="s">
        <v>88</v>
      </c>
      <c r="AT128" s="127" t="s">
        <v>75</v>
      </c>
      <c r="AU128" s="127" t="s">
        <v>81</v>
      </c>
      <c r="AY128" s="120" t="s">
        <v>125</v>
      </c>
      <c r="BK128" s="128">
        <f>SUM(BK129:BK141)</f>
        <v>0</v>
      </c>
    </row>
    <row r="129" spans="2:65" s="1" customFormat="1" ht="16.5" customHeight="1">
      <c r="B129" s="31"/>
      <c r="C129" s="131" t="s">
        <v>85</v>
      </c>
      <c r="D129" s="131" t="s">
        <v>127</v>
      </c>
      <c r="E129" s="132" t="s">
        <v>414</v>
      </c>
      <c r="F129" s="133" t="s">
        <v>415</v>
      </c>
      <c r="G129" s="134" t="s">
        <v>233</v>
      </c>
      <c r="H129" s="135">
        <v>4</v>
      </c>
      <c r="I129" s="136"/>
      <c r="J129" s="137">
        <f>ROUND(I129*H129,2)</f>
        <v>0</v>
      </c>
      <c r="K129" s="133" t="s">
        <v>131</v>
      </c>
      <c r="L129" s="31"/>
      <c r="M129" s="138" t="s">
        <v>1</v>
      </c>
      <c r="N129" s="139" t="s">
        <v>41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416</v>
      </c>
      <c r="AT129" s="142" t="s">
        <v>127</v>
      </c>
      <c r="AU129" s="142" t="s">
        <v>85</v>
      </c>
      <c r="AY129" s="16" t="s">
        <v>125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81</v>
      </c>
      <c r="BK129" s="143">
        <f>ROUND(I129*H129,2)</f>
        <v>0</v>
      </c>
      <c r="BL129" s="16" t="s">
        <v>416</v>
      </c>
      <c r="BM129" s="142" t="s">
        <v>417</v>
      </c>
    </row>
    <row r="130" spans="2:65" s="1" customFormat="1" ht="11.25">
      <c r="B130" s="31"/>
      <c r="D130" s="144" t="s">
        <v>134</v>
      </c>
      <c r="F130" s="145" t="s">
        <v>418</v>
      </c>
      <c r="I130" s="146"/>
      <c r="L130" s="31"/>
      <c r="M130" s="147"/>
      <c r="T130" s="55"/>
      <c r="AT130" s="16" t="s">
        <v>134</v>
      </c>
      <c r="AU130" s="16" t="s">
        <v>85</v>
      </c>
    </row>
    <row r="131" spans="2:65" s="1" customFormat="1" ht="16.5" customHeight="1">
      <c r="B131" s="31"/>
      <c r="C131" s="162" t="s">
        <v>88</v>
      </c>
      <c r="D131" s="162" t="s">
        <v>182</v>
      </c>
      <c r="E131" s="163" t="s">
        <v>419</v>
      </c>
      <c r="F131" s="164" t="s">
        <v>420</v>
      </c>
      <c r="G131" s="165" t="s">
        <v>233</v>
      </c>
      <c r="H131" s="166">
        <v>1</v>
      </c>
      <c r="I131" s="167"/>
      <c r="J131" s="168">
        <f>ROUND(I131*H131,2)</f>
        <v>0</v>
      </c>
      <c r="K131" s="164" t="s">
        <v>1</v>
      </c>
      <c r="L131" s="169"/>
      <c r="M131" s="170" t="s">
        <v>1</v>
      </c>
      <c r="N131" s="171" t="s">
        <v>41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421</v>
      </c>
      <c r="AT131" s="142" t="s">
        <v>182</v>
      </c>
      <c r="AU131" s="142" t="s">
        <v>85</v>
      </c>
      <c r="AY131" s="16" t="s">
        <v>125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81</v>
      </c>
      <c r="BK131" s="143">
        <f>ROUND(I131*H131,2)</f>
        <v>0</v>
      </c>
      <c r="BL131" s="16" t="s">
        <v>421</v>
      </c>
      <c r="BM131" s="142" t="s">
        <v>422</v>
      </c>
    </row>
    <row r="132" spans="2:65" s="1" customFormat="1" ht="16.5" customHeight="1">
      <c r="B132" s="31"/>
      <c r="C132" s="162" t="s">
        <v>132</v>
      </c>
      <c r="D132" s="162" t="s">
        <v>182</v>
      </c>
      <c r="E132" s="163" t="s">
        <v>423</v>
      </c>
      <c r="F132" s="164" t="s">
        <v>424</v>
      </c>
      <c r="G132" s="165" t="s">
        <v>233</v>
      </c>
      <c r="H132" s="166">
        <v>1</v>
      </c>
      <c r="I132" s="167"/>
      <c r="J132" s="168">
        <f>ROUND(I132*H132,2)</f>
        <v>0</v>
      </c>
      <c r="K132" s="164" t="s">
        <v>1</v>
      </c>
      <c r="L132" s="169"/>
      <c r="M132" s="170" t="s">
        <v>1</v>
      </c>
      <c r="N132" s="171" t="s">
        <v>41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421</v>
      </c>
      <c r="AT132" s="142" t="s">
        <v>182</v>
      </c>
      <c r="AU132" s="142" t="s">
        <v>85</v>
      </c>
      <c r="AY132" s="16" t="s">
        <v>125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81</v>
      </c>
      <c r="BK132" s="143">
        <f>ROUND(I132*H132,2)</f>
        <v>0</v>
      </c>
      <c r="BL132" s="16" t="s">
        <v>421</v>
      </c>
      <c r="BM132" s="142" t="s">
        <v>425</v>
      </c>
    </row>
    <row r="133" spans="2:65" s="1" customFormat="1" ht="16.5" customHeight="1">
      <c r="B133" s="31"/>
      <c r="C133" s="162" t="s">
        <v>157</v>
      </c>
      <c r="D133" s="162" t="s">
        <v>182</v>
      </c>
      <c r="E133" s="163" t="s">
        <v>426</v>
      </c>
      <c r="F133" s="164" t="s">
        <v>427</v>
      </c>
      <c r="G133" s="165" t="s">
        <v>233</v>
      </c>
      <c r="H133" s="166">
        <v>1</v>
      </c>
      <c r="I133" s="167"/>
      <c r="J133" s="168">
        <f>ROUND(I133*H133,2)</f>
        <v>0</v>
      </c>
      <c r="K133" s="164" t="s">
        <v>1</v>
      </c>
      <c r="L133" s="169"/>
      <c r="M133" s="170" t="s">
        <v>1</v>
      </c>
      <c r="N133" s="171" t="s">
        <v>41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421</v>
      </c>
      <c r="AT133" s="142" t="s">
        <v>182</v>
      </c>
      <c r="AU133" s="142" t="s">
        <v>85</v>
      </c>
      <c r="AY133" s="16" t="s">
        <v>125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81</v>
      </c>
      <c r="BK133" s="143">
        <f>ROUND(I133*H133,2)</f>
        <v>0</v>
      </c>
      <c r="BL133" s="16" t="s">
        <v>421</v>
      </c>
      <c r="BM133" s="142" t="s">
        <v>428</v>
      </c>
    </row>
    <row r="134" spans="2:65" s="1" customFormat="1" ht="16.5" customHeight="1">
      <c r="B134" s="31"/>
      <c r="C134" s="131" t="s">
        <v>163</v>
      </c>
      <c r="D134" s="131" t="s">
        <v>127</v>
      </c>
      <c r="E134" s="132" t="s">
        <v>429</v>
      </c>
      <c r="F134" s="133" t="s">
        <v>430</v>
      </c>
      <c r="G134" s="134" t="s">
        <v>233</v>
      </c>
      <c r="H134" s="135">
        <v>2</v>
      </c>
      <c r="I134" s="136"/>
      <c r="J134" s="137">
        <f>ROUND(I134*H134,2)</f>
        <v>0</v>
      </c>
      <c r="K134" s="133" t="s">
        <v>131</v>
      </c>
      <c r="L134" s="31"/>
      <c r="M134" s="138" t="s">
        <v>1</v>
      </c>
      <c r="N134" s="139" t="s">
        <v>41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416</v>
      </c>
      <c r="AT134" s="142" t="s">
        <v>127</v>
      </c>
      <c r="AU134" s="142" t="s">
        <v>85</v>
      </c>
      <c r="AY134" s="16" t="s">
        <v>125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81</v>
      </c>
      <c r="BK134" s="143">
        <f>ROUND(I134*H134,2)</f>
        <v>0</v>
      </c>
      <c r="BL134" s="16" t="s">
        <v>416</v>
      </c>
      <c r="BM134" s="142" t="s">
        <v>431</v>
      </c>
    </row>
    <row r="135" spans="2:65" s="1" customFormat="1" ht="11.25">
      <c r="B135" s="31"/>
      <c r="D135" s="144" t="s">
        <v>134</v>
      </c>
      <c r="F135" s="145" t="s">
        <v>432</v>
      </c>
      <c r="I135" s="146"/>
      <c r="L135" s="31"/>
      <c r="M135" s="147"/>
      <c r="T135" s="55"/>
      <c r="AT135" s="16" t="s">
        <v>134</v>
      </c>
      <c r="AU135" s="16" t="s">
        <v>85</v>
      </c>
    </row>
    <row r="136" spans="2:65" s="1" customFormat="1" ht="16.5" customHeight="1">
      <c r="B136" s="31"/>
      <c r="C136" s="162" t="s">
        <v>168</v>
      </c>
      <c r="D136" s="162" t="s">
        <v>182</v>
      </c>
      <c r="E136" s="163" t="s">
        <v>433</v>
      </c>
      <c r="F136" s="164" t="s">
        <v>434</v>
      </c>
      <c r="G136" s="165" t="s">
        <v>233</v>
      </c>
      <c r="H136" s="166">
        <v>1</v>
      </c>
      <c r="I136" s="167"/>
      <c r="J136" s="168">
        <f>ROUND(I136*H136,2)</f>
        <v>0</v>
      </c>
      <c r="K136" s="164" t="s">
        <v>131</v>
      </c>
      <c r="L136" s="169"/>
      <c r="M136" s="170" t="s">
        <v>1</v>
      </c>
      <c r="N136" s="171" t="s">
        <v>41</v>
      </c>
      <c r="P136" s="140">
        <f>O136*H136</f>
        <v>0</v>
      </c>
      <c r="Q136" s="140">
        <v>7.6E-3</v>
      </c>
      <c r="R136" s="140">
        <f>Q136*H136</f>
        <v>7.6E-3</v>
      </c>
      <c r="S136" s="140">
        <v>0</v>
      </c>
      <c r="T136" s="141">
        <f>S136*H136</f>
        <v>0</v>
      </c>
      <c r="AR136" s="142" t="s">
        <v>421</v>
      </c>
      <c r="AT136" s="142" t="s">
        <v>182</v>
      </c>
      <c r="AU136" s="142" t="s">
        <v>85</v>
      </c>
      <c r="AY136" s="16" t="s">
        <v>125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81</v>
      </c>
      <c r="BK136" s="143">
        <f>ROUND(I136*H136,2)</f>
        <v>0</v>
      </c>
      <c r="BL136" s="16" t="s">
        <v>421</v>
      </c>
      <c r="BM136" s="142" t="s">
        <v>435</v>
      </c>
    </row>
    <row r="137" spans="2:65" s="1" customFormat="1" ht="11.25">
      <c r="B137" s="31"/>
      <c r="D137" s="144" t="s">
        <v>134</v>
      </c>
      <c r="F137" s="145" t="s">
        <v>434</v>
      </c>
      <c r="I137" s="146"/>
      <c r="L137" s="31"/>
      <c r="M137" s="147"/>
      <c r="T137" s="55"/>
      <c r="AT137" s="16" t="s">
        <v>134</v>
      </c>
      <c r="AU137" s="16" t="s">
        <v>85</v>
      </c>
    </row>
    <row r="138" spans="2:65" s="1" customFormat="1" ht="16.5" customHeight="1">
      <c r="B138" s="31"/>
      <c r="C138" s="162" t="s">
        <v>175</v>
      </c>
      <c r="D138" s="162" t="s">
        <v>182</v>
      </c>
      <c r="E138" s="163" t="s">
        <v>436</v>
      </c>
      <c r="F138" s="164" t="s">
        <v>437</v>
      </c>
      <c r="G138" s="165" t="s">
        <v>233</v>
      </c>
      <c r="H138" s="166">
        <v>1</v>
      </c>
      <c r="I138" s="167"/>
      <c r="J138" s="168">
        <f>ROUND(I138*H138,2)</f>
        <v>0</v>
      </c>
      <c r="K138" s="164" t="s">
        <v>131</v>
      </c>
      <c r="L138" s="169"/>
      <c r="M138" s="170" t="s">
        <v>1</v>
      </c>
      <c r="N138" s="171" t="s">
        <v>41</v>
      </c>
      <c r="P138" s="140">
        <f>O138*H138</f>
        <v>0</v>
      </c>
      <c r="Q138" s="140">
        <v>1.7100000000000001E-2</v>
      </c>
      <c r="R138" s="140">
        <f>Q138*H138</f>
        <v>1.7100000000000001E-2</v>
      </c>
      <c r="S138" s="140">
        <v>0</v>
      </c>
      <c r="T138" s="141">
        <f>S138*H138</f>
        <v>0</v>
      </c>
      <c r="AR138" s="142" t="s">
        <v>421</v>
      </c>
      <c r="AT138" s="142" t="s">
        <v>182</v>
      </c>
      <c r="AU138" s="142" t="s">
        <v>85</v>
      </c>
      <c r="AY138" s="16" t="s">
        <v>125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81</v>
      </c>
      <c r="BK138" s="143">
        <f>ROUND(I138*H138,2)</f>
        <v>0</v>
      </c>
      <c r="BL138" s="16" t="s">
        <v>421</v>
      </c>
      <c r="BM138" s="142" t="s">
        <v>438</v>
      </c>
    </row>
    <row r="139" spans="2:65" s="1" customFormat="1" ht="11.25">
      <c r="B139" s="31"/>
      <c r="D139" s="144" t="s">
        <v>134</v>
      </c>
      <c r="F139" s="145" t="s">
        <v>437</v>
      </c>
      <c r="I139" s="146"/>
      <c r="L139" s="31"/>
      <c r="M139" s="147"/>
      <c r="T139" s="55"/>
      <c r="AT139" s="16" t="s">
        <v>134</v>
      </c>
      <c r="AU139" s="16" t="s">
        <v>85</v>
      </c>
    </row>
    <row r="140" spans="2:65" s="1" customFormat="1" ht="16.5" customHeight="1">
      <c r="B140" s="31"/>
      <c r="C140" s="131" t="s">
        <v>181</v>
      </c>
      <c r="D140" s="131" t="s">
        <v>127</v>
      </c>
      <c r="E140" s="132" t="s">
        <v>439</v>
      </c>
      <c r="F140" s="133" t="s">
        <v>440</v>
      </c>
      <c r="G140" s="134" t="s">
        <v>171</v>
      </c>
      <c r="H140" s="135">
        <v>0.5</v>
      </c>
      <c r="I140" s="136"/>
      <c r="J140" s="137">
        <f>ROUND(I140*H140,2)</f>
        <v>0</v>
      </c>
      <c r="K140" s="133" t="s">
        <v>441</v>
      </c>
      <c r="L140" s="31"/>
      <c r="M140" s="138" t="s">
        <v>1</v>
      </c>
      <c r="N140" s="139" t="s">
        <v>41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416</v>
      </c>
      <c r="AT140" s="142" t="s">
        <v>127</v>
      </c>
      <c r="AU140" s="142" t="s">
        <v>85</v>
      </c>
      <c r="AY140" s="16" t="s">
        <v>125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81</v>
      </c>
      <c r="BK140" s="143">
        <f>ROUND(I140*H140,2)</f>
        <v>0</v>
      </c>
      <c r="BL140" s="16" t="s">
        <v>416</v>
      </c>
      <c r="BM140" s="142" t="s">
        <v>442</v>
      </c>
    </row>
    <row r="141" spans="2:65" s="1" customFormat="1" ht="19.5">
      <c r="B141" s="31"/>
      <c r="D141" s="144" t="s">
        <v>134</v>
      </c>
      <c r="F141" s="145" t="s">
        <v>443</v>
      </c>
      <c r="I141" s="146"/>
      <c r="L141" s="31"/>
      <c r="M141" s="147"/>
      <c r="T141" s="55"/>
      <c r="AT141" s="16" t="s">
        <v>134</v>
      </c>
      <c r="AU141" s="16" t="s">
        <v>85</v>
      </c>
    </row>
    <row r="142" spans="2:65" s="11" customFormat="1" ht="25.9" customHeight="1">
      <c r="B142" s="119"/>
      <c r="D142" s="120" t="s">
        <v>75</v>
      </c>
      <c r="E142" s="121" t="s">
        <v>89</v>
      </c>
      <c r="F142" s="121" t="s">
        <v>444</v>
      </c>
      <c r="I142" s="122"/>
      <c r="J142" s="123">
        <f>BK142</f>
        <v>0</v>
      </c>
      <c r="L142" s="119"/>
      <c r="M142" s="124"/>
      <c r="P142" s="125">
        <f>P143</f>
        <v>0</v>
      </c>
      <c r="R142" s="125">
        <f>R143</f>
        <v>0</v>
      </c>
      <c r="T142" s="126">
        <f>T143</f>
        <v>0</v>
      </c>
      <c r="AR142" s="120" t="s">
        <v>157</v>
      </c>
      <c r="AT142" s="127" t="s">
        <v>75</v>
      </c>
      <c r="AU142" s="127" t="s">
        <v>76</v>
      </c>
      <c r="AY142" s="120" t="s">
        <v>125</v>
      </c>
      <c r="BK142" s="128">
        <f>BK143</f>
        <v>0</v>
      </c>
    </row>
    <row r="143" spans="2:65" s="11" customFormat="1" ht="22.9" customHeight="1">
      <c r="B143" s="119"/>
      <c r="D143" s="120" t="s">
        <v>75</v>
      </c>
      <c r="E143" s="129" t="s">
        <v>445</v>
      </c>
      <c r="F143" s="129" t="s">
        <v>446</v>
      </c>
      <c r="I143" s="122"/>
      <c r="J143" s="130">
        <f>BK143</f>
        <v>0</v>
      </c>
      <c r="L143" s="119"/>
      <c r="M143" s="124"/>
      <c r="P143" s="125">
        <f>SUM(P144:P145)</f>
        <v>0</v>
      </c>
      <c r="R143" s="125">
        <f>SUM(R144:R145)</f>
        <v>0</v>
      </c>
      <c r="T143" s="126">
        <f>SUM(T144:T145)</f>
        <v>0</v>
      </c>
      <c r="AR143" s="120" t="s">
        <v>157</v>
      </c>
      <c r="AT143" s="127" t="s">
        <v>75</v>
      </c>
      <c r="AU143" s="127" t="s">
        <v>81</v>
      </c>
      <c r="AY143" s="120" t="s">
        <v>125</v>
      </c>
      <c r="BK143" s="128">
        <f>SUM(BK144:BK145)</f>
        <v>0</v>
      </c>
    </row>
    <row r="144" spans="2:65" s="1" customFormat="1" ht="16.5" customHeight="1">
      <c r="B144" s="31"/>
      <c r="C144" s="131" t="s">
        <v>188</v>
      </c>
      <c r="D144" s="131" t="s">
        <v>127</v>
      </c>
      <c r="E144" s="132" t="s">
        <v>447</v>
      </c>
      <c r="F144" s="133" t="s">
        <v>448</v>
      </c>
      <c r="G144" s="134" t="s">
        <v>449</v>
      </c>
      <c r="H144" s="135">
        <v>1</v>
      </c>
      <c r="I144" s="136"/>
      <c r="J144" s="137">
        <f>ROUND(I144*H144,2)</f>
        <v>0</v>
      </c>
      <c r="K144" s="133" t="s">
        <v>450</v>
      </c>
      <c r="L144" s="31"/>
      <c r="M144" s="138" t="s">
        <v>1</v>
      </c>
      <c r="N144" s="139" t="s">
        <v>41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451</v>
      </c>
      <c r="AT144" s="142" t="s">
        <v>127</v>
      </c>
      <c r="AU144" s="142" t="s">
        <v>85</v>
      </c>
      <c r="AY144" s="16" t="s">
        <v>125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81</v>
      </c>
      <c r="BK144" s="143">
        <f>ROUND(I144*H144,2)</f>
        <v>0</v>
      </c>
      <c r="BL144" s="16" t="s">
        <v>451</v>
      </c>
      <c r="BM144" s="142" t="s">
        <v>452</v>
      </c>
    </row>
    <row r="145" spans="2:47" s="1" customFormat="1" ht="11.25">
      <c r="B145" s="31"/>
      <c r="D145" s="144" t="s">
        <v>134</v>
      </c>
      <c r="F145" s="145" t="s">
        <v>453</v>
      </c>
      <c r="I145" s="146"/>
      <c r="L145" s="31"/>
      <c r="M145" s="181"/>
      <c r="N145" s="182"/>
      <c r="O145" s="182"/>
      <c r="P145" s="182"/>
      <c r="Q145" s="182"/>
      <c r="R145" s="182"/>
      <c r="S145" s="182"/>
      <c r="T145" s="183"/>
      <c r="AT145" s="16" t="s">
        <v>134</v>
      </c>
      <c r="AU145" s="16" t="s">
        <v>85</v>
      </c>
    </row>
    <row r="146" spans="2:47" s="1" customFormat="1" ht="6.95" customHeight="1"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31"/>
    </row>
  </sheetData>
  <sheetProtection algorithmName="SHA-512" hashValue="G1Eo70eZ7Wj+SecCGtmeXrEI4UUS2OIVOOP55a3yHYsaRak2b+R8h4YfCL+EBJQD6Ep4fE+94+9pWiCWgcI0JQ==" saltValue="jWu7Xk4+l9BzLyofsynn9ymZibLs4w2AUxTy4POzuDdg8VeUSXDJLicULFtnuxbAKCg+gDJql1XSJfYe1F5qxQ==" spinCount="100000" sheet="1" objects="1" scenarios="1" formatColumns="0" formatRows="0" autoFilter="0"/>
  <autoFilter ref="C121:K145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58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91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2" t="str">
        <f>'Rekapitulace stavby'!K6</f>
        <v>Výstavba schodiště Gorkého - Ke Střelnici</v>
      </c>
      <c r="F7" s="223"/>
      <c r="G7" s="223"/>
      <c r="H7" s="223"/>
      <c r="L7" s="19"/>
    </row>
    <row r="8" spans="2:46" s="1" customFormat="1" ht="12" customHeight="1">
      <c r="B8" s="31"/>
      <c r="D8" s="26" t="s">
        <v>92</v>
      </c>
      <c r="L8" s="31"/>
    </row>
    <row r="9" spans="2:46" s="1" customFormat="1" ht="16.5" customHeight="1">
      <c r="B9" s="31"/>
      <c r="E9" s="203" t="s">
        <v>454</v>
      </c>
      <c r="F9" s="224"/>
      <c r="G9" s="224"/>
      <c r="H9" s="224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Vyplň údaj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5" t="str">
        <f>'Rekapitulace stavby'!E14</f>
        <v>Vyplň údaj</v>
      </c>
      <c r="F18" s="187"/>
      <c r="G18" s="187"/>
      <c r="H18" s="187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24</v>
      </c>
      <c r="J23" s="24" t="s">
        <v>32</v>
      </c>
      <c r="L23" s="31"/>
    </row>
    <row r="24" spans="2:12" s="1" customFormat="1" ht="18" customHeight="1">
      <c r="B24" s="31"/>
      <c r="E24" s="24" t="s">
        <v>33</v>
      </c>
      <c r="I24" s="26" t="s">
        <v>26</v>
      </c>
      <c r="J24" s="24" t="s">
        <v>34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192" t="s">
        <v>1</v>
      </c>
      <c r="F27" s="192"/>
      <c r="G27" s="192"/>
      <c r="H27" s="192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36</v>
      </c>
      <c r="J30" s="65">
        <f>ROUND(J120,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90">
        <f>ROUND((SUM(BE120:BE139)),  2)</f>
        <v>0</v>
      </c>
      <c r="I33" s="91">
        <v>0.21</v>
      </c>
      <c r="J33" s="90">
        <f>ROUND(((SUM(BE120:BE139))*I33),  2)</f>
        <v>0</v>
      </c>
      <c r="L33" s="31"/>
    </row>
    <row r="34" spans="2:12" s="1" customFormat="1" ht="14.45" customHeight="1">
      <c r="B34" s="31"/>
      <c r="E34" s="26" t="s">
        <v>42</v>
      </c>
      <c r="F34" s="90">
        <f>ROUND((SUM(BF120:BF139)),  2)</f>
        <v>0</v>
      </c>
      <c r="I34" s="91">
        <v>0.15</v>
      </c>
      <c r="J34" s="90">
        <f>ROUND(((SUM(BF120:BF139))*I34),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0">
        <f>ROUND((SUM(BG120:BG139)),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0">
        <f>ROUND((SUM(BH120:BH139)),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0">
        <f>ROUND((SUM(BI120:BI139)),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6"/>
      <c r="F39" s="56"/>
      <c r="G39" s="94" t="s">
        <v>47</v>
      </c>
      <c r="H39" s="95" t="s">
        <v>48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98" t="s">
        <v>52</v>
      </c>
      <c r="G61" s="42" t="s">
        <v>51</v>
      </c>
      <c r="H61" s="33"/>
      <c r="I61" s="33"/>
      <c r="J61" s="99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98" t="s">
        <v>52</v>
      </c>
      <c r="G76" s="42" t="s">
        <v>51</v>
      </c>
      <c r="H76" s="33"/>
      <c r="I76" s="33"/>
      <c r="J76" s="99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94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2" t="str">
        <f>E7</f>
        <v>Výstavba schodiště Gorkého - Ke Střelnici</v>
      </c>
      <c r="F85" s="223"/>
      <c r="G85" s="223"/>
      <c r="H85" s="223"/>
      <c r="L85" s="31"/>
    </row>
    <row r="86" spans="2:47" s="1" customFormat="1" ht="12" customHeight="1">
      <c r="B86" s="31"/>
      <c r="C86" s="26" t="s">
        <v>92</v>
      </c>
      <c r="L86" s="31"/>
    </row>
    <row r="87" spans="2:47" s="1" customFormat="1" ht="16.5" customHeight="1">
      <c r="B87" s="31"/>
      <c r="E87" s="203" t="str">
        <f>E9</f>
        <v>3 - VRN</v>
      </c>
      <c r="F87" s="224"/>
      <c r="G87" s="224"/>
      <c r="H87" s="22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Litvínov</v>
      </c>
      <c r="I89" s="26" t="s">
        <v>22</v>
      </c>
      <c r="J89" s="51" t="str">
        <f>IF(J12="","",J12)</f>
        <v>Vyplň údaj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>MESSOR s.r.o.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95</v>
      </c>
      <c r="D94" s="92"/>
      <c r="E94" s="92"/>
      <c r="F94" s="92"/>
      <c r="G94" s="92"/>
      <c r="H94" s="92"/>
      <c r="I94" s="92"/>
      <c r="J94" s="101" t="s">
        <v>96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97</v>
      </c>
      <c r="J96" s="65">
        <f>J120</f>
        <v>0</v>
      </c>
      <c r="L96" s="31"/>
      <c r="AU96" s="16" t="s">
        <v>98</v>
      </c>
    </row>
    <row r="97" spans="2:12" s="8" customFormat="1" ht="24.95" customHeight="1">
      <c r="B97" s="103"/>
      <c r="D97" s="104" t="s">
        <v>403</v>
      </c>
      <c r="E97" s="105"/>
      <c r="F97" s="105"/>
      <c r="G97" s="105"/>
      <c r="H97" s="105"/>
      <c r="I97" s="105"/>
      <c r="J97" s="106">
        <f>J121</f>
        <v>0</v>
      </c>
      <c r="L97" s="103"/>
    </row>
    <row r="98" spans="2:12" s="9" customFormat="1" ht="19.899999999999999" customHeight="1">
      <c r="B98" s="107"/>
      <c r="D98" s="108" t="s">
        <v>455</v>
      </c>
      <c r="E98" s="109"/>
      <c r="F98" s="109"/>
      <c r="G98" s="109"/>
      <c r="H98" s="109"/>
      <c r="I98" s="109"/>
      <c r="J98" s="110">
        <f>J122</f>
        <v>0</v>
      </c>
      <c r="L98" s="107"/>
    </row>
    <row r="99" spans="2:12" s="9" customFormat="1" ht="19.899999999999999" customHeight="1">
      <c r="B99" s="107"/>
      <c r="D99" s="108" t="s">
        <v>456</v>
      </c>
      <c r="E99" s="109"/>
      <c r="F99" s="109"/>
      <c r="G99" s="109"/>
      <c r="H99" s="109"/>
      <c r="I99" s="109"/>
      <c r="J99" s="110">
        <f>J127</f>
        <v>0</v>
      </c>
      <c r="L99" s="107"/>
    </row>
    <row r="100" spans="2:12" s="9" customFormat="1" ht="19.899999999999999" customHeight="1">
      <c r="B100" s="107"/>
      <c r="D100" s="108" t="s">
        <v>457</v>
      </c>
      <c r="E100" s="109"/>
      <c r="F100" s="109"/>
      <c r="G100" s="109"/>
      <c r="H100" s="109"/>
      <c r="I100" s="109"/>
      <c r="J100" s="110">
        <f>J135</f>
        <v>0</v>
      </c>
      <c r="L100" s="107"/>
    </row>
    <row r="101" spans="2:12" s="1" customFormat="1" ht="21.75" customHeight="1">
      <c r="B101" s="31"/>
      <c r="L101" s="31"/>
    </row>
    <row r="102" spans="2:12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4.95" customHeight="1">
      <c r="B107" s="31"/>
      <c r="C107" s="20" t="s">
        <v>110</v>
      </c>
      <c r="L107" s="31"/>
    </row>
    <row r="108" spans="2:12" s="1" customFormat="1" ht="6.95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16.5" customHeight="1">
      <c r="B110" s="31"/>
      <c r="E110" s="222" t="str">
        <f>E7</f>
        <v>Výstavba schodiště Gorkého - Ke Střelnici</v>
      </c>
      <c r="F110" s="223"/>
      <c r="G110" s="223"/>
      <c r="H110" s="223"/>
      <c r="L110" s="31"/>
    </row>
    <row r="111" spans="2:12" s="1" customFormat="1" ht="12" customHeight="1">
      <c r="B111" s="31"/>
      <c r="C111" s="26" t="s">
        <v>92</v>
      </c>
      <c r="L111" s="31"/>
    </row>
    <row r="112" spans="2:12" s="1" customFormat="1" ht="16.5" customHeight="1">
      <c r="B112" s="31"/>
      <c r="E112" s="203" t="str">
        <f>E9</f>
        <v>3 - VRN</v>
      </c>
      <c r="F112" s="224"/>
      <c r="G112" s="224"/>
      <c r="H112" s="224"/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F12</f>
        <v>Litvínov</v>
      </c>
      <c r="I114" s="26" t="s">
        <v>22</v>
      </c>
      <c r="J114" s="51" t="str">
        <f>IF(J12="","",J12)</f>
        <v>Vyplň údaj</v>
      </c>
      <c r="L114" s="31"/>
    </row>
    <row r="115" spans="2:65" s="1" customFormat="1" ht="6.95" customHeight="1">
      <c r="B115" s="31"/>
      <c r="L115" s="31"/>
    </row>
    <row r="116" spans="2:65" s="1" customFormat="1" ht="15.2" customHeight="1">
      <c r="B116" s="31"/>
      <c r="C116" s="26" t="s">
        <v>23</v>
      </c>
      <c r="F116" s="24" t="str">
        <f>E15</f>
        <v xml:space="preserve"> </v>
      </c>
      <c r="I116" s="26" t="s">
        <v>29</v>
      </c>
      <c r="J116" s="29" t="str">
        <f>E21</f>
        <v xml:space="preserve"> </v>
      </c>
      <c r="L116" s="31"/>
    </row>
    <row r="117" spans="2:65" s="1" customFormat="1" ht="15.2" customHeight="1">
      <c r="B117" s="31"/>
      <c r="C117" s="26" t="s">
        <v>27</v>
      </c>
      <c r="F117" s="24" t="str">
        <f>IF(E18="","",E18)</f>
        <v>Vyplň údaj</v>
      </c>
      <c r="I117" s="26" t="s">
        <v>31</v>
      </c>
      <c r="J117" s="29" t="str">
        <f>E24</f>
        <v>MESSOR s.r.o.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1"/>
      <c r="C119" s="112" t="s">
        <v>111</v>
      </c>
      <c r="D119" s="113" t="s">
        <v>61</v>
      </c>
      <c r="E119" s="113" t="s">
        <v>57</v>
      </c>
      <c r="F119" s="113" t="s">
        <v>58</v>
      </c>
      <c r="G119" s="113" t="s">
        <v>112</v>
      </c>
      <c r="H119" s="113" t="s">
        <v>113</v>
      </c>
      <c r="I119" s="113" t="s">
        <v>114</v>
      </c>
      <c r="J119" s="113" t="s">
        <v>96</v>
      </c>
      <c r="K119" s="114" t="s">
        <v>115</v>
      </c>
      <c r="L119" s="111"/>
      <c r="M119" s="58" t="s">
        <v>1</v>
      </c>
      <c r="N119" s="59" t="s">
        <v>40</v>
      </c>
      <c r="O119" s="59" t="s">
        <v>116</v>
      </c>
      <c r="P119" s="59" t="s">
        <v>117</v>
      </c>
      <c r="Q119" s="59" t="s">
        <v>118</v>
      </c>
      <c r="R119" s="59" t="s">
        <v>119</v>
      </c>
      <c r="S119" s="59" t="s">
        <v>120</v>
      </c>
      <c r="T119" s="60" t="s">
        <v>121</v>
      </c>
    </row>
    <row r="120" spans="2:65" s="1" customFormat="1" ht="22.9" customHeight="1">
      <c r="B120" s="31"/>
      <c r="C120" s="63" t="s">
        <v>122</v>
      </c>
      <c r="J120" s="115">
        <f>BK120</f>
        <v>0</v>
      </c>
      <c r="L120" s="31"/>
      <c r="M120" s="61"/>
      <c r="N120" s="52"/>
      <c r="O120" s="52"/>
      <c r="P120" s="116">
        <f>P121</f>
        <v>0</v>
      </c>
      <c r="Q120" s="52"/>
      <c r="R120" s="116">
        <f>R121</f>
        <v>0</v>
      </c>
      <c r="S120" s="52"/>
      <c r="T120" s="117">
        <f>T121</f>
        <v>0</v>
      </c>
      <c r="AT120" s="16" t="s">
        <v>75</v>
      </c>
      <c r="AU120" s="16" t="s">
        <v>98</v>
      </c>
      <c r="BK120" s="118">
        <f>BK121</f>
        <v>0</v>
      </c>
    </row>
    <row r="121" spans="2:65" s="11" customFormat="1" ht="25.9" customHeight="1">
      <c r="B121" s="119"/>
      <c r="D121" s="120" t="s">
        <v>75</v>
      </c>
      <c r="E121" s="121" t="s">
        <v>89</v>
      </c>
      <c r="F121" s="121" t="s">
        <v>444</v>
      </c>
      <c r="I121" s="122"/>
      <c r="J121" s="123">
        <f>BK121</f>
        <v>0</v>
      </c>
      <c r="L121" s="119"/>
      <c r="M121" s="124"/>
      <c r="P121" s="125">
        <f>P122+P127+P135</f>
        <v>0</v>
      </c>
      <c r="R121" s="125">
        <f>R122+R127+R135</f>
        <v>0</v>
      </c>
      <c r="T121" s="126">
        <f>T122+T127+T135</f>
        <v>0</v>
      </c>
      <c r="AR121" s="120" t="s">
        <v>157</v>
      </c>
      <c r="AT121" s="127" t="s">
        <v>75</v>
      </c>
      <c r="AU121" s="127" t="s">
        <v>76</v>
      </c>
      <c r="AY121" s="120" t="s">
        <v>125</v>
      </c>
      <c r="BK121" s="128">
        <f>BK122+BK127+BK135</f>
        <v>0</v>
      </c>
    </row>
    <row r="122" spans="2:65" s="11" customFormat="1" ht="22.9" customHeight="1">
      <c r="B122" s="119"/>
      <c r="D122" s="120" t="s">
        <v>75</v>
      </c>
      <c r="E122" s="129" t="s">
        <v>458</v>
      </c>
      <c r="F122" s="129" t="s">
        <v>459</v>
      </c>
      <c r="I122" s="122"/>
      <c r="J122" s="130">
        <f>BK122</f>
        <v>0</v>
      </c>
      <c r="L122" s="119"/>
      <c r="M122" s="124"/>
      <c r="P122" s="125">
        <f>SUM(P123:P126)</f>
        <v>0</v>
      </c>
      <c r="R122" s="125">
        <f>SUM(R123:R126)</f>
        <v>0</v>
      </c>
      <c r="T122" s="126">
        <f>SUM(T123:T126)</f>
        <v>0</v>
      </c>
      <c r="AR122" s="120" t="s">
        <v>157</v>
      </c>
      <c r="AT122" s="127" t="s">
        <v>75</v>
      </c>
      <c r="AU122" s="127" t="s">
        <v>81</v>
      </c>
      <c r="AY122" s="120" t="s">
        <v>125</v>
      </c>
      <c r="BK122" s="128">
        <f>SUM(BK123:BK126)</f>
        <v>0</v>
      </c>
    </row>
    <row r="123" spans="2:65" s="1" customFormat="1" ht="16.5" customHeight="1">
      <c r="B123" s="31"/>
      <c r="C123" s="131" t="s">
        <v>81</v>
      </c>
      <c r="D123" s="131" t="s">
        <v>127</v>
      </c>
      <c r="E123" s="132" t="s">
        <v>460</v>
      </c>
      <c r="F123" s="133" t="s">
        <v>461</v>
      </c>
      <c r="G123" s="134" t="s">
        <v>462</v>
      </c>
      <c r="H123" s="135">
        <v>1</v>
      </c>
      <c r="I123" s="136"/>
      <c r="J123" s="137">
        <f>ROUND(I123*H123,2)</f>
        <v>0</v>
      </c>
      <c r="K123" s="133" t="s">
        <v>131</v>
      </c>
      <c r="L123" s="31"/>
      <c r="M123" s="138" t="s">
        <v>1</v>
      </c>
      <c r="N123" s="139" t="s">
        <v>41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451</v>
      </c>
      <c r="AT123" s="142" t="s">
        <v>127</v>
      </c>
      <c r="AU123" s="142" t="s">
        <v>85</v>
      </c>
      <c r="AY123" s="16" t="s">
        <v>125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6" t="s">
        <v>81</v>
      </c>
      <c r="BK123" s="143">
        <f>ROUND(I123*H123,2)</f>
        <v>0</v>
      </c>
      <c r="BL123" s="16" t="s">
        <v>451</v>
      </c>
      <c r="BM123" s="142" t="s">
        <v>463</v>
      </c>
    </row>
    <row r="124" spans="2:65" s="1" customFormat="1" ht="11.25">
      <c r="B124" s="31"/>
      <c r="D124" s="144" t="s">
        <v>134</v>
      </c>
      <c r="F124" s="145" t="s">
        <v>461</v>
      </c>
      <c r="I124" s="146"/>
      <c r="L124" s="31"/>
      <c r="M124" s="147"/>
      <c r="T124" s="55"/>
      <c r="AT124" s="16" t="s">
        <v>134</v>
      </c>
      <c r="AU124" s="16" t="s">
        <v>85</v>
      </c>
    </row>
    <row r="125" spans="2:65" s="1" customFormat="1" ht="16.5" customHeight="1">
      <c r="B125" s="31"/>
      <c r="C125" s="131" t="s">
        <v>85</v>
      </c>
      <c r="D125" s="131" t="s">
        <v>127</v>
      </c>
      <c r="E125" s="132" t="s">
        <v>464</v>
      </c>
      <c r="F125" s="133" t="s">
        <v>465</v>
      </c>
      <c r="G125" s="134" t="s">
        <v>462</v>
      </c>
      <c r="H125" s="135">
        <v>1</v>
      </c>
      <c r="I125" s="136"/>
      <c r="J125" s="137">
        <f>ROUND(I125*H125,2)</f>
        <v>0</v>
      </c>
      <c r="K125" s="133" t="s">
        <v>466</v>
      </c>
      <c r="L125" s="31"/>
      <c r="M125" s="138" t="s">
        <v>1</v>
      </c>
      <c r="N125" s="139" t="s">
        <v>41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451</v>
      </c>
      <c r="AT125" s="142" t="s">
        <v>127</v>
      </c>
      <c r="AU125" s="142" t="s">
        <v>85</v>
      </c>
      <c r="AY125" s="16" t="s">
        <v>125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81</v>
      </c>
      <c r="BK125" s="143">
        <f>ROUND(I125*H125,2)</f>
        <v>0</v>
      </c>
      <c r="BL125" s="16" t="s">
        <v>451</v>
      </c>
      <c r="BM125" s="142" t="s">
        <v>467</v>
      </c>
    </row>
    <row r="126" spans="2:65" s="1" customFormat="1" ht="11.25">
      <c r="B126" s="31"/>
      <c r="D126" s="144" t="s">
        <v>134</v>
      </c>
      <c r="F126" s="145" t="s">
        <v>465</v>
      </c>
      <c r="I126" s="146"/>
      <c r="L126" s="31"/>
      <c r="M126" s="147"/>
      <c r="T126" s="55"/>
      <c r="AT126" s="16" t="s">
        <v>134</v>
      </c>
      <c r="AU126" s="16" t="s">
        <v>85</v>
      </c>
    </row>
    <row r="127" spans="2:65" s="11" customFormat="1" ht="22.9" customHeight="1">
      <c r="B127" s="119"/>
      <c r="D127" s="120" t="s">
        <v>75</v>
      </c>
      <c r="E127" s="129" t="s">
        <v>468</v>
      </c>
      <c r="F127" s="129" t="s">
        <v>469</v>
      </c>
      <c r="I127" s="122"/>
      <c r="J127" s="130">
        <f>BK127</f>
        <v>0</v>
      </c>
      <c r="L127" s="119"/>
      <c r="M127" s="124"/>
      <c r="P127" s="125">
        <f>SUM(P128:P134)</f>
        <v>0</v>
      </c>
      <c r="R127" s="125">
        <f>SUM(R128:R134)</f>
        <v>0</v>
      </c>
      <c r="T127" s="126">
        <f>SUM(T128:T134)</f>
        <v>0</v>
      </c>
      <c r="AR127" s="120" t="s">
        <v>157</v>
      </c>
      <c r="AT127" s="127" t="s">
        <v>75</v>
      </c>
      <c r="AU127" s="127" t="s">
        <v>81</v>
      </c>
      <c r="AY127" s="120" t="s">
        <v>125</v>
      </c>
      <c r="BK127" s="128">
        <f>SUM(BK128:BK134)</f>
        <v>0</v>
      </c>
    </row>
    <row r="128" spans="2:65" s="1" customFormat="1" ht="16.5" customHeight="1">
      <c r="B128" s="31"/>
      <c r="C128" s="131" t="s">
        <v>88</v>
      </c>
      <c r="D128" s="131" t="s">
        <v>127</v>
      </c>
      <c r="E128" s="132" t="s">
        <v>470</v>
      </c>
      <c r="F128" s="133" t="s">
        <v>471</v>
      </c>
      <c r="G128" s="134" t="s">
        <v>472</v>
      </c>
      <c r="H128" s="135">
        <v>1</v>
      </c>
      <c r="I128" s="136"/>
      <c r="J128" s="137">
        <f>ROUND(I128*H128,2)</f>
        <v>0</v>
      </c>
      <c r="K128" s="133" t="s">
        <v>466</v>
      </c>
      <c r="L128" s="31"/>
      <c r="M128" s="138" t="s">
        <v>1</v>
      </c>
      <c r="N128" s="139" t="s">
        <v>41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451</v>
      </c>
      <c r="AT128" s="142" t="s">
        <v>127</v>
      </c>
      <c r="AU128" s="142" t="s">
        <v>85</v>
      </c>
      <c r="AY128" s="16" t="s">
        <v>125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81</v>
      </c>
      <c r="BK128" s="143">
        <f>ROUND(I128*H128,2)</f>
        <v>0</v>
      </c>
      <c r="BL128" s="16" t="s">
        <v>451</v>
      </c>
      <c r="BM128" s="142" t="s">
        <v>473</v>
      </c>
    </row>
    <row r="129" spans="2:65" s="1" customFormat="1" ht="11.25">
      <c r="B129" s="31"/>
      <c r="D129" s="144" t="s">
        <v>134</v>
      </c>
      <c r="F129" s="145" t="s">
        <v>471</v>
      </c>
      <c r="I129" s="146"/>
      <c r="L129" s="31"/>
      <c r="M129" s="147"/>
      <c r="T129" s="55"/>
      <c r="AT129" s="16" t="s">
        <v>134</v>
      </c>
      <c r="AU129" s="16" t="s">
        <v>85</v>
      </c>
    </row>
    <row r="130" spans="2:65" s="1" customFormat="1" ht="16.5" customHeight="1">
      <c r="B130" s="31"/>
      <c r="C130" s="131" t="s">
        <v>132</v>
      </c>
      <c r="D130" s="131" t="s">
        <v>127</v>
      </c>
      <c r="E130" s="132" t="s">
        <v>474</v>
      </c>
      <c r="F130" s="133" t="s">
        <v>475</v>
      </c>
      <c r="G130" s="134" t="s">
        <v>462</v>
      </c>
      <c r="H130" s="135">
        <v>1</v>
      </c>
      <c r="I130" s="136"/>
      <c r="J130" s="137">
        <f>ROUND(I130*H130,2)</f>
        <v>0</v>
      </c>
      <c r="K130" s="133" t="s">
        <v>466</v>
      </c>
      <c r="L130" s="31"/>
      <c r="M130" s="138" t="s">
        <v>1</v>
      </c>
      <c r="N130" s="139" t="s">
        <v>41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451</v>
      </c>
      <c r="AT130" s="142" t="s">
        <v>127</v>
      </c>
      <c r="AU130" s="142" t="s">
        <v>85</v>
      </c>
      <c r="AY130" s="16" t="s">
        <v>125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81</v>
      </c>
      <c r="BK130" s="143">
        <f>ROUND(I130*H130,2)</f>
        <v>0</v>
      </c>
      <c r="BL130" s="16" t="s">
        <v>451</v>
      </c>
      <c r="BM130" s="142" t="s">
        <v>476</v>
      </c>
    </row>
    <row r="131" spans="2:65" s="1" customFormat="1" ht="11.25">
      <c r="B131" s="31"/>
      <c r="D131" s="144" t="s">
        <v>134</v>
      </c>
      <c r="F131" s="145" t="s">
        <v>475</v>
      </c>
      <c r="I131" s="146"/>
      <c r="L131" s="31"/>
      <c r="M131" s="147"/>
      <c r="T131" s="55"/>
      <c r="AT131" s="16" t="s">
        <v>134</v>
      </c>
      <c r="AU131" s="16" t="s">
        <v>85</v>
      </c>
    </row>
    <row r="132" spans="2:65" s="1" customFormat="1" ht="24.2" customHeight="1">
      <c r="B132" s="31"/>
      <c r="C132" s="131" t="s">
        <v>157</v>
      </c>
      <c r="D132" s="131" t="s">
        <v>127</v>
      </c>
      <c r="E132" s="132" t="s">
        <v>477</v>
      </c>
      <c r="F132" s="133" t="s">
        <v>478</v>
      </c>
      <c r="G132" s="134" t="s">
        <v>479</v>
      </c>
      <c r="H132" s="135">
        <v>328</v>
      </c>
      <c r="I132" s="136"/>
      <c r="J132" s="137">
        <f>ROUND(I132*H132,2)</f>
        <v>0</v>
      </c>
      <c r="K132" s="133" t="s">
        <v>466</v>
      </c>
      <c r="L132" s="31"/>
      <c r="M132" s="138" t="s">
        <v>1</v>
      </c>
      <c r="N132" s="139" t="s">
        <v>41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451</v>
      </c>
      <c r="AT132" s="142" t="s">
        <v>127</v>
      </c>
      <c r="AU132" s="142" t="s">
        <v>85</v>
      </c>
      <c r="AY132" s="16" t="s">
        <v>125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81</v>
      </c>
      <c r="BK132" s="143">
        <f>ROUND(I132*H132,2)</f>
        <v>0</v>
      </c>
      <c r="BL132" s="16" t="s">
        <v>451</v>
      </c>
      <c r="BM132" s="142" t="s">
        <v>480</v>
      </c>
    </row>
    <row r="133" spans="2:65" s="1" customFormat="1" ht="11.25">
      <c r="B133" s="31"/>
      <c r="D133" s="144" t="s">
        <v>134</v>
      </c>
      <c r="F133" s="145" t="s">
        <v>478</v>
      </c>
      <c r="I133" s="146"/>
      <c r="L133" s="31"/>
      <c r="M133" s="147"/>
      <c r="T133" s="55"/>
      <c r="AT133" s="16" t="s">
        <v>134</v>
      </c>
      <c r="AU133" s="16" t="s">
        <v>85</v>
      </c>
    </row>
    <row r="134" spans="2:65" s="12" customFormat="1" ht="11.25">
      <c r="B134" s="148"/>
      <c r="D134" s="144" t="s">
        <v>136</v>
      </c>
      <c r="E134" s="149" t="s">
        <v>1</v>
      </c>
      <c r="F134" s="150" t="s">
        <v>481</v>
      </c>
      <c r="H134" s="151">
        <v>328</v>
      </c>
      <c r="I134" s="152"/>
      <c r="L134" s="148"/>
      <c r="M134" s="153"/>
      <c r="T134" s="154"/>
      <c r="AT134" s="149" t="s">
        <v>136</v>
      </c>
      <c r="AU134" s="149" t="s">
        <v>85</v>
      </c>
      <c r="AV134" s="12" t="s">
        <v>85</v>
      </c>
      <c r="AW134" s="12" t="s">
        <v>30</v>
      </c>
      <c r="AX134" s="12" t="s">
        <v>81</v>
      </c>
      <c r="AY134" s="149" t="s">
        <v>125</v>
      </c>
    </row>
    <row r="135" spans="2:65" s="11" customFormat="1" ht="22.9" customHeight="1">
      <c r="B135" s="119"/>
      <c r="D135" s="120" t="s">
        <v>75</v>
      </c>
      <c r="E135" s="129" t="s">
        <v>482</v>
      </c>
      <c r="F135" s="129" t="s">
        <v>483</v>
      </c>
      <c r="I135" s="122"/>
      <c r="J135" s="130">
        <f>BK135</f>
        <v>0</v>
      </c>
      <c r="L135" s="119"/>
      <c r="M135" s="124"/>
      <c r="P135" s="125">
        <f>SUM(P136:P139)</f>
        <v>0</v>
      </c>
      <c r="R135" s="125">
        <f>SUM(R136:R139)</f>
        <v>0</v>
      </c>
      <c r="T135" s="126">
        <f>SUM(T136:T139)</f>
        <v>0</v>
      </c>
      <c r="AR135" s="120" t="s">
        <v>157</v>
      </c>
      <c r="AT135" s="127" t="s">
        <v>75</v>
      </c>
      <c r="AU135" s="127" t="s">
        <v>81</v>
      </c>
      <c r="AY135" s="120" t="s">
        <v>125</v>
      </c>
      <c r="BK135" s="128">
        <f>SUM(BK136:BK139)</f>
        <v>0</v>
      </c>
    </row>
    <row r="136" spans="2:65" s="1" customFormat="1" ht="16.5" customHeight="1">
      <c r="B136" s="31"/>
      <c r="C136" s="131" t="s">
        <v>163</v>
      </c>
      <c r="D136" s="131" t="s">
        <v>127</v>
      </c>
      <c r="E136" s="132" t="s">
        <v>484</v>
      </c>
      <c r="F136" s="133" t="s">
        <v>485</v>
      </c>
      <c r="G136" s="134" t="s">
        <v>462</v>
      </c>
      <c r="H136" s="135">
        <v>1</v>
      </c>
      <c r="I136" s="136"/>
      <c r="J136" s="137">
        <f>ROUND(I136*H136,2)</f>
        <v>0</v>
      </c>
      <c r="K136" s="133" t="s">
        <v>466</v>
      </c>
      <c r="L136" s="31"/>
      <c r="M136" s="138" t="s">
        <v>1</v>
      </c>
      <c r="N136" s="139" t="s">
        <v>41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451</v>
      </c>
      <c r="AT136" s="142" t="s">
        <v>127</v>
      </c>
      <c r="AU136" s="142" t="s">
        <v>85</v>
      </c>
      <c r="AY136" s="16" t="s">
        <v>125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81</v>
      </c>
      <c r="BK136" s="143">
        <f>ROUND(I136*H136,2)</f>
        <v>0</v>
      </c>
      <c r="BL136" s="16" t="s">
        <v>451</v>
      </c>
      <c r="BM136" s="142" t="s">
        <v>486</v>
      </c>
    </row>
    <row r="137" spans="2:65" s="1" customFormat="1" ht="11.25">
      <c r="B137" s="31"/>
      <c r="D137" s="144" t="s">
        <v>134</v>
      </c>
      <c r="F137" s="145" t="s">
        <v>485</v>
      </c>
      <c r="I137" s="146"/>
      <c r="L137" s="31"/>
      <c r="M137" s="147"/>
      <c r="T137" s="55"/>
      <c r="AT137" s="16" t="s">
        <v>134</v>
      </c>
      <c r="AU137" s="16" t="s">
        <v>85</v>
      </c>
    </row>
    <row r="138" spans="2:65" s="1" customFormat="1" ht="16.5" customHeight="1">
      <c r="B138" s="31"/>
      <c r="C138" s="131" t="s">
        <v>168</v>
      </c>
      <c r="D138" s="131" t="s">
        <v>127</v>
      </c>
      <c r="E138" s="132" t="s">
        <v>487</v>
      </c>
      <c r="F138" s="133" t="s">
        <v>488</v>
      </c>
      <c r="G138" s="134" t="s">
        <v>462</v>
      </c>
      <c r="H138" s="135">
        <v>1</v>
      </c>
      <c r="I138" s="136"/>
      <c r="J138" s="137">
        <f>ROUND(I138*H138,2)</f>
        <v>0</v>
      </c>
      <c r="K138" s="133" t="s">
        <v>466</v>
      </c>
      <c r="L138" s="31"/>
      <c r="M138" s="138" t="s">
        <v>1</v>
      </c>
      <c r="N138" s="139" t="s">
        <v>41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451</v>
      </c>
      <c r="AT138" s="142" t="s">
        <v>127</v>
      </c>
      <c r="AU138" s="142" t="s">
        <v>85</v>
      </c>
      <c r="AY138" s="16" t="s">
        <v>125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81</v>
      </c>
      <c r="BK138" s="143">
        <f>ROUND(I138*H138,2)</f>
        <v>0</v>
      </c>
      <c r="BL138" s="16" t="s">
        <v>451</v>
      </c>
      <c r="BM138" s="142" t="s">
        <v>489</v>
      </c>
    </row>
    <row r="139" spans="2:65" s="1" customFormat="1" ht="11.25">
      <c r="B139" s="31"/>
      <c r="D139" s="144" t="s">
        <v>134</v>
      </c>
      <c r="F139" s="145" t="s">
        <v>488</v>
      </c>
      <c r="I139" s="146"/>
      <c r="L139" s="31"/>
      <c r="M139" s="181"/>
      <c r="N139" s="182"/>
      <c r="O139" s="182"/>
      <c r="P139" s="182"/>
      <c r="Q139" s="182"/>
      <c r="R139" s="182"/>
      <c r="S139" s="182"/>
      <c r="T139" s="183"/>
      <c r="AT139" s="16" t="s">
        <v>134</v>
      </c>
      <c r="AU139" s="16" t="s">
        <v>85</v>
      </c>
    </row>
    <row r="140" spans="2:65" s="1" customFormat="1" ht="6.95" customHeight="1"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31"/>
    </row>
  </sheetData>
  <sheetProtection algorithmName="SHA-512" hashValue="NOGj0Y0jdJfWxKScRK006Jxj4kcsnVM6Dfj0nwEiLfyuAzTmv78qawaGov5jeg/jdz0cITXvgv020NGH2oIG+w==" saltValue="vNVoFmry6Xec3NAW3b1nFY3FvTNY4Z5A63NquIEl24w2Yaa4EkfcE+SVDNXTN381Hro/ZBephiG9eUFa0SmxMA==" spinCount="100000" sheet="1" objects="1" scenarios="1" formatColumns="0" formatRows="0" autoFilter="0"/>
  <autoFilter ref="C119:K139" xr:uid="{00000000-0009-0000-0000-000003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5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1 - Objekty pozemních kom...</vt:lpstr>
      <vt:lpstr>2 - Veřejné osvětlení</vt:lpstr>
      <vt:lpstr>3 - VRN</vt:lpstr>
      <vt:lpstr>'1 - Objekty pozemních kom...'!Názvy_tisku</vt:lpstr>
      <vt:lpstr>'2 - Veřejné osvětlení'!Názvy_tisku</vt:lpstr>
      <vt:lpstr>'3 - VRN'!Názvy_tisku</vt:lpstr>
      <vt:lpstr>'Rekapitulace stavby'!Názvy_tisku</vt:lpstr>
      <vt:lpstr>'1 - Objekty pozemních kom...'!Oblast_tisku</vt:lpstr>
      <vt:lpstr>'2 - Veřejné osvětlení'!Oblast_tisku</vt:lpstr>
      <vt:lpstr>'3 -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DESKTOP-JJA4DNO\MESSOR COMPANY</dc:creator>
  <cp:lastModifiedBy>Dragounova Adriana</cp:lastModifiedBy>
  <cp:lastPrinted>2023-09-14T08:04:31Z</cp:lastPrinted>
  <dcterms:created xsi:type="dcterms:W3CDTF">2023-07-24T12:34:23Z</dcterms:created>
  <dcterms:modified xsi:type="dcterms:W3CDTF">2023-09-14T08:04:35Z</dcterms:modified>
</cp:coreProperties>
</file>