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65416" yWindow="65416" windowWidth="29040" windowHeight="15840" activeTab="0"/>
  </bookViews>
  <sheets>
    <sheet name="Výkaz výměr" sheetId="2" r:id="rId1"/>
    <sheet name="Celkové náklady" sheetId="1" r:id="rId2"/>
    <sheet name="Stanovení ceny a náklady Zadava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<sst xmlns="http://schemas.openxmlformats.org/spreadsheetml/2006/main" count="130" uniqueCount="96">
  <si>
    <t>Jednotkové množství</t>
  </si>
  <si>
    <t>t</t>
  </si>
  <si>
    <t>Výkaz výměr - stanovení nabídkové ceny</t>
  </si>
  <si>
    <t>Výkaz Výměr</t>
  </si>
  <si>
    <t>Jednotková cena bez DPH (za 1 t)</t>
  </si>
  <si>
    <t xml:space="preserve">* cena zahrnuje veškeré činnosti stanovené v bodě 2 zadávací dokumentace </t>
  </si>
  <si>
    <t>Nabídková cena dle výkazu výměr - Stanovení nabídkové ceny</t>
  </si>
  <si>
    <t>* Za  správnost stanovené sazby DPH nese odpovědnost účastník zadávacího řízení.</t>
  </si>
  <si>
    <t>Účastník:</t>
  </si>
  <si>
    <t>Odpad – nakládání</t>
  </si>
  <si>
    <t>Poplatek za uložení odpadu na skládku</t>
  </si>
  <si>
    <t>v zákonné výši</t>
  </si>
  <si>
    <t>Cena celkem za 1. rok bez DPH (Kč)</t>
  </si>
  <si>
    <t>Cena celkem za 2. rok bez DPH (Kč)</t>
  </si>
  <si>
    <t>Výše DPH za 2. rok (Kč)</t>
  </si>
  <si>
    <t>Výše DPH za 1. rok (Kč)</t>
  </si>
  <si>
    <t>Cena celkem za 1. rok včetně DPH (Kč)</t>
  </si>
  <si>
    <t>Cena celkem za 3. rok bez DPH (Kč)</t>
  </si>
  <si>
    <t>Výše DPH za 3. rok (Kč)</t>
  </si>
  <si>
    <t>Cena celkem za 3. rok včetně DPH (Kč)</t>
  </si>
  <si>
    <t>Cena celkem za 2. rok včetně DPH (Kč)</t>
  </si>
  <si>
    <t>Cena celkem za 4. rok bez DPH (Kč)</t>
  </si>
  <si>
    <t>Výše DPH za 4. rok (Kč)</t>
  </si>
  <si>
    <t>Cena celkem za 4. rok včetně DPH (Kč)</t>
  </si>
  <si>
    <t>Poplatek za skládkování</t>
  </si>
  <si>
    <t>ROK:</t>
  </si>
  <si>
    <t>1. rok</t>
  </si>
  <si>
    <t>2. rok</t>
  </si>
  <si>
    <t>3.rok</t>
  </si>
  <si>
    <t>4.rok</t>
  </si>
  <si>
    <t>Poplatek za skládkování celkem</t>
  </si>
  <si>
    <t>Cena celkem za rok*</t>
  </si>
  <si>
    <t>Poplatek bez slevy za 1 t</t>
  </si>
  <si>
    <r>
      <rPr>
        <b/>
        <u val="single"/>
        <sz val="18"/>
        <color theme="1"/>
        <rFont val="Times New Roman"/>
        <family val="1"/>
      </rPr>
      <t>Návod pro vyplnění:</t>
    </r>
    <r>
      <rPr>
        <b/>
        <sz val="18"/>
        <color theme="1"/>
        <rFont val="Times New Roman"/>
        <family val="1"/>
      </rPr>
      <t xml:space="preserve"> účastník vyplní pouze vyznačená, tzn. odemčená a podbarvená pole - žlutě, na všech záložkách  </t>
    </r>
  </si>
  <si>
    <t>Směsný komunální odpad (kat. č. 20 03 01) - jiné nakládání než skládkování</t>
  </si>
  <si>
    <t>Objemný odpad (kat. č. 20 03 07) - jiné nakládání než skládkování</t>
  </si>
  <si>
    <t xml:space="preserve">Množství skládkovného odpadu </t>
  </si>
  <si>
    <t xml:space="preserve">Nakládání s SKO a objemnými odpady </t>
  </si>
  <si>
    <t>Nakládání s SKO a objemnými odpady</t>
  </si>
  <si>
    <t>Odpady předávané přímo do zařízení</t>
  </si>
  <si>
    <t>Cena za nakládání</t>
  </si>
  <si>
    <t>Cena za nakládání s SKO a objemným odpadem celkem</t>
  </si>
  <si>
    <t>Jednotková cena za 1 t</t>
  </si>
  <si>
    <t>Počet obyvatel města:</t>
  </si>
  <si>
    <t>Limit pro slevu (t/obyv)</t>
  </si>
  <si>
    <t>Poplatek se slevou za 1 t</t>
  </si>
  <si>
    <t>Max. množství odpadu se slevou (t):</t>
  </si>
  <si>
    <t>Množství odpadu se slevou (t):</t>
  </si>
  <si>
    <t>Max. množství odpadu bez slevy (t):</t>
  </si>
  <si>
    <t>Množství odpadu bez slevy (t):</t>
  </si>
  <si>
    <t>Výše poplatku se slevou (§157)</t>
  </si>
  <si>
    <t>Ostatní - poplatek bez slevy</t>
  </si>
  <si>
    <t>Směsný komunální odpad (kat. č. 200301)*</t>
  </si>
  <si>
    <t>Objemný odpad (kat. č. 20 03 07)*</t>
  </si>
  <si>
    <t>Množství produkovaného SKO *</t>
  </si>
  <si>
    <t>Množství produkovaného objemného odpadu *</t>
  </si>
  <si>
    <t>Množství skládkovaného SKO a objemného odpadu</t>
  </si>
  <si>
    <t>Nabídková cena bez DPH v Kč za 4 roky</t>
  </si>
  <si>
    <t>Výše DPH v Kč za 4 roky</t>
  </si>
  <si>
    <t>Nabídková cena včetně DPH v Kč za 4 roky</t>
  </si>
  <si>
    <t>Zařízení</t>
  </si>
  <si>
    <t>Adresa</t>
  </si>
  <si>
    <t>Vzdálenost</t>
  </si>
  <si>
    <t>Zařízení pro příjem - Směsný komunální odpad (kat. č. 200301) - skládkování</t>
  </si>
  <si>
    <t>Zařízení pro příjem - Objemný odpad (kat. č. 200307)* - skládkování</t>
  </si>
  <si>
    <t>Zařízení pro příjem - Směsný komunální odpad (kat. č. 200301) - jiné nakládání než skládkování</t>
  </si>
  <si>
    <t>Zařízení pro příjem - Objemný odpad (kat. č. 200307) - jiné nakládání než skládkování</t>
  </si>
  <si>
    <t>* ceny jsou uvedeny bez poplatku za uložení odpadu na skládku, poplatek bude k ceně připočten v aktuální výši dle zákona.</t>
  </si>
  <si>
    <t>Náklady zadavatele na 1 km - souprava vezoucí SKO</t>
  </si>
  <si>
    <t>Náklady zadavatele na 1 km - souprava vezoucí objemný odpad</t>
  </si>
  <si>
    <t>Počet cest</t>
  </si>
  <si>
    <t>Směsný komunální odpad (kat. č. 20 03 01) - skládkování</t>
  </si>
  <si>
    <t>Objemný odpad (kat. č. 20 03 07) - skládkování</t>
  </si>
  <si>
    <t xml:space="preserve">Náklady zadavatele na dopravu </t>
  </si>
  <si>
    <t>Náklady na dopravu SKO - skládkování</t>
  </si>
  <si>
    <t>Náklady na dopravu Objemného odpadu - skládkování</t>
  </si>
  <si>
    <t>Náklady na dopravu SKO - jiné nakládání než skládkování</t>
  </si>
  <si>
    <t>Náklady na dopravu Objemného odpadu - jiné nakládání než skládkování</t>
  </si>
  <si>
    <t>Náklady na dopravu SKO a Objemného odpadu celkem</t>
  </si>
  <si>
    <t>Náklady / Kč</t>
  </si>
  <si>
    <t>Hmotnost nákladu  t</t>
  </si>
  <si>
    <t>Celkové náklady pro hodnocení nabídek</t>
  </si>
  <si>
    <t>Celkové náklady zadavatele za 1. rok (Kč)</t>
  </si>
  <si>
    <t>Dopravní náklady zadavatele</t>
  </si>
  <si>
    <t>Dopravní náklady zadavatele za 1. rok (Kč)</t>
  </si>
  <si>
    <t>Dopravní náklady zadavatele za 2. rok (Kč)</t>
  </si>
  <si>
    <t>Dopravní náklady zadavatele za 3. rok (Kč)</t>
  </si>
  <si>
    <t>Dopravní náklady zadavatele za 4. rok (Kč)</t>
  </si>
  <si>
    <t>Dopravní náklady zadavatele celkem za 4 roky (Kč)</t>
  </si>
  <si>
    <t>Celkové náklady zadavatele za 2. rok (Kč)</t>
  </si>
  <si>
    <t>Celkové náklady zadavatele za 3. rok (Kč)</t>
  </si>
  <si>
    <t>Celkové náklady zadavatele za 4. rok (Kč)</t>
  </si>
  <si>
    <t>Celkové náklady zadavatele celkem za 4 roky (Kč)</t>
  </si>
  <si>
    <t xml:space="preserve">*jedná se o předpokládané (pro stanovení nabídkové ceny závazné) množství odpadu 8000 t (kódy 200301 a 200307), jehož produkce se předpokládá a které by mohlo být uloženo na skládce. V případě, že uchazeč bude s převzatým odpadem nakládat jiným konečným způsobem než skládkováním, (např. energetické využití), pak je oprávněn o toto množství výše uvednou hodnotu ponížit, (doplní ho do podžluceného pole) což se promítne do řádku Poplatek za skládkování. Uchazeč současně do nabídky uvede jakým jiným způsobem bude s odpadem (kódy 200301 a 200307) nakládat a toto sdělení (zejména množství odpadů 200301 a 200307, které nebude skládkováno) bude pro uchazeče závazné a bude zapracováno do smlouvy o dílo před jejím podpisem.     </t>
  </si>
  <si>
    <r>
      <t>Vzdálenost / km</t>
    </r>
    <r>
      <rPr>
        <b/>
        <sz val="12"/>
        <color rgb="FFFF0000"/>
        <rFont val="Times New Roman"/>
        <family val="1"/>
      </rPr>
      <t xml:space="preserve"> (od Jandečkova 264, 436 01 Litvínov)</t>
    </r>
  </si>
  <si>
    <t>Lze uvést 0 až 1500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</si>
</sst>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#,##0.00\ &quot;Kč&quot;"/>
    <numFmt numFmtId="166" formatCode="#,##0.00\ _K_č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8"/>
      <color theme="1"/>
      <name val="Times New Roman"/>
      <family val="1"/>
    </font>
    <font>
      <i/>
      <sz val="12"/>
      <name val="Times New Roman"/>
      <family val="1"/>
    </font>
    <font>
      <b/>
      <u val="single"/>
      <sz val="16"/>
      <color theme="1"/>
      <name val="Times New Roman"/>
      <family val="1"/>
    </font>
    <font>
      <sz val="12"/>
      <name val="Times New Roman"/>
      <family val="1"/>
    </font>
    <font>
      <b/>
      <u val="single"/>
      <sz val="18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2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1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ck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8">
    <xf numFmtId="0" fontId="0" fillId="0" borderId="0" xfId="0"/>
    <xf numFmtId="165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14" fillId="0" borderId="0" xfId="0" applyFont="1"/>
    <xf numFmtId="0" fontId="11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4" fillId="0" borderId="3" xfId="0" applyFont="1" applyBorder="1"/>
    <xf numFmtId="0" fontId="15" fillId="0" borderId="0" xfId="0" applyFont="1" applyAlignment="1">
      <alignment horizontal="center"/>
    </xf>
    <xf numFmtId="3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wrapText="1"/>
    </xf>
    <xf numFmtId="0" fontId="11" fillId="5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14" fillId="6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" fontId="6" fillId="2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2" xfId="20" applyFont="1" applyFill="1" applyBorder="1" applyAlignment="1" applyProtection="1">
      <alignment horizontal="center" vertical="center"/>
      <protection/>
    </xf>
    <xf numFmtId="164" fontId="3" fillId="0" borderId="3" xfId="20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17" fillId="5" borderId="0" xfId="0" applyFont="1" applyFill="1" applyAlignment="1">
      <alignment horizontal="left" wrapText="1"/>
    </xf>
    <xf numFmtId="0" fontId="15" fillId="5" borderId="6" xfId="0" applyFont="1" applyFill="1" applyBorder="1" applyAlignment="1">
      <alignment horizontal="center" vertical="center"/>
    </xf>
    <xf numFmtId="165" fontId="15" fillId="5" borderId="7" xfId="0" applyNumberFormat="1" applyFont="1" applyFill="1" applyBorder="1" applyAlignment="1">
      <alignment horizontal="center" vertical="center"/>
    </xf>
    <xf numFmtId="165" fontId="15" fillId="5" borderId="8" xfId="0" applyNumberFormat="1" applyFont="1" applyFill="1" applyBorder="1" applyAlignment="1">
      <alignment horizontal="center" vertical="center"/>
    </xf>
    <xf numFmtId="165" fontId="15" fillId="2" borderId="6" xfId="0" applyNumberFormat="1" applyFont="1" applyFill="1" applyBorder="1" applyAlignment="1" applyProtection="1">
      <alignment horizontal="center" vertical="center"/>
      <protection locked="0"/>
    </xf>
    <xf numFmtId="165" fontId="15" fillId="5" borderId="6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/>
    </xf>
    <xf numFmtId="165" fontId="3" fillId="4" borderId="6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 applyProtection="1">
      <alignment horizontal="center" vertical="center"/>
      <protection locked="0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/>
    </xf>
    <xf numFmtId="0" fontId="0" fillId="0" borderId="0" xfId="0" applyProtection="1">
      <protection/>
    </xf>
    <xf numFmtId="0" fontId="8" fillId="4" borderId="0" xfId="0" applyFont="1" applyFill="1" applyAlignment="1" applyProtection="1">
      <alignment horizontal="center" vertical="center"/>
      <protection/>
    </xf>
    <xf numFmtId="0" fontId="5" fillId="0" borderId="0" xfId="0" applyFont="1" applyProtection="1">
      <protection/>
    </xf>
    <xf numFmtId="0" fontId="11" fillId="7" borderId="0" xfId="0" applyFont="1" applyFill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3" borderId="0" xfId="0" applyFont="1" applyFill="1" applyAlignment="1" applyProtection="1">
      <alignment horizontal="center" vertical="center" wrapText="1"/>
      <protection/>
    </xf>
    <xf numFmtId="166" fontId="6" fillId="7" borderId="0" xfId="0" applyNumberFormat="1" applyFont="1" applyFill="1" applyAlignment="1" applyProtection="1">
      <alignment horizontal="center" vertical="center" wrapText="1"/>
      <protection/>
    </xf>
    <xf numFmtId="0" fontId="3" fillId="3" borderId="0" xfId="0" applyFont="1" applyFill="1" applyAlignment="1" applyProtection="1">
      <alignment horizontal="center"/>
      <protection/>
    </xf>
    <xf numFmtId="0" fontId="6" fillId="0" borderId="0" xfId="0" applyFont="1" applyProtection="1">
      <protection/>
    </xf>
    <xf numFmtId="0" fontId="3" fillId="4" borderId="3" xfId="0" applyFont="1" applyFill="1" applyBorder="1" applyAlignment="1" applyProtection="1">
      <alignment wrapText="1"/>
      <protection/>
    </xf>
    <xf numFmtId="0" fontId="3" fillId="3" borderId="10" xfId="0" applyFont="1" applyFill="1" applyBorder="1" applyAlignment="1" applyProtection="1">
      <alignment wrapText="1"/>
      <protection/>
    </xf>
    <xf numFmtId="0" fontId="6" fillId="3" borderId="10" xfId="0" applyFont="1" applyFill="1" applyBorder="1" applyProtection="1">
      <protection/>
    </xf>
    <xf numFmtId="0" fontId="17" fillId="3" borderId="11" xfId="0" applyFont="1" applyFill="1" applyBorder="1" applyAlignment="1" applyProtection="1">
      <alignment wrapText="1"/>
      <protection/>
    </xf>
    <xf numFmtId="0" fontId="17" fillId="3" borderId="12" xfId="0" applyFont="1" applyFill="1" applyBorder="1" applyAlignment="1" applyProtection="1">
      <alignment wrapText="1"/>
      <protection/>
    </xf>
    <xf numFmtId="0" fontId="17" fillId="3" borderId="2" xfId="0" applyFont="1" applyFill="1" applyBorder="1" applyAlignment="1" applyProtection="1">
      <alignment wrapText="1"/>
      <protection/>
    </xf>
    <xf numFmtId="0" fontId="13" fillId="3" borderId="13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3" borderId="14" xfId="0" applyFont="1" applyFill="1" applyBorder="1" applyAlignment="1" applyProtection="1">
      <alignment wrapText="1"/>
      <protection/>
    </xf>
    <xf numFmtId="0" fontId="6" fillId="3" borderId="15" xfId="0" applyFont="1" applyFill="1" applyBorder="1" applyProtection="1">
      <protection/>
    </xf>
    <xf numFmtId="0" fontId="3" fillId="4" borderId="16" xfId="0" applyFont="1" applyFill="1" applyBorder="1" applyAlignment="1" applyProtection="1">
      <alignment horizontal="center" vertical="center"/>
      <protection/>
    </xf>
    <xf numFmtId="0" fontId="3" fillId="4" borderId="17" xfId="0" applyFont="1" applyFill="1" applyBorder="1" applyProtection="1">
      <protection/>
    </xf>
    <xf numFmtId="0" fontId="6" fillId="6" borderId="16" xfId="0" applyFont="1" applyFill="1" applyBorder="1" applyAlignment="1" applyProtection="1">
      <alignment horizontal="center"/>
      <protection/>
    </xf>
    <xf numFmtId="164" fontId="6" fillId="6" borderId="18" xfId="0" applyNumberFormat="1" applyFont="1" applyFill="1" applyBorder="1" applyAlignment="1" applyProtection="1">
      <alignment horizontal="center"/>
      <protection/>
    </xf>
    <xf numFmtId="164" fontId="6" fillId="6" borderId="19" xfId="0" applyNumberFormat="1" applyFont="1" applyFill="1" applyBorder="1" applyAlignment="1" applyProtection="1">
      <alignment horizontal="center"/>
      <protection/>
    </xf>
    <xf numFmtId="0" fontId="3" fillId="3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/>
    </xf>
    <xf numFmtId="4" fontId="6" fillId="6" borderId="20" xfId="0" applyNumberFormat="1" applyFont="1" applyFill="1" applyBorder="1" applyAlignment="1" applyProtection="1">
      <alignment horizontal="center"/>
      <protection/>
    </xf>
    <xf numFmtId="4" fontId="6" fillId="6" borderId="21" xfId="0" applyNumberFormat="1" applyFont="1" applyFill="1" applyBorder="1" applyAlignment="1" applyProtection="1">
      <alignment horizontal="center"/>
      <protection/>
    </xf>
    <xf numFmtId="0" fontId="3" fillId="3" borderId="22" xfId="0" applyFont="1" applyFill="1" applyBorder="1" applyAlignment="1" applyProtection="1">
      <alignment horizontal="center" vertical="center" wrapText="1"/>
      <protection/>
    </xf>
    <xf numFmtId="4" fontId="6" fillId="3" borderId="23" xfId="0" applyNumberFormat="1" applyFont="1" applyFill="1" applyBorder="1" applyAlignment="1" applyProtection="1">
      <alignment horizontal="center"/>
      <protection/>
    </xf>
    <xf numFmtId="4" fontId="6" fillId="3" borderId="24" xfId="0" applyNumberFormat="1" applyFont="1" applyFill="1" applyBorder="1" applyAlignment="1" applyProtection="1">
      <alignment horizontal="center"/>
      <protection/>
    </xf>
    <xf numFmtId="0" fontId="15" fillId="8" borderId="3" xfId="0" applyFont="1" applyFill="1" applyBorder="1" applyAlignment="1" applyProtection="1">
      <alignment horizontal="left" vertical="center" wrapText="1"/>
      <protection/>
    </xf>
    <xf numFmtId="4" fontId="6" fillId="8" borderId="23" xfId="0" applyNumberFormat="1" applyFont="1" applyFill="1" applyBorder="1" applyAlignment="1" applyProtection="1">
      <alignment horizontal="center"/>
      <protection/>
    </xf>
    <xf numFmtId="4" fontId="6" fillId="8" borderId="24" xfId="0" applyNumberFormat="1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11" fillId="3" borderId="4" xfId="0" applyFont="1" applyFill="1" applyBorder="1" applyAlignment="1" applyProtection="1">
      <alignment horizontal="left" vertical="center" wrapText="1"/>
      <protection/>
    </xf>
    <xf numFmtId="4" fontId="6" fillId="6" borderId="23" xfId="0" applyNumberFormat="1" applyFont="1" applyFill="1" applyBorder="1" applyAlignment="1" applyProtection="1">
      <alignment horizontal="center"/>
      <protection/>
    </xf>
    <xf numFmtId="4" fontId="6" fillId="6" borderId="24" xfId="0" applyNumberFormat="1" applyFont="1" applyFill="1" applyBorder="1" applyAlignment="1" applyProtection="1">
      <alignment horizontal="center"/>
      <protection/>
    </xf>
    <xf numFmtId="0" fontId="11" fillId="0" borderId="22" xfId="0" applyFont="1" applyBorder="1" applyAlignment="1" applyProtection="1">
      <alignment horizontal="left" vertical="center" wrapText="1"/>
      <protection/>
    </xf>
    <xf numFmtId="0" fontId="16" fillId="9" borderId="3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 wrapText="1"/>
      <protection/>
    </xf>
    <xf numFmtId="4" fontId="6" fillId="3" borderId="26" xfId="0" applyNumberFormat="1" applyFont="1" applyFill="1" applyBorder="1" applyAlignment="1" applyProtection="1">
      <alignment horizontal="center" vertical="center"/>
      <protection/>
    </xf>
    <xf numFmtId="4" fontId="6" fillId="3" borderId="27" xfId="0" applyNumberFormat="1" applyFont="1" applyFill="1" applyBorder="1" applyAlignment="1" applyProtection="1">
      <alignment horizontal="center" vertical="center"/>
      <protection/>
    </xf>
    <xf numFmtId="0" fontId="15" fillId="8" borderId="4" xfId="0" applyFont="1" applyFill="1" applyBorder="1" applyAlignment="1" applyProtection="1">
      <alignment horizontal="left" vertical="center" wrapText="1"/>
      <protection/>
    </xf>
    <xf numFmtId="4" fontId="6" fillId="8" borderId="28" xfId="0" applyNumberFormat="1" applyFont="1" applyFill="1" applyBorder="1" applyAlignment="1" applyProtection="1">
      <alignment horizontal="center"/>
      <protection/>
    </xf>
    <xf numFmtId="4" fontId="6" fillId="8" borderId="29" xfId="0" applyNumberFormat="1" applyFont="1" applyFill="1" applyBorder="1" applyAlignment="1" applyProtection="1">
      <alignment horizontal="center"/>
      <protection/>
    </xf>
    <xf numFmtId="0" fontId="11" fillId="0" borderId="4" xfId="0" applyFont="1" applyBorder="1" applyAlignment="1" applyProtection="1">
      <alignment horizontal="left" vertical="center" wrapText="1"/>
      <protection/>
    </xf>
    <xf numFmtId="4" fontId="6" fillId="3" borderId="30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3" fillId="3" borderId="0" xfId="0" applyFont="1" applyFill="1" applyProtection="1">
      <protection/>
    </xf>
    <xf numFmtId="0" fontId="3" fillId="4" borderId="31" xfId="0" applyFont="1" applyFill="1" applyBorder="1" applyAlignment="1" applyProtection="1">
      <alignment horizontal="left" wrapText="1"/>
      <protection/>
    </xf>
    <xf numFmtId="4" fontId="6" fillId="4" borderId="30" xfId="0" applyNumberFormat="1" applyFont="1" applyFill="1" applyBorder="1" applyAlignment="1" applyProtection="1">
      <alignment horizontal="center" vertical="center"/>
      <protection/>
    </xf>
    <xf numFmtId="4" fontId="6" fillId="4" borderId="27" xfId="0" applyNumberFormat="1" applyFont="1" applyFill="1" applyBorder="1" applyAlignment="1" applyProtection="1">
      <alignment horizontal="center" vertical="center"/>
      <protection/>
    </xf>
    <xf numFmtId="0" fontId="6" fillId="5" borderId="3" xfId="0" applyFont="1" applyFill="1" applyBorder="1" applyProtection="1">
      <protection/>
    </xf>
    <xf numFmtId="3" fontId="6" fillId="5" borderId="2" xfId="0" applyNumberFormat="1" applyFont="1" applyFill="1" applyBorder="1" applyProtection="1">
      <protection/>
    </xf>
    <xf numFmtId="0" fontId="3" fillId="3" borderId="6" xfId="0" applyFont="1" applyFill="1" applyBorder="1" applyAlignment="1" applyProtection="1">
      <alignment wrapText="1"/>
      <protection/>
    </xf>
    <xf numFmtId="0" fontId="3" fillId="4" borderId="12" xfId="0" applyFont="1" applyFill="1" applyBorder="1" applyAlignment="1" applyProtection="1">
      <alignment wrapText="1"/>
      <protection/>
    </xf>
    <xf numFmtId="164" fontId="6" fillId="0" borderId="6" xfId="0" applyNumberFormat="1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3" fillId="3" borderId="15" xfId="0" applyFont="1" applyFill="1" applyBorder="1" applyAlignment="1" applyProtection="1">
      <alignment wrapText="1"/>
      <protection/>
    </xf>
    <xf numFmtId="0" fontId="6" fillId="3" borderId="32" xfId="0" applyFont="1" applyFill="1" applyBorder="1" applyProtection="1">
      <protection/>
    </xf>
    <xf numFmtId="0" fontId="3" fillId="4" borderId="11" xfId="0" applyFont="1" applyFill="1" applyBorder="1" applyProtection="1">
      <protection/>
    </xf>
    <xf numFmtId="0" fontId="6" fillId="0" borderId="31" xfId="0" applyFont="1" applyBorder="1" applyAlignment="1" applyProtection="1">
      <alignment horizontal="center"/>
      <protection/>
    </xf>
    <xf numFmtId="0" fontId="6" fillId="6" borderId="20" xfId="0" applyFont="1" applyFill="1" applyBorder="1" applyAlignment="1" applyProtection="1">
      <alignment horizontal="center"/>
      <protection/>
    </xf>
    <xf numFmtId="0" fontId="6" fillId="6" borderId="21" xfId="0" applyFont="1" applyFill="1" applyBorder="1" applyAlignment="1" applyProtection="1">
      <alignment horizontal="center"/>
      <protection/>
    </xf>
    <xf numFmtId="0" fontId="6" fillId="6" borderId="33" xfId="0" applyFont="1" applyFill="1" applyBorder="1" applyAlignment="1" applyProtection="1">
      <alignment horizontal="center"/>
      <protection/>
    </xf>
    <xf numFmtId="4" fontId="6" fillId="6" borderId="34" xfId="0" applyNumberFormat="1" applyFont="1" applyFill="1" applyBorder="1" applyAlignment="1" applyProtection="1">
      <alignment horizontal="center"/>
      <protection/>
    </xf>
    <xf numFmtId="4" fontId="6" fillId="3" borderId="35" xfId="0" applyNumberFormat="1" applyFont="1" applyFill="1" applyBorder="1" applyAlignment="1" applyProtection="1">
      <alignment horizontal="center"/>
      <protection/>
    </xf>
    <xf numFmtId="0" fontId="6" fillId="9" borderId="31" xfId="0" applyFont="1" applyFill="1" applyBorder="1" applyAlignment="1" applyProtection="1">
      <alignment horizontal="center"/>
      <protection/>
    </xf>
    <xf numFmtId="4" fontId="6" fillId="9" borderId="23" xfId="0" applyNumberFormat="1" applyFont="1" applyFill="1" applyBorder="1" applyAlignment="1" applyProtection="1">
      <alignment horizontal="center"/>
      <protection/>
    </xf>
    <xf numFmtId="4" fontId="6" fillId="9" borderId="24" xfId="0" applyNumberFormat="1" applyFont="1" applyFill="1" applyBorder="1" applyAlignment="1" applyProtection="1">
      <alignment horizontal="center"/>
      <protection/>
    </xf>
    <xf numFmtId="4" fontId="6" fillId="9" borderId="34" xfId="0" applyNumberFormat="1" applyFont="1" applyFill="1" applyBorder="1" applyAlignment="1" applyProtection="1">
      <alignment horizontal="center"/>
      <protection/>
    </xf>
    <xf numFmtId="4" fontId="6" fillId="3" borderId="36" xfId="0" applyNumberFormat="1" applyFont="1" applyFill="1" applyBorder="1" applyAlignment="1" applyProtection="1">
      <alignment horizontal="center" vertical="center"/>
      <protection/>
    </xf>
    <xf numFmtId="4" fontId="6" fillId="3" borderId="37" xfId="0" applyNumberFormat="1" applyFont="1" applyFill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/>
      <protection/>
    </xf>
    <xf numFmtId="4" fontId="6" fillId="3" borderId="38" xfId="0" applyNumberFormat="1" applyFont="1" applyFill="1" applyBorder="1" applyAlignment="1" applyProtection="1">
      <alignment horizontal="center" vertical="center"/>
      <protection/>
    </xf>
    <xf numFmtId="4" fontId="6" fillId="3" borderId="39" xfId="0" applyNumberFormat="1" applyFont="1" applyFill="1" applyBorder="1" applyAlignment="1" applyProtection="1">
      <alignment horizontal="center" vertical="center"/>
      <protection/>
    </xf>
    <xf numFmtId="0" fontId="3" fillId="4" borderId="3" xfId="0" applyFont="1" applyFill="1" applyBorder="1" applyAlignment="1" applyProtection="1">
      <alignment horizontal="center"/>
      <protection/>
    </xf>
    <xf numFmtId="4" fontId="6" fillId="4" borderId="3" xfId="0" applyNumberFormat="1" applyFont="1" applyFill="1" applyBorder="1" applyAlignment="1" applyProtection="1">
      <alignment horizontal="center"/>
      <protection/>
    </xf>
    <xf numFmtId="0" fontId="3" fillId="10" borderId="3" xfId="0" applyFont="1" applyFill="1" applyBorder="1" applyAlignment="1" applyProtection="1">
      <alignment horizontal="center"/>
      <protection/>
    </xf>
    <xf numFmtId="4" fontId="6" fillId="10" borderId="3" xfId="0" applyNumberFormat="1" applyFont="1" applyFill="1" applyBorder="1" applyAlignment="1" applyProtection="1">
      <alignment horizontal="center"/>
      <protection/>
    </xf>
    <xf numFmtId="0" fontId="6" fillId="3" borderId="3" xfId="0" applyFont="1" applyFill="1" applyBorder="1" applyAlignment="1" applyProtection="1">
      <alignment horizontal="left" vertical="center" wrapText="1"/>
      <protection/>
    </xf>
    <xf numFmtId="165" fontId="6" fillId="3" borderId="3" xfId="0" applyNumberFormat="1" applyFont="1" applyFill="1" applyBorder="1" applyAlignment="1" applyProtection="1">
      <alignment horizontal="center" vertical="center" wrapText="1"/>
      <protection/>
    </xf>
    <xf numFmtId="0" fontId="7" fillId="11" borderId="3" xfId="0" applyFont="1" applyFill="1" applyBorder="1" applyAlignment="1" applyProtection="1">
      <alignment horizontal="left" vertical="center" wrapText="1"/>
      <protection/>
    </xf>
    <xf numFmtId="165" fontId="6" fillId="11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Font="1" applyBorder="1" applyProtection="1">
      <protection/>
    </xf>
    <xf numFmtId="0" fontId="6" fillId="0" borderId="40" xfId="0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9" fillId="3" borderId="0" xfId="0" applyFont="1" applyFill="1" applyAlignment="1" applyProtection="1">
      <alignment horizontal="center"/>
      <protection/>
    </xf>
    <xf numFmtId="0" fontId="6" fillId="0" borderId="20" xfId="0" applyFont="1" applyBorder="1" applyProtection="1"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49" fontId="6" fillId="8" borderId="36" xfId="0" applyNumberFormat="1" applyFont="1" applyFill="1" applyBorder="1" applyAlignment="1" applyProtection="1">
      <alignment wrapText="1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49" fontId="6" fillId="8" borderId="42" xfId="0" applyNumberFormat="1" applyFont="1" applyFill="1" applyBorder="1" applyAlignment="1" applyProtection="1">
      <alignment wrapText="1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4" fontId="6" fillId="6" borderId="20" xfId="0" applyNumberFormat="1" applyFont="1" applyFill="1" applyBorder="1" applyAlignment="1" applyProtection="1">
      <alignment horizontal="center" vertical="center"/>
      <protection/>
    </xf>
    <xf numFmtId="4" fontId="6" fillId="6" borderId="21" xfId="0" applyNumberFormat="1" applyFont="1" applyFill="1" applyBorder="1" applyAlignment="1" applyProtection="1">
      <alignment horizontal="center" vertical="center"/>
      <protection/>
    </xf>
    <xf numFmtId="4" fontId="6" fillId="3" borderId="23" xfId="0" applyNumberFormat="1" applyFont="1" applyFill="1" applyBorder="1" applyAlignment="1" applyProtection="1">
      <alignment horizontal="center" vertical="center"/>
      <protection/>
    </xf>
    <xf numFmtId="4" fontId="6" fillId="8" borderId="23" xfId="0" applyNumberFormat="1" applyFont="1" applyFill="1" applyBorder="1" applyAlignment="1" applyProtection="1">
      <alignment horizontal="center" vertical="center"/>
      <protection/>
    </xf>
    <xf numFmtId="4" fontId="6" fillId="6" borderId="23" xfId="0" applyNumberFormat="1" applyFont="1" applyFill="1" applyBorder="1" applyAlignment="1" applyProtection="1">
      <alignment horizontal="center" vertical="center"/>
      <protection/>
    </xf>
    <xf numFmtId="4" fontId="6" fillId="6" borderId="24" xfId="0" applyNumberFormat="1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4" fontId="6" fillId="6" borderId="6" xfId="0" applyNumberFormat="1" applyFont="1" applyFill="1" applyBorder="1" applyAlignment="1" applyProtection="1">
      <alignment horizontal="center" vertical="center"/>
      <protection/>
    </xf>
    <xf numFmtId="4" fontId="6" fillId="3" borderId="45" xfId="0" applyNumberFormat="1" applyFont="1" applyFill="1" applyBorder="1" applyAlignment="1" applyProtection="1">
      <alignment horizontal="center" vertical="center"/>
      <protection/>
    </xf>
    <xf numFmtId="4" fontId="6" fillId="8" borderId="5" xfId="0" applyNumberFormat="1" applyFont="1" applyFill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left" vertical="center" wrapText="1"/>
      <protection/>
    </xf>
    <xf numFmtId="4" fontId="6" fillId="6" borderId="8" xfId="0" applyNumberFormat="1" applyFont="1" applyFill="1" applyBorder="1" applyAlignment="1" applyProtection="1">
      <alignment horizontal="center" vertical="center"/>
      <protection/>
    </xf>
    <xf numFmtId="4" fontId="6" fillId="3" borderId="5" xfId="0" applyNumberFormat="1" applyFont="1" applyFill="1" applyBorder="1" applyAlignment="1" applyProtection="1">
      <alignment horizontal="center" vertical="center"/>
      <protection/>
    </xf>
    <xf numFmtId="4" fontId="6" fillId="8" borderId="28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E71"/>
  <sheetViews>
    <sheetView tabSelected="1" workbookViewId="0" topLeftCell="A1">
      <selection activeCell="M11" sqref="M11"/>
    </sheetView>
  </sheetViews>
  <sheetFormatPr defaultColWidth="9.140625" defaultRowHeight="15"/>
  <cols>
    <col min="1" max="1" width="41.57421875" style="0" customWidth="1"/>
    <col min="2" max="2" width="24.57421875" style="0" customWidth="1"/>
    <col min="3" max="3" width="27.7109375" style="0" customWidth="1"/>
  </cols>
  <sheetData>
    <row r="1" spans="1:3" ht="15">
      <c r="A1" s="2"/>
      <c r="B1" s="2"/>
      <c r="C1" s="2"/>
    </row>
    <row r="2" spans="1:3" ht="22.5">
      <c r="A2" s="27" t="s">
        <v>3</v>
      </c>
      <c r="B2" s="28"/>
      <c r="C2" s="28"/>
    </row>
    <row r="3" spans="1:3" ht="15">
      <c r="A3" s="2"/>
      <c r="B3" s="2"/>
      <c r="C3" s="2"/>
    </row>
    <row r="4" spans="1:3" ht="15.75" thickBot="1">
      <c r="A4" s="2"/>
      <c r="B4" s="2"/>
      <c r="C4" s="2"/>
    </row>
    <row r="5" spans="1:5" ht="32.25" thickBot="1">
      <c r="A5" s="12" t="s">
        <v>9</v>
      </c>
      <c r="B5" s="13" t="s">
        <v>0</v>
      </c>
      <c r="C5" s="14" t="s">
        <v>4</v>
      </c>
      <c r="D5" s="2"/>
      <c r="E5" s="2"/>
    </row>
    <row r="6" spans="1:5" ht="20.25" customHeight="1" thickBot="1">
      <c r="A6" s="15" t="s">
        <v>52</v>
      </c>
      <c r="B6" s="16" t="s">
        <v>1</v>
      </c>
      <c r="C6" s="1"/>
      <c r="D6" s="2"/>
      <c r="E6" s="2"/>
    </row>
    <row r="7" spans="1:5" ht="15.75" customHeight="1" thickBot="1">
      <c r="A7" s="17" t="s">
        <v>53</v>
      </c>
      <c r="B7" s="18" t="s">
        <v>1</v>
      </c>
      <c r="C7" s="1"/>
      <c r="D7" s="2"/>
      <c r="E7" s="2"/>
    </row>
    <row r="8" spans="1:5" ht="30.75" thickBot="1">
      <c r="A8" s="19" t="s">
        <v>34</v>
      </c>
      <c r="B8" s="18" t="s">
        <v>1</v>
      </c>
      <c r="C8" s="1"/>
      <c r="D8" s="2"/>
      <c r="E8" s="2"/>
    </row>
    <row r="9" spans="1:5" ht="30.75" thickBot="1">
      <c r="A9" s="19" t="s">
        <v>35</v>
      </c>
      <c r="B9" s="18" t="s">
        <v>1</v>
      </c>
      <c r="C9" s="1"/>
      <c r="D9" s="2"/>
      <c r="E9" s="2"/>
    </row>
    <row r="10" spans="1:5" ht="16.5" thickBot="1">
      <c r="A10" s="8" t="s">
        <v>10</v>
      </c>
      <c r="B10" s="4" t="s">
        <v>1</v>
      </c>
      <c r="C10" s="5" t="s">
        <v>11</v>
      </c>
      <c r="D10" s="2"/>
      <c r="E10" s="2"/>
    </row>
    <row r="11" spans="1:5" ht="30" customHeight="1">
      <c r="A11" s="29"/>
      <c r="B11" s="29"/>
      <c r="C11" s="29"/>
      <c r="D11" s="2"/>
      <c r="E11" s="2"/>
    </row>
    <row r="12" spans="1:5" ht="33" customHeight="1">
      <c r="A12" s="30" t="s">
        <v>67</v>
      </c>
      <c r="B12" s="30"/>
      <c r="C12" s="30"/>
      <c r="D12" s="2"/>
      <c r="E12" s="2"/>
    </row>
    <row r="13" spans="1:5" ht="15">
      <c r="A13" s="3"/>
      <c r="B13" s="3"/>
      <c r="C13" s="3"/>
      <c r="D13" s="2"/>
      <c r="E13" s="2"/>
    </row>
    <row r="14" spans="1:5" ht="15">
      <c r="A14" s="3"/>
      <c r="B14" s="3"/>
      <c r="C14" s="3"/>
      <c r="D14" s="2"/>
      <c r="E14" s="2"/>
    </row>
    <row r="15" spans="1:5" ht="15">
      <c r="A15" s="2"/>
      <c r="B15" s="2"/>
      <c r="C15" s="2"/>
      <c r="D15" s="2"/>
      <c r="E15" s="2"/>
    </row>
    <row r="16" spans="1:5" ht="15.75" thickBot="1">
      <c r="A16" s="2"/>
      <c r="B16" s="2"/>
      <c r="C16" s="2"/>
      <c r="D16" s="2"/>
      <c r="E16" s="2"/>
    </row>
    <row r="17" spans="1:5" ht="48" thickBot="1">
      <c r="A17" s="12" t="s">
        <v>60</v>
      </c>
      <c r="B17" s="13" t="s">
        <v>61</v>
      </c>
      <c r="C17" s="14" t="s">
        <v>94</v>
      </c>
      <c r="D17" s="2"/>
      <c r="E17" s="2"/>
    </row>
    <row r="18" spans="1:5" ht="49.5" customHeight="1" thickBot="1">
      <c r="A18" s="20" t="s">
        <v>63</v>
      </c>
      <c r="B18" s="22"/>
      <c r="C18" s="10"/>
      <c r="D18" s="2"/>
      <c r="E18" s="2"/>
    </row>
    <row r="19" spans="1:5" ht="47.25" customHeight="1" thickBot="1">
      <c r="A19" s="21" t="s">
        <v>64</v>
      </c>
      <c r="B19" s="23"/>
      <c r="C19" s="10"/>
      <c r="D19" s="2"/>
      <c r="E19" s="2"/>
    </row>
    <row r="20" spans="1:5" ht="51" customHeight="1" thickBot="1">
      <c r="A20" s="19" t="s">
        <v>65</v>
      </c>
      <c r="B20" s="23"/>
      <c r="C20" s="10"/>
      <c r="D20" s="2"/>
      <c r="E20" s="2"/>
    </row>
    <row r="21" spans="1:5" ht="45" customHeight="1" thickBot="1">
      <c r="A21" s="19" t="s">
        <v>66</v>
      </c>
      <c r="B21" s="23"/>
      <c r="C21" s="10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spans="1:5" ht="15">
      <c r="A63" s="2"/>
      <c r="B63" s="2"/>
      <c r="C63" s="2"/>
      <c r="D63" s="2"/>
      <c r="E63" s="2"/>
    </row>
    <row r="64" spans="1:5" ht="15">
      <c r="A64" s="2"/>
      <c r="B64" s="2"/>
      <c r="C64" s="2"/>
      <c r="D64" s="2"/>
      <c r="E64" s="2"/>
    </row>
    <row r="65" spans="1:5" ht="15">
      <c r="A65" s="2"/>
      <c r="B65" s="2"/>
      <c r="C65" s="2"/>
      <c r="D65" s="2"/>
      <c r="E65" s="2"/>
    </row>
    <row r="66" spans="1:5" ht="15">
      <c r="A66" s="2"/>
      <c r="B66" s="2"/>
      <c r="C66" s="2"/>
      <c r="D66" s="2"/>
      <c r="E66" s="2"/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  <row r="69" spans="1:5" ht="15">
      <c r="A69" s="2"/>
      <c r="B69" s="2"/>
      <c r="C69" s="2"/>
      <c r="D69" s="2"/>
      <c r="E69" s="2"/>
    </row>
    <row r="70" spans="1:5" ht="15">
      <c r="A70" s="2"/>
      <c r="B70" s="2"/>
      <c r="C70" s="2"/>
      <c r="D70" s="2"/>
      <c r="E70" s="2"/>
    </row>
    <row r="71" spans="1:5" ht="15">
      <c r="A71" s="2"/>
      <c r="B71" s="2"/>
      <c r="C71" s="2"/>
      <c r="D71" s="2"/>
      <c r="E71" s="2"/>
    </row>
  </sheetData>
  <sheetProtection algorithmName="SHA-512" hashValue="k5Xiw18hv4+DDEZ5Ixv/DgCo7nPPS/O6K7X5VZvdiX+CfVaqoH2uNCNDBaKAy7AtaOM7qkDjpVZE7d9ELavygw==" saltValue="V5x9NFYjVd2MnAZsAkRJiw==" spinCount="100000" sheet="1" objects="1" scenarios="1" formatCells="0" formatColumns="0" formatRows="0"/>
  <mergeCells count="3">
    <mergeCell ref="A2:C2"/>
    <mergeCell ref="A11:C11"/>
    <mergeCell ref="A12:C1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92" r:id="rId1"/>
  <headerFooter>
    <oddHeader>&amp;R"Předání odpadu svezeného společností Technické služby Litvínov s.r.o. - výběr koncového zařízení"
Příloha č.4_Výkaz výměr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D67"/>
  <sheetViews>
    <sheetView workbookViewId="0" topLeftCell="A1">
      <selection activeCell="H22" sqref="H22"/>
    </sheetView>
  </sheetViews>
  <sheetFormatPr defaultColWidth="9.140625" defaultRowHeight="15"/>
  <cols>
    <col min="2" max="2" width="42.421875" style="0" customWidth="1"/>
    <col min="4" max="4" width="24.7109375" style="0" customWidth="1"/>
  </cols>
  <sheetData>
    <row r="4" spans="1:4" ht="45.75" customHeight="1" thickBot="1">
      <c r="A4" s="36" t="s">
        <v>6</v>
      </c>
      <c r="B4" s="36"/>
      <c r="C4" s="36"/>
      <c r="D4" s="36"/>
    </row>
    <row r="5" ht="15.75" thickTop="1"/>
    <row r="7" spans="1:4" ht="15.75">
      <c r="A7" s="31" t="s">
        <v>12</v>
      </c>
      <c r="B7" s="31"/>
      <c r="C7" s="35">
        <f>'Stanovení ceny a náklady Zadava'!C52</f>
        <v>1620000</v>
      </c>
      <c r="D7" s="35"/>
    </row>
    <row r="8" spans="1:4" ht="15.75">
      <c r="A8" s="31" t="s">
        <v>15</v>
      </c>
      <c r="B8" s="31"/>
      <c r="C8" s="34"/>
      <c r="D8" s="34"/>
    </row>
    <row r="9" spans="1:4" ht="15.75">
      <c r="A9" s="31" t="s">
        <v>16</v>
      </c>
      <c r="B9" s="31"/>
      <c r="C9" s="35">
        <f>C7+C8</f>
        <v>1620000</v>
      </c>
      <c r="D9" s="35"/>
    </row>
    <row r="10" spans="1:4" ht="15.75">
      <c r="A10" s="9"/>
      <c r="B10" s="9"/>
      <c r="C10" s="9"/>
      <c r="D10" s="9"/>
    </row>
    <row r="11" spans="1:4" ht="15.75">
      <c r="A11" s="31" t="s">
        <v>13</v>
      </c>
      <c r="B11" s="31"/>
      <c r="C11" s="32">
        <f>'Stanovení ceny a náklady Zadava'!D52</f>
        <v>1995000</v>
      </c>
      <c r="D11" s="33"/>
    </row>
    <row r="12" spans="1:4" ht="15.75">
      <c r="A12" s="31" t="s">
        <v>14</v>
      </c>
      <c r="B12" s="31"/>
      <c r="C12" s="34"/>
      <c r="D12" s="34"/>
    </row>
    <row r="13" spans="1:4" ht="15.75">
      <c r="A13" s="31" t="s">
        <v>20</v>
      </c>
      <c r="B13" s="31"/>
      <c r="C13" s="35">
        <f>C11+C12</f>
        <v>1995000</v>
      </c>
      <c r="D13" s="35"/>
    </row>
    <row r="14" spans="1:4" ht="15.75">
      <c r="A14" s="9"/>
      <c r="B14" s="9"/>
      <c r="C14" s="9"/>
      <c r="D14" s="9"/>
    </row>
    <row r="15" spans="1:4" ht="15.75">
      <c r="A15" s="31" t="s">
        <v>17</v>
      </c>
      <c r="B15" s="31"/>
      <c r="C15" s="32">
        <f>'Stanovení ceny a náklady Zadava'!E52</f>
        <v>2380000</v>
      </c>
      <c r="D15" s="33"/>
    </row>
    <row r="16" spans="1:4" ht="15.75">
      <c r="A16" s="31" t="s">
        <v>18</v>
      </c>
      <c r="B16" s="31"/>
      <c r="C16" s="34"/>
      <c r="D16" s="34"/>
    </row>
    <row r="17" spans="1:4" ht="15.75">
      <c r="A17" s="31" t="s">
        <v>19</v>
      </c>
      <c r="B17" s="31"/>
      <c r="C17" s="35">
        <f>C15+C16</f>
        <v>2380000</v>
      </c>
      <c r="D17" s="35"/>
    </row>
    <row r="18" spans="1:4" ht="15.75">
      <c r="A18" s="9"/>
      <c r="B18" s="9"/>
      <c r="C18" s="9"/>
      <c r="D18" s="9"/>
    </row>
    <row r="19" spans="1:4" ht="15.75">
      <c r="A19" s="31" t="s">
        <v>21</v>
      </c>
      <c r="B19" s="31"/>
      <c r="C19" s="32">
        <f>'Stanovení ceny a náklady Zadava'!F52</f>
        <v>2550000</v>
      </c>
      <c r="D19" s="33"/>
    </row>
    <row r="20" spans="1:4" ht="15.75">
      <c r="A20" s="31" t="s">
        <v>22</v>
      </c>
      <c r="B20" s="31"/>
      <c r="C20" s="34"/>
      <c r="D20" s="34"/>
    </row>
    <row r="21" spans="1:4" ht="15.75">
      <c r="A21" s="31" t="s">
        <v>23</v>
      </c>
      <c r="B21" s="31"/>
      <c r="C21" s="35">
        <f>C19+C20</f>
        <v>2550000</v>
      </c>
      <c r="D21" s="35"/>
    </row>
    <row r="22" spans="1:4" ht="15.75">
      <c r="A22" s="6"/>
      <c r="B22" s="6"/>
      <c r="C22" s="6"/>
      <c r="D22" s="6"/>
    </row>
    <row r="23" spans="1:4" ht="30" customHeight="1">
      <c r="A23" s="41" t="s">
        <v>57</v>
      </c>
      <c r="B23" s="41"/>
      <c r="C23" s="42">
        <f>C7+C11+C15+C19</f>
        <v>8545000</v>
      </c>
      <c r="D23" s="42"/>
    </row>
    <row r="24" spans="1:4" ht="9" customHeight="1">
      <c r="A24" s="7"/>
      <c r="B24" s="7"/>
      <c r="C24" s="7"/>
      <c r="D24" s="7"/>
    </row>
    <row r="25" spans="1:4" ht="30" customHeight="1">
      <c r="A25" s="41" t="s">
        <v>58</v>
      </c>
      <c r="B25" s="41"/>
      <c r="C25" s="43">
        <f>C8+C12+C16+C20</f>
        <v>0</v>
      </c>
      <c r="D25" s="44"/>
    </row>
    <row r="26" spans="1:4" ht="9" customHeight="1">
      <c r="A26" s="7"/>
      <c r="B26" s="7"/>
      <c r="C26" s="7"/>
      <c r="D26" s="7"/>
    </row>
    <row r="27" spans="1:4" ht="30" customHeight="1">
      <c r="A27" s="41" t="s">
        <v>59</v>
      </c>
      <c r="B27" s="41"/>
      <c r="C27" s="42">
        <f>C23+C25</f>
        <v>8545000</v>
      </c>
      <c r="D27" s="42"/>
    </row>
    <row r="28" spans="1:4" ht="15">
      <c r="A28" s="2"/>
      <c r="B28" s="2"/>
      <c r="C28" s="2"/>
      <c r="D28" s="2"/>
    </row>
    <row r="29" spans="1:4" ht="15">
      <c r="A29" s="37" t="s">
        <v>7</v>
      </c>
      <c r="B29" s="37"/>
      <c r="C29" s="37"/>
      <c r="D29" s="37"/>
    </row>
    <row r="30" spans="1:4" ht="15">
      <c r="A30" s="11"/>
      <c r="B30" s="11"/>
      <c r="C30" s="11"/>
      <c r="D30" s="11"/>
    </row>
    <row r="31" spans="1:4" ht="15">
      <c r="A31" s="11"/>
      <c r="B31" s="11"/>
      <c r="C31" s="11"/>
      <c r="D31" s="11"/>
    </row>
    <row r="32" spans="1:4" ht="39" customHeight="1" thickBot="1">
      <c r="A32" s="36" t="s">
        <v>83</v>
      </c>
      <c r="B32" s="36"/>
      <c r="C32" s="36"/>
      <c r="D32" s="36"/>
    </row>
    <row r="33" spans="1:4" ht="15">
      <c r="A33" s="11"/>
      <c r="B33" s="11"/>
      <c r="C33" s="11"/>
      <c r="D33" s="11"/>
    </row>
    <row r="34" spans="1:4" ht="15.75">
      <c r="A34" s="31" t="s">
        <v>84</v>
      </c>
      <c r="B34" s="31"/>
      <c r="C34" s="35">
        <f>'Stanovení ceny a náklady Zadava'!C84</f>
        <v>0</v>
      </c>
      <c r="D34" s="35"/>
    </row>
    <row r="35" spans="1:4" ht="15.75">
      <c r="A35" s="31" t="s">
        <v>85</v>
      </c>
      <c r="B35" s="31"/>
      <c r="C35" s="35">
        <f>'Stanovení ceny a náklady Zadava'!D84</f>
        <v>0</v>
      </c>
      <c r="D35" s="35"/>
    </row>
    <row r="36" spans="1:4" ht="15.75">
      <c r="A36" s="31" t="s">
        <v>86</v>
      </c>
      <c r="B36" s="31"/>
      <c r="C36" s="35">
        <f>'Stanovení ceny a náklady Zadava'!E84</f>
        <v>0</v>
      </c>
      <c r="D36" s="35"/>
    </row>
    <row r="37" spans="1:4" ht="15.75">
      <c r="A37" s="31" t="s">
        <v>87</v>
      </c>
      <c r="B37" s="31"/>
      <c r="C37" s="35">
        <f>'Stanovení ceny a náklady Zadava'!F84</f>
        <v>0</v>
      </c>
      <c r="D37" s="35"/>
    </row>
    <row r="38" spans="1:4" ht="15">
      <c r="A38" s="11"/>
      <c r="B38" s="11"/>
      <c r="C38" s="11"/>
      <c r="D38" s="11"/>
    </row>
    <row r="39" spans="1:4" ht="15.75">
      <c r="A39" s="31" t="s">
        <v>88</v>
      </c>
      <c r="B39" s="31"/>
      <c r="C39" s="35">
        <f>SUM(C34:D38)</f>
        <v>0</v>
      </c>
      <c r="D39" s="35"/>
    </row>
    <row r="40" spans="1:4" ht="15">
      <c r="A40" s="11"/>
      <c r="B40" s="11"/>
      <c r="C40" s="11"/>
      <c r="D40" s="11"/>
    </row>
    <row r="41" spans="1:4" ht="15">
      <c r="A41" s="11"/>
      <c r="B41" s="11"/>
      <c r="C41" s="11"/>
      <c r="D41" s="11"/>
    </row>
    <row r="42" spans="1:4" ht="15">
      <c r="A42" s="11"/>
      <c r="B42" s="11"/>
      <c r="C42" s="11"/>
      <c r="D42" s="11"/>
    </row>
    <row r="43" spans="1:4" ht="21" customHeight="1" thickBot="1">
      <c r="A43" s="36" t="s">
        <v>81</v>
      </c>
      <c r="B43" s="36"/>
      <c r="C43" s="36"/>
      <c r="D43" s="36"/>
    </row>
    <row r="44" spans="1:4" ht="15.75" thickTop="1">
      <c r="A44" s="11"/>
      <c r="B44" s="11"/>
      <c r="C44" s="11"/>
      <c r="D44" s="11"/>
    </row>
    <row r="45" spans="1:4" ht="15.75">
      <c r="A45" s="31" t="s">
        <v>82</v>
      </c>
      <c r="B45" s="31"/>
      <c r="C45" s="35">
        <f>C7+C34</f>
        <v>1620000</v>
      </c>
      <c r="D45" s="35"/>
    </row>
    <row r="46" spans="1:4" ht="15.75">
      <c r="A46" s="31" t="s">
        <v>89</v>
      </c>
      <c r="B46" s="31"/>
      <c r="C46" s="35">
        <f>C11+C35</f>
        <v>1995000</v>
      </c>
      <c r="D46" s="35"/>
    </row>
    <row r="47" spans="1:4" ht="15.75">
      <c r="A47" s="31" t="s">
        <v>90</v>
      </c>
      <c r="B47" s="31"/>
      <c r="C47" s="35">
        <f>C15+C36</f>
        <v>2380000</v>
      </c>
      <c r="D47" s="35"/>
    </row>
    <row r="48" spans="1:4" ht="15.75">
      <c r="A48" s="31" t="s">
        <v>91</v>
      </c>
      <c r="B48" s="31"/>
      <c r="C48" s="35">
        <f>C19+C37</f>
        <v>2550000</v>
      </c>
      <c r="D48" s="35"/>
    </row>
    <row r="49" spans="1:4" ht="15">
      <c r="A49" s="11"/>
      <c r="B49" s="11"/>
      <c r="C49" s="11"/>
      <c r="D49" s="11"/>
    </row>
    <row r="50" spans="1:4" ht="15.75">
      <c r="A50" s="31" t="s">
        <v>92</v>
      </c>
      <c r="B50" s="31"/>
      <c r="C50" s="35">
        <f>SUM(C45:D49)</f>
        <v>8545000</v>
      </c>
      <c r="D50" s="35"/>
    </row>
    <row r="51" spans="1:4" ht="15">
      <c r="A51" s="11"/>
      <c r="B51" s="11"/>
      <c r="C51" s="11"/>
      <c r="D51" s="11"/>
    </row>
    <row r="52" spans="1:4" ht="15">
      <c r="A52" s="11"/>
      <c r="B52" s="11"/>
      <c r="C52" s="11"/>
      <c r="D52" s="11"/>
    </row>
    <row r="54" spans="1:4" ht="15">
      <c r="A54" s="38" t="s">
        <v>33</v>
      </c>
      <c r="B54" s="38"/>
      <c r="C54" s="38"/>
      <c r="D54" s="38"/>
    </row>
    <row r="55" spans="1:4" ht="15">
      <c r="A55" s="38"/>
      <c r="B55" s="38"/>
      <c r="C55" s="38"/>
      <c r="D55" s="38"/>
    </row>
    <row r="56" spans="1:4" ht="15">
      <c r="A56" s="38"/>
      <c r="B56" s="38"/>
      <c r="C56" s="38"/>
      <c r="D56" s="38"/>
    </row>
    <row r="57" spans="1:4" ht="15">
      <c r="A57" s="38"/>
      <c r="B57" s="38"/>
      <c r="C57" s="38"/>
      <c r="D57" s="38"/>
    </row>
    <row r="58" spans="1:4" ht="15">
      <c r="A58" s="38"/>
      <c r="B58" s="38"/>
      <c r="C58" s="38"/>
      <c r="D58" s="38"/>
    </row>
    <row r="59" spans="1:4" ht="15">
      <c r="A59" s="38"/>
      <c r="B59" s="38"/>
      <c r="C59" s="38"/>
      <c r="D59" s="38"/>
    </row>
    <row r="61" spans="1:4" ht="15">
      <c r="A61" s="39" t="s">
        <v>8</v>
      </c>
      <c r="B61" s="40"/>
      <c r="C61" s="40"/>
      <c r="D61" s="40"/>
    </row>
    <row r="62" spans="1:4" ht="15">
      <c r="A62" s="40"/>
      <c r="B62" s="40"/>
      <c r="C62" s="40"/>
      <c r="D62" s="40"/>
    </row>
    <row r="63" spans="1:4" ht="15">
      <c r="A63" s="40"/>
      <c r="B63" s="40"/>
      <c r="C63" s="40"/>
      <c r="D63" s="40"/>
    </row>
    <row r="64" spans="1:4" ht="15">
      <c r="A64" s="40"/>
      <c r="B64" s="40"/>
      <c r="C64" s="40"/>
      <c r="D64" s="40"/>
    </row>
    <row r="65" spans="1:4" ht="15">
      <c r="A65" s="40"/>
      <c r="B65" s="40"/>
      <c r="C65" s="40"/>
      <c r="D65" s="40"/>
    </row>
    <row r="66" spans="1:4" ht="15">
      <c r="A66" s="40"/>
      <c r="B66" s="40"/>
      <c r="C66" s="40"/>
      <c r="D66" s="40"/>
    </row>
    <row r="67" spans="1:4" ht="15">
      <c r="A67" s="40"/>
      <c r="B67" s="40"/>
      <c r="C67" s="40"/>
      <c r="D67" s="40"/>
    </row>
  </sheetData>
  <sheetProtection algorithmName="SHA-512" hashValue="2Z2ukq+qGKhmDX9pdqiQ9Uhipwx3pnbBi9HbTj1bhODLOH17pjBf2Fc7hHCIoPavppLgkClz59PxQEU15TvPmw==" saltValue="0ZVFs4G9HA/5RAw2/urbKg==" spinCount="100000" sheet="1" objects="1" scenarios="1" formatCells="0" formatColumns="0" formatRows="0"/>
  <mergeCells count="56">
    <mergeCell ref="A47:B47"/>
    <mergeCell ref="C47:D47"/>
    <mergeCell ref="A48:B48"/>
    <mergeCell ref="C48:D48"/>
    <mergeCell ref="A50:B50"/>
    <mergeCell ref="C50:D50"/>
    <mergeCell ref="A43:D43"/>
    <mergeCell ref="A45:B45"/>
    <mergeCell ref="C45:D45"/>
    <mergeCell ref="A46:B46"/>
    <mergeCell ref="C46:D46"/>
    <mergeCell ref="A36:B36"/>
    <mergeCell ref="C36:D36"/>
    <mergeCell ref="A37:B37"/>
    <mergeCell ref="C37:D37"/>
    <mergeCell ref="A39:B39"/>
    <mergeCell ref="C39:D39"/>
    <mergeCell ref="A32:D32"/>
    <mergeCell ref="A34:B34"/>
    <mergeCell ref="C34:D34"/>
    <mergeCell ref="A35:B35"/>
    <mergeCell ref="C35:D35"/>
    <mergeCell ref="A29:D29"/>
    <mergeCell ref="A54:D59"/>
    <mergeCell ref="A61:D67"/>
    <mergeCell ref="C7:D7"/>
    <mergeCell ref="A23:B23"/>
    <mergeCell ref="A25:B25"/>
    <mergeCell ref="A27:B27"/>
    <mergeCell ref="C23:D23"/>
    <mergeCell ref="C25:D25"/>
    <mergeCell ref="C27:D27"/>
    <mergeCell ref="A11:B11"/>
    <mergeCell ref="C11:D11"/>
    <mergeCell ref="A12:B12"/>
    <mergeCell ref="C12:D12"/>
    <mergeCell ref="A13:B13"/>
    <mergeCell ref="C13:D13"/>
    <mergeCell ref="A4:D4"/>
    <mergeCell ref="A7:B7"/>
    <mergeCell ref="A8:B8"/>
    <mergeCell ref="A9:B9"/>
    <mergeCell ref="C8:D8"/>
    <mergeCell ref="C9:D9"/>
    <mergeCell ref="A15:B15"/>
    <mergeCell ref="C15:D15"/>
    <mergeCell ref="A16:B16"/>
    <mergeCell ref="C16:D16"/>
    <mergeCell ref="A21:B21"/>
    <mergeCell ref="C21:D21"/>
    <mergeCell ref="A17:B17"/>
    <mergeCell ref="C17:D17"/>
    <mergeCell ref="A19:B19"/>
    <mergeCell ref="C19:D19"/>
    <mergeCell ref="A20:B20"/>
    <mergeCell ref="C20:D20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84"/>
  <sheetViews>
    <sheetView zoomScale="85" zoomScaleNormal="85" workbookViewId="0" topLeftCell="A4">
      <selection activeCell="C23" sqref="C23"/>
    </sheetView>
  </sheetViews>
  <sheetFormatPr defaultColWidth="9.140625" defaultRowHeight="15"/>
  <cols>
    <col min="1" max="1" width="24.57421875" style="46" customWidth="1"/>
    <col min="2" max="2" width="40.421875" style="46" customWidth="1"/>
    <col min="3" max="3" width="19.00390625" style="46" customWidth="1"/>
    <col min="4" max="5" width="18.7109375" style="46" customWidth="1"/>
    <col min="6" max="6" width="18.57421875" style="46" customWidth="1"/>
    <col min="7" max="7" width="19.140625" style="46" customWidth="1"/>
    <col min="8" max="16384" width="9.140625" style="46" customWidth="1"/>
  </cols>
  <sheetData>
    <row r="1" spans="1:6" ht="15">
      <c r="A1" s="45"/>
      <c r="B1" s="45"/>
      <c r="C1" s="45"/>
      <c r="D1" s="45"/>
      <c r="E1" s="45"/>
      <c r="F1" s="45"/>
    </row>
    <row r="2" spans="1:6" ht="39.75" customHeight="1">
      <c r="A2" s="47" t="s">
        <v>2</v>
      </c>
      <c r="B2" s="47"/>
      <c r="C2" s="47"/>
      <c r="D2" s="47"/>
      <c r="E2" s="47"/>
      <c r="F2" s="45"/>
    </row>
    <row r="3" spans="1:6" ht="15">
      <c r="A3" s="45"/>
      <c r="B3" s="45"/>
      <c r="C3" s="45"/>
      <c r="D3" s="45"/>
      <c r="E3" s="45"/>
      <c r="F3" s="45"/>
    </row>
    <row r="4" spans="1:6" ht="15">
      <c r="A4" s="45"/>
      <c r="B4" s="45"/>
      <c r="C4" s="45"/>
      <c r="D4" s="45"/>
      <c r="E4" s="45"/>
      <c r="F4" s="45"/>
    </row>
    <row r="5" spans="1:6" ht="15">
      <c r="A5" s="48"/>
      <c r="B5" s="48"/>
      <c r="C5" s="45"/>
      <c r="D5" s="45"/>
      <c r="E5" s="45"/>
      <c r="F5" s="45"/>
    </row>
    <row r="6" spans="1:6" ht="15.75">
      <c r="A6" s="49"/>
      <c r="B6" s="50"/>
      <c r="C6" s="49"/>
      <c r="D6" s="51"/>
      <c r="E6" s="49"/>
      <c r="F6" s="52"/>
    </row>
    <row r="7" spans="1:6" ht="15.75">
      <c r="A7" s="53" t="s">
        <v>37</v>
      </c>
      <c r="B7" s="53"/>
      <c r="C7" s="53"/>
      <c r="D7" s="53"/>
      <c r="E7" s="53"/>
      <c r="F7" s="53"/>
    </row>
    <row r="8" spans="1:6" ht="10.5" customHeight="1" thickBot="1">
      <c r="A8" s="54"/>
      <c r="B8" s="54"/>
      <c r="C8" s="54"/>
      <c r="D8" s="54"/>
      <c r="E8" s="54"/>
      <c r="F8" s="54"/>
    </row>
    <row r="9" spans="1:6" ht="39" customHeight="1" thickBot="1">
      <c r="A9" s="55" t="s">
        <v>54</v>
      </c>
      <c r="B9" s="25">
        <v>1500</v>
      </c>
      <c r="C9" s="54"/>
      <c r="D9" s="54"/>
      <c r="E9" s="54"/>
      <c r="F9" s="54"/>
    </row>
    <row r="10" spans="1:6" ht="48.75" customHeight="1" thickBot="1">
      <c r="A10" s="55" t="s">
        <v>55</v>
      </c>
      <c r="B10" s="26">
        <v>300</v>
      </c>
      <c r="C10" s="54"/>
      <c r="D10" s="54"/>
      <c r="E10" s="54"/>
      <c r="F10" s="54"/>
    </row>
    <row r="11" spans="1:6" ht="15.75" customHeight="1" thickBot="1">
      <c r="A11" s="56"/>
      <c r="B11" s="57"/>
      <c r="C11" s="54"/>
      <c r="D11" s="54"/>
      <c r="E11" s="54"/>
      <c r="F11" s="54"/>
    </row>
    <row r="12" spans="1:6" ht="98.25" customHeight="1" thickBot="1">
      <c r="A12" s="58" t="s">
        <v>93</v>
      </c>
      <c r="B12" s="59"/>
      <c r="C12" s="59"/>
      <c r="D12" s="59"/>
      <c r="E12" s="59"/>
      <c r="F12" s="60"/>
    </row>
    <row r="13" spans="1:6" ht="15.75" customHeight="1">
      <c r="A13" s="61"/>
      <c r="B13" s="62"/>
      <c r="C13" s="62"/>
      <c r="D13" s="62"/>
      <c r="E13" s="62"/>
      <c r="F13" s="62"/>
    </row>
    <row r="14" spans="1:6" ht="15.75" customHeight="1" thickBot="1">
      <c r="A14" s="61"/>
      <c r="B14" s="62"/>
      <c r="C14" s="62"/>
      <c r="D14" s="62"/>
      <c r="E14" s="62"/>
      <c r="F14" s="62"/>
    </row>
    <row r="15" spans="1:6" ht="16.5" thickBot="1">
      <c r="A15" s="63" t="s">
        <v>25</v>
      </c>
      <c r="B15" s="64"/>
      <c r="C15" s="65" t="s">
        <v>26</v>
      </c>
      <c r="D15" s="65" t="s">
        <v>27</v>
      </c>
      <c r="E15" s="65" t="s">
        <v>28</v>
      </c>
      <c r="F15" s="65" t="s">
        <v>29</v>
      </c>
    </row>
    <row r="16" spans="1:6" ht="16.5" thickBot="1">
      <c r="A16" s="66" t="s">
        <v>40</v>
      </c>
      <c r="B16" s="67" t="s">
        <v>36</v>
      </c>
      <c r="C16" s="68">
        <f>C17+C20</f>
        <v>1800</v>
      </c>
      <c r="D16" s="69">
        <f aca="true" t="shared" si="0" ref="D16:F16">D17+D20</f>
        <v>1800</v>
      </c>
      <c r="E16" s="69">
        <f t="shared" si="0"/>
        <v>1800</v>
      </c>
      <c r="F16" s="69">
        <f t="shared" si="0"/>
        <v>1800</v>
      </c>
    </row>
    <row r="17" spans="1:6" ht="32.25" thickBot="1">
      <c r="A17" s="70" t="s">
        <v>39</v>
      </c>
      <c r="B17" s="71" t="s">
        <v>71</v>
      </c>
      <c r="C17" s="72">
        <f>(B9-C23)</f>
        <v>1500</v>
      </c>
      <c r="D17" s="73">
        <f>(B9-D23)</f>
        <v>1500</v>
      </c>
      <c r="E17" s="73">
        <f>(B9-E23)</f>
        <v>1500</v>
      </c>
      <c r="F17" s="73">
        <f>(B9-F23)</f>
        <v>1500</v>
      </c>
    </row>
    <row r="18" spans="1:6" ht="16.5" thickBot="1">
      <c r="A18" s="74"/>
      <c r="B18" s="71" t="s">
        <v>42</v>
      </c>
      <c r="C18" s="75">
        <f>('Výkaz výměr'!C6)</f>
        <v>0</v>
      </c>
      <c r="D18" s="76">
        <f>('Výkaz výměr'!C6)</f>
        <v>0</v>
      </c>
      <c r="E18" s="76">
        <f>('Výkaz výměr'!C6)</f>
        <v>0</v>
      </c>
      <c r="F18" s="76">
        <f>('Výkaz výměr'!C6)</f>
        <v>0</v>
      </c>
    </row>
    <row r="19" spans="1:6" ht="16.5" thickBot="1">
      <c r="A19" s="74"/>
      <c r="B19" s="77" t="s">
        <v>40</v>
      </c>
      <c r="C19" s="78">
        <f>C18*C17</f>
        <v>0</v>
      </c>
      <c r="D19" s="79">
        <f aca="true" t="shared" si="1" ref="D19:F19">D18*D17</f>
        <v>0</v>
      </c>
      <c r="E19" s="79">
        <f t="shared" si="1"/>
        <v>0</v>
      </c>
      <c r="F19" s="79">
        <f t="shared" si="1"/>
        <v>0</v>
      </c>
    </row>
    <row r="20" spans="1:6" ht="32.25" thickBot="1">
      <c r="A20" s="80"/>
      <c r="B20" s="81" t="s">
        <v>72</v>
      </c>
      <c r="C20" s="82">
        <f>(B10-C26)</f>
        <v>300</v>
      </c>
      <c r="D20" s="83">
        <f>(B10-D26)</f>
        <v>300</v>
      </c>
      <c r="E20" s="83">
        <f>(B10-E26)</f>
        <v>300</v>
      </c>
      <c r="F20" s="83">
        <f>(B10-F26)</f>
        <v>300</v>
      </c>
    </row>
    <row r="21" spans="1:6" ht="16.5" thickBot="1">
      <c r="A21" s="80"/>
      <c r="B21" s="71" t="s">
        <v>42</v>
      </c>
      <c r="C21" s="75">
        <f>('Výkaz výměr'!C7)</f>
        <v>0</v>
      </c>
      <c r="D21" s="76">
        <f>('Výkaz výměr'!C7)</f>
        <v>0</v>
      </c>
      <c r="E21" s="76">
        <f>('Výkaz výměr'!C7)</f>
        <v>0</v>
      </c>
      <c r="F21" s="76">
        <f>('Výkaz výměr'!C7)</f>
        <v>0</v>
      </c>
    </row>
    <row r="22" spans="1:6" ht="16.5" thickBot="1">
      <c r="A22" s="80"/>
      <c r="B22" s="77" t="s">
        <v>40</v>
      </c>
      <c r="C22" s="78">
        <f>C21*C20</f>
        <v>0</v>
      </c>
      <c r="D22" s="79">
        <f aca="true" t="shared" si="2" ref="D22:F22">D21*D20</f>
        <v>0</v>
      </c>
      <c r="E22" s="79">
        <f t="shared" si="2"/>
        <v>0</v>
      </c>
      <c r="F22" s="79">
        <f t="shared" si="2"/>
        <v>0</v>
      </c>
    </row>
    <row r="23" spans="1:7" ht="32.25" thickBot="1">
      <c r="A23" s="80"/>
      <c r="B23" s="84" t="s">
        <v>34</v>
      </c>
      <c r="C23" s="24">
        <v>0</v>
      </c>
      <c r="D23" s="24">
        <v>0</v>
      </c>
      <c r="E23" s="24">
        <v>0</v>
      </c>
      <c r="F23" s="24">
        <v>0</v>
      </c>
      <c r="G23" s="85" t="s">
        <v>95</v>
      </c>
    </row>
    <row r="24" spans="1:6" ht="16.5" thickBot="1">
      <c r="A24" s="86"/>
      <c r="B24" s="71" t="s">
        <v>42</v>
      </c>
      <c r="C24" s="87">
        <f>('Výkaz výměr'!C8)</f>
        <v>0</v>
      </c>
      <c r="D24" s="88">
        <f>('Výkaz výměr'!C8)</f>
        <v>0</v>
      </c>
      <c r="E24" s="88">
        <f>('Výkaz výměr'!C8)</f>
        <v>0</v>
      </c>
      <c r="F24" s="88">
        <f>('Výkaz výměr'!C8)</f>
        <v>0</v>
      </c>
    </row>
    <row r="25" spans="1:6" ht="16.5" thickBot="1">
      <c r="A25" s="80"/>
      <c r="B25" s="89" t="s">
        <v>40</v>
      </c>
      <c r="C25" s="90">
        <f>C24*C23</f>
        <v>0</v>
      </c>
      <c r="D25" s="91">
        <f aca="true" t="shared" si="3" ref="D25:F25">D24*D23</f>
        <v>0</v>
      </c>
      <c r="E25" s="91">
        <f t="shared" si="3"/>
        <v>0</v>
      </c>
      <c r="F25" s="91">
        <f t="shared" si="3"/>
        <v>0</v>
      </c>
    </row>
    <row r="26" spans="1:7" ht="32.25" thickBot="1">
      <c r="A26" s="80"/>
      <c r="B26" s="92" t="s">
        <v>35</v>
      </c>
      <c r="C26" s="24">
        <v>0</v>
      </c>
      <c r="D26" s="24">
        <v>0</v>
      </c>
      <c r="E26" s="24">
        <v>0</v>
      </c>
      <c r="F26" s="24">
        <v>0</v>
      </c>
      <c r="G26" s="85" t="s">
        <v>95</v>
      </c>
    </row>
    <row r="27" spans="1:6" ht="16.5" thickBot="1">
      <c r="A27" s="80"/>
      <c r="B27" s="71" t="s">
        <v>42</v>
      </c>
      <c r="C27" s="93">
        <f>('Výkaz výměr'!C9)</f>
        <v>0</v>
      </c>
      <c r="D27" s="88">
        <f>('Výkaz výměr'!C9)</f>
        <v>0</v>
      </c>
      <c r="E27" s="88">
        <f>('Výkaz výměr'!C9)</f>
        <v>0</v>
      </c>
      <c r="F27" s="88">
        <f>('Výkaz výměr'!C9)</f>
        <v>0</v>
      </c>
    </row>
    <row r="28" spans="1:6" ht="16.5" thickBot="1">
      <c r="A28" s="94"/>
      <c r="B28" s="77" t="s">
        <v>40</v>
      </c>
      <c r="C28" s="90">
        <f>C27*C26</f>
        <v>0</v>
      </c>
      <c r="D28" s="91">
        <f aca="true" t="shared" si="4" ref="D28:F28">D27*D26</f>
        <v>0</v>
      </c>
      <c r="E28" s="91">
        <f t="shared" si="4"/>
        <v>0</v>
      </c>
      <c r="F28" s="91">
        <f t="shared" si="4"/>
        <v>0</v>
      </c>
    </row>
    <row r="29" spans="1:6" ht="32.25" thickBot="1">
      <c r="A29" s="95"/>
      <c r="B29" s="96" t="s">
        <v>41</v>
      </c>
      <c r="C29" s="97">
        <f>C19+C22+C25+C28</f>
        <v>0</v>
      </c>
      <c r="D29" s="98">
        <f>D19+D22+D25+D28</f>
        <v>0</v>
      </c>
      <c r="E29" s="98">
        <f>E19+E22+E25+E28</f>
        <v>0</v>
      </c>
      <c r="F29" s="98">
        <f>F19+F22+F25+F28</f>
        <v>0</v>
      </c>
    </row>
    <row r="30" spans="1:6" ht="15.75">
      <c r="A30" s="54"/>
      <c r="B30" s="54"/>
      <c r="C30" s="54"/>
      <c r="D30" s="54"/>
      <c r="E30" s="54"/>
      <c r="F30" s="54"/>
    </row>
    <row r="31" spans="1:6" ht="16.5" thickBot="1">
      <c r="A31" s="54"/>
      <c r="B31" s="54"/>
      <c r="C31" s="54"/>
      <c r="D31" s="54"/>
      <c r="E31" s="54"/>
      <c r="F31" s="54"/>
    </row>
    <row r="32" spans="1:6" ht="15.75" customHeight="1" thickBot="1">
      <c r="A32" s="99" t="s">
        <v>43</v>
      </c>
      <c r="B32" s="100">
        <v>2000</v>
      </c>
      <c r="C32" s="54"/>
      <c r="D32" s="54"/>
      <c r="E32" s="54"/>
      <c r="F32" s="54"/>
    </row>
    <row r="33" spans="1:6" ht="15.75">
      <c r="A33" s="54"/>
      <c r="B33" s="54"/>
      <c r="C33" s="54"/>
      <c r="D33" s="54"/>
      <c r="E33" s="54"/>
      <c r="F33" s="54"/>
    </row>
    <row r="34" spans="1:6" ht="16.5" thickBot="1">
      <c r="A34" s="54"/>
      <c r="B34" s="54"/>
      <c r="C34" s="54"/>
      <c r="D34" s="54"/>
      <c r="E34" s="54"/>
      <c r="F34" s="54"/>
    </row>
    <row r="35" spans="1:6" ht="36.75" customHeight="1" thickBot="1">
      <c r="A35" s="101"/>
      <c r="B35" s="102" t="s">
        <v>56</v>
      </c>
      <c r="C35" s="103">
        <f>C16</f>
        <v>1800</v>
      </c>
      <c r="D35" s="104">
        <f>D16</f>
        <v>1800</v>
      </c>
      <c r="E35" s="104">
        <f>E16</f>
        <v>1800</v>
      </c>
      <c r="F35" s="104">
        <f>F16</f>
        <v>1800</v>
      </c>
    </row>
    <row r="36" spans="1:6" ht="19.5" customHeight="1" thickBot="1">
      <c r="A36" s="56"/>
      <c r="B36" s="57"/>
      <c r="C36" s="54"/>
      <c r="D36" s="54"/>
      <c r="E36" s="54"/>
      <c r="F36" s="54"/>
    </row>
    <row r="37" spans="1:6" ht="16.5" thickBot="1">
      <c r="A37" s="105" t="s">
        <v>25</v>
      </c>
      <c r="B37" s="106"/>
      <c r="C37" s="65" t="s">
        <v>26</v>
      </c>
      <c r="D37" s="65" t="s">
        <v>27</v>
      </c>
      <c r="E37" s="65" t="s">
        <v>28</v>
      </c>
      <c r="F37" s="65" t="s">
        <v>29</v>
      </c>
    </row>
    <row r="38" spans="1:6" ht="16.5" thickBot="1">
      <c r="A38" s="107" t="s">
        <v>24</v>
      </c>
      <c r="B38" s="108" t="s">
        <v>44</v>
      </c>
      <c r="C38" s="109">
        <v>0.18</v>
      </c>
      <c r="D38" s="110">
        <v>0.17</v>
      </c>
      <c r="E38" s="110">
        <v>0.16</v>
      </c>
      <c r="F38" s="111">
        <v>0.15</v>
      </c>
    </row>
    <row r="39" spans="1:6" ht="16.5" thickBot="1">
      <c r="A39" s="95"/>
      <c r="B39" s="108" t="s">
        <v>45</v>
      </c>
      <c r="C39" s="82">
        <v>500</v>
      </c>
      <c r="D39" s="83">
        <v>500</v>
      </c>
      <c r="E39" s="83">
        <v>500</v>
      </c>
      <c r="F39" s="112">
        <v>500</v>
      </c>
    </row>
    <row r="40" spans="1:6" ht="16.5" thickBot="1">
      <c r="A40" s="95"/>
      <c r="B40" s="108" t="s">
        <v>46</v>
      </c>
      <c r="C40" s="82">
        <f>B32*C38</f>
        <v>360</v>
      </c>
      <c r="D40" s="83">
        <f>B32*D38</f>
        <v>340</v>
      </c>
      <c r="E40" s="83">
        <f>B32*E38</f>
        <v>320</v>
      </c>
      <c r="F40" s="112">
        <f>B32*F38</f>
        <v>300</v>
      </c>
    </row>
    <row r="41" spans="1:6" ht="16.5" thickBot="1">
      <c r="A41" s="95"/>
      <c r="B41" s="108" t="s">
        <v>47</v>
      </c>
      <c r="C41" s="75">
        <f>IF(C35&lt;C$40,C35,C$40)</f>
        <v>360</v>
      </c>
      <c r="D41" s="75">
        <f>IF(D35&lt;D$40,D35,D$40)</f>
        <v>340</v>
      </c>
      <c r="E41" s="75">
        <f>IF(E35&lt;E$40,E35,E$40)</f>
        <v>320</v>
      </c>
      <c r="F41" s="113">
        <f>IF(F35&lt;F$40,F35,F$40)</f>
        <v>300</v>
      </c>
    </row>
    <row r="42" spans="1:6" ht="16.5" thickBot="1">
      <c r="A42" s="95"/>
      <c r="B42" s="108" t="s">
        <v>32</v>
      </c>
      <c r="C42" s="82">
        <v>1000</v>
      </c>
      <c r="D42" s="83">
        <v>1250</v>
      </c>
      <c r="E42" s="83">
        <v>1500</v>
      </c>
      <c r="F42" s="112">
        <v>1600</v>
      </c>
    </row>
    <row r="43" spans="1:6" ht="16.5" thickBot="1">
      <c r="A43" s="95"/>
      <c r="B43" s="108" t="s">
        <v>48</v>
      </c>
      <c r="C43" s="82">
        <f>C35-B32*C38</f>
        <v>1440</v>
      </c>
      <c r="D43" s="83">
        <f>D35-B32*D38</f>
        <v>1460</v>
      </c>
      <c r="E43" s="83">
        <f>E35-B32*E38</f>
        <v>1480</v>
      </c>
      <c r="F43" s="112">
        <f>F35-B32*F38</f>
        <v>1500</v>
      </c>
    </row>
    <row r="44" spans="1:6" ht="16.5" thickBot="1">
      <c r="A44" s="95"/>
      <c r="B44" s="108" t="s">
        <v>49</v>
      </c>
      <c r="C44" s="75">
        <f>IF(C$43&lt;0,0,C$43)</f>
        <v>1440</v>
      </c>
      <c r="D44" s="75">
        <f>IF(D$43&lt;0,0,D$43)</f>
        <v>1460</v>
      </c>
      <c r="E44" s="75">
        <f>IF(E$43&lt;0,0,E$43)</f>
        <v>1480</v>
      </c>
      <c r="F44" s="113">
        <f>IF(F$43&lt;0,0,F$43)</f>
        <v>1500</v>
      </c>
    </row>
    <row r="45" spans="1:6" ht="6" customHeight="1" thickBot="1">
      <c r="A45" s="95"/>
      <c r="B45" s="114"/>
      <c r="C45" s="115"/>
      <c r="D45" s="116"/>
      <c r="E45" s="116"/>
      <c r="F45" s="117"/>
    </row>
    <row r="46" spans="1:6" ht="16.5" thickBot="1">
      <c r="A46" s="54"/>
      <c r="B46" s="108" t="s">
        <v>50</v>
      </c>
      <c r="C46" s="118">
        <f>(C41*C39)</f>
        <v>180000</v>
      </c>
      <c r="D46" s="118">
        <f aca="true" t="shared" si="5" ref="D46:F46">(D41*D39)</f>
        <v>170000</v>
      </c>
      <c r="E46" s="118">
        <f t="shared" si="5"/>
        <v>160000</v>
      </c>
      <c r="F46" s="119">
        <f t="shared" si="5"/>
        <v>150000</v>
      </c>
    </row>
    <row r="47" spans="1:6" ht="16.5" thickBot="1">
      <c r="A47" s="54"/>
      <c r="B47" s="120" t="s">
        <v>51</v>
      </c>
      <c r="C47" s="121">
        <f>C44*C42</f>
        <v>1440000</v>
      </c>
      <c r="D47" s="121">
        <f aca="true" t="shared" si="6" ref="D47:F47">D44*D42</f>
        <v>1825000</v>
      </c>
      <c r="E47" s="121">
        <f t="shared" si="6"/>
        <v>2220000</v>
      </c>
      <c r="F47" s="122">
        <f t="shared" si="6"/>
        <v>2400000</v>
      </c>
    </row>
    <row r="48" spans="1:6" ht="16.5" thickBot="1">
      <c r="A48" s="54"/>
      <c r="B48" s="123" t="s">
        <v>30</v>
      </c>
      <c r="C48" s="124">
        <f>SUM(C46:C47)</f>
        <v>1620000</v>
      </c>
      <c r="D48" s="124">
        <f>SUM(D46:D47)</f>
        <v>1995000</v>
      </c>
      <c r="E48" s="124">
        <f aca="true" t="shared" si="7" ref="E48:F48">SUM(E46:E47)</f>
        <v>2380000</v>
      </c>
      <c r="F48" s="124">
        <f t="shared" si="7"/>
        <v>2550000</v>
      </c>
    </row>
    <row r="49" spans="1:6" ht="16.5" thickBot="1">
      <c r="A49" s="54"/>
      <c r="B49" s="125"/>
      <c r="C49" s="126"/>
      <c r="D49" s="126"/>
      <c r="E49" s="126"/>
      <c r="F49" s="126"/>
    </row>
    <row r="50" spans="1:6" ht="16.5" thickBot="1">
      <c r="A50" s="54"/>
      <c r="B50" s="127" t="s">
        <v>38</v>
      </c>
      <c r="C50" s="128">
        <f>C29</f>
        <v>0</v>
      </c>
      <c r="D50" s="128">
        <f>D29</f>
        <v>0</v>
      </c>
      <c r="E50" s="128">
        <f>E29</f>
        <v>0</v>
      </c>
      <c r="F50" s="128">
        <f>F29</f>
        <v>0</v>
      </c>
    </row>
    <row r="51" spans="1:6" ht="16.5" thickBot="1">
      <c r="A51" s="54"/>
      <c r="B51" s="127" t="s">
        <v>24</v>
      </c>
      <c r="C51" s="128">
        <f>C48</f>
        <v>1620000</v>
      </c>
      <c r="D51" s="128">
        <f aca="true" t="shared" si="8" ref="D51:F51">D48</f>
        <v>1995000</v>
      </c>
      <c r="E51" s="128">
        <f t="shared" si="8"/>
        <v>2380000</v>
      </c>
      <c r="F51" s="128">
        <f t="shared" si="8"/>
        <v>2550000</v>
      </c>
    </row>
    <row r="52" spans="1:6" ht="16.5" customHeight="1" thickBot="1">
      <c r="A52" s="54"/>
      <c r="B52" s="129" t="s">
        <v>31</v>
      </c>
      <c r="C52" s="130">
        <f>SUM(C50:C51)</f>
        <v>1620000</v>
      </c>
      <c r="D52" s="130">
        <f aca="true" t="shared" si="9" ref="D52:F52">SUM(D50:D51)</f>
        <v>1995000</v>
      </c>
      <c r="E52" s="130">
        <f t="shared" si="9"/>
        <v>2380000</v>
      </c>
      <c r="F52" s="130">
        <f t="shared" si="9"/>
        <v>2550000</v>
      </c>
    </row>
    <row r="53" spans="1:6" ht="15.75">
      <c r="A53" s="54"/>
      <c r="B53" s="131"/>
      <c r="C53" s="132"/>
      <c r="D53" s="132"/>
      <c r="E53" s="54"/>
      <c r="F53" s="54"/>
    </row>
    <row r="54" spans="1:6" ht="15.75">
      <c r="A54" s="133" t="s">
        <v>5</v>
      </c>
      <c r="B54" s="133"/>
      <c r="C54" s="133"/>
      <c r="D54" s="133"/>
      <c r="E54" s="54"/>
      <c r="F54" s="54"/>
    </row>
    <row r="60" spans="1:6" ht="20.25">
      <c r="A60" s="134" t="s">
        <v>73</v>
      </c>
      <c r="B60" s="134"/>
      <c r="C60" s="134"/>
      <c r="D60" s="134"/>
      <c r="E60" s="134"/>
      <c r="F60" s="134"/>
    </row>
    <row r="61" ht="15.75" thickBot="1"/>
    <row r="62" spans="2:4" ht="34.5" customHeight="1">
      <c r="B62" s="135"/>
      <c r="C62" s="136" t="s">
        <v>79</v>
      </c>
      <c r="D62" s="137" t="s">
        <v>80</v>
      </c>
    </row>
    <row r="63" spans="2:4" ht="35.25" customHeight="1">
      <c r="B63" s="138" t="s">
        <v>68</v>
      </c>
      <c r="C63" s="139">
        <v>37.43</v>
      </c>
      <c r="D63" s="140">
        <v>16</v>
      </c>
    </row>
    <row r="64" spans="2:4" ht="32.25" thickBot="1">
      <c r="B64" s="141" t="s">
        <v>69</v>
      </c>
      <c r="C64" s="142">
        <v>37.43</v>
      </c>
      <c r="D64" s="143">
        <v>10</v>
      </c>
    </row>
    <row r="66" ht="15.75" thickBot="1"/>
    <row r="67" spans="2:6" ht="16.5" thickBot="1">
      <c r="B67" s="64"/>
      <c r="C67" s="65" t="s">
        <v>26</v>
      </c>
      <c r="D67" s="65" t="s">
        <v>27</v>
      </c>
      <c r="E67" s="65" t="s">
        <v>28</v>
      </c>
      <c r="F67" s="65" t="s">
        <v>29</v>
      </c>
    </row>
    <row r="68" spans="2:6" ht="32.25" thickBot="1">
      <c r="B68" s="71" t="s">
        <v>71</v>
      </c>
      <c r="C68" s="144">
        <f>C17</f>
        <v>1500</v>
      </c>
      <c r="D68" s="145">
        <f aca="true" t="shared" si="10" ref="D68:F68">D17</f>
        <v>1500</v>
      </c>
      <c r="E68" s="145">
        <f t="shared" si="10"/>
        <v>1500</v>
      </c>
      <c r="F68" s="145">
        <f t="shared" si="10"/>
        <v>1500</v>
      </c>
    </row>
    <row r="69" spans="2:6" ht="16.5" thickBot="1">
      <c r="B69" s="71" t="s">
        <v>62</v>
      </c>
      <c r="C69" s="146">
        <f>('Výkaz výměr'!$C$18)</f>
        <v>0</v>
      </c>
      <c r="D69" s="146">
        <f>('Výkaz výměr'!$C$18)</f>
        <v>0</v>
      </c>
      <c r="E69" s="146">
        <f>('Výkaz výměr'!$C$18)</f>
        <v>0</v>
      </c>
      <c r="F69" s="146">
        <f>('Výkaz výměr'!$C$18)</f>
        <v>0</v>
      </c>
    </row>
    <row r="70" spans="2:6" ht="16.5" thickBot="1">
      <c r="B70" s="71" t="s">
        <v>70</v>
      </c>
      <c r="C70" s="146">
        <f>C68/$D$63</f>
        <v>93.75</v>
      </c>
      <c r="D70" s="146">
        <f>D68/$D$63</f>
        <v>93.75</v>
      </c>
      <c r="E70" s="146">
        <f aca="true" t="shared" si="11" ref="E70:F70">E68/$D$63</f>
        <v>93.75</v>
      </c>
      <c r="F70" s="146">
        <f t="shared" si="11"/>
        <v>93.75</v>
      </c>
    </row>
    <row r="71" spans="2:6" ht="36.75" customHeight="1" thickBot="1">
      <c r="B71" s="77" t="s">
        <v>74</v>
      </c>
      <c r="C71" s="147">
        <f>$C$63*C69*2*C70</f>
        <v>0</v>
      </c>
      <c r="D71" s="147">
        <f aca="true" t="shared" si="12" ref="D71:F71">$C$63*D69*2*D70</f>
        <v>0</v>
      </c>
      <c r="E71" s="147">
        <f t="shared" si="12"/>
        <v>0</v>
      </c>
      <c r="F71" s="147">
        <f t="shared" si="12"/>
        <v>0</v>
      </c>
    </row>
    <row r="72" spans="2:6" ht="32.25" thickBot="1">
      <c r="B72" s="81" t="s">
        <v>72</v>
      </c>
      <c r="C72" s="148">
        <f>C20</f>
        <v>300</v>
      </c>
      <c r="D72" s="149">
        <f aca="true" t="shared" si="13" ref="D72:F72">D20</f>
        <v>300</v>
      </c>
      <c r="E72" s="149">
        <f t="shared" si="13"/>
        <v>300</v>
      </c>
      <c r="F72" s="149">
        <f t="shared" si="13"/>
        <v>300</v>
      </c>
    </row>
    <row r="73" spans="2:6" ht="16.5" thickBot="1">
      <c r="B73" s="71" t="s">
        <v>62</v>
      </c>
      <c r="C73" s="146">
        <f>('Výkaz výměr'!$C$19)</f>
        <v>0</v>
      </c>
      <c r="D73" s="146">
        <f>('Výkaz výměr'!$C$19)</f>
        <v>0</v>
      </c>
      <c r="E73" s="146">
        <f>('Výkaz výměr'!$C$19)</f>
        <v>0</v>
      </c>
      <c r="F73" s="146">
        <f>('Výkaz výměr'!$C$19)</f>
        <v>0</v>
      </c>
    </row>
    <row r="74" spans="2:6" ht="16.5" thickBot="1">
      <c r="B74" s="71" t="s">
        <v>70</v>
      </c>
      <c r="C74" s="146">
        <f>C72/$D$64</f>
        <v>30</v>
      </c>
      <c r="D74" s="146">
        <f aca="true" t="shared" si="14" ref="D74:F74">D72/$D$64</f>
        <v>30</v>
      </c>
      <c r="E74" s="146">
        <f t="shared" si="14"/>
        <v>30</v>
      </c>
      <c r="F74" s="146">
        <f t="shared" si="14"/>
        <v>30</v>
      </c>
    </row>
    <row r="75" spans="2:6" ht="32.25" thickBot="1">
      <c r="B75" s="77" t="s">
        <v>75</v>
      </c>
      <c r="C75" s="147">
        <f>$C$64*C73*2*C74</f>
        <v>0</v>
      </c>
      <c r="D75" s="147">
        <f aca="true" t="shared" si="15" ref="D75:F75">$C$64*D73*2*D74</f>
        <v>0</v>
      </c>
      <c r="E75" s="147">
        <f t="shared" si="15"/>
        <v>0</v>
      </c>
      <c r="F75" s="147">
        <f t="shared" si="15"/>
        <v>0</v>
      </c>
    </row>
    <row r="76" spans="2:6" ht="32.25" thickBot="1">
      <c r="B76" s="150" t="s">
        <v>34</v>
      </c>
      <c r="C76" s="151">
        <f>C23</f>
        <v>0</v>
      </c>
      <c r="D76" s="151">
        <f aca="true" t="shared" si="16" ref="D76:F76">D23</f>
        <v>0</v>
      </c>
      <c r="E76" s="151">
        <f t="shared" si="16"/>
        <v>0</v>
      </c>
      <c r="F76" s="151">
        <f t="shared" si="16"/>
        <v>0</v>
      </c>
    </row>
    <row r="77" spans="2:6" ht="16.5" thickBot="1">
      <c r="B77" s="71" t="s">
        <v>62</v>
      </c>
      <c r="C77" s="152">
        <f>('Výkaz výměr'!$C$20)</f>
        <v>0</v>
      </c>
      <c r="D77" s="152">
        <f>('Výkaz výměr'!$C$20)</f>
        <v>0</v>
      </c>
      <c r="E77" s="152">
        <f>('Výkaz výměr'!$C$20)</f>
        <v>0</v>
      </c>
      <c r="F77" s="152">
        <f>('Výkaz výměr'!$C$20)</f>
        <v>0</v>
      </c>
    </row>
    <row r="78" spans="2:6" ht="16.5" thickBot="1">
      <c r="B78" s="71" t="s">
        <v>70</v>
      </c>
      <c r="C78" s="87">
        <f>C76/$D$63</f>
        <v>0</v>
      </c>
      <c r="D78" s="87">
        <f aca="true" t="shared" si="17" ref="D78:F78">D76/$D$63</f>
        <v>0</v>
      </c>
      <c r="E78" s="87">
        <f t="shared" si="17"/>
        <v>0</v>
      </c>
      <c r="F78" s="87">
        <f t="shared" si="17"/>
        <v>0</v>
      </c>
    </row>
    <row r="79" spans="2:6" ht="34.5" customHeight="1" thickBot="1">
      <c r="B79" s="77" t="s">
        <v>76</v>
      </c>
      <c r="C79" s="153">
        <f>$C$63*C77*2*C78</f>
        <v>0</v>
      </c>
      <c r="D79" s="153">
        <f aca="true" t="shared" si="18" ref="D79:F79">$C$63*D77*2*D78</f>
        <v>0</v>
      </c>
      <c r="E79" s="153">
        <f t="shared" si="18"/>
        <v>0</v>
      </c>
      <c r="F79" s="153">
        <f t="shared" si="18"/>
        <v>0</v>
      </c>
    </row>
    <row r="80" spans="2:6" ht="32.25" thickBot="1">
      <c r="B80" s="154" t="s">
        <v>35</v>
      </c>
      <c r="C80" s="155">
        <f>C26</f>
        <v>0</v>
      </c>
      <c r="D80" s="155">
        <f aca="true" t="shared" si="19" ref="D80:F80">D26</f>
        <v>0</v>
      </c>
      <c r="E80" s="155">
        <f t="shared" si="19"/>
        <v>0</v>
      </c>
      <c r="F80" s="155">
        <f t="shared" si="19"/>
        <v>0</v>
      </c>
    </row>
    <row r="81" spans="2:6" ht="16.5" thickBot="1">
      <c r="B81" s="71" t="s">
        <v>62</v>
      </c>
      <c r="C81" s="156">
        <f>('Výkaz výměr'!$C$21)</f>
        <v>0</v>
      </c>
      <c r="D81" s="156">
        <f>('Výkaz výměr'!$C$21)</f>
        <v>0</v>
      </c>
      <c r="E81" s="156">
        <f>('Výkaz výměr'!$C$21)</f>
        <v>0</v>
      </c>
      <c r="F81" s="156">
        <f>('Výkaz výměr'!$C$21)</f>
        <v>0</v>
      </c>
    </row>
    <row r="82" spans="2:6" ht="16.5" thickBot="1">
      <c r="B82" s="71" t="s">
        <v>70</v>
      </c>
      <c r="C82" s="93">
        <f>C80/$D$64</f>
        <v>0</v>
      </c>
      <c r="D82" s="93">
        <f aca="true" t="shared" si="20" ref="D82:F82">D80/$D$64</f>
        <v>0</v>
      </c>
      <c r="E82" s="93">
        <f t="shared" si="20"/>
        <v>0</v>
      </c>
      <c r="F82" s="93">
        <f t="shared" si="20"/>
        <v>0</v>
      </c>
    </row>
    <row r="83" spans="2:6" ht="51.75" customHeight="1" thickBot="1">
      <c r="B83" s="77" t="s">
        <v>77</v>
      </c>
      <c r="C83" s="157">
        <f>$C$64*C81*2*C82</f>
        <v>0</v>
      </c>
      <c r="D83" s="157">
        <f aca="true" t="shared" si="21" ref="D83:F83">$C$64*D81*2*D82</f>
        <v>0</v>
      </c>
      <c r="E83" s="157">
        <f t="shared" si="21"/>
        <v>0</v>
      </c>
      <c r="F83" s="157">
        <f t="shared" si="21"/>
        <v>0</v>
      </c>
    </row>
    <row r="84" spans="2:6" ht="32.25" thickBot="1">
      <c r="B84" s="96" t="s">
        <v>78</v>
      </c>
      <c r="C84" s="97">
        <f>C71+C75+C79+C83</f>
        <v>0</v>
      </c>
      <c r="D84" s="98">
        <f>D71+D75+D79+D83</f>
        <v>0</v>
      </c>
      <c r="E84" s="98">
        <f>E71+E75+E79+E83</f>
        <v>0</v>
      </c>
      <c r="F84" s="98">
        <f>F71+F75+F79+F83</f>
        <v>0</v>
      </c>
    </row>
  </sheetData>
  <sheetProtection formatCells="0" formatColumns="0" formatRows="0"/>
  <mergeCells count="6">
    <mergeCell ref="A60:F60"/>
    <mergeCell ref="A54:D54"/>
    <mergeCell ref="A2:E2"/>
    <mergeCell ref="A12:F12"/>
    <mergeCell ref="A7:F7"/>
    <mergeCell ref="A17:A28"/>
  </mergeCells>
  <dataValidations count="13">
    <dataValidation type="whole" allowBlank="1" showInputMessage="1" showErrorMessage="1" sqref="C23">
      <formula1>0</formula1>
      <formula2>B9</formula2>
    </dataValidation>
    <dataValidation type="whole" allowBlank="1" showInputMessage="1" showErrorMessage="1" sqref="D23">
      <formula1>0</formula1>
      <formula2>B9</formula2>
    </dataValidation>
    <dataValidation type="whole" allowBlank="1" showInputMessage="1" showErrorMessage="1" sqref="E23">
      <formula1>0</formula1>
      <formula2>B9</formula2>
    </dataValidation>
    <dataValidation type="whole" allowBlank="1" showInputMessage="1" showErrorMessage="1" sqref="F23">
      <formula1>0</formula1>
      <formula2>B9</formula2>
    </dataValidation>
    <dataValidation type="whole" allowBlank="1" showInputMessage="1" showErrorMessage="1" sqref="C26">
      <formula1>0</formula1>
      <formula2>B10</formula2>
    </dataValidation>
    <dataValidation type="whole" allowBlank="1" showInputMessage="1" showErrorMessage="1" sqref="D26">
      <formula1>0</formula1>
      <formula2>B10</formula2>
    </dataValidation>
    <dataValidation type="whole" allowBlank="1" showInputMessage="1" showErrorMessage="1" sqref="E26">
      <formula1>0</formula1>
      <formula2>B10</formula2>
    </dataValidation>
    <dataValidation type="whole" allowBlank="1" showInputMessage="1" showErrorMessage="1" sqref="F26">
      <formula1>0</formula1>
      <formula2>B10</formula2>
    </dataValidation>
    <dataValidation type="whole" allowBlank="1" showInputMessage="1" showErrorMessage="1" sqref="C80:F81">
      <formula1>0</formula1>
      <formula2>B58</formula2>
    </dataValidation>
    <dataValidation type="whole" allowBlank="1" showInputMessage="1" showErrorMessage="1" sqref="C76:C77 D77:F77">
      <formula1>0</formula1>
      <formula2>B57</formula2>
    </dataValidation>
    <dataValidation type="whole" allowBlank="1" showInputMessage="1" showErrorMessage="1" sqref="D76">
      <formula1>0</formula1>
      <formula2>B57</formula2>
    </dataValidation>
    <dataValidation type="whole" allowBlank="1" showInputMessage="1" showErrorMessage="1" sqref="E76">
      <formula1>0</formula1>
      <formula2>B57</formula2>
    </dataValidation>
    <dataValidation type="whole" allowBlank="1" showInputMessage="1" showErrorMessage="1" sqref="F76">
      <formula1>0</formula1>
      <formula2>B57</formula2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horky</dc:creator>
  <cp:keywords/>
  <dc:description/>
  <cp:lastModifiedBy>Jana Trachtová</cp:lastModifiedBy>
  <cp:lastPrinted>2023-07-25T07:47:16Z</cp:lastPrinted>
  <dcterms:created xsi:type="dcterms:W3CDTF">2015-06-05T18:19:34Z</dcterms:created>
  <dcterms:modified xsi:type="dcterms:W3CDTF">2023-07-25T07:47:27Z</dcterms:modified>
  <cp:category/>
  <cp:version/>
  <cp:contentType/>
  <cp:contentStatus/>
</cp:coreProperties>
</file>