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VZ_ZZVZ, VZMR\VZ_2023\VZ dle zák.134_2016\Stavební úpravy objektu družiny ZŠ PKH v Litvínově\1_ZD, PD\Příloha č.10 ZD - Soupis prací_Výkaz výměr_2.5.2023\"/>
    </mc:Choice>
  </mc:AlternateContent>
  <xr:revisionPtr revIDLastSave="0" documentId="13_ncr:1_{8A8E2C34-CB66-4F76-AA90-44DD7839CE6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Stavba" sheetId="1" r:id="rId1"/>
    <sheet name="Rozpočet Pol" sheetId="12" r:id="rId2"/>
    <sheet name="Pokyny pro vyplnění" sheetId="11" r:id="rId3"/>
    <sheet name="VzorPolozky" sheetId="10" state="hidden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'Rozpočet Pol'!$A$1:$U$412</definedName>
    <definedName name="_xlnm.Print_Area" localSheetId="0">Stavba!$A$1:$J$77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02" i="12" l="1"/>
  <c r="F39" i="1" s="1"/>
  <c r="BA382" i="12"/>
  <c r="BA370" i="12"/>
  <c r="BA363" i="12"/>
  <c r="BA360" i="12"/>
  <c r="BA355" i="12"/>
  <c r="BA352" i="12"/>
  <c r="BA351" i="12"/>
  <c r="BA350" i="12"/>
  <c r="BA349" i="12"/>
  <c r="BA347" i="12"/>
  <c r="BA346" i="12"/>
  <c r="BA344" i="12"/>
  <c r="BA343" i="12"/>
  <c r="BA341" i="12"/>
  <c r="BA325" i="12"/>
  <c r="BA324" i="12"/>
  <c r="BA323" i="12"/>
  <c r="BA321" i="12"/>
  <c r="BA320" i="12"/>
  <c r="BA318" i="12"/>
  <c r="BA317" i="12"/>
  <c r="BA315" i="12"/>
  <c r="BA314" i="12"/>
  <c r="BA312" i="12"/>
  <c r="BA311" i="12"/>
  <c r="BA309" i="12"/>
  <c r="BA308" i="12"/>
  <c r="BA307" i="12"/>
  <c r="BA304" i="12"/>
  <c r="BA303" i="12"/>
  <c r="BA302" i="12"/>
  <c r="BA299" i="12"/>
  <c r="BA296" i="12"/>
  <c r="BA280" i="12"/>
  <c r="BA269" i="12"/>
  <c r="BA261" i="12"/>
  <c r="BA259" i="12"/>
  <c r="BA257" i="12"/>
  <c r="BA256" i="12"/>
  <c r="BA255" i="12"/>
  <c r="BA254" i="12"/>
  <c r="BA251" i="12"/>
  <c r="BA250" i="12"/>
  <c r="BA242" i="12"/>
  <c r="BA233" i="12"/>
  <c r="BA226" i="12"/>
  <c r="BA223" i="12"/>
  <c r="BA220" i="12"/>
  <c r="BA216" i="12"/>
  <c r="BA215" i="12"/>
  <c r="BA213" i="12"/>
  <c r="BA211" i="12"/>
  <c r="BA210" i="12"/>
  <c r="BA178" i="12"/>
  <c r="BA176" i="12"/>
  <c r="BA174" i="12"/>
  <c r="BA169" i="12"/>
  <c r="BA167" i="12"/>
  <c r="BA165" i="12"/>
  <c r="BA163" i="12"/>
  <c r="BA158" i="12"/>
  <c r="BA151" i="12"/>
  <c r="BA141" i="12"/>
  <c r="BA140" i="12"/>
  <c r="BA139" i="12"/>
  <c r="BA135" i="12"/>
  <c r="BA131" i="12"/>
  <c r="BA128" i="12"/>
  <c r="BA125" i="12"/>
  <c r="BA122" i="12"/>
  <c r="BA121" i="12"/>
  <c r="BA120" i="12"/>
  <c r="BA119" i="12"/>
  <c r="BA116" i="12"/>
  <c r="BA114" i="12"/>
  <c r="BA113" i="12"/>
  <c r="BA112" i="12"/>
  <c r="BA111" i="12"/>
  <c r="BA110" i="12"/>
  <c r="BA109" i="12"/>
  <c r="BA106" i="12"/>
  <c r="BA104" i="12"/>
  <c r="BA103" i="12"/>
  <c r="BA102" i="12"/>
  <c r="BA101" i="12"/>
  <c r="BA100" i="12"/>
  <c r="BA97" i="12"/>
  <c r="BA95" i="12"/>
  <c r="BA94" i="12"/>
  <c r="BA93" i="12"/>
  <c r="BA92" i="12"/>
  <c r="BA91" i="12"/>
  <c r="BA90" i="12"/>
  <c r="BA89" i="12"/>
  <c r="BA86" i="12"/>
  <c r="BA84" i="12"/>
  <c r="BA83" i="12"/>
  <c r="BA82" i="12"/>
  <c r="BA81" i="12"/>
  <c r="BA80" i="12"/>
  <c r="BA79" i="12"/>
  <c r="BA76" i="12"/>
  <c r="BA74" i="12"/>
  <c r="BA73" i="12"/>
  <c r="BA72" i="12"/>
  <c r="BA71" i="12"/>
  <c r="BA70" i="12"/>
  <c r="BA69" i="12"/>
  <c r="BA68" i="12"/>
  <c r="BA45" i="12"/>
  <c r="BA41" i="12"/>
  <c r="BA40" i="12"/>
  <c r="BA39" i="12"/>
  <c r="BA38" i="12"/>
  <c r="BA37" i="12"/>
  <c r="BA25" i="12"/>
  <c r="BA24" i="12"/>
  <c r="BA20" i="12"/>
  <c r="BA17" i="12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I16" i="12"/>
  <c r="K16" i="12"/>
  <c r="O16" i="12"/>
  <c r="Q16" i="12"/>
  <c r="U16" i="12"/>
  <c r="G19" i="12"/>
  <c r="M19" i="12" s="1"/>
  <c r="I19" i="12"/>
  <c r="K19" i="12"/>
  <c r="O19" i="12"/>
  <c r="Q19" i="12"/>
  <c r="U19" i="12"/>
  <c r="G23" i="12"/>
  <c r="I23" i="12"/>
  <c r="I22" i="12" s="1"/>
  <c r="K23" i="12"/>
  <c r="K22" i="12" s="1"/>
  <c r="O23" i="12"/>
  <c r="O22" i="12" s="1"/>
  <c r="Q23" i="12"/>
  <c r="Q22" i="12" s="1"/>
  <c r="U23" i="12"/>
  <c r="U22" i="12" s="1"/>
  <c r="G27" i="12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6" i="12"/>
  <c r="M36" i="12" s="1"/>
  <c r="M35" i="12" s="1"/>
  <c r="I36" i="12"/>
  <c r="I35" i="12" s="1"/>
  <c r="K36" i="12"/>
  <c r="K35" i="12" s="1"/>
  <c r="O36" i="12"/>
  <c r="O35" i="12" s="1"/>
  <c r="Q36" i="12"/>
  <c r="Q35" i="12" s="1"/>
  <c r="U36" i="12"/>
  <c r="U35" i="12" s="1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U44" i="12"/>
  <c r="U43" i="12" s="1"/>
  <c r="G48" i="12"/>
  <c r="M48" i="12" s="1"/>
  <c r="I48" i="12"/>
  <c r="K48" i="12"/>
  <c r="O48" i="12"/>
  <c r="Q48" i="12"/>
  <c r="U48" i="12"/>
  <c r="G50" i="12"/>
  <c r="I50" i="12"/>
  <c r="K50" i="12"/>
  <c r="O50" i="12"/>
  <c r="Q50" i="12"/>
  <c r="U50" i="12"/>
  <c r="G53" i="12"/>
  <c r="M53" i="12" s="1"/>
  <c r="I53" i="12"/>
  <c r="K53" i="12"/>
  <c r="O53" i="12"/>
  <c r="Q53" i="12"/>
  <c r="U53" i="12"/>
  <c r="G59" i="12"/>
  <c r="M59" i="12" s="1"/>
  <c r="I59" i="12"/>
  <c r="K59" i="12"/>
  <c r="O59" i="12"/>
  <c r="Q59" i="12"/>
  <c r="U59" i="12"/>
  <c r="G61" i="12"/>
  <c r="I61" i="12"/>
  <c r="K61" i="12"/>
  <c r="O61" i="12"/>
  <c r="Q61" i="12"/>
  <c r="U61" i="12"/>
  <c r="G67" i="12"/>
  <c r="M67" i="12" s="1"/>
  <c r="I67" i="12"/>
  <c r="K67" i="12"/>
  <c r="O67" i="12"/>
  <c r="Q67" i="12"/>
  <c r="U67" i="12"/>
  <c r="G78" i="12"/>
  <c r="M78" i="12" s="1"/>
  <c r="I78" i="12"/>
  <c r="K78" i="12"/>
  <c r="O78" i="12"/>
  <c r="Q78" i="12"/>
  <c r="U78" i="12"/>
  <c r="G88" i="12"/>
  <c r="M88" i="12" s="1"/>
  <c r="I88" i="12"/>
  <c r="K88" i="12"/>
  <c r="O88" i="12"/>
  <c r="Q88" i="12"/>
  <c r="U88" i="12"/>
  <c r="G99" i="12"/>
  <c r="M99" i="12" s="1"/>
  <c r="I99" i="12"/>
  <c r="K99" i="12"/>
  <c r="O99" i="12"/>
  <c r="Q99" i="12"/>
  <c r="U99" i="12"/>
  <c r="G108" i="12"/>
  <c r="M108" i="12" s="1"/>
  <c r="I108" i="12"/>
  <c r="K108" i="12"/>
  <c r="O108" i="12"/>
  <c r="Q108" i="12"/>
  <c r="U108" i="12"/>
  <c r="G118" i="12"/>
  <c r="M118" i="12" s="1"/>
  <c r="I118" i="12"/>
  <c r="K118" i="12"/>
  <c r="O118" i="12"/>
  <c r="Q118" i="12"/>
  <c r="U118" i="12"/>
  <c r="G124" i="12"/>
  <c r="M124" i="12" s="1"/>
  <c r="I124" i="12"/>
  <c r="K124" i="12"/>
  <c r="O124" i="12"/>
  <c r="Q124" i="12"/>
  <c r="U124" i="12"/>
  <c r="G127" i="12"/>
  <c r="M127" i="12" s="1"/>
  <c r="I127" i="12"/>
  <c r="K127" i="12"/>
  <c r="O127" i="12"/>
  <c r="Q127" i="12"/>
  <c r="U127" i="12"/>
  <c r="G130" i="12"/>
  <c r="M130" i="12" s="1"/>
  <c r="I130" i="12"/>
  <c r="K130" i="12"/>
  <c r="O130" i="12"/>
  <c r="Q130" i="12"/>
  <c r="U130" i="12"/>
  <c r="G134" i="12"/>
  <c r="I134" i="12"/>
  <c r="I133" i="12" s="1"/>
  <c r="K134" i="12"/>
  <c r="K133" i="12" s="1"/>
  <c r="O134" i="12"/>
  <c r="O133" i="12" s="1"/>
  <c r="Q134" i="12"/>
  <c r="Q133" i="12" s="1"/>
  <c r="U134" i="12"/>
  <c r="U133" i="12" s="1"/>
  <c r="G138" i="12"/>
  <c r="M138" i="12" s="1"/>
  <c r="M137" i="12" s="1"/>
  <c r="I138" i="12"/>
  <c r="I137" i="12" s="1"/>
  <c r="K138" i="12"/>
  <c r="K137" i="12" s="1"/>
  <c r="O138" i="12"/>
  <c r="O137" i="12" s="1"/>
  <c r="Q138" i="12"/>
  <c r="Q137" i="12" s="1"/>
  <c r="U138" i="12"/>
  <c r="U137" i="12" s="1"/>
  <c r="G143" i="12"/>
  <c r="G142" i="12" s="1"/>
  <c r="I57" i="1" s="1"/>
  <c r="I143" i="12"/>
  <c r="I142" i="12" s="1"/>
  <c r="K143" i="12"/>
  <c r="K142" i="12" s="1"/>
  <c r="O143" i="12"/>
  <c r="O142" i="12" s="1"/>
  <c r="Q143" i="12"/>
  <c r="Q142" i="12" s="1"/>
  <c r="U143" i="12"/>
  <c r="U142" i="12" s="1"/>
  <c r="G150" i="12"/>
  <c r="M150" i="12" s="1"/>
  <c r="I150" i="12"/>
  <c r="K150" i="12"/>
  <c r="O150" i="12"/>
  <c r="Q150" i="12"/>
  <c r="U150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7" i="12"/>
  <c r="M157" i="12" s="1"/>
  <c r="I157" i="12"/>
  <c r="K157" i="12"/>
  <c r="O157" i="12"/>
  <c r="Q157" i="12"/>
  <c r="U157" i="12"/>
  <c r="G159" i="12"/>
  <c r="M159" i="12" s="1"/>
  <c r="I159" i="12"/>
  <c r="K159" i="12"/>
  <c r="O159" i="12"/>
  <c r="Q159" i="12"/>
  <c r="U159" i="12"/>
  <c r="G162" i="12"/>
  <c r="M162" i="12" s="1"/>
  <c r="I162" i="12"/>
  <c r="K162" i="12"/>
  <c r="O162" i="12"/>
  <c r="Q162" i="12"/>
  <c r="U162" i="12"/>
  <c r="G164" i="12"/>
  <c r="I164" i="12"/>
  <c r="K164" i="12"/>
  <c r="O164" i="12"/>
  <c r="Q164" i="12"/>
  <c r="U164" i="12"/>
  <c r="G166" i="12"/>
  <c r="M166" i="12" s="1"/>
  <c r="I166" i="12"/>
  <c r="K166" i="12"/>
  <c r="O166" i="12"/>
  <c r="Q166" i="12"/>
  <c r="U166" i="12"/>
  <c r="G168" i="12"/>
  <c r="M168" i="12" s="1"/>
  <c r="I168" i="12"/>
  <c r="K168" i="12"/>
  <c r="O168" i="12"/>
  <c r="Q168" i="12"/>
  <c r="U168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5" i="12"/>
  <c r="M175" i="12" s="1"/>
  <c r="I175" i="12"/>
  <c r="K175" i="12"/>
  <c r="O175" i="12"/>
  <c r="Q175" i="12"/>
  <c r="U175" i="12"/>
  <c r="G177" i="12"/>
  <c r="M177" i="12" s="1"/>
  <c r="I177" i="12"/>
  <c r="K177" i="12"/>
  <c r="O177" i="12"/>
  <c r="Q177" i="12"/>
  <c r="U177" i="12"/>
  <c r="G184" i="12"/>
  <c r="M184" i="12" s="1"/>
  <c r="I184" i="12"/>
  <c r="K184" i="12"/>
  <c r="O184" i="12"/>
  <c r="Q184" i="12"/>
  <c r="U184" i="12"/>
  <c r="G186" i="12"/>
  <c r="M186" i="12" s="1"/>
  <c r="I186" i="12"/>
  <c r="K186" i="12"/>
  <c r="O186" i="12"/>
  <c r="Q186" i="12"/>
  <c r="U186" i="12"/>
  <c r="G188" i="12"/>
  <c r="M188" i="12" s="1"/>
  <c r="I188" i="12"/>
  <c r="K188" i="12"/>
  <c r="O188" i="12"/>
  <c r="Q188" i="12"/>
  <c r="U188" i="12"/>
  <c r="G190" i="12"/>
  <c r="M190" i="12" s="1"/>
  <c r="I190" i="12"/>
  <c r="K190" i="12"/>
  <c r="O190" i="12"/>
  <c r="Q190" i="12"/>
  <c r="U190" i="12"/>
  <c r="G192" i="12"/>
  <c r="M192" i="12" s="1"/>
  <c r="I192" i="12"/>
  <c r="K192" i="12"/>
  <c r="O192" i="12"/>
  <c r="Q192" i="12"/>
  <c r="U192" i="12"/>
  <c r="G194" i="12"/>
  <c r="M194" i="12" s="1"/>
  <c r="I194" i="12"/>
  <c r="K194" i="12"/>
  <c r="O194" i="12"/>
  <c r="Q194" i="12"/>
  <c r="U194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200" i="12"/>
  <c r="M200" i="12" s="1"/>
  <c r="M199" i="12" s="1"/>
  <c r="I200" i="12"/>
  <c r="I199" i="12" s="1"/>
  <c r="K200" i="12"/>
  <c r="K199" i="12" s="1"/>
  <c r="O200" i="12"/>
  <c r="O199" i="12" s="1"/>
  <c r="Q200" i="12"/>
  <c r="Q199" i="12" s="1"/>
  <c r="U200" i="12"/>
  <c r="U199" i="12" s="1"/>
  <c r="G203" i="12"/>
  <c r="I203" i="12"/>
  <c r="I202" i="12" s="1"/>
  <c r="K203" i="12"/>
  <c r="K202" i="12" s="1"/>
  <c r="O203" i="12"/>
  <c r="O202" i="12" s="1"/>
  <c r="Q203" i="12"/>
  <c r="Q202" i="12" s="1"/>
  <c r="U203" i="12"/>
  <c r="U202" i="12" s="1"/>
  <c r="G206" i="12"/>
  <c r="M206" i="12" s="1"/>
  <c r="I206" i="12"/>
  <c r="K206" i="12"/>
  <c r="O206" i="12"/>
  <c r="Q206" i="12"/>
  <c r="U206" i="12"/>
  <c r="G209" i="12"/>
  <c r="M209" i="12" s="1"/>
  <c r="I209" i="12"/>
  <c r="K209" i="12"/>
  <c r="O209" i="12"/>
  <c r="Q209" i="12"/>
  <c r="U209" i="12"/>
  <c r="G212" i="12"/>
  <c r="I212" i="12"/>
  <c r="K212" i="12"/>
  <c r="O212" i="12"/>
  <c r="Q212" i="12"/>
  <c r="U212" i="12"/>
  <c r="G214" i="12"/>
  <c r="M214" i="12" s="1"/>
  <c r="I214" i="12"/>
  <c r="K214" i="12"/>
  <c r="O214" i="12"/>
  <c r="Q214" i="12"/>
  <c r="U214" i="12"/>
  <c r="G219" i="12"/>
  <c r="M219" i="12" s="1"/>
  <c r="I219" i="12"/>
  <c r="K219" i="12"/>
  <c r="O219" i="12"/>
  <c r="Q219" i="12"/>
  <c r="U219" i="12"/>
  <c r="G222" i="12"/>
  <c r="I222" i="12"/>
  <c r="K222" i="12"/>
  <c r="O222" i="12"/>
  <c r="Q222" i="12"/>
  <c r="U222" i="12"/>
  <c r="G225" i="12"/>
  <c r="M225" i="12" s="1"/>
  <c r="I225" i="12"/>
  <c r="K225" i="12"/>
  <c r="O225" i="12"/>
  <c r="Q225" i="12"/>
  <c r="U225" i="12"/>
  <c r="G228" i="12"/>
  <c r="M228" i="12" s="1"/>
  <c r="I228" i="12"/>
  <c r="K228" i="12"/>
  <c r="O228" i="12"/>
  <c r="Q228" i="12"/>
  <c r="U228" i="12"/>
  <c r="G230" i="12"/>
  <c r="M230" i="12" s="1"/>
  <c r="I230" i="12"/>
  <c r="K230" i="12"/>
  <c r="O230" i="12"/>
  <c r="Q230" i="12"/>
  <c r="U230" i="12"/>
  <c r="G232" i="12"/>
  <c r="M232" i="12" s="1"/>
  <c r="I232" i="12"/>
  <c r="K232" i="12"/>
  <c r="O232" i="12"/>
  <c r="Q232" i="12"/>
  <c r="U232" i="12"/>
  <c r="G234" i="12"/>
  <c r="M234" i="12" s="1"/>
  <c r="I234" i="12"/>
  <c r="K234" i="12"/>
  <c r="O234" i="12"/>
  <c r="Q234" i="12"/>
  <c r="U234" i="12"/>
  <c r="G236" i="12"/>
  <c r="M236" i="12" s="1"/>
  <c r="I236" i="12"/>
  <c r="K236" i="12"/>
  <c r="O236" i="12"/>
  <c r="Q236" i="12"/>
  <c r="U236" i="12"/>
  <c r="G238" i="12"/>
  <c r="I238" i="12"/>
  <c r="K238" i="12"/>
  <c r="O238" i="12"/>
  <c r="Q238" i="12"/>
  <c r="U238" i="12"/>
  <c r="G239" i="12"/>
  <c r="M239" i="12" s="1"/>
  <c r="I239" i="12"/>
  <c r="K239" i="12"/>
  <c r="O239" i="12"/>
  <c r="Q239" i="12"/>
  <c r="U239" i="12"/>
  <c r="G240" i="12"/>
  <c r="M240" i="12" s="1"/>
  <c r="I240" i="12"/>
  <c r="K240" i="12"/>
  <c r="O240" i="12"/>
  <c r="Q240" i="12"/>
  <c r="U240" i="12"/>
  <c r="G241" i="12"/>
  <c r="M241" i="12" s="1"/>
  <c r="I241" i="12"/>
  <c r="K241" i="12"/>
  <c r="O241" i="12"/>
  <c r="Q241" i="12"/>
  <c r="U241" i="12"/>
  <c r="G243" i="12"/>
  <c r="M243" i="12" s="1"/>
  <c r="I243" i="12"/>
  <c r="K243" i="12"/>
  <c r="O243" i="12"/>
  <c r="Q243" i="12"/>
  <c r="U243" i="12"/>
  <c r="G245" i="12"/>
  <c r="M245" i="12" s="1"/>
  <c r="M244" i="12" s="1"/>
  <c r="I245" i="12"/>
  <c r="I244" i="12" s="1"/>
  <c r="K245" i="12"/>
  <c r="K244" i="12" s="1"/>
  <c r="O245" i="12"/>
  <c r="O244" i="12" s="1"/>
  <c r="Q245" i="12"/>
  <c r="Q244" i="12" s="1"/>
  <c r="U245" i="12"/>
  <c r="U244" i="12" s="1"/>
  <c r="G247" i="12"/>
  <c r="I247" i="12"/>
  <c r="K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M249" i="12" s="1"/>
  <c r="I249" i="12"/>
  <c r="K249" i="12"/>
  <c r="O249" i="12"/>
  <c r="Q249" i="12"/>
  <c r="U249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8" i="12"/>
  <c r="M258" i="12" s="1"/>
  <c r="I258" i="12"/>
  <c r="K258" i="12"/>
  <c r="O258" i="12"/>
  <c r="Q258" i="12"/>
  <c r="U258" i="12"/>
  <c r="G260" i="12"/>
  <c r="M260" i="12" s="1"/>
  <c r="I260" i="12"/>
  <c r="K260" i="12"/>
  <c r="O260" i="12"/>
  <c r="Q260" i="12"/>
  <c r="U260" i="12"/>
  <c r="G262" i="12"/>
  <c r="M262" i="12" s="1"/>
  <c r="I262" i="12"/>
  <c r="K262" i="12"/>
  <c r="O262" i="12"/>
  <c r="Q262" i="12"/>
  <c r="U262" i="12"/>
  <c r="G263" i="12"/>
  <c r="M263" i="12" s="1"/>
  <c r="I263" i="12"/>
  <c r="K263" i="12"/>
  <c r="O263" i="12"/>
  <c r="Q263" i="12"/>
  <c r="U263" i="12"/>
  <c r="G265" i="12"/>
  <c r="M265" i="12" s="1"/>
  <c r="I265" i="12"/>
  <c r="K265" i="12"/>
  <c r="O265" i="12"/>
  <c r="Q265" i="12"/>
  <c r="U265" i="12"/>
  <c r="G267" i="12"/>
  <c r="M267" i="12" s="1"/>
  <c r="I267" i="12"/>
  <c r="K267" i="12"/>
  <c r="O267" i="12"/>
  <c r="Q267" i="12"/>
  <c r="U267" i="12"/>
  <c r="G268" i="12"/>
  <c r="M268" i="12" s="1"/>
  <c r="I268" i="12"/>
  <c r="K268" i="12"/>
  <c r="O268" i="12"/>
  <c r="Q268" i="12"/>
  <c r="U268" i="12"/>
  <c r="G270" i="12"/>
  <c r="M270" i="12" s="1"/>
  <c r="I270" i="12"/>
  <c r="K270" i="12"/>
  <c r="O270" i="12"/>
  <c r="Q270" i="12"/>
  <c r="U270" i="12"/>
  <c r="G272" i="12"/>
  <c r="M272" i="12" s="1"/>
  <c r="I272" i="12"/>
  <c r="K272" i="12"/>
  <c r="O272" i="12"/>
  <c r="Q272" i="12"/>
  <c r="U272" i="12"/>
  <c r="G275" i="12"/>
  <c r="M275" i="12" s="1"/>
  <c r="I275" i="12"/>
  <c r="K275" i="12"/>
  <c r="O275" i="12"/>
  <c r="Q275" i="12"/>
  <c r="U275" i="12"/>
  <c r="G277" i="12"/>
  <c r="M277" i="12" s="1"/>
  <c r="I277" i="12"/>
  <c r="K277" i="12"/>
  <c r="O277" i="12"/>
  <c r="Q277" i="12"/>
  <c r="U277" i="12"/>
  <c r="G279" i="12"/>
  <c r="M279" i="12" s="1"/>
  <c r="I279" i="12"/>
  <c r="K279" i="12"/>
  <c r="O279" i="12"/>
  <c r="Q279" i="12"/>
  <c r="U279" i="12"/>
  <c r="G282" i="12"/>
  <c r="M282" i="12" s="1"/>
  <c r="I282" i="12"/>
  <c r="K282" i="12"/>
  <c r="O282" i="12"/>
  <c r="Q282" i="12"/>
  <c r="U282" i="12"/>
  <c r="G285" i="12"/>
  <c r="M285" i="12" s="1"/>
  <c r="I285" i="12"/>
  <c r="K285" i="12"/>
  <c r="O285" i="12"/>
  <c r="Q285" i="12"/>
  <c r="U285" i="12"/>
  <c r="G286" i="12"/>
  <c r="M286" i="12" s="1"/>
  <c r="I286" i="12"/>
  <c r="K286" i="12"/>
  <c r="O286" i="12"/>
  <c r="Q286" i="12"/>
  <c r="U286" i="12"/>
  <c r="G287" i="12"/>
  <c r="M287" i="12" s="1"/>
  <c r="I287" i="12"/>
  <c r="K287" i="12"/>
  <c r="O287" i="12"/>
  <c r="Q287" i="12"/>
  <c r="U287" i="12"/>
  <c r="G288" i="12"/>
  <c r="M288" i="12" s="1"/>
  <c r="I288" i="12"/>
  <c r="K288" i="12"/>
  <c r="O288" i="12"/>
  <c r="Q288" i="12"/>
  <c r="U288" i="12"/>
  <c r="G289" i="12"/>
  <c r="M289" i="12" s="1"/>
  <c r="I289" i="12"/>
  <c r="K289" i="12"/>
  <c r="O289" i="12"/>
  <c r="Q289" i="12"/>
  <c r="U289" i="12"/>
  <c r="G290" i="12"/>
  <c r="M290" i="12" s="1"/>
  <c r="I290" i="12"/>
  <c r="K290" i="12"/>
  <c r="O290" i="12"/>
  <c r="Q290" i="12"/>
  <c r="U290" i="12"/>
  <c r="G292" i="12"/>
  <c r="M292" i="12" s="1"/>
  <c r="I292" i="12"/>
  <c r="K292" i="12"/>
  <c r="O292" i="12"/>
  <c r="Q292" i="12"/>
  <c r="U292" i="12"/>
  <c r="G293" i="12"/>
  <c r="M293" i="12" s="1"/>
  <c r="I293" i="12"/>
  <c r="K293" i="12"/>
  <c r="O293" i="12"/>
  <c r="Q293" i="12"/>
  <c r="U293" i="12"/>
  <c r="G294" i="12"/>
  <c r="M294" i="12" s="1"/>
  <c r="I294" i="12"/>
  <c r="K294" i="12"/>
  <c r="O294" i="12"/>
  <c r="Q294" i="12"/>
  <c r="U294" i="12"/>
  <c r="G295" i="12"/>
  <c r="M295" i="12" s="1"/>
  <c r="I295" i="12"/>
  <c r="K295" i="12"/>
  <c r="O295" i="12"/>
  <c r="Q295" i="12"/>
  <c r="U295" i="12"/>
  <c r="G298" i="12"/>
  <c r="M298" i="12" s="1"/>
  <c r="I298" i="12"/>
  <c r="K298" i="12"/>
  <c r="O298" i="12"/>
  <c r="Q298" i="12"/>
  <c r="U298" i="12"/>
  <c r="G301" i="12"/>
  <c r="M301" i="12" s="1"/>
  <c r="I301" i="12"/>
  <c r="K301" i="12"/>
  <c r="O301" i="12"/>
  <c r="Q301" i="12"/>
  <c r="U301" i="12"/>
  <c r="G306" i="12"/>
  <c r="M306" i="12" s="1"/>
  <c r="I306" i="12"/>
  <c r="K306" i="12"/>
  <c r="O306" i="12"/>
  <c r="Q306" i="12"/>
  <c r="U306" i="12"/>
  <c r="G310" i="12"/>
  <c r="M310" i="12" s="1"/>
  <c r="I310" i="12"/>
  <c r="K310" i="12"/>
  <c r="O310" i="12"/>
  <c r="Q310" i="12"/>
  <c r="U310" i="12"/>
  <c r="G313" i="12"/>
  <c r="M313" i="12" s="1"/>
  <c r="I313" i="12"/>
  <c r="K313" i="12"/>
  <c r="O313" i="12"/>
  <c r="Q313" i="12"/>
  <c r="U313" i="12"/>
  <c r="G316" i="12"/>
  <c r="M316" i="12" s="1"/>
  <c r="I316" i="12"/>
  <c r="K316" i="12"/>
  <c r="O316" i="12"/>
  <c r="Q316" i="12"/>
  <c r="U316" i="12"/>
  <c r="G319" i="12"/>
  <c r="M319" i="12" s="1"/>
  <c r="I319" i="12"/>
  <c r="K319" i="12"/>
  <c r="O319" i="12"/>
  <c r="Q319" i="12"/>
  <c r="U319" i="12"/>
  <c r="G322" i="12"/>
  <c r="M322" i="12" s="1"/>
  <c r="I322" i="12"/>
  <c r="K322" i="12"/>
  <c r="O322" i="12"/>
  <c r="Q322" i="12"/>
  <c r="U322" i="12"/>
  <c r="G326" i="12"/>
  <c r="M326" i="12" s="1"/>
  <c r="I326" i="12"/>
  <c r="K326" i="12"/>
  <c r="O326" i="12"/>
  <c r="Q326" i="12"/>
  <c r="U326" i="12"/>
  <c r="G329" i="12"/>
  <c r="I329" i="12"/>
  <c r="K329" i="12"/>
  <c r="O329" i="12"/>
  <c r="Q329" i="12"/>
  <c r="U329" i="12"/>
  <c r="G331" i="12"/>
  <c r="M331" i="12" s="1"/>
  <c r="I331" i="12"/>
  <c r="K331" i="12"/>
  <c r="O331" i="12"/>
  <c r="Q331" i="12"/>
  <c r="U331" i="12"/>
  <c r="G333" i="12"/>
  <c r="M333" i="12" s="1"/>
  <c r="I333" i="12"/>
  <c r="K333" i="12"/>
  <c r="O333" i="12"/>
  <c r="Q333" i="12"/>
  <c r="U333" i="12"/>
  <c r="G335" i="12"/>
  <c r="M335" i="12" s="1"/>
  <c r="I335" i="12"/>
  <c r="K335" i="12"/>
  <c r="O335" i="12"/>
  <c r="Q335" i="12"/>
  <c r="U335" i="12"/>
  <c r="G340" i="12"/>
  <c r="M340" i="12" s="1"/>
  <c r="I340" i="12"/>
  <c r="K340" i="12"/>
  <c r="O340" i="12"/>
  <c r="Q340" i="12"/>
  <c r="U340" i="12"/>
  <c r="G342" i="12"/>
  <c r="M342" i="12" s="1"/>
  <c r="I342" i="12"/>
  <c r="K342" i="12"/>
  <c r="O342" i="12"/>
  <c r="Q342" i="12"/>
  <c r="U342" i="12"/>
  <c r="G345" i="12"/>
  <c r="M345" i="12" s="1"/>
  <c r="I345" i="12"/>
  <c r="K345" i="12"/>
  <c r="O345" i="12"/>
  <c r="Q345" i="12"/>
  <c r="U345" i="12"/>
  <c r="G348" i="12"/>
  <c r="M348" i="12" s="1"/>
  <c r="I348" i="12"/>
  <c r="K348" i="12"/>
  <c r="O348" i="12"/>
  <c r="Q348" i="12"/>
  <c r="U348" i="12"/>
  <c r="G353" i="12"/>
  <c r="M353" i="12" s="1"/>
  <c r="I353" i="12"/>
  <c r="K353" i="12"/>
  <c r="O353" i="12"/>
  <c r="Q353" i="12"/>
  <c r="U353" i="12"/>
  <c r="G354" i="12"/>
  <c r="M354" i="12" s="1"/>
  <c r="I354" i="12"/>
  <c r="K354" i="12"/>
  <c r="O354" i="12"/>
  <c r="Q354" i="12"/>
  <c r="U354" i="12"/>
  <c r="G356" i="12"/>
  <c r="M356" i="12" s="1"/>
  <c r="I356" i="12"/>
  <c r="K356" i="12"/>
  <c r="O356" i="12"/>
  <c r="Q356" i="12"/>
  <c r="U356" i="12"/>
  <c r="G359" i="12"/>
  <c r="M359" i="12" s="1"/>
  <c r="I359" i="12"/>
  <c r="K359" i="12"/>
  <c r="O359" i="12"/>
  <c r="Q359" i="12"/>
  <c r="U359" i="12"/>
  <c r="G362" i="12"/>
  <c r="I362" i="12"/>
  <c r="K362" i="12"/>
  <c r="O362" i="12"/>
  <c r="Q362" i="12"/>
  <c r="U362" i="12"/>
  <c r="G366" i="12"/>
  <c r="M366" i="12" s="1"/>
  <c r="I366" i="12"/>
  <c r="K366" i="12"/>
  <c r="O366" i="12"/>
  <c r="Q366" i="12"/>
  <c r="U366" i="12"/>
  <c r="G369" i="12"/>
  <c r="M369" i="12" s="1"/>
  <c r="I369" i="12"/>
  <c r="K369" i="12"/>
  <c r="O369" i="12"/>
  <c r="Q369" i="12"/>
  <c r="U369" i="12"/>
  <c r="G372" i="12"/>
  <c r="I372" i="12"/>
  <c r="K372" i="12"/>
  <c r="O372" i="12"/>
  <c r="Q372" i="12"/>
  <c r="U372" i="12"/>
  <c r="G374" i="12"/>
  <c r="M374" i="12" s="1"/>
  <c r="M373" i="12" s="1"/>
  <c r="I374" i="12"/>
  <c r="I373" i="12" s="1"/>
  <c r="K374" i="12"/>
  <c r="K373" i="12" s="1"/>
  <c r="O374" i="12"/>
  <c r="O373" i="12" s="1"/>
  <c r="Q374" i="12"/>
  <c r="Q373" i="12" s="1"/>
  <c r="U374" i="12"/>
  <c r="U373" i="12" s="1"/>
  <c r="G381" i="12"/>
  <c r="G380" i="12" s="1"/>
  <c r="I74" i="1" s="1"/>
  <c r="I381" i="12"/>
  <c r="I380" i="12" s="1"/>
  <c r="K381" i="12"/>
  <c r="K380" i="12" s="1"/>
  <c r="O381" i="12"/>
  <c r="O380" i="12" s="1"/>
  <c r="Q381" i="12"/>
  <c r="Q380" i="12" s="1"/>
  <c r="U381" i="12"/>
  <c r="U380" i="12" s="1"/>
  <c r="G384" i="12"/>
  <c r="I384" i="12"/>
  <c r="K384" i="12"/>
  <c r="O384" i="12"/>
  <c r="Q384" i="12"/>
  <c r="U384" i="12"/>
  <c r="G386" i="12"/>
  <c r="M386" i="12" s="1"/>
  <c r="I386" i="12"/>
  <c r="K386" i="12"/>
  <c r="O386" i="12"/>
  <c r="Q386" i="12"/>
  <c r="U386" i="12"/>
  <c r="G387" i="12"/>
  <c r="M387" i="12" s="1"/>
  <c r="I387" i="12"/>
  <c r="K387" i="12"/>
  <c r="O387" i="12"/>
  <c r="Q387" i="12"/>
  <c r="U387" i="12"/>
  <c r="G388" i="12"/>
  <c r="M388" i="12" s="1"/>
  <c r="I388" i="12"/>
  <c r="K388" i="12"/>
  <c r="O388" i="12"/>
  <c r="Q388" i="12"/>
  <c r="U388" i="12"/>
  <c r="G389" i="12"/>
  <c r="M389" i="12" s="1"/>
  <c r="I389" i="12"/>
  <c r="K389" i="12"/>
  <c r="O389" i="12"/>
  <c r="Q389" i="12"/>
  <c r="U389" i="12"/>
  <c r="G390" i="12"/>
  <c r="M390" i="12" s="1"/>
  <c r="I390" i="12"/>
  <c r="K390" i="12"/>
  <c r="O390" i="12"/>
  <c r="Q390" i="12"/>
  <c r="U390" i="12"/>
  <c r="G391" i="12"/>
  <c r="M391" i="12" s="1"/>
  <c r="I391" i="12"/>
  <c r="K391" i="12"/>
  <c r="O391" i="12"/>
  <c r="Q391" i="12"/>
  <c r="U391" i="12"/>
  <c r="G392" i="12"/>
  <c r="M392" i="12" s="1"/>
  <c r="I392" i="12"/>
  <c r="K392" i="12"/>
  <c r="O392" i="12"/>
  <c r="Q392" i="12"/>
  <c r="U392" i="12"/>
  <c r="G393" i="12"/>
  <c r="M393" i="12" s="1"/>
  <c r="I393" i="12"/>
  <c r="K393" i="12"/>
  <c r="O393" i="12"/>
  <c r="Q393" i="12"/>
  <c r="U393" i="12"/>
  <c r="G394" i="12"/>
  <c r="M394" i="12" s="1"/>
  <c r="I394" i="12"/>
  <c r="K394" i="12"/>
  <c r="O394" i="12"/>
  <c r="Q394" i="12"/>
  <c r="U394" i="12"/>
  <c r="G396" i="12"/>
  <c r="M396" i="12" s="1"/>
  <c r="I396" i="12"/>
  <c r="K396" i="12"/>
  <c r="O396" i="12"/>
  <c r="Q396" i="12"/>
  <c r="U396" i="12"/>
  <c r="G398" i="12"/>
  <c r="M398" i="12" s="1"/>
  <c r="I398" i="12"/>
  <c r="K398" i="12"/>
  <c r="O398" i="12"/>
  <c r="Q398" i="12"/>
  <c r="U398" i="12"/>
  <c r="G399" i="12"/>
  <c r="M399" i="12" s="1"/>
  <c r="I399" i="12"/>
  <c r="K399" i="12"/>
  <c r="O399" i="12"/>
  <c r="Q399" i="12"/>
  <c r="U399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U328" i="12" l="1"/>
  <c r="I235" i="12"/>
  <c r="U47" i="12"/>
  <c r="I47" i="12"/>
  <c r="I395" i="12"/>
  <c r="O358" i="12"/>
  <c r="U358" i="12"/>
  <c r="I358" i="12"/>
  <c r="U205" i="12"/>
  <c r="K395" i="12"/>
  <c r="Q358" i="12"/>
  <c r="G246" i="12"/>
  <c r="I66" i="1" s="1"/>
  <c r="U218" i="12"/>
  <c r="G244" i="12"/>
  <c r="I65" i="1" s="1"/>
  <c r="Q395" i="12"/>
  <c r="U395" i="12"/>
  <c r="I365" i="12"/>
  <c r="O365" i="12"/>
  <c r="I328" i="12"/>
  <c r="K52" i="12"/>
  <c r="K47" i="12"/>
  <c r="I15" i="12"/>
  <c r="G373" i="12"/>
  <c r="I73" i="1" s="1"/>
  <c r="G358" i="12"/>
  <c r="I71" i="1" s="1"/>
  <c r="Q328" i="12"/>
  <c r="O205" i="12"/>
  <c r="G199" i="12"/>
  <c r="I60" i="1" s="1"/>
  <c r="G137" i="12"/>
  <c r="I56" i="1" s="1"/>
  <c r="K15" i="12"/>
  <c r="Q15" i="12"/>
  <c r="G8" i="12"/>
  <c r="K358" i="12"/>
  <c r="O328" i="12"/>
  <c r="I218" i="12"/>
  <c r="Q26" i="12"/>
  <c r="G284" i="12"/>
  <c r="I68" i="1" s="1"/>
  <c r="I246" i="12"/>
  <c r="O246" i="12"/>
  <c r="G235" i="12"/>
  <c r="I64" i="1" s="1"/>
  <c r="M238" i="12"/>
  <c r="M235" i="12" s="1"/>
  <c r="Q161" i="12"/>
  <c r="I149" i="12"/>
  <c r="M16" i="12"/>
  <c r="M15" i="12" s="1"/>
  <c r="G15" i="12"/>
  <c r="I48" i="1" s="1"/>
  <c r="K365" i="12"/>
  <c r="M362" i="12"/>
  <c r="M358" i="12" s="1"/>
  <c r="K332" i="12"/>
  <c r="Q332" i="12"/>
  <c r="I264" i="12"/>
  <c r="O264" i="12"/>
  <c r="Q246" i="12"/>
  <c r="M247" i="12"/>
  <c r="M246" i="12" s="1"/>
  <c r="M149" i="12"/>
  <c r="O8" i="12"/>
  <c r="F40" i="1"/>
  <c r="O235" i="12"/>
  <c r="G202" i="12"/>
  <c r="I61" i="1" s="1"/>
  <c r="M203" i="12"/>
  <c r="M202" i="12" s="1"/>
  <c r="K149" i="12"/>
  <c r="Q149" i="12"/>
  <c r="M143" i="12"/>
  <c r="M142" i="12" s="1"/>
  <c r="G22" i="12"/>
  <c r="I49" i="1" s="1"/>
  <c r="M23" i="12"/>
  <c r="M22" i="12" s="1"/>
  <c r="I47" i="1"/>
  <c r="M395" i="12"/>
  <c r="G383" i="12"/>
  <c r="I75" i="1" s="1"/>
  <c r="I18" i="1" s="1"/>
  <c r="U383" i="12"/>
  <c r="U332" i="12"/>
  <c r="O332" i="12"/>
  <c r="M329" i="12"/>
  <c r="M328" i="12" s="1"/>
  <c r="G328" i="12"/>
  <c r="I69" i="1" s="1"/>
  <c r="O284" i="12"/>
  <c r="U284" i="12"/>
  <c r="I284" i="12"/>
  <c r="K264" i="12"/>
  <c r="Q264" i="12"/>
  <c r="O218" i="12"/>
  <c r="G218" i="12"/>
  <c r="I63" i="1" s="1"/>
  <c r="G205" i="12"/>
  <c r="I62" i="1" s="1"/>
  <c r="G133" i="12"/>
  <c r="I55" i="1" s="1"/>
  <c r="M134" i="12"/>
  <c r="M133" i="12" s="1"/>
  <c r="G47" i="12"/>
  <c r="I53" i="1" s="1"/>
  <c r="M50" i="12"/>
  <c r="M47" i="12" s="1"/>
  <c r="M27" i="12"/>
  <c r="M26" i="12" s="1"/>
  <c r="G26" i="12"/>
  <c r="I50" i="1" s="1"/>
  <c r="Q8" i="12"/>
  <c r="M10" i="12"/>
  <c r="M8" i="12" s="1"/>
  <c r="U8" i="12"/>
  <c r="K8" i="12"/>
  <c r="AD402" i="12"/>
  <c r="G39" i="1" s="1"/>
  <c r="G40" i="1" s="1"/>
  <c r="G25" i="1" s="1"/>
  <c r="G26" i="1" s="1"/>
  <c r="I383" i="12"/>
  <c r="Q383" i="12"/>
  <c r="M381" i="12"/>
  <c r="M380" i="12" s="1"/>
  <c r="Q365" i="12"/>
  <c r="Q284" i="12"/>
  <c r="U264" i="12"/>
  <c r="U235" i="12"/>
  <c r="Q218" i="12"/>
  <c r="M222" i="12"/>
  <c r="M218" i="12" s="1"/>
  <c r="K218" i="12"/>
  <c r="I205" i="12"/>
  <c r="Q205" i="12"/>
  <c r="K161" i="12"/>
  <c r="G52" i="12"/>
  <c r="I54" i="1" s="1"/>
  <c r="U52" i="12"/>
  <c r="O47" i="12"/>
  <c r="O26" i="12"/>
  <c r="G161" i="12"/>
  <c r="I59" i="1" s="1"/>
  <c r="O149" i="12"/>
  <c r="U149" i="12"/>
  <c r="O52" i="12"/>
  <c r="I52" i="12"/>
  <c r="Q52" i="12"/>
  <c r="G35" i="12"/>
  <c r="I51" i="1" s="1"/>
  <c r="K26" i="12"/>
  <c r="U15" i="12"/>
  <c r="O15" i="12"/>
  <c r="I8" i="12"/>
  <c r="O395" i="12"/>
  <c r="G395" i="12"/>
  <c r="I76" i="1" s="1"/>
  <c r="I19" i="1" s="1"/>
  <c r="O383" i="12"/>
  <c r="K383" i="12"/>
  <c r="G365" i="12"/>
  <c r="I72" i="1" s="1"/>
  <c r="U365" i="12"/>
  <c r="I332" i="12"/>
  <c r="K328" i="12"/>
  <c r="K284" i="12"/>
  <c r="K246" i="12"/>
  <c r="U246" i="12"/>
  <c r="Q235" i="12"/>
  <c r="K235" i="12"/>
  <c r="K205" i="12"/>
  <c r="I161" i="12"/>
  <c r="O161" i="12"/>
  <c r="U161" i="12"/>
  <c r="Q47" i="12"/>
  <c r="U26" i="12"/>
  <c r="I26" i="12"/>
  <c r="G23" i="1"/>
  <c r="M332" i="12"/>
  <c r="M264" i="12"/>
  <c r="M284" i="12"/>
  <c r="M384" i="12"/>
  <c r="M383" i="12" s="1"/>
  <c r="G264" i="12"/>
  <c r="I67" i="1" s="1"/>
  <c r="G332" i="12"/>
  <c r="I70" i="1" s="1"/>
  <c r="G149" i="12"/>
  <c r="I58" i="1" s="1"/>
  <c r="G43" i="12"/>
  <c r="I52" i="1" s="1"/>
  <c r="M372" i="12"/>
  <c r="M365" i="12" s="1"/>
  <c r="M212" i="12"/>
  <c r="M205" i="12" s="1"/>
  <c r="M164" i="12"/>
  <c r="M161" i="12" s="1"/>
  <c r="M61" i="12"/>
  <c r="M52" i="12" s="1"/>
  <c r="I77" i="1" l="1"/>
  <c r="H39" i="1"/>
  <c r="G402" i="12"/>
  <c r="G28" i="1"/>
  <c r="I16" i="1"/>
  <c r="I17" i="1"/>
  <c r="G24" i="1"/>
  <c r="G29" i="1" s="1"/>
  <c r="I21" i="1" l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<sst xmlns="http://schemas.openxmlformats.org/spreadsheetml/2006/main" count="1341" uniqueCount="588">
  <si>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</si>
  <si>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</si>
  <si>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</si>
  <si>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</si>
  <si>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</si>
  <si>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</si>
  <si>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</si>
  <si>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</si>
  <si>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</si>
  <si>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</si>
  <si>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</si>
  <si>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</si>
  <si>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</si>
  <si>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</si>
  <si>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</si>
  <si>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</si>
  <si>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</si>
  <si>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</si>
  <si>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</si>
  <si>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</si>
  <si>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</si>
  <si>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</si>
  <si>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</si>
  <si>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</si>
  <si>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</si>
  <si>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</si>
  <si>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</si>
  <si>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</si>
  <si>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</si>
  <si>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</si>
  <si>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</si>
  <si>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</si>
  <si>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</si>
  <si>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</si>
  <si>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</si>
  <si>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</si>
  <si>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</si>
  <si>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</si>
  <si>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</si>
  <si>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</si>
  <si>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</si>
  <si>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</si>
  <si>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</si>
  <si>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 koldomu 1615, Litvínov</t>
  </si>
  <si>
    <t>Rozpočet:</t>
  </si>
  <si>
    <t>Misto</t>
  </si>
  <si>
    <t>B2001 Stavební úpravy objektu družiny 3.ZŠ</t>
  </si>
  <si>
    <t>Město Litvínov</t>
  </si>
  <si>
    <t>náměstí Míru 11</t>
  </si>
  <si>
    <t>Litvínov</t>
  </si>
  <si>
    <t>43601</t>
  </si>
  <si>
    <t>00266027</t>
  </si>
  <si>
    <t>CZ00266027</t>
  </si>
  <si>
    <t>06979891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</si>
  <si>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</si>
  <si>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</si>
  <si>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</si>
  <si>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</si>
  <si>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</si>
  <si>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</si>
  <si>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</si>
  <si>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</si>
  <si>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</si>
  <si>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</si>
  <si>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</si>
  <si>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</si>
  <si>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</si>
  <si>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</si>
  <si>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</si>
  <si>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</si>
  <si>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</si>
  <si>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</si>
  <si>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</si>
  <si>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</si>
  <si>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</si>
  <si>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</si>
  <si>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</si>
  <si>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</si>
  <si>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</si>
  <si>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</si>
  <si>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</si>
  <si>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</si>
  <si>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</si>
  <si>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</si>
  <si>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</si>
  <si>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</si>
  <si>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</si>
  <si>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</si>
  <si>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</si>
  <si>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</si>
  <si>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</si>
  <si>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</si>
  <si>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</si>
  <si>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</si>
  <si>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</si>
  <si>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725</t>
  </si>
  <si>
    <t>Zařizovací předměty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</si>
  <si>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</si>
  <si>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</si>
  <si>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</si>
  <si>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</si>
  <si>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</si>
  <si>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</si>
  <si>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</si>
  <si>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</si>
  <si>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</si>
  <si>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</si>
  <si>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781</t>
  </si>
  <si>
    <t>Obklady keramické</t>
  </si>
  <si>
    <t>782</t>
  </si>
  <si>
    <t>Konstrukce z přírodního kamene</t>
  </si>
  <si>
    <t>783</t>
  </si>
  <si>
    <t>Nátěry</t>
  </si>
  <si>
    <t>786</t>
  </si>
  <si>
    <t>Zastiňující technika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</si>
  <si>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</si>
  <si>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</si>
  <si>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</si>
  <si>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</si>
  <si>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</si>
  <si>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</si>
  <si>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</si>
  <si>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</si>
  <si>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</si>
  <si>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</si>
  <si>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</si>
  <si>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</si>
  <si>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</si>
  <si>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</si>
  <si>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</si>
  <si>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</si>
  <si>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</si>
  <si>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</si>
  <si>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</si>
  <si>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</si>
  <si>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</si>
  <si>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</si>
  <si>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</si>
  <si>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</si>
  <si>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</si>
  <si>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</si>
  <si>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</si>
  <si>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</si>
  <si>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</si>
  <si>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</si>
  <si>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</si>
  <si>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113201012RA0</t>
  </si>
  <si>
    <t>Vytrhání obrubníků chodníkových a parkových</t>
  </si>
  <si>
    <t>m</t>
  </si>
  <si>
    <t>POL2_0</t>
  </si>
  <si>
    <t>113106000RA0</t>
  </si>
  <si>
    <t>Odstranění zám.dlažby 6 cm vč.podkladu,pl.do 50 m2</t>
  </si>
  <si>
    <t>m2</t>
  </si>
  <si>
    <t>139600013RAA</t>
  </si>
  <si>
    <t>Ruční výkop v hornině 4, hloubka do 1 m, odvoz kolečkem do 20 m</t>
  </si>
  <si>
    <t>m3</t>
  </si>
  <si>
    <t>95,394*0,3</t>
  </si>
  <si>
    <t>VV</t>
  </si>
  <si>
    <t>162701105RT3</t>
  </si>
  <si>
    <t>Vodorovné přemístění výkopku z hor.1-4 do 10000 m, nosnost 12 t</t>
  </si>
  <si>
    <t>POL1_0</t>
  </si>
  <si>
    <t>199000002R00</t>
  </si>
  <si>
    <t>Poplatek za skládku horniny 1- 4</t>
  </si>
  <si>
    <t>275313611R00</t>
  </si>
  <si>
    <t>Beton základových patek prostý C 16/20</t>
  </si>
  <si>
    <t>patky pro kotvení zábradlí Z05</t>
  </si>
  <si>
    <t>POP</t>
  </si>
  <si>
    <t>0,3*0,3*0,3*2</t>
  </si>
  <si>
    <t>281606211R00</t>
  </si>
  <si>
    <t>Nízkotlaká injektáž cihelného zdiva tl. do 40 cm</t>
  </si>
  <si>
    <t>tlaková injektáž smíšeného zdiva silikonovou mikroemulzí, vzdálenost vrtů á 100 mm</t>
  </si>
  <si>
    <t>43,3+8,93+8,93+20+20+1,71+1,71+3,27+0,52+0,52</t>
  </si>
  <si>
    <t>348924131R00</t>
  </si>
  <si>
    <t>Stříška plotová na zeď tl.200mm</t>
  </si>
  <si>
    <t>hladká, barva přírodní šedá, šířka 300 mm na zeď o tl. 200 mm</t>
  </si>
  <si>
    <t>opěrné zídky u vstupu do výměníkové stanice</t>
  </si>
  <si>
    <t>430321313R00</t>
  </si>
  <si>
    <t>Beton schodišťových konstrukcí železový C 16/20</t>
  </si>
  <si>
    <t>0,52*1,3</t>
  </si>
  <si>
    <t>430361921RT5</t>
  </si>
  <si>
    <t>Výztuž schodišťových konstrukcí svařovanou sítí, průměr drátu  6,0, oka 150/150 mm KH20</t>
  </si>
  <si>
    <t>t</t>
  </si>
  <si>
    <t>(1,8*1,2+6*0,2*1,2)*3,034/1000</t>
  </si>
  <si>
    <t>433351131R00</t>
  </si>
  <si>
    <t>Bednění schodnic přímočarých - zřízení</t>
  </si>
  <si>
    <t>1,8*1,3</t>
  </si>
  <si>
    <t>433351132R00</t>
  </si>
  <si>
    <t>Bednění schodnic přímočarých - odstranění</t>
  </si>
  <si>
    <t>591100020RAA</t>
  </si>
  <si>
    <t>Chodník z dlažby zámkové, podklad štěrkodrť, dlažba přírodní tloušťka 6 cm</t>
  </si>
  <si>
    <t>Sladba S08</t>
  </si>
  <si>
    <t>- betonová zámková dlažba, obdélník 200x100 mm, tl. 60 mm, barva přírodní, šedá</t>
  </si>
  <si>
    <t>- kladecí vrstva, drcené kamenivo - frakce 4-8, tl. 30 mm</t>
  </si>
  <si>
    <t>- podkladní vrstva, drcené kamenivo - frakce 16-32m tl. 150 mm</t>
  </si>
  <si>
    <t>- zemina hutněná na min. 25 MPa</t>
  </si>
  <si>
    <t>42,085*0,6+10,48*0,6+1,2*1,2+0,6*1,2+20,66*1,8+0,4*0,6+0,9+4,5+1,14*0,6+9,33*0,6+19,965*0,6+1,01*0,6</t>
  </si>
  <si>
    <t>602011112RT5</t>
  </si>
  <si>
    <t>Omítka jádrová, ručně, tloušťka vrstvy 20 mm</t>
  </si>
  <si>
    <t>povrchová úprava zdiva pod úrovní terénu před instalací KZS</t>
  </si>
  <si>
    <t>109,3*0,4</t>
  </si>
  <si>
    <t>612423531RT2</t>
  </si>
  <si>
    <t>Omítka rýh stěn vápenná šířky do 15 cm, štuková, s použitím suché maltové směsi</t>
  </si>
  <si>
    <t>300*0,15</t>
  </si>
  <si>
    <t>612423631RT2</t>
  </si>
  <si>
    <t>Omítka rýh stěn vápenná šířky do 30 cm, štuková, s použitím suché maltové směsi</t>
  </si>
  <si>
    <t>34,1*0,3</t>
  </si>
  <si>
    <t>622904115R00</t>
  </si>
  <si>
    <t>Očištění fasád tlakovou vodou složitost 3 - 5</t>
  </si>
  <si>
    <t>JV fasáda:160,30</t>
  </si>
  <si>
    <t>SZ fasáda:170,60</t>
  </si>
  <si>
    <t>JZ fasáda:43,00</t>
  </si>
  <si>
    <t>SV fasáda:35,20</t>
  </si>
  <si>
    <t>vstup:36,8</t>
  </si>
  <si>
    <t>620991121R00</t>
  </si>
  <si>
    <t>Zakrývání výplní vnějších otvorů z lešení</t>
  </si>
  <si>
    <t>2,08*2,2*14+0,94*1,1*8+0,98*1,1*16+0,9*1,9+0,9*2,1</t>
  </si>
  <si>
    <t>622422211R00</t>
  </si>
  <si>
    <t>Oprava vnějších omítek vápen. hladk. II, do 20 %</t>
  </si>
  <si>
    <t>622311737RT3</t>
  </si>
  <si>
    <t>KZS (ETICS), tl.izolace 200 mm</t>
  </si>
  <si>
    <t>Skladba S01</t>
  </si>
  <si>
    <t>- penetrační nátěr</t>
  </si>
  <si>
    <t>- jednosložková lepicí a stěrková hmota na bázi cementu</t>
  </si>
  <si>
    <t>- desky z minerální / kamenné vlny, tl. = 200 mm, 0,034 W/mK</t>
  </si>
  <si>
    <t>- jednosložková lepicí a stěrková hmota na bázi cementu s výztužnou vrstvou ze skleněné síťoviny</t>
  </si>
  <si>
    <t>- dekorativní tenkovrstvá silikonová omítka se zatíranou strukturou, velikost zrna 2,0 mm</t>
  </si>
  <si>
    <t/>
  </si>
  <si>
    <t>kalkulovat včetně zákládacích, rohových a APU lišt a 6 ks/m2 talířových hmoždinek</t>
  </si>
  <si>
    <t>142,3*2+34,5*2-14*2,08*2,2-16*0,98*1,1-8*0,94*1,1-0,9*2+1*2,53</t>
  </si>
  <si>
    <t>622311754RT6</t>
  </si>
  <si>
    <t>KZS (ETICS) - ostění, tl. izolace 40 mm</t>
  </si>
  <si>
    <t>- desky z minerální / kamenné vlny, tl. = 40 mm, 0,034 W/mK</t>
  </si>
  <si>
    <t>kalkulovat včetně lišt s okapnicí, rohových a APU lišt a 6 ks/m2 talířových hmoždinek</t>
  </si>
  <si>
    <t>14*(2,08+2,08+2,2+2,2)*0,35+16*(0,98+0,98+1,1+1,)*0,35+8*(0,94+0,94+1,1+1,1)*0,35+(0,9+2+2)*0,25</t>
  </si>
  <si>
    <t>622311734RT3</t>
  </si>
  <si>
    <t>KZS (ETICS) tl. izolace 140 mm</t>
  </si>
  <si>
    <t>Skladba S02</t>
  </si>
  <si>
    <t>- desky z minerální / kamenné vlny, tl. = 140 mm, 0,034 W/mK</t>
  </si>
  <si>
    <t>2*6,80</t>
  </si>
  <si>
    <t>Povrchová úprava fasády bez izolace</t>
  </si>
  <si>
    <t>Skladba S03</t>
  </si>
  <si>
    <t>kalkulovat včetně rohových a APU lišt</t>
  </si>
  <si>
    <t>4,8+(0,52+0,37)*2,3*2+2,53*0,4</t>
  </si>
  <si>
    <t>622311526RV1</t>
  </si>
  <si>
    <t>KZS (ETICS), sokl, XPS tl. 180 mm, zakončený stěrkou s výztužnou tkaninou</t>
  </si>
  <si>
    <t>Skladba S04</t>
  </si>
  <si>
    <t>- desky z XPS, tl. = 180 mm, 0,036 W/mK</t>
  </si>
  <si>
    <t>kalkulovat včetně  6 ks/m2 talířových hmoždinek</t>
  </si>
  <si>
    <t>30,96+26,148+4,46+13,67</t>
  </si>
  <si>
    <t>622311515R00</t>
  </si>
  <si>
    <t>Izolace suterénu XPS tl. 180 mm, bez povrchové úpravy</t>
  </si>
  <si>
    <t>Skladba S05</t>
  </si>
  <si>
    <t>(43,63+43,63+9,35+9,35+1,75+1,75-1,6)*0,3</t>
  </si>
  <si>
    <t>622903111R00</t>
  </si>
  <si>
    <t>Očištění zdí, ručně</t>
  </si>
  <si>
    <t>suterénní zdivo</t>
  </si>
  <si>
    <t>28376110R</t>
  </si>
  <si>
    <t>Deska XPS tl. 20 mm</t>
  </si>
  <si>
    <t>POL3_0</t>
  </si>
  <si>
    <t>úprava nadpraží s roletovým truhlíkem</t>
  </si>
  <si>
    <t>0,2*2*14</t>
  </si>
  <si>
    <t>28376111R</t>
  </si>
  <si>
    <t>Deska XPS tl. 30 mm</t>
  </si>
  <si>
    <t>639561121R00</t>
  </si>
  <si>
    <t>Obrubník zahradní betonový výšky 250 mm, šedý</t>
  </si>
  <si>
    <t>osazení do betonového lože z betonu C 16/20</t>
  </si>
  <si>
    <t>24,2+10,53+0,55+1,25+1,3+1,25+19,41+1,4+0,44+0,65+2,97+0,84+0,65+1,51+20+10,63+1,19</t>
  </si>
  <si>
    <t>19</t>
  </si>
  <si>
    <t>Vchodové dveře plastové, D + M</t>
  </si>
  <si>
    <t>kus</t>
  </si>
  <si>
    <t>O1</t>
  </si>
  <si>
    <t>otevíravé (do exterieru), pravé. do stavebního otvoru 800x1850, barva bílá, kování koule/klika, cilindrická vložka</t>
  </si>
  <si>
    <t>plastová rámová záruběň</t>
  </si>
  <si>
    <t>941940031RAD</t>
  </si>
  <si>
    <t>Lešení lehké fasádní, š. 1 m, výška do 10 m, montáž, demontáž, doprava, pronájem 4 měsíce</t>
  </si>
  <si>
    <t>965042241RT1</t>
  </si>
  <si>
    <t>Bourání mazanin betonových tl. nad 10 cm, nad 4 m2, ručně tl. mazaniny 10 - 15 cm</t>
  </si>
  <si>
    <t>okapový chodník</t>
  </si>
  <si>
    <t>75,03*0,15</t>
  </si>
  <si>
    <t>965049111R00</t>
  </si>
  <si>
    <t>Příplatek, bourání mazanin se svař. síťí tl. 10 cm</t>
  </si>
  <si>
    <t>965081923R00</t>
  </si>
  <si>
    <t>Bourání dlažeb beton., tl.40 mm, pl.nad 1 m2</t>
  </si>
  <si>
    <t>chodník:22</t>
  </si>
  <si>
    <t>schodiště:1,5</t>
  </si>
  <si>
    <t>967032974R00</t>
  </si>
  <si>
    <t>Odsekání plošných fasádních prvků předsaz. do 8 cm</t>
  </si>
  <si>
    <t>přizdívka JZ fasáda</t>
  </si>
  <si>
    <t>963042819R00</t>
  </si>
  <si>
    <t>Bourání schodišťových stupňů betonových</t>
  </si>
  <si>
    <t>1,2*6</t>
  </si>
  <si>
    <t>971033451R00</t>
  </si>
  <si>
    <t>Vybourání otv. zeď cihel. pl.0,25 m2, tl.45cm, MVC</t>
  </si>
  <si>
    <t>prostupy pro VZT potrubí</t>
  </si>
  <si>
    <t>972085391R00</t>
  </si>
  <si>
    <t>Vybourání otvoru  podhledu rabic. pl. 0,25 m2</t>
  </si>
  <si>
    <t>973031334R00</t>
  </si>
  <si>
    <t>Vysekání kapes zeď cih, MVC pl. 0,16 m2, hl. 15 cm</t>
  </si>
  <si>
    <t>napojení na stávající kanalizaci</t>
  </si>
  <si>
    <t>974031132R00</t>
  </si>
  <si>
    <t>Vysekání rýh ve zdi cihelné 5 x 7 cm</t>
  </si>
  <si>
    <t>kanalizační potrubí od rekuperačních jednotek</t>
  </si>
  <si>
    <t>3+1,5+3,2+1,8+4+7+2,8+4*2,7</t>
  </si>
  <si>
    <t>974082112R00</t>
  </si>
  <si>
    <t>Vysekání rýh pro vodiče omítka stěn MVC šířka 3 cm</t>
  </si>
  <si>
    <t>974054208R00</t>
  </si>
  <si>
    <t>Vyvrtání kapsy pro krabici do pr.80 mm, cihla plná</t>
  </si>
  <si>
    <t>978011191R00</t>
  </si>
  <si>
    <t>Otlučení omítek vnitřních vápenných stropů do 100%</t>
  </si>
  <si>
    <t>m.č. 0.01</t>
  </si>
  <si>
    <t>978013191R00</t>
  </si>
  <si>
    <t>Otlučení omítek vnitřních stěn v rozsahu do 100 %</t>
  </si>
  <si>
    <t>978015221R00</t>
  </si>
  <si>
    <t>Otlučení omítek vnějších MVC v složit.1-4 do 10 %</t>
  </si>
  <si>
    <t>Oprava stávajících vnějších omítek</t>
  </si>
  <si>
    <t>979081111R00</t>
  </si>
  <si>
    <t>Odvoz suti a vybour. hmot na skládku do 1 km</t>
  </si>
  <si>
    <t>3,22845+28,8209+6,5732+4,378+0,06339+8,0342+0,86958+0,204</t>
  </si>
  <si>
    <t>979081121R00</t>
  </si>
  <si>
    <t>Příplatek k odvozu za každý další 1 km</t>
  </si>
  <si>
    <t>52,17172*10</t>
  </si>
  <si>
    <t>979082111R00</t>
  </si>
  <si>
    <t>Vnitrostaveništní doprava suti do 10 m</t>
  </si>
  <si>
    <t>979082121R00</t>
  </si>
  <si>
    <t>Příplatek k vnitrost. dopravě suti za dalších 5 m</t>
  </si>
  <si>
    <t>57,17172*5</t>
  </si>
  <si>
    <t>979990103R00</t>
  </si>
  <si>
    <t>Poplatek za skládku suti - beton do 30x30 cm</t>
  </si>
  <si>
    <t>3,22845+28,8209</t>
  </si>
  <si>
    <t>979990105R00</t>
  </si>
  <si>
    <t>Poplatek za skládku suti-cihel.výrobky do 30x30 cm</t>
  </si>
  <si>
    <t>6,5732</t>
  </si>
  <si>
    <t>979990161R00</t>
  </si>
  <si>
    <t>Poplatek za skládku suti - dřevo</t>
  </si>
  <si>
    <t>979990121R00</t>
  </si>
  <si>
    <t>Poplatek za skládku suti - asfaltové pásy</t>
  </si>
  <si>
    <t>Likvidace směsného stavebního odpadu</t>
  </si>
  <si>
    <t>998011001R00</t>
  </si>
  <si>
    <t>Přesun hmot pro budovy zděné výšky do 6 m</t>
  </si>
  <si>
    <t>0,19406+0,15655+1,79433+63,87105+2,09205+22,2077+11,91956+8,95367+0,18744</t>
  </si>
  <si>
    <t>711823121RT7</t>
  </si>
  <si>
    <t xml:space="preserve">Montáž nopové fólie svisle, včetně dodávky fólie </t>
  </si>
  <si>
    <t>(43,63+43,63+9,35+9,35+1,75+1,75-1,6)*0,5</t>
  </si>
  <si>
    <t>712300832R00</t>
  </si>
  <si>
    <t>Odstranění povlakové krytiny střech do 10° 2vrstvé</t>
  </si>
  <si>
    <t>(4,9+4,9)*43,5</t>
  </si>
  <si>
    <t>vstup:11,5</t>
  </si>
  <si>
    <t>712330010RA0</t>
  </si>
  <si>
    <t>Povlaková krytina střech do 10°, do asfaltu, 1x</t>
  </si>
  <si>
    <t>vstup</t>
  </si>
  <si>
    <t>pás s SBS modifikovaného asfaltu s jemnozrným posypem, penetrace</t>
  </si>
  <si>
    <t>712351111R00</t>
  </si>
  <si>
    <t>Povlaková krytina střech do 10°,samolepicím pásem</t>
  </si>
  <si>
    <t>18</t>
  </si>
  <si>
    <t>Hydroizolační fólie z PVC-P</t>
  </si>
  <si>
    <t>s nakašírovanou polyesterovou plstí, určená k lepení na podklad, tl. 1,2 mm</t>
  </si>
  <si>
    <t>11,39*1,3</t>
  </si>
  <si>
    <t>63151406R</t>
  </si>
  <si>
    <t>Deska z minerální plsti / kamenné vlny tl. 100 mm</t>
  </si>
  <si>
    <t>0,034 W/mK</t>
  </si>
  <si>
    <t>(0,6+0,6)*43,63*1,1</t>
  </si>
  <si>
    <t>63151410R</t>
  </si>
  <si>
    <t>Deska z minerální plsti / kamenné vlny tl. 140 mm</t>
  </si>
  <si>
    <t>8,93*43,63*1,1</t>
  </si>
  <si>
    <t>63151412R</t>
  </si>
  <si>
    <t>Deska z minerální plsti / kamenné vlny tl. 160 mm</t>
  </si>
  <si>
    <t>6,53*43,63*1,1</t>
  </si>
  <si>
    <t>713111111RT1</t>
  </si>
  <si>
    <t>Izolace tepelné stropů vrchem kladené volně, 1 vrstva - materiál ve specifikaci</t>
  </si>
  <si>
    <t>(0,6+0,6)*43,63</t>
  </si>
  <si>
    <t>713111111RT2</t>
  </si>
  <si>
    <t>Izolace tepelné stropů vrchem kladené volně, 2 vrstvy - materiál ve specifikaci</t>
  </si>
  <si>
    <t>7,73*43,63</t>
  </si>
  <si>
    <t>713141125R00</t>
  </si>
  <si>
    <t>Izolace tepelná střech, desky, na lepidlo , vč. dodávky desek EPS 150S tl. 150 mm</t>
  </si>
  <si>
    <t>998713101R00</t>
  </si>
  <si>
    <t>Přesun hmot pro izolace tepelné, výšky do 6 m</t>
  </si>
  <si>
    <t>721176101R00</t>
  </si>
  <si>
    <t>Potrubí HT připojovací D 32 x 1,8 mm</t>
  </si>
  <si>
    <t>HL 138 kondenzační podomítkový sifon DN 32 , pro klimatizační jednotky</t>
  </si>
  <si>
    <t>Dopojení na stávající potrubí</t>
  </si>
  <si>
    <t>721242803R00</t>
  </si>
  <si>
    <t>Demontáž lapače střešních splavenin DN 100</t>
  </si>
  <si>
    <t>721242110RT1</t>
  </si>
  <si>
    <t>Lapač střešních splavenin PP HL600, kloub, zápachová klapka, koš na listí, DN 100</t>
  </si>
  <si>
    <t>litinový, včetně obetonování</t>
  </si>
  <si>
    <t>998721101R00</t>
  </si>
  <si>
    <t>Přesun hmot pro vnitřní kanalizaci, výšky do 6 m</t>
  </si>
  <si>
    <t>22</t>
  </si>
  <si>
    <t>Demontáž a zpětná montáž, umyvadla, syfonu a baterie</t>
  </si>
  <si>
    <t>42972153R</t>
  </si>
  <si>
    <t>Hlavice výfuková velikost 315</t>
  </si>
  <si>
    <t>728212714R00</t>
  </si>
  <si>
    <t>Montáž střišky nebo hlavice plech.kruh.do d 400 mm</t>
  </si>
  <si>
    <t>Protidešťová žaluzie 300 x 300 mm</t>
  </si>
  <si>
    <t>Z04</t>
  </si>
  <si>
    <t>hliníková, povrchová úprava lakováním, barva antracitová</t>
  </si>
  <si>
    <t>728314111R00</t>
  </si>
  <si>
    <t>Montáž protidešť. žaluzie čtyřhranné do 0,15 m2</t>
  </si>
  <si>
    <t>7</t>
  </si>
  <si>
    <t>WHISPER AIR 700m3/h, elektrický předehřev, bez dohřevu, hliníkový rekuperátor, plášť DESIGN</t>
  </si>
  <si>
    <t>prostorové infračervené čidlo</t>
  </si>
  <si>
    <t>ovládání AirGENIO SUPERIOR</t>
  </si>
  <si>
    <t>42981336R</t>
  </si>
  <si>
    <t>Trouba Spiro d 315 délka 1000 mm pozinkovaná</t>
  </si>
  <si>
    <t>s těsnící gumou</t>
  </si>
  <si>
    <t>20</t>
  </si>
  <si>
    <t>Koleno 315/90°</t>
  </si>
  <si>
    <t>21</t>
  </si>
  <si>
    <t>Montáž vzduchotechniky</t>
  </si>
  <si>
    <t>998728101R00</t>
  </si>
  <si>
    <t>Přesun hmot pro vzduchotechniku, výšky do 6 m</t>
  </si>
  <si>
    <t>60726123R</t>
  </si>
  <si>
    <t>Deska dřevoštěpková - 4PD tl. 25 mm</t>
  </si>
  <si>
    <t>(4,9+4,9)*43,8*1,05</t>
  </si>
  <si>
    <t>762088113R00</t>
  </si>
  <si>
    <t>Zakrývání provizorní plachtou 12x15m,vč.odstranění</t>
  </si>
  <si>
    <t>762332110RT5</t>
  </si>
  <si>
    <t>Montáž vázaných krovů pravidelných do 120 cm2, včetně dodávky řeziva, hranoly 10/12</t>
  </si>
  <si>
    <t>rezerva, případné úpravy nebo zesílení konstrukce krovu</t>
  </si>
  <si>
    <t>762341320R00</t>
  </si>
  <si>
    <t>M.bedn.střech oblouk.z aglomer.desek šroubováním</t>
  </si>
  <si>
    <t>(4,9+4,9)*43,8</t>
  </si>
  <si>
    <t>762341821R00</t>
  </si>
  <si>
    <t>Demontáž bednění střech rovných z fošen hrubých</t>
  </si>
  <si>
    <t>762342203RT4</t>
  </si>
  <si>
    <t>Montáž laťování střech, vzdálenost latí 22 - 36 cm, včetně dodávky řeziva, latě 4/6 cm</t>
  </si>
  <si>
    <t>762342204RT4</t>
  </si>
  <si>
    <t>Montáž kontralatí přibitím, včetně dodávky řeziva, latě 4/6 cm</t>
  </si>
  <si>
    <t>762343811R00</t>
  </si>
  <si>
    <t>Demontáž bednění okapů z prken hrubých do 32 mm</t>
  </si>
  <si>
    <t>přesah střechy</t>
  </si>
  <si>
    <t>43,5*2*(0,2+0,2)</t>
  </si>
  <si>
    <t>998762102R00</t>
  </si>
  <si>
    <t>Přesun hmot pro tesařské konstrukce, výšky do 12 m</t>
  </si>
  <si>
    <t>10,19190</t>
  </si>
  <si>
    <t>764323830R00</t>
  </si>
  <si>
    <t>Demont. oplech. okapů, živičná krytina, rš 330 mm</t>
  </si>
  <si>
    <t>764351811R00</t>
  </si>
  <si>
    <t>Demontáž žlabů 4hran., rovných, rš 330 mm, do 45°</t>
  </si>
  <si>
    <t>764351836R00</t>
  </si>
  <si>
    <t>Demontáž háků, sklon do 30°</t>
  </si>
  <si>
    <t>764359810R00</t>
  </si>
  <si>
    <t>Demontáž kotlíku kónického, sklon do 30°</t>
  </si>
  <si>
    <t>764391820R00</t>
  </si>
  <si>
    <t>Demontáž závětrné lišty, rš 250 a 330 mm, do 30°</t>
  </si>
  <si>
    <t>764410850R00</t>
  </si>
  <si>
    <t>Demontáž oplechování parapetů,rš od 100 do 330 mm</t>
  </si>
  <si>
    <t>2,08*14+0,94*8+0,98*16</t>
  </si>
  <si>
    <t>764453842R00</t>
  </si>
  <si>
    <t>Demontáž kolen horních dvojitých,75 a 100 mm</t>
  </si>
  <si>
    <t>764454801R00</t>
  </si>
  <si>
    <t>Demontáž odpadních trub kruhových,D 75 a 100 mm</t>
  </si>
  <si>
    <t>764456852R00</t>
  </si>
  <si>
    <t>Demontáž kolen výtokových.kruhových,D 100 mm</t>
  </si>
  <si>
    <t>764310010RAA</t>
  </si>
  <si>
    <t>Krytina střech z Pz plechu, sklon do 30°</t>
  </si>
  <si>
    <t>Falcovaná střešní krytina, lakovaná, barva antracit</t>
  </si>
  <si>
    <t>8</t>
  </si>
  <si>
    <t>Sněhová zábrana dvoutrubková na falcovanou krytinu</t>
  </si>
  <si>
    <t>ocelový pozinkovaný plech + 2 x pozinkovaná trubka prům 28 mm, povrchová úprava lakováním, barva antracit</t>
  </si>
  <si>
    <t>43,8+43,8</t>
  </si>
  <si>
    <t>764352010RAB</t>
  </si>
  <si>
    <t>Žlab z Pz plechu podokapní půlkruhový, rš 330 mm</t>
  </si>
  <si>
    <t>K1</t>
  </si>
  <si>
    <t>povrchová úprava lakováním, barva antracit</t>
  </si>
  <si>
    <t>včetně háků, čel, rohů, kotlíků a dilatací</t>
  </si>
  <si>
    <t>43,8+43,8+3,6</t>
  </si>
  <si>
    <t>764454010RAB</t>
  </si>
  <si>
    <t>Odpadní trouby z Pz plechu kruhové, průměru 100 mm</t>
  </si>
  <si>
    <t>K2</t>
  </si>
  <si>
    <t>včetně zděří, manžet, kolen, odskoků</t>
  </si>
  <si>
    <t>764391240R00</t>
  </si>
  <si>
    <t>Závětrná lišta z Pz plechu, rš 460 mm</t>
  </si>
  <si>
    <t>K3</t>
  </si>
  <si>
    <t>9</t>
  </si>
  <si>
    <t>Okapní plech z Pz plechu, rš 300 mm</t>
  </si>
  <si>
    <t>K4</t>
  </si>
  <si>
    <t>764393240R00</t>
  </si>
  <si>
    <t>Hřeben střechy z Pz plechu, rš 500 mm</t>
  </si>
  <si>
    <t>K5</t>
  </si>
  <si>
    <t>povrchová úprava laková úprava lakováním, barva antracit</t>
  </si>
  <si>
    <t>764332250R00</t>
  </si>
  <si>
    <t>Lemování zdí Pz, TK, krycí plech 2 díly, rš 500 mm</t>
  </si>
  <si>
    <t>K6</t>
  </si>
  <si>
    <t>764410010RAD</t>
  </si>
  <si>
    <t>Oplechování parapetů z Pz plechu, rš 325 mm</t>
  </si>
  <si>
    <t>K7</t>
  </si>
  <si>
    <t>povrchová úprava laková úprava lakováním, barva bílá</t>
  </si>
  <si>
    <t>včetně bočních plastových krytek</t>
  </si>
  <si>
    <t>998764101R00</t>
  </si>
  <si>
    <t>Přesun hmot pro klempířské konstr., výšky do 6 m</t>
  </si>
  <si>
    <t>8,90269+0,86958</t>
  </si>
  <si>
    <t>765901131R00</t>
  </si>
  <si>
    <t xml:space="preserve">Fólie podstřešní paropropustná </t>
  </si>
  <si>
    <t>(4,9+4,9)*43,8*1,1</t>
  </si>
  <si>
    <t>998765101R00</t>
  </si>
  <si>
    <t>Přesun hmot pro krytiny tvrdé, výšky do 6 m</t>
  </si>
  <si>
    <t>767662120R00</t>
  </si>
  <si>
    <t>Montáž mříží pevných - svařováním</t>
  </si>
  <si>
    <t>2,08*1,96*14+0,86+0,98*2</t>
  </si>
  <si>
    <t>767999801R00</t>
  </si>
  <si>
    <t>Demontáž doplňků staveb o hmotnosti do 50 kg</t>
  </si>
  <si>
    <t>kg</t>
  </si>
  <si>
    <t>mříže:2*2+14*10</t>
  </si>
  <si>
    <t>ocelový kouřovod:20</t>
  </si>
  <si>
    <t>dveře a zárubeň do 0.01:20</t>
  </si>
  <si>
    <t>zábradlí u schodiště:20</t>
  </si>
  <si>
    <t>10</t>
  </si>
  <si>
    <t>Demontáž drobných fasádních prvků</t>
  </si>
  <si>
    <t>kpl</t>
  </si>
  <si>
    <t>Zvonky, cedule, mřížky, čidla, svítidla ...</t>
  </si>
  <si>
    <t>11</t>
  </si>
  <si>
    <t>Repase stávajících mříží 2080 x 1960 mm</t>
  </si>
  <si>
    <t>Z01</t>
  </si>
  <si>
    <t>očištění, základní nátěr, syntetický nátěr, barva matná bílá</t>
  </si>
  <si>
    <t>12</t>
  </si>
  <si>
    <t>Repase stávajících mříží 860 x 980 mm</t>
  </si>
  <si>
    <t>Z02</t>
  </si>
  <si>
    <t>13</t>
  </si>
  <si>
    <t>D+M schodišťového zábradlí</t>
  </si>
  <si>
    <t>Z05</t>
  </si>
  <si>
    <t>schodišťové zábradlí z ocelových jeklů 40x40x3</t>
  </si>
  <si>
    <t>povrchová úprava lakováním, barva světle šedá</t>
  </si>
  <si>
    <t>jekly celkem 5,75 m, 19 kg</t>
  </si>
  <si>
    <t>14</t>
  </si>
  <si>
    <t>Úprava stávajícího oplocení</t>
  </si>
  <si>
    <t>15</t>
  </si>
  <si>
    <t>Zpětná montáž drobných fasádních prvků</t>
  </si>
  <si>
    <t>998767101R00</t>
  </si>
  <si>
    <t>Přesun hmot pro zámečnické konstr., výšky do 6 m</t>
  </si>
  <si>
    <t>0,04219+0,20400</t>
  </si>
  <si>
    <t>781475114RA0</t>
  </si>
  <si>
    <t>Obklad vnitřní keramický do 30 x 30 cm, D+M</t>
  </si>
  <si>
    <t>Nový obklad za umyvadly</t>
  </si>
  <si>
    <t>1,5*5</t>
  </si>
  <si>
    <t>781900010RA0</t>
  </si>
  <si>
    <t>Odsekání obkladů vnitřních</t>
  </si>
  <si>
    <t>Stávající obklad za umyvadly</t>
  </si>
  <si>
    <t>782121120R00</t>
  </si>
  <si>
    <t>Obklad stěn kamenem - řemínky,tl.do 25 mm,do tmele</t>
  </si>
  <si>
    <t>sokl:30,96+26,148+4,46+13,67</t>
  </si>
  <si>
    <t>schodiště:5</t>
  </si>
  <si>
    <t>16</t>
  </si>
  <si>
    <t>Tmavý kamenný obklad</t>
  </si>
  <si>
    <t>z přírodní štípané břidlice šedé a antracitové odstíny, pásky cca 400 x 100 mm, tl. cca 25 mm</t>
  </si>
  <si>
    <t>80,238*1,1</t>
  </si>
  <si>
    <t>998782101R00</t>
  </si>
  <si>
    <t>Přesun hmot pro obklady z kamene, výšky do 6 m</t>
  </si>
  <si>
    <t>783801812R00</t>
  </si>
  <si>
    <t>Odstranění nátěrů z omítek stěn, oškrabáním</t>
  </si>
  <si>
    <t>786613366R00</t>
  </si>
  <si>
    <t>Předokenní roleta, pod omítku, el. pohon, 200x200cm, D + M</t>
  </si>
  <si>
    <t>podomítkový box, hliníkové lamely vyplněné PUR pěnou</t>
  </si>
  <si>
    <t>210220101RT1</t>
  </si>
  <si>
    <t>Vodiče svodové FeZn D do 10,Al 10,Cu 8 +podpěry, včetně drátu FeZn 8 mm + PV 23</t>
  </si>
  <si>
    <t>48+4*5+4*3</t>
  </si>
  <si>
    <t>210220211RT1</t>
  </si>
  <si>
    <t>Tyč jímací s upev. na stř.hřeben do 2 m, do dřeva, včetně dodávky jímací tyče + 2 držáků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</si>
  <si>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</si>
  <si>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</si>
  <si>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</si>
  <si>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</si>
  <si>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210220302RT3</t>
  </si>
  <si>
    <t>Svorka hromosvodová nad 2 šrouby /ST, SJ, SR, atd/, včetně dodávky svorky SK pro vodič d 6-10 mm</t>
  </si>
  <si>
    <t>210220302RT4</t>
  </si>
  <si>
    <t>Svorka hromosvodová nad 2 šrouby /ST, SJ, SR, atd/, včetně dodávky svorky SJ 2 k zemnicí tyči</t>
  </si>
  <si>
    <t>210220302R00</t>
  </si>
  <si>
    <t>Svorka hromosvodová nad 2 šrouby /ST, SJ, SR, atd/</t>
  </si>
  <si>
    <t>210220372RT1</t>
  </si>
  <si>
    <t>Úhelník ochranný nebo trubka s držáky do zdiva, včetně ochran.úhelníku + 2 držáky do zdi</t>
  </si>
  <si>
    <t>23</t>
  </si>
  <si>
    <t>Kotva hromosvodu fasádní, D+M</t>
  </si>
  <si>
    <t>17</t>
  </si>
  <si>
    <t>Montáž elektroinstalací a hromosvodu</t>
  </si>
  <si>
    <t>005121010R</t>
  </si>
  <si>
    <t>Vybudování zařízení staveniště</t>
  </si>
  <si>
    <t>5450672*0,01</t>
  </si>
  <si>
    <t>005231010R</t>
  </si>
  <si>
    <t>Revize</t>
  </si>
  <si>
    <t>Soubor</t>
  </si>
  <si>
    <t>005121030R</t>
  </si>
  <si>
    <t>Odstranění zařízení staveniště</t>
  </si>
  <si>
    <t>SUM</t>
  </si>
  <si>
    <t>POPUZIV</t>
  </si>
  <si>
    <t>END</t>
  </si>
  <si>
    <t>Rekuperační jednotka, 700 m3/h, D + M</t>
  </si>
  <si>
    <r>
      <rPr>
        <u/>
        <sz val="8"/>
        <color rgb="FF008000"/>
        <rFont val="Arial CE"/>
        <family val="2"/>
        <charset val="238"/>
      </rPr>
      <t>například</t>
    </r>
    <r>
      <rPr>
        <sz val="8"/>
        <color indexed="17"/>
        <rFont val="Arial CE"/>
        <charset val="238"/>
      </rPr>
      <t>: HRWA2-070CB-ES0-B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</si>
</sst>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u/>
      <sz val="8"/>
      <color rgb="FF008000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9" xfId="0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7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21" fillId="0" borderId="26" xfId="0" applyFont="1" applyBorder="1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opLeftCell="B1" zoomScaleNormal="100" zoomScaleSheetLayoutView="75" workbookViewId="0">
      <selection activeCell="D11" sqref="C11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7" t="s">
        <v>42</v>
      </c>
      <c r="C1" s="188"/>
      <c r="D1" s="188"/>
      <c r="E1" s="188"/>
      <c r="F1" s="188"/>
      <c r="G1" s="188"/>
      <c r="H1" s="188"/>
      <c r="I1" s="188"/>
      <c r="J1" s="189"/>
    </row>
    <row r="2" spans="1:15" ht="23.25" customHeight="1" x14ac:dyDescent="0.2">
      <c r="A2" s="3"/>
      <c r="B2" s="71" t="s">
        <v>40</v>
      </c>
      <c r="C2" s="72"/>
      <c r="D2" s="213" t="s">
        <v>46</v>
      </c>
      <c r="E2" s="214"/>
      <c r="F2" s="214"/>
      <c r="G2" s="214"/>
      <c r="H2" s="214"/>
      <c r="I2" s="214"/>
      <c r="J2" s="215"/>
      <c r="O2" s="1"/>
    </row>
    <row r="3" spans="1:15" ht="23.25" customHeight="1" x14ac:dyDescent="0.2">
      <c r="A3" s="3"/>
      <c r="B3" s="73" t="s">
        <v>45</v>
      </c>
      <c r="C3" s="74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 t="s">
        <v>51</v>
      </c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 t="s">
        <v>52</v>
      </c>
      <c r="J6" s="9"/>
    </row>
    <row r="7" spans="1:15" ht="15.75" customHeight="1" x14ac:dyDescent="0.2">
      <c r="A7" s="3"/>
      <c r="B7" s="36"/>
      <c r="C7" s="81" t="s">
        <v>50</v>
      </c>
      <c r="D7" s="70" t="s">
        <v>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7"/>
      <c r="E11" s="217"/>
      <c r="F11" s="217"/>
      <c r="G11" s="217"/>
      <c r="H11" s="25" t="s">
        <v>33</v>
      </c>
      <c r="I11" s="82" t="s">
        <v>53</v>
      </c>
      <c r="J11" s="9"/>
    </row>
    <row r="12" spans="1:15" ht="15.75" customHeight="1" x14ac:dyDescent="0.2">
      <c r="A12" s="3"/>
      <c r="B12" s="35"/>
      <c r="C12" s="23"/>
      <c r="D12" s="204"/>
      <c r="E12" s="204"/>
      <c r="F12" s="204"/>
      <c r="G12" s="204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/>
      <c r="D13" s="205"/>
      <c r="E13" s="205"/>
      <c r="F13" s="205"/>
      <c r="G13" s="205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6"/>
      <c r="F15" s="216"/>
      <c r="G15" s="201"/>
      <c r="H15" s="201"/>
      <c r="I15" s="201" t="s">
        <v>28</v>
      </c>
      <c r="J15" s="202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6"/>
      <c r="F16" s="203"/>
      <c r="G16" s="196"/>
      <c r="H16" s="203"/>
      <c r="I16" s="196">
        <f>SUMIF(F47:F76,A16,I47:I76)+SUMIF(F47:F76,"PSU",I47:I76)</f>
        <v>0</v>
      </c>
      <c r="J16" s="197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6"/>
      <c r="F17" s="203"/>
      <c r="G17" s="196"/>
      <c r="H17" s="203"/>
      <c r="I17" s="196">
        <f>SUMIF(F47:F76,A17,I47:I76)</f>
        <v>0</v>
      </c>
      <c r="J17" s="197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6"/>
      <c r="F18" s="203"/>
      <c r="G18" s="196"/>
      <c r="H18" s="203"/>
      <c r="I18" s="196">
        <f>SUMIF(F47:F76,A18,I47:I76)</f>
        <v>0</v>
      </c>
      <c r="J18" s="197"/>
    </row>
    <row r="19" spans="1:10" ht="23.25" customHeight="1" x14ac:dyDescent="0.2">
      <c r="A19" s="129" t="s">
        <v>117</v>
      </c>
      <c r="B19" s="130" t="s">
        <v>26</v>
      </c>
      <c r="C19" s="48"/>
      <c r="D19" s="49"/>
      <c r="E19" s="196"/>
      <c r="F19" s="203"/>
      <c r="G19" s="196"/>
      <c r="H19" s="203"/>
      <c r="I19" s="196">
        <f>SUMIF(F47:F76,A19,I47:I76)</f>
        <v>0</v>
      </c>
      <c r="J19" s="197"/>
    </row>
    <row r="20" spans="1:10" ht="23.25" customHeight="1" x14ac:dyDescent="0.2">
      <c r="A20" s="129" t="s">
        <v>118</v>
      </c>
      <c r="B20" s="130" t="s">
        <v>27</v>
      </c>
      <c r="C20" s="48"/>
      <c r="D20" s="49"/>
      <c r="E20" s="196"/>
      <c r="F20" s="203"/>
      <c r="G20" s="196"/>
      <c r="H20" s="203"/>
      <c r="I20" s="196">
        <f>SUMIF(F47:F76,A20,I47:I76)</f>
        <v>0</v>
      </c>
      <c r="J20" s="197"/>
    </row>
    <row r="21" spans="1:10" ht="23.25" customHeight="1" x14ac:dyDescent="0.2">
      <c r="A21" s="3"/>
      <c r="B21" s="64" t="s">
        <v>28</v>
      </c>
      <c r="C21" s="65"/>
      <c r="D21" s="66"/>
      <c r="E21" s="198"/>
      <c r="F21" s="199"/>
      <c r="G21" s="198"/>
      <c r="H21" s="199"/>
      <c r="I21" s="198">
        <f>SUM(I16:J20)</f>
        <v>0</v>
      </c>
      <c r="J21" s="209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4">
        <f>ZakladDPHSniVypocet</f>
        <v>0</v>
      </c>
      <c r="H23" s="195"/>
      <c r="I23" s="195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9">
        <f>ZakladDPHSni*SazbaDPH1/100</f>
        <v>0</v>
      </c>
      <c r="H24" s="220"/>
      <c r="I24" s="22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4">
        <f>ZakladDPHZaklVypocet</f>
        <v>0</v>
      </c>
      <c r="H25" s="195"/>
      <c r="I25" s="195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0">
        <f>ZakladDPHZakl*SazbaDPH2/100</f>
        <v>0</v>
      </c>
      <c r="H26" s="191"/>
      <c r="I26" s="19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2">
        <f>0</f>
        <v>0</v>
      </c>
      <c r="H27" s="192"/>
      <c r="I27" s="192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0">
        <f>ZakladDPHSniVypocet+ZakladDPHZaklVypocet</f>
        <v>0</v>
      </c>
      <c r="H28" s="200"/>
      <c r="I28" s="200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3">
        <f>ZakladDPHSni+DPHSni+ZakladDPHZakl+DPHZakl+Zaokrouhleni</f>
        <v>0</v>
      </c>
      <c r="H29" s="193"/>
      <c r="I29" s="193"/>
      <c r="J29" s="108" t="s">
        <v>56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45048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8" t="s">
        <v>2</v>
      </c>
      <c r="E35" s="21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54</v>
      </c>
      <c r="C39" s="221" t="s">
        <v>46</v>
      </c>
      <c r="D39" s="222"/>
      <c r="E39" s="222"/>
      <c r="F39" s="97">
        <f>'Rozpočet Pol'!AC402</f>
        <v>0</v>
      </c>
      <c r="G39" s="98">
        <f>'Rozpočet Pol'!AD402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223" t="s">
        <v>55</v>
      </c>
      <c r="C40" s="224"/>
      <c r="D40" s="224"/>
      <c r="E40" s="225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57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58</v>
      </c>
      <c r="G46" s="118"/>
      <c r="H46" s="118"/>
      <c r="I46" s="226" t="s">
        <v>28</v>
      </c>
      <c r="J46" s="226"/>
    </row>
    <row r="47" spans="1:10" ht="25.5" customHeight="1" x14ac:dyDescent="0.2">
      <c r="A47" s="111"/>
      <c r="B47" s="119" t="s">
        <v>59</v>
      </c>
      <c r="C47" s="228" t="s">
        <v>60</v>
      </c>
      <c r="D47" s="229"/>
      <c r="E47" s="229"/>
      <c r="F47" s="121" t="s">
        <v>23</v>
      </c>
      <c r="G47" s="122"/>
      <c r="H47" s="122"/>
      <c r="I47" s="227">
        <f>'Rozpočet Pol'!G8</f>
        <v>0</v>
      </c>
      <c r="J47" s="227"/>
    </row>
    <row r="48" spans="1:10" ht="25.5" customHeight="1" x14ac:dyDescent="0.2">
      <c r="A48" s="111"/>
      <c r="B48" s="113" t="s">
        <v>61</v>
      </c>
      <c r="C48" s="211" t="s">
        <v>62</v>
      </c>
      <c r="D48" s="212"/>
      <c r="E48" s="212"/>
      <c r="F48" s="123" t="s">
        <v>23</v>
      </c>
      <c r="G48" s="124"/>
      <c r="H48" s="124"/>
      <c r="I48" s="210">
        <f>'Rozpočet Pol'!G15</f>
        <v>0</v>
      </c>
      <c r="J48" s="210"/>
    </row>
    <row r="49" spans="1:10" ht="25.5" customHeight="1" x14ac:dyDescent="0.2">
      <c r="A49" s="111"/>
      <c r="B49" s="113" t="s">
        <v>63</v>
      </c>
      <c r="C49" s="211" t="s">
        <v>64</v>
      </c>
      <c r="D49" s="212"/>
      <c r="E49" s="212"/>
      <c r="F49" s="123" t="s">
        <v>23</v>
      </c>
      <c r="G49" s="124"/>
      <c r="H49" s="124"/>
      <c r="I49" s="210">
        <f>'Rozpočet Pol'!G22</f>
        <v>0</v>
      </c>
      <c r="J49" s="210"/>
    </row>
    <row r="50" spans="1:10" ht="25.5" customHeight="1" x14ac:dyDescent="0.2">
      <c r="A50" s="111"/>
      <c r="B50" s="113" t="s">
        <v>65</v>
      </c>
      <c r="C50" s="211" t="s">
        <v>66</v>
      </c>
      <c r="D50" s="212"/>
      <c r="E50" s="212"/>
      <c r="F50" s="123" t="s">
        <v>23</v>
      </c>
      <c r="G50" s="124"/>
      <c r="H50" s="124"/>
      <c r="I50" s="210">
        <f>'Rozpočet Pol'!G26</f>
        <v>0</v>
      </c>
      <c r="J50" s="210"/>
    </row>
    <row r="51" spans="1:10" ht="25.5" customHeight="1" x14ac:dyDescent="0.2">
      <c r="A51" s="111"/>
      <c r="B51" s="113" t="s">
        <v>67</v>
      </c>
      <c r="C51" s="211" t="s">
        <v>68</v>
      </c>
      <c r="D51" s="212"/>
      <c r="E51" s="212"/>
      <c r="F51" s="123" t="s">
        <v>23</v>
      </c>
      <c r="G51" s="124"/>
      <c r="H51" s="124"/>
      <c r="I51" s="210">
        <f>'Rozpočet Pol'!G35</f>
        <v>0</v>
      </c>
      <c r="J51" s="210"/>
    </row>
    <row r="52" spans="1:10" ht="25.5" customHeight="1" x14ac:dyDescent="0.2">
      <c r="A52" s="111"/>
      <c r="B52" s="113" t="s">
        <v>69</v>
      </c>
      <c r="C52" s="211" t="s">
        <v>70</v>
      </c>
      <c r="D52" s="212"/>
      <c r="E52" s="212"/>
      <c r="F52" s="123" t="s">
        <v>23</v>
      </c>
      <c r="G52" s="124"/>
      <c r="H52" s="124"/>
      <c r="I52" s="210">
        <f>'Rozpočet Pol'!G43</f>
        <v>0</v>
      </c>
      <c r="J52" s="210"/>
    </row>
    <row r="53" spans="1:10" ht="25.5" customHeight="1" x14ac:dyDescent="0.2">
      <c r="A53" s="111"/>
      <c r="B53" s="113" t="s">
        <v>71</v>
      </c>
      <c r="C53" s="211" t="s">
        <v>72</v>
      </c>
      <c r="D53" s="212"/>
      <c r="E53" s="212"/>
      <c r="F53" s="123" t="s">
        <v>23</v>
      </c>
      <c r="G53" s="124"/>
      <c r="H53" s="124"/>
      <c r="I53" s="210">
        <f>'Rozpočet Pol'!G47</f>
        <v>0</v>
      </c>
      <c r="J53" s="210"/>
    </row>
    <row r="54" spans="1:10" ht="25.5" customHeight="1" x14ac:dyDescent="0.2">
      <c r="A54" s="111"/>
      <c r="B54" s="113" t="s">
        <v>73</v>
      </c>
      <c r="C54" s="211" t="s">
        <v>74</v>
      </c>
      <c r="D54" s="212"/>
      <c r="E54" s="212"/>
      <c r="F54" s="123" t="s">
        <v>23</v>
      </c>
      <c r="G54" s="124"/>
      <c r="H54" s="124"/>
      <c r="I54" s="210">
        <f>'Rozpočet Pol'!G52</f>
        <v>0</v>
      </c>
      <c r="J54" s="210"/>
    </row>
    <row r="55" spans="1:10" ht="25.5" customHeight="1" x14ac:dyDescent="0.2">
      <c r="A55" s="111"/>
      <c r="B55" s="113" t="s">
        <v>75</v>
      </c>
      <c r="C55" s="211" t="s">
        <v>76</v>
      </c>
      <c r="D55" s="212"/>
      <c r="E55" s="212"/>
      <c r="F55" s="123" t="s">
        <v>23</v>
      </c>
      <c r="G55" s="124"/>
      <c r="H55" s="124"/>
      <c r="I55" s="210">
        <f>'Rozpočet Pol'!G133</f>
        <v>0</v>
      </c>
      <c r="J55" s="210"/>
    </row>
    <row r="56" spans="1:10" ht="25.5" customHeight="1" x14ac:dyDescent="0.2">
      <c r="A56" s="111"/>
      <c r="B56" s="113" t="s">
        <v>77</v>
      </c>
      <c r="C56" s="211" t="s">
        <v>78</v>
      </c>
      <c r="D56" s="212"/>
      <c r="E56" s="212"/>
      <c r="F56" s="123" t="s">
        <v>23</v>
      </c>
      <c r="G56" s="124"/>
      <c r="H56" s="124"/>
      <c r="I56" s="210">
        <f>'Rozpočet Pol'!G137</f>
        <v>0</v>
      </c>
      <c r="J56" s="210"/>
    </row>
    <row r="57" spans="1:10" ht="25.5" customHeight="1" x14ac:dyDescent="0.2">
      <c r="A57" s="111"/>
      <c r="B57" s="113" t="s">
        <v>79</v>
      </c>
      <c r="C57" s="211" t="s">
        <v>80</v>
      </c>
      <c r="D57" s="212"/>
      <c r="E57" s="212"/>
      <c r="F57" s="123" t="s">
        <v>23</v>
      </c>
      <c r="G57" s="124"/>
      <c r="H57" s="124"/>
      <c r="I57" s="210">
        <f>'Rozpočet Pol'!G142</f>
        <v>0</v>
      </c>
      <c r="J57" s="210"/>
    </row>
    <row r="58" spans="1:10" ht="25.5" customHeight="1" x14ac:dyDescent="0.2">
      <c r="A58" s="111"/>
      <c r="B58" s="113" t="s">
        <v>81</v>
      </c>
      <c r="C58" s="211" t="s">
        <v>82</v>
      </c>
      <c r="D58" s="212"/>
      <c r="E58" s="212"/>
      <c r="F58" s="123" t="s">
        <v>23</v>
      </c>
      <c r="G58" s="124"/>
      <c r="H58" s="124"/>
      <c r="I58" s="210">
        <f>'Rozpočet Pol'!G149</f>
        <v>0</v>
      </c>
      <c r="J58" s="210"/>
    </row>
    <row r="59" spans="1:10" ht="25.5" customHeight="1" x14ac:dyDescent="0.2">
      <c r="A59" s="111"/>
      <c r="B59" s="113" t="s">
        <v>83</v>
      </c>
      <c r="C59" s="211" t="s">
        <v>84</v>
      </c>
      <c r="D59" s="212"/>
      <c r="E59" s="212"/>
      <c r="F59" s="123" t="s">
        <v>23</v>
      </c>
      <c r="G59" s="124"/>
      <c r="H59" s="124"/>
      <c r="I59" s="210">
        <f>'Rozpočet Pol'!G161</f>
        <v>0</v>
      </c>
      <c r="J59" s="210"/>
    </row>
    <row r="60" spans="1:10" ht="25.5" customHeight="1" x14ac:dyDescent="0.2">
      <c r="A60" s="111"/>
      <c r="B60" s="113" t="s">
        <v>85</v>
      </c>
      <c r="C60" s="211" t="s">
        <v>86</v>
      </c>
      <c r="D60" s="212"/>
      <c r="E60" s="212"/>
      <c r="F60" s="123" t="s">
        <v>23</v>
      </c>
      <c r="G60" s="124"/>
      <c r="H60" s="124"/>
      <c r="I60" s="210">
        <f>'Rozpočet Pol'!G199</f>
        <v>0</v>
      </c>
      <c r="J60" s="210"/>
    </row>
    <row r="61" spans="1:10" ht="25.5" customHeight="1" x14ac:dyDescent="0.2">
      <c r="A61" s="111"/>
      <c r="B61" s="113" t="s">
        <v>87</v>
      </c>
      <c r="C61" s="211" t="s">
        <v>88</v>
      </c>
      <c r="D61" s="212"/>
      <c r="E61" s="212"/>
      <c r="F61" s="123" t="s">
        <v>24</v>
      </c>
      <c r="G61" s="124"/>
      <c r="H61" s="124"/>
      <c r="I61" s="210">
        <f>'Rozpočet Pol'!G202</f>
        <v>0</v>
      </c>
      <c r="J61" s="210"/>
    </row>
    <row r="62" spans="1:10" ht="25.5" customHeight="1" x14ac:dyDescent="0.2">
      <c r="A62" s="111"/>
      <c r="B62" s="113" t="s">
        <v>89</v>
      </c>
      <c r="C62" s="211" t="s">
        <v>90</v>
      </c>
      <c r="D62" s="212"/>
      <c r="E62" s="212"/>
      <c r="F62" s="123" t="s">
        <v>24</v>
      </c>
      <c r="G62" s="124"/>
      <c r="H62" s="124"/>
      <c r="I62" s="210">
        <f>'Rozpočet Pol'!G205</f>
        <v>0</v>
      </c>
      <c r="J62" s="210"/>
    </row>
    <row r="63" spans="1:10" ht="25.5" customHeight="1" x14ac:dyDescent="0.2">
      <c r="A63" s="111"/>
      <c r="B63" s="113" t="s">
        <v>91</v>
      </c>
      <c r="C63" s="211" t="s">
        <v>92</v>
      </c>
      <c r="D63" s="212"/>
      <c r="E63" s="212"/>
      <c r="F63" s="123" t="s">
        <v>24</v>
      </c>
      <c r="G63" s="124"/>
      <c r="H63" s="124"/>
      <c r="I63" s="210">
        <f>'Rozpočet Pol'!G218</f>
        <v>0</v>
      </c>
      <c r="J63" s="210"/>
    </row>
    <row r="64" spans="1:10" ht="25.5" customHeight="1" x14ac:dyDescent="0.2">
      <c r="A64" s="111"/>
      <c r="B64" s="113" t="s">
        <v>93</v>
      </c>
      <c r="C64" s="211" t="s">
        <v>94</v>
      </c>
      <c r="D64" s="212"/>
      <c r="E64" s="212"/>
      <c r="F64" s="123" t="s">
        <v>24</v>
      </c>
      <c r="G64" s="124"/>
      <c r="H64" s="124"/>
      <c r="I64" s="210">
        <f>'Rozpočet Pol'!G235</f>
        <v>0</v>
      </c>
      <c r="J64" s="210"/>
    </row>
    <row r="65" spans="1:10" ht="25.5" customHeight="1" x14ac:dyDescent="0.2">
      <c r="A65" s="111"/>
      <c r="B65" s="113" t="s">
        <v>95</v>
      </c>
      <c r="C65" s="211" t="s">
        <v>96</v>
      </c>
      <c r="D65" s="212"/>
      <c r="E65" s="212"/>
      <c r="F65" s="123" t="s">
        <v>24</v>
      </c>
      <c r="G65" s="124"/>
      <c r="H65" s="124"/>
      <c r="I65" s="210">
        <f>'Rozpočet Pol'!G244</f>
        <v>0</v>
      </c>
      <c r="J65" s="210"/>
    </row>
    <row r="66" spans="1:10" ht="25.5" customHeight="1" x14ac:dyDescent="0.2">
      <c r="A66" s="111"/>
      <c r="B66" s="113" t="s">
        <v>97</v>
      </c>
      <c r="C66" s="211" t="s">
        <v>98</v>
      </c>
      <c r="D66" s="212"/>
      <c r="E66" s="212"/>
      <c r="F66" s="123" t="s">
        <v>24</v>
      </c>
      <c r="G66" s="124"/>
      <c r="H66" s="124"/>
      <c r="I66" s="210">
        <f>'Rozpočet Pol'!G246</f>
        <v>0</v>
      </c>
      <c r="J66" s="210"/>
    </row>
    <row r="67" spans="1:10" ht="25.5" customHeight="1" x14ac:dyDescent="0.2">
      <c r="A67" s="111"/>
      <c r="B67" s="113" t="s">
        <v>99</v>
      </c>
      <c r="C67" s="211" t="s">
        <v>100</v>
      </c>
      <c r="D67" s="212"/>
      <c r="E67" s="212"/>
      <c r="F67" s="123" t="s">
        <v>24</v>
      </c>
      <c r="G67" s="124"/>
      <c r="H67" s="124"/>
      <c r="I67" s="210">
        <f>'Rozpočet Pol'!G264</f>
        <v>0</v>
      </c>
      <c r="J67" s="210"/>
    </row>
    <row r="68" spans="1:10" ht="25.5" customHeight="1" x14ac:dyDescent="0.2">
      <c r="A68" s="111"/>
      <c r="B68" s="113" t="s">
        <v>101</v>
      </c>
      <c r="C68" s="211" t="s">
        <v>102</v>
      </c>
      <c r="D68" s="212"/>
      <c r="E68" s="212"/>
      <c r="F68" s="123" t="s">
        <v>24</v>
      </c>
      <c r="G68" s="124"/>
      <c r="H68" s="124"/>
      <c r="I68" s="210">
        <f>'Rozpočet Pol'!G284</f>
        <v>0</v>
      </c>
      <c r="J68" s="210"/>
    </row>
    <row r="69" spans="1:10" ht="25.5" customHeight="1" x14ac:dyDescent="0.2">
      <c r="A69" s="111"/>
      <c r="B69" s="113" t="s">
        <v>103</v>
      </c>
      <c r="C69" s="211" t="s">
        <v>104</v>
      </c>
      <c r="D69" s="212"/>
      <c r="E69" s="212"/>
      <c r="F69" s="123" t="s">
        <v>24</v>
      </c>
      <c r="G69" s="124"/>
      <c r="H69" s="124"/>
      <c r="I69" s="210">
        <f>'Rozpočet Pol'!G328</f>
        <v>0</v>
      </c>
      <c r="J69" s="210"/>
    </row>
    <row r="70" spans="1:10" ht="25.5" customHeight="1" x14ac:dyDescent="0.2">
      <c r="A70" s="111"/>
      <c r="B70" s="113" t="s">
        <v>105</v>
      </c>
      <c r="C70" s="211" t="s">
        <v>106</v>
      </c>
      <c r="D70" s="212"/>
      <c r="E70" s="212"/>
      <c r="F70" s="123" t="s">
        <v>24</v>
      </c>
      <c r="G70" s="124"/>
      <c r="H70" s="124"/>
      <c r="I70" s="210">
        <f>'Rozpočet Pol'!G332</f>
        <v>0</v>
      </c>
      <c r="J70" s="210"/>
    </row>
    <row r="71" spans="1:10" ht="25.5" customHeight="1" x14ac:dyDescent="0.2">
      <c r="A71" s="111"/>
      <c r="B71" s="113" t="s">
        <v>107</v>
      </c>
      <c r="C71" s="211" t="s">
        <v>108</v>
      </c>
      <c r="D71" s="212"/>
      <c r="E71" s="212"/>
      <c r="F71" s="123" t="s">
        <v>24</v>
      </c>
      <c r="G71" s="124"/>
      <c r="H71" s="124"/>
      <c r="I71" s="210">
        <f>'Rozpočet Pol'!G358</f>
        <v>0</v>
      </c>
      <c r="J71" s="210"/>
    </row>
    <row r="72" spans="1:10" ht="25.5" customHeight="1" x14ac:dyDescent="0.2">
      <c r="A72" s="111"/>
      <c r="B72" s="113" t="s">
        <v>109</v>
      </c>
      <c r="C72" s="211" t="s">
        <v>110</v>
      </c>
      <c r="D72" s="212"/>
      <c r="E72" s="212"/>
      <c r="F72" s="123" t="s">
        <v>24</v>
      </c>
      <c r="G72" s="124"/>
      <c r="H72" s="124"/>
      <c r="I72" s="210">
        <f>'Rozpočet Pol'!G365</f>
        <v>0</v>
      </c>
      <c r="J72" s="210"/>
    </row>
    <row r="73" spans="1:10" ht="25.5" customHeight="1" x14ac:dyDescent="0.2">
      <c r="A73" s="111"/>
      <c r="B73" s="113" t="s">
        <v>111</v>
      </c>
      <c r="C73" s="211" t="s">
        <v>112</v>
      </c>
      <c r="D73" s="212"/>
      <c r="E73" s="212"/>
      <c r="F73" s="123" t="s">
        <v>24</v>
      </c>
      <c r="G73" s="124"/>
      <c r="H73" s="124"/>
      <c r="I73" s="210">
        <f>'Rozpočet Pol'!G373</f>
        <v>0</v>
      </c>
      <c r="J73" s="210"/>
    </row>
    <row r="74" spans="1:10" ht="25.5" customHeight="1" x14ac:dyDescent="0.2">
      <c r="A74" s="111"/>
      <c r="B74" s="113" t="s">
        <v>113</v>
      </c>
      <c r="C74" s="211" t="s">
        <v>114</v>
      </c>
      <c r="D74" s="212"/>
      <c r="E74" s="212"/>
      <c r="F74" s="123" t="s">
        <v>24</v>
      </c>
      <c r="G74" s="124"/>
      <c r="H74" s="124"/>
      <c r="I74" s="210">
        <f>'Rozpočet Pol'!G380</f>
        <v>0</v>
      </c>
      <c r="J74" s="210"/>
    </row>
    <row r="75" spans="1:10" ht="25.5" customHeight="1" x14ac:dyDescent="0.2">
      <c r="A75" s="111"/>
      <c r="B75" s="113" t="s">
        <v>115</v>
      </c>
      <c r="C75" s="211" t="s">
        <v>116</v>
      </c>
      <c r="D75" s="212"/>
      <c r="E75" s="212"/>
      <c r="F75" s="123" t="s">
        <v>25</v>
      </c>
      <c r="G75" s="124"/>
      <c r="H75" s="124"/>
      <c r="I75" s="210">
        <f>'Rozpočet Pol'!G383</f>
        <v>0</v>
      </c>
      <c r="J75" s="210"/>
    </row>
    <row r="76" spans="1:10" ht="25.5" customHeight="1" x14ac:dyDescent="0.2">
      <c r="A76" s="111"/>
      <c r="B76" s="120" t="s">
        <v>117</v>
      </c>
      <c r="C76" s="231" t="s">
        <v>26</v>
      </c>
      <c r="D76" s="232"/>
      <c r="E76" s="232"/>
      <c r="F76" s="125" t="s">
        <v>117</v>
      </c>
      <c r="G76" s="126"/>
      <c r="H76" s="126"/>
      <c r="I76" s="230">
        <f>'Rozpočet Pol'!G395</f>
        <v>0</v>
      </c>
      <c r="J76" s="230"/>
    </row>
    <row r="77" spans="1:10" ht="25.5" customHeight="1" x14ac:dyDescent="0.2">
      <c r="A77" s="112"/>
      <c r="B77" s="116" t="s">
        <v>1</v>
      </c>
      <c r="C77" s="116"/>
      <c r="D77" s="117"/>
      <c r="E77" s="117"/>
      <c r="F77" s="127"/>
      <c r="G77" s="128"/>
      <c r="H77" s="128"/>
      <c r="I77" s="233">
        <f>SUM(I47:I76)</f>
        <v>0</v>
      </c>
      <c r="J77" s="233"/>
    </row>
    <row r="78" spans="1:10" x14ac:dyDescent="0.2">
      <c r="F78" s="85"/>
      <c r="G78" s="85"/>
      <c r="H78" s="85"/>
      <c r="I78" s="85"/>
      <c r="J78" s="85"/>
    </row>
    <row r="79" spans="1:10" x14ac:dyDescent="0.2">
      <c r="F79" s="85"/>
      <c r="G79" s="85"/>
      <c r="H79" s="85"/>
      <c r="I79" s="85"/>
      <c r="J79" s="85"/>
    </row>
    <row r="80" spans="1:10" x14ac:dyDescent="0.2">
      <c r="F80" s="85"/>
      <c r="G80" s="85"/>
      <c r="H80" s="85"/>
      <c r="I80" s="85"/>
      <c r="J80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I76:J76"/>
    <mergeCell ref="C76:E76"/>
    <mergeCell ref="I77:J77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12"/>
  <sheetViews>
    <sheetView tabSelected="1" topLeftCell="A360" zoomScale="120" zoomScaleNormal="120" workbookViewId="0">
      <selection activeCell="C261" sqref="C261:G26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E1" t="s">
        <v>120</v>
      </c>
    </row>
    <row r="2" spans="1:60" ht="24.95" customHeight="1" x14ac:dyDescent="0.2">
      <c r="A2" s="133" t="s">
        <v>119</v>
      </c>
      <c r="B2" s="131"/>
      <c r="C2" s="235" t="s">
        <v>46</v>
      </c>
      <c r="D2" s="236"/>
      <c r="E2" s="236"/>
      <c r="F2" s="236"/>
      <c r="G2" s="237"/>
      <c r="AE2" t="s">
        <v>121</v>
      </c>
    </row>
    <row r="3" spans="1:60" ht="24.95" customHeight="1" x14ac:dyDescent="0.2">
      <c r="A3" s="134" t="s">
        <v>7</v>
      </c>
      <c r="B3" s="132"/>
      <c r="C3" s="238" t="s">
        <v>43</v>
      </c>
      <c r="D3" s="239"/>
      <c r="E3" s="239"/>
      <c r="F3" s="239"/>
      <c r="G3" s="240"/>
      <c r="AE3" t="s">
        <v>122</v>
      </c>
    </row>
    <row r="4" spans="1:60" ht="24.95" hidden="1" customHeight="1" x14ac:dyDescent="0.2">
      <c r="A4" s="134" t="s">
        <v>8</v>
      </c>
      <c r="B4" s="132"/>
      <c r="C4" s="238"/>
      <c r="D4" s="239"/>
      <c r="E4" s="239"/>
      <c r="F4" s="239"/>
      <c r="G4" s="240"/>
      <c r="AE4" t="s">
        <v>123</v>
      </c>
    </row>
    <row r="5" spans="1:60" hidden="1" x14ac:dyDescent="0.2">
      <c r="A5" s="135" t="s">
        <v>124</v>
      </c>
      <c r="B5" s="136"/>
      <c r="C5" s="136"/>
      <c r="D5" s="137"/>
      <c r="E5" s="137"/>
      <c r="F5" s="137"/>
      <c r="G5" s="138"/>
      <c r="AE5" t="s">
        <v>125</v>
      </c>
    </row>
    <row r="7" spans="1:60" ht="38.25" x14ac:dyDescent="0.2">
      <c r="A7" s="144" t="s">
        <v>126</v>
      </c>
      <c r="B7" s="145" t="s">
        <v>127</v>
      </c>
      <c r="C7" s="145" t="s">
        <v>128</v>
      </c>
      <c r="D7" s="144" t="s">
        <v>129</v>
      </c>
      <c r="E7" s="144" t="s">
        <v>130</v>
      </c>
      <c r="F7" s="139" t="s">
        <v>131</v>
      </c>
      <c r="G7" s="162" t="s">
        <v>28</v>
      </c>
      <c r="H7" s="163" t="s">
        <v>29</v>
      </c>
      <c r="I7" s="163" t="s">
        <v>132</v>
      </c>
      <c r="J7" s="163" t="s">
        <v>30</v>
      </c>
      <c r="K7" s="163" t="s">
        <v>133</v>
      </c>
      <c r="L7" s="163" t="s">
        <v>134</v>
      </c>
      <c r="M7" s="163" t="s">
        <v>135</v>
      </c>
      <c r="N7" s="163" t="s">
        <v>136</v>
      </c>
      <c r="O7" s="163" t="s">
        <v>137</v>
      </c>
      <c r="P7" s="163" t="s">
        <v>138</v>
      </c>
      <c r="Q7" s="163" t="s">
        <v>139</v>
      </c>
      <c r="R7" s="163" t="s">
        <v>140</v>
      </c>
      <c r="S7" s="163" t="s">
        <v>141</v>
      </c>
      <c r="T7" s="163" t="s">
        <v>142</v>
      </c>
      <c r="U7" s="147" t="s">
        <v>143</v>
      </c>
    </row>
    <row r="8" spans="1:60" x14ac:dyDescent="0.2">
      <c r="A8" s="164" t="s">
        <v>144</v>
      </c>
      <c r="B8" s="165" t="s">
        <v>59</v>
      </c>
      <c r="C8" s="166" t="s">
        <v>60</v>
      </c>
      <c r="D8" s="146"/>
      <c r="E8" s="167"/>
      <c r="F8" s="168"/>
      <c r="G8" s="168">
        <f>SUMIF(AE9:AE14,"&lt;&gt;NOR",G9:G14)</f>
        <v>0</v>
      </c>
      <c r="H8" s="168"/>
      <c r="I8" s="168">
        <f>SUM(I9:I14)</f>
        <v>0</v>
      </c>
      <c r="J8" s="168"/>
      <c r="K8" s="168">
        <f>SUM(K9:K14)</f>
        <v>0</v>
      </c>
      <c r="L8" s="168"/>
      <c r="M8" s="168">
        <f>SUM(M9:M14)</f>
        <v>0</v>
      </c>
      <c r="N8" s="146"/>
      <c r="O8" s="146">
        <f>SUM(O9:O14)</f>
        <v>0</v>
      </c>
      <c r="P8" s="146"/>
      <c r="Q8" s="146">
        <f>SUM(Q9:Q14)</f>
        <v>3.22845</v>
      </c>
      <c r="R8" s="146"/>
      <c r="S8" s="146"/>
      <c r="T8" s="164"/>
      <c r="U8" s="146">
        <f>SUM(U9:U14)</f>
        <v>174.6</v>
      </c>
      <c r="AE8" t="s">
        <v>145</v>
      </c>
    </row>
    <row r="9" spans="1:60" outlineLevel="1" x14ac:dyDescent="0.2">
      <c r="A9" s="141">
        <v>1</v>
      </c>
      <c r="B9" s="141" t="s">
        <v>146</v>
      </c>
      <c r="C9" s="179" t="s">
        <v>147</v>
      </c>
      <c r="D9" s="148" t="s">
        <v>148</v>
      </c>
      <c r="E9" s="154">
        <v>5.35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48">
        <v>0</v>
      </c>
      <c r="O9" s="148">
        <f>ROUND(E9*N9,5)</f>
        <v>0</v>
      </c>
      <c r="P9" s="148">
        <v>0.22</v>
      </c>
      <c r="Q9" s="148">
        <f>ROUND(E9*P9,5)</f>
        <v>1.177</v>
      </c>
      <c r="R9" s="148"/>
      <c r="S9" s="148"/>
      <c r="T9" s="149">
        <v>0.44572000000000001</v>
      </c>
      <c r="U9" s="148">
        <f>ROUND(E9*T9,2)</f>
        <v>2.38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149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>
        <v>2</v>
      </c>
      <c r="B10" s="141" t="s">
        <v>150</v>
      </c>
      <c r="C10" s="179" t="s">
        <v>151</v>
      </c>
      <c r="D10" s="148" t="s">
        <v>152</v>
      </c>
      <c r="E10" s="154">
        <v>4.6100000000000003</v>
      </c>
      <c r="F10" s="158"/>
      <c r="G10" s="159">
        <f>ROUND(E10*F10,2)</f>
        <v>0</v>
      </c>
      <c r="H10" s="158"/>
      <c r="I10" s="159">
        <f>ROUND(E10*H10,2)</f>
        <v>0</v>
      </c>
      <c r="J10" s="158"/>
      <c r="K10" s="159">
        <f>ROUND(E10*J10,2)</f>
        <v>0</v>
      </c>
      <c r="L10" s="159">
        <v>21</v>
      </c>
      <c r="M10" s="159">
        <f>G10*(1+L10/100)</f>
        <v>0</v>
      </c>
      <c r="N10" s="148">
        <v>0</v>
      </c>
      <c r="O10" s="148">
        <f>ROUND(E10*N10,5)</f>
        <v>0</v>
      </c>
      <c r="P10" s="148">
        <v>0.44500000000000001</v>
      </c>
      <c r="Q10" s="148">
        <f>ROUND(E10*P10,5)</f>
        <v>2.05145</v>
      </c>
      <c r="R10" s="148"/>
      <c r="S10" s="148"/>
      <c r="T10" s="149">
        <v>0.61151</v>
      </c>
      <c r="U10" s="148">
        <f>ROUND(E10*T10,2)</f>
        <v>2.82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149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ht="22.5" outlineLevel="1" x14ac:dyDescent="0.2">
      <c r="A11" s="141">
        <v>3</v>
      </c>
      <c r="B11" s="141" t="s">
        <v>153</v>
      </c>
      <c r="C11" s="179" t="s">
        <v>154</v>
      </c>
      <c r="D11" s="148" t="s">
        <v>155</v>
      </c>
      <c r="E11" s="154">
        <v>28.618200000000002</v>
      </c>
      <c r="F11" s="158"/>
      <c r="G11" s="159">
        <f>ROUND(E11*F11,2)</f>
        <v>0</v>
      </c>
      <c r="H11" s="158"/>
      <c r="I11" s="159">
        <f>ROUND(E11*H11,2)</f>
        <v>0</v>
      </c>
      <c r="J11" s="158"/>
      <c r="K11" s="159">
        <f>ROUND(E11*J11,2)</f>
        <v>0</v>
      </c>
      <c r="L11" s="159">
        <v>21</v>
      </c>
      <c r="M11" s="159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5.9139999999999997</v>
      </c>
      <c r="U11" s="148">
        <f>ROUND(E11*T11,2)</f>
        <v>169.25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149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1"/>
      <c r="C12" s="180" t="s">
        <v>156</v>
      </c>
      <c r="D12" s="150"/>
      <c r="E12" s="155">
        <v>28.618200000000002</v>
      </c>
      <c r="F12" s="159"/>
      <c r="G12" s="159"/>
      <c r="H12" s="159"/>
      <c r="I12" s="159"/>
      <c r="J12" s="159"/>
      <c r="K12" s="159"/>
      <c r="L12" s="159"/>
      <c r="M12" s="159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157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41">
        <v>4</v>
      </c>
      <c r="B13" s="141" t="s">
        <v>158</v>
      </c>
      <c r="C13" s="179" t="s">
        <v>159</v>
      </c>
      <c r="D13" s="148" t="s">
        <v>155</v>
      </c>
      <c r="E13" s="154">
        <v>28.618200000000002</v>
      </c>
      <c r="F13" s="158"/>
      <c r="G13" s="159">
        <f>ROUND(E13*F13,2)</f>
        <v>0</v>
      </c>
      <c r="H13" s="158"/>
      <c r="I13" s="159">
        <f>ROUND(E13*H13,2)</f>
        <v>0</v>
      </c>
      <c r="J13" s="158"/>
      <c r="K13" s="159">
        <f>ROUND(E13*J13,2)</f>
        <v>0</v>
      </c>
      <c r="L13" s="159">
        <v>21</v>
      </c>
      <c r="M13" s="159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5.1999999999999998E-3</v>
      </c>
      <c r="U13" s="148">
        <f>ROUND(E13*T13,2)</f>
        <v>0.15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160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>
        <v>5</v>
      </c>
      <c r="B14" s="141" t="s">
        <v>161</v>
      </c>
      <c r="C14" s="179" t="s">
        <v>162</v>
      </c>
      <c r="D14" s="148" t="s">
        <v>155</v>
      </c>
      <c r="E14" s="154">
        <v>28.618200000000002</v>
      </c>
      <c r="F14" s="158"/>
      <c r="G14" s="159">
        <f>ROUND(E14*F14,2)</f>
        <v>0</v>
      </c>
      <c r="H14" s="158"/>
      <c r="I14" s="159">
        <f>ROUND(E14*H14,2)</f>
        <v>0</v>
      </c>
      <c r="J14" s="158"/>
      <c r="K14" s="159">
        <f>ROUND(E14*J14,2)</f>
        <v>0</v>
      </c>
      <c r="L14" s="159">
        <v>21</v>
      </c>
      <c r="M14" s="159">
        <f>G14*(1+L14/100)</f>
        <v>0</v>
      </c>
      <c r="N14" s="148">
        <v>0</v>
      </c>
      <c r="O14" s="148">
        <f>ROUND(E14*N14,5)</f>
        <v>0</v>
      </c>
      <c r="P14" s="148">
        <v>0</v>
      </c>
      <c r="Q14" s="148">
        <f>ROUND(E14*P14,5)</f>
        <v>0</v>
      </c>
      <c r="R14" s="148"/>
      <c r="S14" s="148"/>
      <c r="T14" s="149">
        <v>0</v>
      </c>
      <c r="U14" s="148">
        <f>ROUND(E14*T14,2)</f>
        <v>0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160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x14ac:dyDescent="0.2">
      <c r="A15" s="142" t="s">
        <v>144</v>
      </c>
      <c r="B15" s="142" t="s">
        <v>61</v>
      </c>
      <c r="C15" s="181" t="s">
        <v>62</v>
      </c>
      <c r="D15" s="151"/>
      <c r="E15" s="156"/>
      <c r="F15" s="160"/>
      <c r="G15" s="160">
        <f>SUMIF(AE16:AE21,"&lt;&gt;NOR",G16:G21)</f>
        <v>0</v>
      </c>
      <c r="H15" s="160"/>
      <c r="I15" s="160">
        <f>SUM(I16:I21)</f>
        <v>0</v>
      </c>
      <c r="J15" s="160"/>
      <c r="K15" s="160">
        <f>SUM(K16:K21)</f>
        <v>0</v>
      </c>
      <c r="L15" s="160"/>
      <c r="M15" s="160">
        <f>SUM(M16:M21)</f>
        <v>0</v>
      </c>
      <c r="N15" s="151"/>
      <c r="O15" s="151">
        <f>SUM(O16:O21)</f>
        <v>0.19406000000000001</v>
      </c>
      <c r="P15" s="151"/>
      <c r="Q15" s="151">
        <f>SUM(Q16:Q21)</f>
        <v>0</v>
      </c>
      <c r="R15" s="151"/>
      <c r="S15" s="151"/>
      <c r="T15" s="152"/>
      <c r="U15" s="151">
        <f>SUM(U16:U21)</f>
        <v>108.92</v>
      </c>
      <c r="AE15" t="s">
        <v>145</v>
      </c>
    </row>
    <row r="16" spans="1:60" outlineLevel="1" x14ac:dyDescent="0.2">
      <c r="A16" s="141">
        <v>6</v>
      </c>
      <c r="B16" s="141" t="s">
        <v>163</v>
      </c>
      <c r="C16" s="179" t="s">
        <v>164</v>
      </c>
      <c r="D16" s="148" t="s">
        <v>155</v>
      </c>
      <c r="E16" s="154">
        <v>5.3999999999999999E-2</v>
      </c>
      <c r="F16" s="158"/>
      <c r="G16" s="159">
        <f>ROUND(E16*F16,2)</f>
        <v>0</v>
      </c>
      <c r="H16" s="158"/>
      <c r="I16" s="159">
        <f>ROUND(E16*H16,2)</f>
        <v>0</v>
      </c>
      <c r="J16" s="158"/>
      <c r="K16" s="159">
        <f>ROUND(E16*J16,2)</f>
        <v>0</v>
      </c>
      <c r="L16" s="159">
        <v>21</v>
      </c>
      <c r="M16" s="159">
        <f>G16*(1+L16/100)</f>
        <v>0</v>
      </c>
      <c r="N16" s="148">
        <v>2.5249999999999999</v>
      </c>
      <c r="O16" s="148">
        <f>ROUND(E16*N16,5)</f>
        <v>0.13635</v>
      </c>
      <c r="P16" s="148">
        <v>0</v>
      </c>
      <c r="Q16" s="148">
        <f>ROUND(E16*P16,5)</f>
        <v>0</v>
      </c>
      <c r="R16" s="148"/>
      <c r="S16" s="148"/>
      <c r="T16" s="149">
        <v>0.47699999999999998</v>
      </c>
      <c r="U16" s="148">
        <f>ROUND(E16*T16,2)</f>
        <v>0.03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160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241" t="s">
        <v>165</v>
      </c>
      <c r="D17" s="242"/>
      <c r="E17" s="243"/>
      <c r="F17" s="244"/>
      <c r="G17" s="245"/>
      <c r="H17" s="159"/>
      <c r="I17" s="159"/>
      <c r="J17" s="159"/>
      <c r="K17" s="159"/>
      <c r="L17" s="159"/>
      <c r="M17" s="159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166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3" t="str">
        <f>C17</f>
        <v>patky pro kotvení zábradlí Z05</v>
      </c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180" t="s">
        <v>167</v>
      </c>
      <c r="D18" s="150"/>
      <c r="E18" s="155">
        <v>5.3999999999999999E-2</v>
      </c>
      <c r="F18" s="159"/>
      <c r="G18" s="159"/>
      <c r="H18" s="159"/>
      <c r="I18" s="159"/>
      <c r="J18" s="159"/>
      <c r="K18" s="159"/>
      <c r="L18" s="159"/>
      <c r="M18" s="159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157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7</v>
      </c>
      <c r="B19" s="141" t="s">
        <v>168</v>
      </c>
      <c r="C19" s="179" t="s">
        <v>169</v>
      </c>
      <c r="D19" s="148" t="s">
        <v>148</v>
      </c>
      <c r="E19" s="154">
        <v>108.89</v>
      </c>
      <c r="F19" s="158"/>
      <c r="G19" s="159">
        <f>ROUND(E19*F19,2)</f>
        <v>0</v>
      </c>
      <c r="H19" s="158"/>
      <c r="I19" s="159">
        <f>ROUND(E19*H19,2)</f>
        <v>0</v>
      </c>
      <c r="J19" s="158"/>
      <c r="K19" s="159">
        <f>ROUND(E19*J19,2)</f>
        <v>0</v>
      </c>
      <c r="L19" s="159">
        <v>21</v>
      </c>
      <c r="M19" s="159">
        <f>G19*(1+L19/100)</f>
        <v>0</v>
      </c>
      <c r="N19" s="148">
        <v>5.2999999999999998E-4</v>
      </c>
      <c r="O19" s="148">
        <f>ROUND(E19*N19,5)</f>
        <v>5.7709999999999997E-2</v>
      </c>
      <c r="P19" s="148">
        <v>0</v>
      </c>
      <c r="Q19" s="148">
        <f>ROUND(E19*P19,5)</f>
        <v>0</v>
      </c>
      <c r="R19" s="148"/>
      <c r="S19" s="148"/>
      <c r="T19" s="149">
        <v>0.99999000000000005</v>
      </c>
      <c r="U19" s="148">
        <f>ROUND(E19*T19,2)</f>
        <v>108.89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160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241" t="s">
        <v>170</v>
      </c>
      <c r="D20" s="242"/>
      <c r="E20" s="243"/>
      <c r="F20" s="244"/>
      <c r="G20" s="245"/>
      <c r="H20" s="159"/>
      <c r="I20" s="159"/>
      <c r="J20" s="159"/>
      <c r="K20" s="159"/>
      <c r="L20" s="159"/>
      <c r="M20" s="159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166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3" t="str">
        <f>C20</f>
        <v>tlaková injektáž smíšeného zdiva silikonovou mikroemulzí, vzdálenost vrtů á 100 mm</v>
      </c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80" t="s">
        <v>171</v>
      </c>
      <c r="D21" s="150"/>
      <c r="E21" s="155">
        <v>108.89</v>
      </c>
      <c r="F21" s="159"/>
      <c r="G21" s="159"/>
      <c r="H21" s="159"/>
      <c r="I21" s="159"/>
      <c r="J21" s="159"/>
      <c r="K21" s="159"/>
      <c r="L21" s="159"/>
      <c r="M21" s="159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157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x14ac:dyDescent="0.2">
      <c r="A22" s="142" t="s">
        <v>144</v>
      </c>
      <c r="B22" s="142" t="s">
        <v>63</v>
      </c>
      <c r="C22" s="181" t="s">
        <v>64</v>
      </c>
      <c r="D22" s="151"/>
      <c r="E22" s="156"/>
      <c r="F22" s="160"/>
      <c r="G22" s="160">
        <f>SUMIF(AE23:AE25,"&lt;&gt;NOR",G23:G25)</f>
        <v>0</v>
      </c>
      <c r="H22" s="160"/>
      <c r="I22" s="160">
        <f>SUM(I23:I25)</f>
        <v>0</v>
      </c>
      <c r="J22" s="160"/>
      <c r="K22" s="160">
        <f>SUM(K23:K25)</f>
        <v>0</v>
      </c>
      <c r="L22" s="160"/>
      <c r="M22" s="160">
        <f>SUM(M23:M25)</f>
        <v>0</v>
      </c>
      <c r="N22" s="151"/>
      <c r="O22" s="151">
        <f>SUM(O23:O25)</f>
        <v>0.15654999999999999</v>
      </c>
      <c r="P22" s="151"/>
      <c r="Q22" s="151">
        <f>SUM(Q23:Q25)</f>
        <v>0</v>
      </c>
      <c r="R22" s="151"/>
      <c r="S22" s="151"/>
      <c r="T22" s="152"/>
      <c r="U22" s="151">
        <f>SUM(U23:U25)</f>
        <v>1.32</v>
      </c>
      <c r="AE22" t="s">
        <v>145</v>
      </c>
    </row>
    <row r="23" spans="1:60" outlineLevel="1" x14ac:dyDescent="0.2">
      <c r="A23" s="141">
        <v>8</v>
      </c>
      <c r="B23" s="141" t="s">
        <v>172</v>
      </c>
      <c r="C23" s="179" t="s">
        <v>173</v>
      </c>
      <c r="D23" s="148" t="s">
        <v>148</v>
      </c>
      <c r="E23" s="154">
        <v>4.4000000000000004</v>
      </c>
      <c r="F23" s="158"/>
      <c r="G23" s="159">
        <f>ROUND(E23*F23,2)</f>
        <v>0</v>
      </c>
      <c r="H23" s="158"/>
      <c r="I23" s="159">
        <f>ROUND(E23*H23,2)</f>
        <v>0</v>
      </c>
      <c r="J23" s="158"/>
      <c r="K23" s="159">
        <f>ROUND(E23*J23,2)</f>
        <v>0</v>
      </c>
      <c r="L23" s="159">
        <v>21</v>
      </c>
      <c r="M23" s="159">
        <f>G23*(1+L23/100)</f>
        <v>0</v>
      </c>
      <c r="N23" s="148">
        <v>3.5580000000000001E-2</v>
      </c>
      <c r="O23" s="148">
        <f>ROUND(E23*N23,5)</f>
        <v>0.15654999999999999</v>
      </c>
      <c r="P23" s="148">
        <v>0</v>
      </c>
      <c r="Q23" s="148">
        <f>ROUND(E23*P23,5)</f>
        <v>0</v>
      </c>
      <c r="R23" s="148"/>
      <c r="S23" s="148"/>
      <c r="T23" s="149">
        <v>0.3</v>
      </c>
      <c r="U23" s="148">
        <f>ROUND(E23*T23,2)</f>
        <v>1.32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160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241" t="s">
        <v>174</v>
      </c>
      <c r="D24" s="242"/>
      <c r="E24" s="243"/>
      <c r="F24" s="244"/>
      <c r="G24" s="245"/>
      <c r="H24" s="159"/>
      <c r="I24" s="159"/>
      <c r="J24" s="159"/>
      <c r="K24" s="159"/>
      <c r="L24" s="159"/>
      <c r="M24" s="159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166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3" t="str">
        <f>C24</f>
        <v>hladká, barva přírodní šedá, šířka 300 mm na zeď o tl. 200 mm</v>
      </c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1"/>
      <c r="C25" s="241" t="s">
        <v>175</v>
      </c>
      <c r="D25" s="242"/>
      <c r="E25" s="243"/>
      <c r="F25" s="244"/>
      <c r="G25" s="245"/>
      <c r="H25" s="159"/>
      <c r="I25" s="159"/>
      <c r="J25" s="159"/>
      <c r="K25" s="159"/>
      <c r="L25" s="159"/>
      <c r="M25" s="159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166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3" t="str">
        <f>C25</f>
        <v>opěrné zídky u vstupu do výměníkové stanice</v>
      </c>
      <c r="BB25" s="140"/>
      <c r="BC25" s="140"/>
      <c r="BD25" s="140"/>
      <c r="BE25" s="140"/>
      <c r="BF25" s="140"/>
      <c r="BG25" s="140"/>
      <c r="BH25" s="140"/>
    </row>
    <row r="26" spans="1:60" x14ac:dyDescent="0.2">
      <c r="A26" s="142" t="s">
        <v>144</v>
      </c>
      <c r="B26" s="142" t="s">
        <v>65</v>
      </c>
      <c r="C26" s="181" t="s">
        <v>66</v>
      </c>
      <c r="D26" s="151"/>
      <c r="E26" s="156"/>
      <c r="F26" s="160"/>
      <c r="G26" s="160">
        <f>SUMIF(AE27:AE34,"&lt;&gt;NOR",G27:G34)</f>
        <v>0</v>
      </c>
      <c r="H26" s="160"/>
      <c r="I26" s="160">
        <f>SUM(I27:I34)</f>
        <v>0</v>
      </c>
      <c r="J26" s="160"/>
      <c r="K26" s="160">
        <f>SUM(K27:K34)</f>
        <v>0</v>
      </c>
      <c r="L26" s="160"/>
      <c r="M26" s="160">
        <f>SUM(M27:M34)</f>
        <v>0</v>
      </c>
      <c r="N26" s="151"/>
      <c r="O26" s="151">
        <f>SUM(O27:O34)</f>
        <v>1.79433</v>
      </c>
      <c r="P26" s="151"/>
      <c r="Q26" s="151">
        <f>SUM(Q27:Q34)</f>
        <v>0</v>
      </c>
      <c r="R26" s="151"/>
      <c r="S26" s="151"/>
      <c r="T26" s="152"/>
      <c r="U26" s="151">
        <f>SUM(U27:U34)</f>
        <v>9.0400000000000009</v>
      </c>
      <c r="AE26" t="s">
        <v>145</v>
      </c>
    </row>
    <row r="27" spans="1:60" outlineLevel="1" x14ac:dyDescent="0.2">
      <c r="A27" s="141">
        <v>9</v>
      </c>
      <c r="B27" s="141" t="s">
        <v>176</v>
      </c>
      <c r="C27" s="179" t="s">
        <v>177</v>
      </c>
      <c r="D27" s="148" t="s">
        <v>155</v>
      </c>
      <c r="E27" s="154">
        <v>0.67600000000000005</v>
      </c>
      <c r="F27" s="158"/>
      <c r="G27" s="159">
        <f>ROUND(E27*F27,2)</f>
        <v>0</v>
      </c>
      <c r="H27" s="158"/>
      <c r="I27" s="159">
        <f>ROUND(E27*H27,2)</f>
        <v>0</v>
      </c>
      <c r="J27" s="158"/>
      <c r="K27" s="159">
        <f>ROUND(E27*J27,2)</f>
        <v>0</v>
      </c>
      <c r="L27" s="159">
        <v>21</v>
      </c>
      <c r="M27" s="159">
        <f>G27*(1+L27/100)</f>
        <v>0</v>
      </c>
      <c r="N27" s="148">
        <v>2.52508</v>
      </c>
      <c r="O27" s="148">
        <f>ROUND(E27*N27,5)</f>
        <v>1.70695</v>
      </c>
      <c r="P27" s="148">
        <v>0</v>
      </c>
      <c r="Q27" s="148">
        <f>ROUND(E27*P27,5)</f>
        <v>0</v>
      </c>
      <c r="R27" s="148"/>
      <c r="S27" s="148"/>
      <c r="T27" s="149">
        <v>3.6749999999999998</v>
      </c>
      <c r="U27" s="148">
        <f>ROUND(E27*T27,2)</f>
        <v>2.48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160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1"/>
      <c r="C28" s="180" t="s">
        <v>178</v>
      </c>
      <c r="D28" s="150"/>
      <c r="E28" s="155">
        <v>0.67600000000000005</v>
      </c>
      <c r="F28" s="159"/>
      <c r="G28" s="159"/>
      <c r="H28" s="159"/>
      <c r="I28" s="159"/>
      <c r="J28" s="159"/>
      <c r="K28" s="159"/>
      <c r="L28" s="159"/>
      <c r="M28" s="159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157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>
        <v>10</v>
      </c>
      <c r="B29" s="141" t="s">
        <v>179</v>
      </c>
      <c r="C29" s="179" t="s">
        <v>180</v>
      </c>
      <c r="D29" s="148" t="s">
        <v>181</v>
      </c>
      <c r="E29" s="154">
        <v>1.0922400000000001E-2</v>
      </c>
      <c r="F29" s="158"/>
      <c r="G29" s="159">
        <f>ROUND(E29*F29,2)</f>
        <v>0</v>
      </c>
      <c r="H29" s="158"/>
      <c r="I29" s="159">
        <f>ROUND(E29*H29,2)</f>
        <v>0</v>
      </c>
      <c r="J29" s="158"/>
      <c r="K29" s="159">
        <f>ROUND(E29*J29,2)</f>
        <v>0</v>
      </c>
      <c r="L29" s="159">
        <v>21</v>
      </c>
      <c r="M29" s="159">
        <f>G29*(1+L29/100)</f>
        <v>0</v>
      </c>
      <c r="N29" s="148">
        <v>1.05844</v>
      </c>
      <c r="O29" s="148">
        <f>ROUND(E29*N29,5)</f>
        <v>1.1560000000000001E-2</v>
      </c>
      <c r="P29" s="148">
        <v>0</v>
      </c>
      <c r="Q29" s="148">
        <f>ROUND(E29*P29,5)</f>
        <v>0</v>
      </c>
      <c r="R29" s="148"/>
      <c r="S29" s="148"/>
      <c r="T29" s="149">
        <v>22.816500000000001</v>
      </c>
      <c r="U29" s="148">
        <f>ROUND(E29*T29,2)</f>
        <v>0.25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160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80" t="s">
        <v>182</v>
      </c>
      <c r="D30" s="150"/>
      <c r="E30" s="155">
        <v>1.0922400000000001E-2</v>
      </c>
      <c r="F30" s="159"/>
      <c r="G30" s="159"/>
      <c r="H30" s="159"/>
      <c r="I30" s="159"/>
      <c r="J30" s="159"/>
      <c r="K30" s="159"/>
      <c r="L30" s="159"/>
      <c r="M30" s="159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157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>
        <v>11</v>
      </c>
      <c r="B31" s="141" t="s">
        <v>183</v>
      </c>
      <c r="C31" s="179" t="s">
        <v>184</v>
      </c>
      <c r="D31" s="148" t="s">
        <v>152</v>
      </c>
      <c r="E31" s="154">
        <v>2.34</v>
      </c>
      <c r="F31" s="158"/>
      <c r="G31" s="159">
        <f>ROUND(E31*F31,2)</f>
        <v>0</v>
      </c>
      <c r="H31" s="158"/>
      <c r="I31" s="159">
        <f>ROUND(E31*H31,2)</f>
        <v>0</v>
      </c>
      <c r="J31" s="158"/>
      <c r="K31" s="159">
        <f>ROUND(E31*J31,2)</f>
        <v>0</v>
      </c>
      <c r="L31" s="159">
        <v>21</v>
      </c>
      <c r="M31" s="159">
        <f>G31*(1+L31/100)</f>
        <v>0</v>
      </c>
      <c r="N31" s="148">
        <v>3.2399999999999998E-2</v>
      </c>
      <c r="O31" s="148">
        <f>ROUND(E31*N31,5)</f>
        <v>7.5819999999999999E-2</v>
      </c>
      <c r="P31" s="148">
        <v>0</v>
      </c>
      <c r="Q31" s="148">
        <f>ROUND(E31*P31,5)</f>
        <v>0</v>
      </c>
      <c r="R31" s="148"/>
      <c r="S31" s="148"/>
      <c r="T31" s="149">
        <v>2.31</v>
      </c>
      <c r="U31" s="148">
        <f>ROUND(E31*T31,2)</f>
        <v>5.41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160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80" t="s">
        <v>185</v>
      </c>
      <c r="D32" s="150"/>
      <c r="E32" s="155">
        <v>2.34</v>
      </c>
      <c r="F32" s="159"/>
      <c r="G32" s="159"/>
      <c r="H32" s="159"/>
      <c r="I32" s="159"/>
      <c r="J32" s="159"/>
      <c r="K32" s="159"/>
      <c r="L32" s="159"/>
      <c r="M32" s="159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157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>
        <v>12</v>
      </c>
      <c r="B33" s="141" t="s">
        <v>186</v>
      </c>
      <c r="C33" s="179" t="s">
        <v>187</v>
      </c>
      <c r="D33" s="148" t="s">
        <v>152</v>
      </c>
      <c r="E33" s="154">
        <v>2.34</v>
      </c>
      <c r="F33" s="158"/>
      <c r="G33" s="159">
        <f>ROUND(E33*F33,2)</f>
        <v>0</v>
      </c>
      <c r="H33" s="158"/>
      <c r="I33" s="159">
        <f>ROUND(E33*H33,2)</f>
        <v>0</v>
      </c>
      <c r="J33" s="158"/>
      <c r="K33" s="159">
        <f>ROUND(E33*J33,2)</f>
        <v>0</v>
      </c>
      <c r="L33" s="159">
        <v>21</v>
      </c>
      <c r="M33" s="159">
        <f>G33*(1+L33/100)</f>
        <v>0</v>
      </c>
      <c r="N33" s="148">
        <v>0</v>
      </c>
      <c r="O33" s="148">
        <f>ROUND(E33*N33,5)</f>
        <v>0</v>
      </c>
      <c r="P33" s="148">
        <v>0</v>
      </c>
      <c r="Q33" s="148">
        <f>ROUND(E33*P33,5)</f>
        <v>0</v>
      </c>
      <c r="R33" s="148"/>
      <c r="S33" s="148"/>
      <c r="T33" s="149">
        <v>0.38500000000000001</v>
      </c>
      <c r="U33" s="148">
        <f>ROUND(E33*T33,2)</f>
        <v>0.9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160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180" t="s">
        <v>185</v>
      </c>
      <c r="D34" s="150"/>
      <c r="E34" s="155">
        <v>2.34</v>
      </c>
      <c r="F34" s="159"/>
      <c r="G34" s="159"/>
      <c r="H34" s="159"/>
      <c r="I34" s="159"/>
      <c r="J34" s="159"/>
      <c r="K34" s="159"/>
      <c r="L34" s="159"/>
      <c r="M34" s="159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157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x14ac:dyDescent="0.2">
      <c r="A35" s="142" t="s">
        <v>144</v>
      </c>
      <c r="B35" s="142" t="s">
        <v>67</v>
      </c>
      <c r="C35" s="181" t="s">
        <v>68</v>
      </c>
      <c r="D35" s="151"/>
      <c r="E35" s="156"/>
      <c r="F35" s="160"/>
      <c r="G35" s="160">
        <f>SUMIF(AE36:AE42,"&lt;&gt;NOR",G36:G42)</f>
        <v>0</v>
      </c>
      <c r="H35" s="160"/>
      <c r="I35" s="160">
        <f>SUM(I36:I42)</f>
        <v>0</v>
      </c>
      <c r="J35" s="160"/>
      <c r="K35" s="160">
        <f>SUM(K36:K42)</f>
        <v>0</v>
      </c>
      <c r="L35" s="160"/>
      <c r="M35" s="160">
        <f>SUM(M36:M42)</f>
        <v>0</v>
      </c>
      <c r="N35" s="151"/>
      <c r="O35" s="151">
        <f>SUM(O36:O42)</f>
        <v>63.871049999999997</v>
      </c>
      <c r="P35" s="151"/>
      <c r="Q35" s="151">
        <f>SUM(Q36:Q42)</f>
        <v>0</v>
      </c>
      <c r="R35" s="151"/>
      <c r="S35" s="151"/>
      <c r="T35" s="152"/>
      <c r="U35" s="151">
        <f>SUM(U36:U42)</f>
        <v>113.03</v>
      </c>
      <c r="AE35" t="s">
        <v>145</v>
      </c>
    </row>
    <row r="36" spans="1:60" ht="22.5" outlineLevel="1" x14ac:dyDescent="0.2">
      <c r="A36" s="141">
        <v>13</v>
      </c>
      <c r="B36" s="141" t="s">
        <v>188</v>
      </c>
      <c r="C36" s="179" t="s">
        <v>189</v>
      </c>
      <c r="D36" s="148" t="s">
        <v>152</v>
      </c>
      <c r="E36" s="154">
        <v>95.394000000000005</v>
      </c>
      <c r="F36" s="158"/>
      <c r="G36" s="159">
        <f>ROUND(E36*F36,2)</f>
        <v>0</v>
      </c>
      <c r="H36" s="158"/>
      <c r="I36" s="159">
        <f>ROUND(E36*H36,2)</f>
        <v>0</v>
      </c>
      <c r="J36" s="158"/>
      <c r="K36" s="159">
        <f>ROUND(E36*J36,2)</f>
        <v>0</v>
      </c>
      <c r="L36" s="159">
        <v>21</v>
      </c>
      <c r="M36" s="159">
        <f>G36*(1+L36/100)</f>
        <v>0</v>
      </c>
      <c r="N36" s="148">
        <v>0.66954999999999998</v>
      </c>
      <c r="O36" s="148">
        <f>ROUND(E36*N36,5)</f>
        <v>63.871049999999997</v>
      </c>
      <c r="P36" s="148">
        <v>0</v>
      </c>
      <c r="Q36" s="148">
        <f>ROUND(E36*P36,5)</f>
        <v>0</v>
      </c>
      <c r="R36" s="148"/>
      <c r="S36" s="148"/>
      <c r="T36" s="149">
        <v>1.18485</v>
      </c>
      <c r="U36" s="148">
        <f>ROUND(E36*T36,2)</f>
        <v>113.03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149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1"/>
      <c r="C37" s="241" t="s">
        <v>190</v>
      </c>
      <c r="D37" s="242"/>
      <c r="E37" s="243"/>
      <c r="F37" s="244"/>
      <c r="G37" s="245"/>
      <c r="H37" s="159"/>
      <c r="I37" s="159"/>
      <c r="J37" s="159"/>
      <c r="K37" s="159"/>
      <c r="L37" s="159"/>
      <c r="M37" s="159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166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3" t="str">
        <f>C37</f>
        <v>Sladba S08</v>
      </c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241" t="s">
        <v>191</v>
      </c>
      <c r="D38" s="242"/>
      <c r="E38" s="243"/>
      <c r="F38" s="244"/>
      <c r="G38" s="245"/>
      <c r="H38" s="159"/>
      <c r="I38" s="159"/>
      <c r="J38" s="159"/>
      <c r="K38" s="159"/>
      <c r="L38" s="159"/>
      <c r="M38" s="159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166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3" t="str">
        <f>C38</f>
        <v>- betonová zámková dlažba, obdélník 200x100 mm, tl. 60 mm, barva přírodní, šedá</v>
      </c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1"/>
      <c r="C39" s="241" t="s">
        <v>192</v>
      </c>
      <c r="D39" s="242"/>
      <c r="E39" s="243"/>
      <c r="F39" s="244"/>
      <c r="G39" s="245"/>
      <c r="H39" s="159"/>
      <c r="I39" s="159"/>
      <c r="J39" s="159"/>
      <c r="K39" s="159"/>
      <c r="L39" s="159"/>
      <c r="M39" s="159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166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3" t="str">
        <f>C39</f>
        <v>- kladecí vrstva, drcené kamenivo - frakce 4-8, tl. 30 mm</v>
      </c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241" t="s">
        <v>193</v>
      </c>
      <c r="D40" s="242"/>
      <c r="E40" s="243"/>
      <c r="F40" s="244"/>
      <c r="G40" s="245"/>
      <c r="H40" s="159"/>
      <c r="I40" s="159"/>
      <c r="J40" s="159"/>
      <c r="K40" s="159"/>
      <c r="L40" s="159"/>
      <c r="M40" s="159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166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3" t="str">
        <f>C40</f>
        <v>- podkladní vrstva, drcené kamenivo - frakce 16-32m tl. 150 mm</v>
      </c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241" t="s">
        <v>194</v>
      </c>
      <c r="D41" s="242"/>
      <c r="E41" s="243"/>
      <c r="F41" s="244"/>
      <c r="G41" s="245"/>
      <c r="H41" s="159"/>
      <c r="I41" s="159"/>
      <c r="J41" s="159"/>
      <c r="K41" s="159"/>
      <c r="L41" s="159"/>
      <c r="M41" s="159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166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3" t="str">
        <f>C41</f>
        <v>- zemina hutněná na min. 25 MPa</v>
      </c>
      <c r="BB41" s="140"/>
      <c r="BC41" s="140"/>
      <c r="BD41" s="140"/>
      <c r="BE41" s="140"/>
      <c r="BF41" s="140"/>
      <c r="BG41" s="140"/>
      <c r="BH41" s="140"/>
    </row>
    <row r="42" spans="1:60" ht="33.75" outlineLevel="1" x14ac:dyDescent="0.2">
      <c r="A42" s="141"/>
      <c r="B42" s="141"/>
      <c r="C42" s="180" t="s">
        <v>195</v>
      </c>
      <c r="D42" s="150"/>
      <c r="E42" s="155">
        <v>95.394000000000005</v>
      </c>
      <c r="F42" s="159"/>
      <c r="G42" s="159"/>
      <c r="H42" s="159"/>
      <c r="I42" s="159"/>
      <c r="J42" s="159"/>
      <c r="K42" s="159"/>
      <c r="L42" s="159"/>
      <c r="M42" s="159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157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x14ac:dyDescent="0.2">
      <c r="A43" s="142" t="s">
        <v>144</v>
      </c>
      <c r="B43" s="142" t="s">
        <v>69</v>
      </c>
      <c r="C43" s="181" t="s">
        <v>70</v>
      </c>
      <c r="D43" s="151"/>
      <c r="E43" s="156"/>
      <c r="F43" s="160"/>
      <c r="G43" s="160">
        <f>SUMIF(AE44:AE46,"&lt;&gt;NOR",G44:G46)</f>
        <v>0</v>
      </c>
      <c r="H43" s="160"/>
      <c r="I43" s="160">
        <f>SUM(I44:I46)</f>
        <v>0</v>
      </c>
      <c r="J43" s="160"/>
      <c r="K43" s="160">
        <f>SUM(K44:K46)</f>
        <v>0</v>
      </c>
      <c r="L43" s="160"/>
      <c r="M43" s="160">
        <f>SUM(M44:M46)</f>
        <v>0</v>
      </c>
      <c r="N43" s="151"/>
      <c r="O43" s="151">
        <f>SUM(O44:O46)</f>
        <v>1.5302</v>
      </c>
      <c r="P43" s="151"/>
      <c r="Q43" s="151">
        <f>SUM(Q44:Q46)</f>
        <v>0</v>
      </c>
      <c r="R43" s="151"/>
      <c r="S43" s="151"/>
      <c r="T43" s="152"/>
      <c r="U43" s="151">
        <f>SUM(U44:U46)</f>
        <v>20.99</v>
      </c>
      <c r="AE43" t="s">
        <v>145</v>
      </c>
    </row>
    <row r="44" spans="1:60" outlineLevel="1" x14ac:dyDescent="0.2">
      <c r="A44" s="141">
        <v>14</v>
      </c>
      <c r="B44" s="141" t="s">
        <v>196</v>
      </c>
      <c r="C44" s="179" t="s">
        <v>197</v>
      </c>
      <c r="D44" s="148" t="s">
        <v>152</v>
      </c>
      <c r="E44" s="154">
        <v>43.72</v>
      </c>
      <c r="F44" s="158"/>
      <c r="G44" s="159">
        <f>ROUND(E44*F44,2)</f>
        <v>0</v>
      </c>
      <c r="H44" s="158"/>
      <c r="I44" s="159">
        <f>ROUND(E44*H44,2)</f>
        <v>0</v>
      </c>
      <c r="J44" s="158"/>
      <c r="K44" s="159">
        <f>ROUND(E44*J44,2)</f>
        <v>0</v>
      </c>
      <c r="L44" s="159">
        <v>21</v>
      </c>
      <c r="M44" s="159">
        <f>G44*(1+L44/100)</f>
        <v>0</v>
      </c>
      <c r="N44" s="148">
        <v>3.5000000000000003E-2</v>
      </c>
      <c r="O44" s="148">
        <f>ROUND(E44*N44,5)</f>
        <v>1.5302</v>
      </c>
      <c r="P44" s="148">
        <v>0</v>
      </c>
      <c r="Q44" s="148">
        <f>ROUND(E44*P44,5)</f>
        <v>0</v>
      </c>
      <c r="R44" s="148"/>
      <c r="S44" s="148"/>
      <c r="T44" s="149">
        <v>0.48</v>
      </c>
      <c r="U44" s="148">
        <f>ROUND(E44*T44,2)</f>
        <v>20.99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160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241" t="s">
        <v>198</v>
      </c>
      <c r="D45" s="242"/>
      <c r="E45" s="243"/>
      <c r="F45" s="244"/>
      <c r="G45" s="245"/>
      <c r="H45" s="159"/>
      <c r="I45" s="159"/>
      <c r="J45" s="159"/>
      <c r="K45" s="159"/>
      <c r="L45" s="159"/>
      <c r="M45" s="159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166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3" t="str">
        <f>C45</f>
        <v>povrchová úprava zdiva pod úrovní terénu před instalací KZS</v>
      </c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80" t="s">
        <v>199</v>
      </c>
      <c r="D46" s="150"/>
      <c r="E46" s="155">
        <v>43.72</v>
      </c>
      <c r="F46" s="159"/>
      <c r="G46" s="159"/>
      <c r="H46" s="159"/>
      <c r="I46" s="159"/>
      <c r="J46" s="159"/>
      <c r="K46" s="159"/>
      <c r="L46" s="159"/>
      <c r="M46" s="159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157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">
      <c r="A47" s="142" t="s">
        <v>144</v>
      </c>
      <c r="B47" s="142" t="s">
        <v>71</v>
      </c>
      <c r="C47" s="181" t="s">
        <v>72</v>
      </c>
      <c r="D47" s="151"/>
      <c r="E47" s="156"/>
      <c r="F47" s="160"/>
      <c r="G47" s="160">
        <f>SUMIF(AE48:AE51,"&lt;&gt;NOR",G48:G51)</f>
        <v>0</v>
      </c>
      <c r="H47" s="160"/>
      <c r="I47" s="160">
        <f>SUM(I48:I51)</f>
        <v>0</v>
      </c>
      <c r="J47" s="160"/>
      <c r="K47" s="160">
        <f>SUM(K48:K51)</f>
        <v>0</v>
      </c>
      <c r="L47" s="160"/>
      <c r="M47" s="160">
        <f>SUM(M48:M51)</f>
        <v>0</v>
      </c>
      <c r="N47" s="151"/>
      <c r="O47" s="151">
        <f>SUM(O48:O51)</f>
        <v>2.09205</v>
      </c>
      <c r="P47" s="151"/>
      <c r="Q47" s="151">
        <f>SUM(Q48:Q51)</f>
        <v>0</v>
      </c>
      <c r="R47" s="151"/>
      <c r="S47" s="151"/>
      <c r="T47" s="152"/>
      <c r="U47" s="151">
        <f>SUM(U48:U51)</f>
        <v>100.61</v>
      </c>
      <c r="AE47" t="s">
        <v>145</v>
      </c>
    </row>
    <row r="48" spans="1:60" ht="22.5" outlineLevel="1" x14ac:dyDescent="0.2">
      <c r="A48" s="141">
        <v>15</v>
      </c>
      <c r="B48" s="141" t="s">
        <v>200</v>
      </c>
      <c r="C48" s="179" t="s">
        <v>201</v>
      </c>
      <c r="D48" s="148" t="s">
        <v>152</v>
      </c>
      <c r="E48" s="154">
        <v>45</v>
      </c>
      <c r="F48" s="158"/>
      <c r="G48" s="159">
        <f>ROUND(E48*F48,2)</f>
        <v>0</v>
      </c>
      <c r="H48" s="158"/>
      <c r="I48" s="159">
        <f>ROUND(E48*H48,2)</f>
        <v>0</v>
      </c>
      <c r="J48" s="158"/>
      <c r="K48" s="159">
        <f>ROUND(E48*J48,2)</f>
        <v>0</v>
      </c>
      <c r="L48" s="159">
        <v>21</v>
      </c>
      <c r="M48" s="159">
        <f>G48*(1+L48/100)</f>
        <v>0</v>
      </c>
      <c r="N48" s="148">
        <v>3.8289999999999998E-2</v>
      </c>
      <c r="O48" s="148">
        <f>ROUND(E48*N48,5)</f>
        <v>1.72305</v>
      </c>
      <c r="P48" s="148">
        <v>0</v>
      </c>
      <c r="Q48" s="148">
        <f>ROUND(E48*P48,5)</f>
        <v>0</v>
      </c>
      <c r="R48" s="148"/>
      <c r="S48" s="148"/>
      <c r="T48" s="149">
        <v>1.8764099999999999</v>
      </c>
      <c r="U48" s="148">
        <f>ROUND(E48*T48,2)</f>
        <v>84.44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160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180" t="s">
        <v>202</v>
      </c>
      <c r="D49" s="150"/>
      <c r="E49" s="155">
        <v>45</v>
      </c>
      <c r="F49" s="159"/>
      <c r="G49" s="159"/>
      <c r="H49" s="159"/>
      <c r="I49" s="159"/>
      <c r="J49" s="159"/>
      <c r="K49" s="159"/>
      <c r="L49" s="159"/>
      <c r="M49" s="159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157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2.5" outlineLevel="1" x14ac:dyDescent="0.2">
      <c r="A50" s="141">
        <v>16</v>
      </c>
      <c r="B50" s="141" t="s">
        <v>203</v>
      </c>
      <c r="C50" s="179" t="s">
        <v>204</v>
      </c>
      <c r="D50" s="148" t="s">
        <v>152</v>
      </c>
      <c r="E50" s="154">
        <v>10.23</v>
      </c>
      <c r="F50" s="158"/>
      <c r="G50" s="159">
        <f>ROUND(E50*F50,2)</f>
        <v>0</v>
      </c>
      <c r="H50" s="158"/>
      <c r="I50" s="159">
        <f>ROUND(E50*H50,2)</f>
        <v>0</v>
      </c>
      <c r="J50" s="158"/>
      <c r="K50" s="159">
        <f>ROUND(E50*J50,2)</f>
        <v>0</v>
      </c>
      <c r="L50" s="159">
        <v>21</v>
      </c>
      <c r="M50" s="159">
        <f>G50*(1+L50/100)</f>
        <v>0</v>
      </c>
      <c r="N50" s="148">
        <v>3.6069999999999998E-2</v>
      </c>
      <c r="O50" s="148">
        <f>ROUND(E50*N50,5)</f>
        <v>0.36899999999999999</v>
      </c>
      <c r="P50" s="148">
        <v>0</v>
      </c>
      <c r="Q50" s="148">
        <f>ROUND(E50*P50,5)</f>
        <v>0</v>
      </c>
      <c r="R50" s="148"/>
      <c r="S50" s="148"/>
      <c r="T50" s="149">
        <v>1.58036</v>
      </c>
      <c r="U50" s="148">
        <f>ROUND(E50*T50,2)</f>
        <v>16.170000000000002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160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180" t="s">
        <v>205</v>
      </c>
      <c r="D51" s="150"/>
      <c r="E51" s="155">
        <v>10.23</v>
      </c>
      <c r="F51" s="159"/>
      <c r="G51" s="159"/>
      <c r="H51" s="159"/>
      <c r="I51" s="159"/>
      <c r="J51" s="159"/>
      <c r="K51" s="159"/>
      <c r="L51" s="159"/>
      <c r="M51" s="159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157</v>
      </c>
      <c r="AF51" s="140">
        <v>0</v>
      </c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x14ac:dyDescent="0.2">
      <c r="A52" s="142" t="s">
        <v>144</v>
      </c>
      <c r="B52" s="142" t="s">
        <v>73</v>
      </c>
      <c r="C52" s="181" t="s">
        <v>74</v>
      </c>
      <c r="D52" s="151"/>
      <c r="E52" s="156"/>
      <c r="F52" s="160"/>
      <c r="G52" s="160">
        <f>SUMIF(AE53:AE132,"&lt;&gt;NOR",G53:G132)</f>
        <v>0</v>
      </c>
      <c r="H52" s="160"/>
      <c r="I52" s="160">
        <f>SUM(I53:I132)</f>
        <v>0</v>
      </c>
      <c r="J52" s="160"/>
      <c r="K52" s="160">
        <f>SUM(K53:K132)</f>
        <v>0</v>
      </c>
      <c r="L52" s="160"/>
      <c r="M52" s="160">
        <f>SUM(M53:M132)</f>
        <v>0</v>
      </c>
      <c r="N52" s="151"/>
      <c r="O52" s="151">
        <f>SUM(O53:O132)</f>
        <v>22.217510000000001</v>
      </c>
      <c r="P52" s="151"/>
      <c r="Q52" s="151">
        <f>SUM(Q53:Q132)</f>
        <v>0</v>
      </c>
      <c r="R52" s="151"/>
      <c r="S52" s="151"/>
      <c r="T52" s="152"/>
      <c r="U52" s="151">
        <f>SUM(U53:U132)</f>
        <v>928.04</v>
      </c>
      <c r="AE52" t="s">
        <v>145</v>
      </c>
    </row>
    <row r="53" spans="1:60" outlineLevel="1" x14ac:dyDescent="0.2">
      <c r="A53" s="141">
        <v>17</v>
      </c>
      <c r="B53" s="141" t="s">
        <v>206</v>
      </c>
      <c r="C53" s="179" t="s">
        <v>207</v>
      </c>
      <c r="D53" s="148" t="s">
        <v>152</v>
      </c>
      <c r="E53" s="154">
        <v>445.9</v>
      </c>
      <c r="F53" s="158"/>
      <c r="G53" s="159">
        <f>ROUND(E53*F53,2)</f>
        <v>0</v>
      </c>
      <c r="H53" s="158"/>
      <c r="I53" s="159">
        <f>ROUND(E53*H53,2)</f>
        <v>0</v>
      </c>
      <c r="J53" s="158"/>
      <c r="K53" s="159">
        <f>ROUND(E53*J53,2)</f>
        <v>0</v>
      </c>
      <c r="L53" s="159">
        <v>21</v>
      </c>
      <c r="M53" s="159">
        <f>G53*(1+L53/100)</f>
        <v>0</v>
      </c>
      <c r="N53" s="148">
        <v>2.0000000000000002E-5</v>
      </c>
      <c r="O53" s="148">
        <f>ROUND(E53*N53,5)</f>
        <v>8.9200000000000008E-3</v>
      </c>
      <c r="P53" s="148">
        <v>0</v>
      </c>
      <c r="Q53" s="148">
        <f>ROUND(E53*P53,5)</f>
        <v>0</v>
      </c>
      <c r="R53" s="148"/>
      <c r="S53" s="148"/>
      <c r="T53" s="149">
        <v>0.18</v>
      </c>
      <c r="U53" s="148">
        <f>ROUND(E53*T53,2)</f>
        <v>80.260000000000005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160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80" t="s">
        <v>208</v>
      </c>
      <c r="D54" s="150"/>
      <c r="E54" s="155">
        <v>160.30000000000001</v>
      </c>
      <c r="F54" s="159"/>
      <c r="G54" s="159"/>
      <c r="H54" s="159"/>
      <c r="I54" s="159"/>
      <c r="J54" s="159"/>
      <c r="K54" s="159"/>
      <c r="L54" s="159"/>
      <c r="M54" s="159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157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1"/>
      <c r="C55" s="180" t="s">
        <v>209</v>
      </c>
      <c r="D55" s="150"/>
      <c r="E55" s="155">
        <v>170.6</v>
      </c>
      <c r="F55" s="159"/>
      <c r="G55" s="159"/>
      <c r="H55" s="159"/>
      <c r="I55" s="159"/>
      <c r="J55" s="159"/>
      <c r="K55" s="159"/>
      <c r="L55" s="159"/>
      <c r="M55" s="159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157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180" t="s">
        <v>210</v>
      </c>
      <c r="D56" s="150"/>
      <c r="E56" s="155">
        <v>43</v>
      </c>
      <c r="F56" s="159"/>
      <c r="G56" s="159"/>
      <c r="H56" s="159"/>
      <c r="I56" s="159"/>
      <c r="J56" s="159"/>
      <c r="K56" s="159"/>
      <c r="L56" s="159"/>
      <c r="M56" s="159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157</v>
      </c>
      <c r="AF56" s="140">
        <v>0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80" t="s">
        <v>211</v>
      </c>
      <c r="D57" s="150"/>
      <c r="E57" s="155">
        <v>35.200000000000003</v>
      </c>
      <c r="F57" s="159"/>
      <c r="G57" s="159"/>
      <c r="H57" s="159"/>
      <c r="I57" s="159"/>
      <c r="J57" s="159"/>
      <c r="K57" s="159"/>
      <c r="L57" s="159"/>
      <c r="M57" s="159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157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80" t="s">
        <v>212</v>
      </c>
      <c r="D58" s="150"/>
      <c r="E58" s="155">
        <v>36.799999999999997</v>
      </c>
      <c r="F58" s="159"/>
      <c r="G58" s="159"/>
      <c r="H58" s="159"/>
      <c r="I58" s="159"/>
      <c r="J58" s="159"/>
      <c r="K58" s="159"/>
      <c r="L58" s="159"/>
      <c r="M58" s="159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157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18</v>
      </c>
      <c r="B59" s="141" t="s">
        <v>213</v>
      </c>
      <c r="C59" s="179" t="s">
        <v>214</v>
      </c>
      <c r="D59" s="148" t="s">
        <v>152</v>
      </c>
      <c r="E59" s="154">
        <v>93.183999999999997</v>
      </c>
      <c r="F59" s="158"/>
      <c r="G59" s="159">
        <f>ROUND(E59*F59,2)</f>
        <v>0</v>
      </c>
      <c r="H59" s="158"/>
      <c r="I59" s="159">
        <f>ROUND(E59*H59,2)</f>
        <v>0</v>
      </c>
      <c r="J59" s="158"/>
      <c r="K59" s="159">
        <f>ROUND(E59*J59,2)</f>
        <v>0</v>
      </c>
      <c r="L59" s="159">
        <v>21</v>
      </c>
      <c r="M59" s="159">
        <f>G59*(1+L59/100)</f>
        <v>0</v>
      </c>
      <c r="N59" s="148">
        <v>4.0000000000000003E-5</v>
      </c>
      <c r="O59" s="148">
        <f>ROUND(E59*N59,5)</f>
        <v>3.7299999999999998E-3</v>
      </c>
      <c r="P59" s="148">
        <v>0</v>
      </c>
      <c r="Q59" s="148">
        <f>ROUND(E59*P59,5)</f>
        <v>0</v>
      </c>
      <c r="R59" s="148"/>
      <c r="S59" s="148"/>
      <c r="T59" s="149">
        <v>7.8E-2</v>
      </c>
      <c r="U59" s="148">
        <f>ROUND(E59*T59,2)</f>
        <v>7.27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160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1"/>
      <c r="C60" s="180" t="s">
        <v>215</v>
      </c>
      <c r="D60" s="150"/>
      <c r="E60" s="155">
        <v>93.183999999999997</v>
      </c>
      <c r="F60" s="159"/>
      <c r="G60" s="159"/>
      <c r="H60" s="159"/>
      <c r="I60" s="159"/>
      <c r="J60" s="159"/>
      <c r="K60" s="159"/>
      <c r="L60" s="159"/>
      <c r="M60" s="159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157</v>
      </c>
      <c r="AF60" s="140">
        <v>0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>
        <v>19</v>
      </c>
      <c r="B61" s="141" t="s">
        <v>216</v>
      </c>
      <c r="C61" s="179" t="s">
        <v>217</v>
      </c>
      <c r="D61" s="148" t="s">
        <v>152</v>
      </c>
      <c r="E61" s="154">
        <v>445.9</v>
      </c>
      <c r="F61" s="158"/>
      <c r="G61" s="159">
        <f>ROUND(E61*F61,2)</f>
        <v>0</v>
      </c>
      <c r="H61" s="158"/>
      <c r="I61" s="159">
        <f>ROUND(E61*H61,2)</f>
        <v>0</v>
      </c>
      <c r="J61" s="158"/>
      <c r="K61" s="159">
        <f>ROUND(E61*J61,2)</f>
        <v>0</v>
      </c>
      <c r="L61" s="159">
        <v>21</v>
      </c>
      <c r="M61" s="159">
        <f>G61*(1+L61/100)</f>
        <v>0</v>
      </c>
      <c r="N61" s="148">
        <v>1.865E-2</v>
      </c>
      <c r="O61" s="148">
        <f>ROUND(E61*N61,5)</f>
        <v>8.3160399999999992</v>
      </c>
      <c r="P61" s="148">
        <v>0</v>
      </c>
      <c r="Q61" s="148">
        <f>ROUND(E61*P61,5)</f>
        <v>0</v>
      </c>
      <c r="R61" s="148"/>
      <c r="S61" s="148"/>
      <c r="T61" s="149">
        <v>0.23425000000000001</v>
      </c>
      <c r="U61" s="148">
        <f>ROUND(E61*T61,2)</f>
        <v>104.45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160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180" t="s">
        <v>208</v>
      </c>
      <c r="D62" s="150"/>
      <c r="E62" s="155">
        <v>160.30000000000001</v>
      </c>
      <c r="F62" s="159"/>
      <c r="G62" s="159"/>
      <c r="H62" s="159"/>
      <c r="I62" s="159"/>
      <c r="J62" s="159"/>
      <c r="K62" s="159"/>
      <c r="L62" s="159"/>
      <c r="M62" s="159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157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/>
      <c r="B63" s="141"/>
      <c r="C63" s="180" t="s">
        <v>209</v>
      </c>
      <c r="D63" s="150"/>
      <c r="E63" s="155">
        <v>170.6</v>
      </c>
      <c r="F63" s="159"/>
      <c r="G63" s="159"/>
      <c r="H63" s="159"/>
      <c r="I63" s="159"/>
      <c r="J63" s="159"/>
      <c r="K63" s="159"/>
      <c r="L63" s="159"/>
      <c r="M63" s="159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157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1"/>
      <c r="C64" s="180" t="s">
        <v>210</v>
      </c>
      <c r="D64" s="150"/>
      <c r="E64" s="155">
        <v>43</v>
      </c>
      <c r="F64" s="159"/>
      <c r="G64" s="159"/>
      <c r="H64" s="159"/>
      <c r="I64" s="159"/>
      <c r="J64" s="159"/>
      <c r="K64" s="159"/>
      <c r="L64" s="159"/>
      <c r="M64" s="159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157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1"/>
      <c r="C65" s="180" t="s">
        <v>211</v>
      </c>
      <c r="D65" s="150"/>
      <c r="E65" s="155">
        <v>35.200000000000003</v>
      </c>
      <c r="F65" s="159"/>
      <c r="G65" s="159"/>
      <c r="H65" s="159"/>
      <c r="I65" s="159"/>
      <c r="J65" s="159"/>
      <c r="K65" s="159"/>
      <c r="L65" s="159"/>
      <c r="M65" s="159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157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1"/>
      <c r="C66" s="180" t="s">
        <v>212</v>
      </c>
      <c r="D66" s="150"/>
      <c r="E66" s="155">
        <v>36.799999999999997</v>
      </c>
      <c r="F66" s="159"/>
      <c r="G66" s="159"/>
      <c r="H66" s="159"/>
      <c r="I66" s="159"/>
      <c r="J66" s="159"/>
      <c r="K66" s="159"/>
      <c r="L66" s="159"/>
      <c r="M66" s="159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157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>
        <v>20</v>
      </c>
      <c r="B67" s="141" t="s">
        <v>218</v>
      </c>
      <c r="C67" s="179" t="s">
        <v>219</v>
      </c>
      <c r="D67" s="148" t="s">
        <v>152</v>
      </c>
      <c r="E67" s="154">
        <v>264.74599999999998</v>
      </c>
      <c r="F67" s="158"/>
      <c r="G67" s="159">
        <f>ROUND(E67*F67,2)</f>
        <v>0</v>
      </c>
      <c r="H67" s="158"/>
      <c r="I67" s="159">
        <f>ROUND(E67*H67,2)</f>
        <v>0</v>
      </c>
      <c r="J67" s="158"/>
      <c r="K67" s="159">
        <f>ROUND(E67*J67,2)</f>
        <v>0</v>
      </c>
      <c r="L67" s="159">
        <v>21</v>
      </c>
      <c r="M67" s="159">
        <f>G67*(1+L67/100)</f>
        <v>0</v>
      </c>
      <c r="N67" s="148">
        <v>3.8210000000000001E-2</v>
      </c>
      <c r="O67" s="148">
        <f>ROUND(E67*N67,5)</f>
        <v>10.11594</v>
      </c>
      <c r="P67" s="148">
        <v>0</v>
      </c>
      <c r="Q67" s="148">
        <f>ROUND(E67*P67,5)</f>
        <v>0</v>
      </c>
      <c r="R67" s="148"/>
      <c r="S67" s="148"/>
      <c r="T67" s="149">
        <v>1.4157999999999999</v>
      </c>
      <c r="U67" s="148">
        <f>ROUND(E67*T67,2)</f>
        <v>374.83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160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1"/>
      <c r="C68" s="241" t="s">
        <v>220</v>
      </c>
      <c r="D68" s="242"/>
      <c r="E68" s="243"/>
      <c r="F68" s="244"/>
      <c r="G68" s="245"/>
      <c r="H68" s="159"/>
      <c r="I68" s="159"/>
      <c r="J68" s="159"/>
      <c r="K68" s="159"/>
      <c r="L68" s="159"/>
      <c r="M68" s="159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166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3" t="str">
        <f t="shared" ref="BA68:BA74" si="0">C68</f>
        <v>Skladba S01</v>
      </c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241" t="s">
        <v>221</v>
      </c>
      <c r="D69" s="242"/>
      <c r="E69" s="243"/>
      <c r="F69" s="244"/>
      <c r="G69" s="245"/>
      <c r="H69" s="159"/>
      <c r="I69" s="159"/>
      <c r="J69" s="159"/>
      <c r="K69" s="159"/>
      <c r="L69" s="159"/>
      <c r="M69" s="159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166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3" t="str">
        <f t="shared" si="0"/>
        <v>- penetrační nátěr</v>
      </c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241" t="s">
        <v>222</v>
      </c>
      <c r="D70" s="242"/>
      <c r="E70" s="243"/>
      <c r="F70" s="244"/>
      <c r="G70" s="245"/>
      <c r="H70" s="159"/>
      <c r="I70" s="159"/>
      <c r="J70" s="159"/>
      <c r="K70" s="159"/>
      <c r="L70" s="159"/>
      <c r="M70" s="159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166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3" t="str">
        <f t="shared" si="0"/>
        <v>- jednosložková lepicí a stěrková hmota na bázi cementu</v>
      </c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241" t="s">
        <v>223</v>
      </c>
      <c r="D71" s="242"/>
      <c r="E71" s="243"/>
      <c r="F71" s="244"/>
      <c r="G71" s="245"/>
      <c r="H71" s="159"/>
      <c r="I71" s="159"/>
      <c r="J71" s="159"/>
      <c r="K71" s="159"/>
      <c r="L71" s="159"/>
      <c r="M71" s="159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166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3" t="str">
        <f t="shared" si="0"/>
        <v>- desky z minerální / kamenné vlny, tl. = 200 mm, 0,034 W/mK</v>
      </c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/>
      <c r="B72" s="141"/>
      <c r="C72" s="241" t="s">
        <v>224</v>
      </c>
      <c r="D72" s="242"/>
      <c r="E72" s="243"/>
      <c r="F72" s="244"/>
      <c r="G72" s="245"/>
      <c r="H72" s="159"/>
      <c r="I72" s="159"/>
      <c r="J72" s="159"/>
      <c r="K72" s="159"/>
      <c r="L72" s="159"/>
      <c r="M72" s="159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166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3" t="str">
        <f t="shared" si="0"/>
        <v>- jednosložková lepicí a stěrková hmota na bázi cementu s výztužnou vrstvou ze skleněné síťoviny</v>
      </c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/>
      <c r="B73" s="141"/>
      <c r="C73" s="241" t="s">
        <v>221</v>
      </c>
      <c r="D73" s="242"/>
      <c r="E73" s="243"/>
      <c r="F73" s="244"/>
      <c r="G73" s="245"/>
      <c r="H73" s="159"/>
      <c r="I73" s="159"/>
      <c r="J73" s="159"/>
      <c r="K73" s="159"/>
      <c r="L73" s="159"/>
      <c r="M73" s="159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166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3" t="str">
        <f t="shared" si="0"/>
        <v>- penetrační nátěr</v>
      </c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241" t="s">
        <v>225</v>
      </c>
      <c r="D74" s="242"/>
      <c r="E74" s="243"/>
      <c r="F74" s="244"/>
      <c r="G74" s="245"/>
      <c r="H74" s="159"/>
      <c r="I74" s="159"/>
      <c r="J74" s="159"/>
      <c r="K74" s="159"/>
      <c r="L74" s="159"/>
      <c r="M74" s="159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166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3" t="str">
        <f t="shared" si="0"/>
        <v>- dekorativní tenkovrstvá silikonová omítka se zatíranou strukturou, velikost zrna 2,0 mm</v>
      </c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/>
      <c r="B75" s="141"/>
      <c r="C75" s="182" t="s">
        <v>226</v>
      </c>
      <c r="D75" s="153"/>
      <c r="E75" s="157"/>
      <c r="F75" s="161"/>
      <c r="G75" s="161"/>
      <c r="H75" s="159"/>
      <c r="I75" s="159"/>
      <c r="J75" s="159"/>
      <c r="K75" s="159"/>
      <c r="L75" s="159"/>
      <c r="M75" s="159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166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241" t="s">
        <v>227</v>
      </c>
      <c r="D76" s="242"/>
      <c r="E76" s="243"/>
      <c r="F76" s="244"/>
      <c r="G76" s="245"/>
      <c r="H76" s="159"/>
      <c r="I76" s="159"/>
      <c r="J76" s="159"/>
      <c r="K76" s="159"/>
      <c r="L76" s="159"/>
      <c r="M76" s="159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166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3" t="str">
        <f>C76</f>
        <v>kalkulovat včetně zákládacích, rohových a APU lišt a 6 ks/m2 talířových hmoždinek</v>
      </c>
      <c r="BB76" s="140"/>
      <c r="BC76" s="140"/>
      <c r="BD76" s="140"/>
      <c r="BE76" s="140"/>
      <c r="BF76" s="140"/>
      <c r="BG76" s="140"/>
      <c r="BH76" s="140"/>
    </row>
    <row r="77" spans="1:60" ht="22.5" outlineLevel="1" x14ac:dyDescent="0.2">
      <c r="A77" s="141"/>
      <c r="B77" s="141"/>
      <c r="C77" s="180" t="s">
        <v>228</v>
      </c>
      <c r="D77" s="150"/>
      <c r="E77" s="155">
        <v>264.74599999999998</v>
      </c>
      <c r="F77" s="159"/>
      <c r="G77" s="159"/>
      <c r="H77" s="159"/>
      <c r="I77" s="159"/>
      <c r="J77" s="159"/>
      <c r="K77" s="159"/>
      <c r="L77" s="159"/>
      <c r="M77" s="159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157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>
        <v>21</v>
      </c>
      <c r="B78" s="141" t="s">
        <v>229</v>
      </c>
      <c r="C78" s="179" t="s">
        <v>230</v>
      </c>
      <c r="D78" s="148" t="s">
        <v>152</v>
      </c>
      <c r="E78" s="154">
        <v>77.328999999999994</v>
      </c>
      <c r="F78" s="158"/>
      <c r="G78" s="159">
        <f>ROUND(E78*F78,2)</f>
        <v>0</v>
      </c>
      <c r="H78" s="158"/>
      <c r="I78" s="159">
        <f>ROUND(E78*H78,2)</f>
        <v>0</v>
      </c>
      <c r="J78" s="158"/>
      <c r="K78" s="159">
        <f>ROUND(E78*J78,2)</f>
        <v>0</v>
      </c>
      <c r="L78" s="159">
        <v>21</v>
      </c>
      <c r="M78" s="159">
        <f>G78*(1+L78/100)</f>
        <v>0</v>
      </c>
      <c r="N78" s="148">
        <v>2.2270000000000002E-2</v>
      </c>
      <c r="O78" s="148">
        <f>ROUND(E78*N78,5)</f>
        <v>1.7221200000000001</v>
      </c>
      <c r="P78" s="148">
        <v>0</v>
      </c>
      <c r="Q78" s="148">
        <f>ROUND(E78*P78,5)</f>
        <v>0</v>
      </c>
      <c r="R78" s="148"/>
      <c r="S78" s="148"/>
      <c r="T78" s="149">
        <v>3.0419999999999998</v>
      </c>
      <c r="U78" s="148">
        <f>ROUND(E78*T78,2)</f>
        <v>235.23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160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241" t="s">
        <v>221</v>
      </c>
      <c r="D79" s="242"/>
      <c r="E79" s="243"/>
      <c r="F79" s="244"/>
      <c r="G79" s="245"/>
      <c r="H79" s="159"/>
      <c r="I79" s="159"/>
      <c r="J79" s="159"/>
      <c r="K79" s="159"/>
      <c r="L79" s="159"/>
      <c r="M79" s="159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166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3" t="str">
        <f t="shared" ref="BA79:BA84" si="1">C79</f>
        <v>- penetrační nátěr</v>
      </c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241" t="s">
        <v>222</v>
      </c>
      <c r="D80" s="242"/>
      <c r="E80" s="243"/>
      <c r="F80" s="244"/>
      <c r="G80" s="245"/>
      <c r="H80" s="159"/>
      <c r="I80" s="159"/>
      <c r="J80" s="159"/>
      <c r="K80" s="159"/>
      <c r="L80" s="159"/>
      <c r="M80" s="159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166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3" t="str">
        <f t="shared" si="1"/>
        <v>- jednosložková lepicí a stěrková hmota na bázi cementu</v>
      </c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241" t="s">
        <v>231</v>
      </c>
      <c r="D81" s="242"/>
      <c r="E81" s="243"/>
      <c r="F81" s="244"/>
      <c r="G81" s="245"/>
      <c r="H81" s="159"/>
      <c r="I81" s="159"/>
      <c r="J81" s="159"/>
      <c r="K81" s="159"/>
      <c r="L81" s="159"/>
      <c r="M81" s="159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166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3" t="str">
        <f t="shared" si="1"/>
        <v>- desky z minerální / kamenné vlny, tl. = 40 mm, 0,034 W/mK</v>
      </c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1"/>
      <c r="C82" s="241" t="s">
        <v>224</v>
      </c>
      <c r="D82" s="242"/>
      <c r="E82" s="243"/>
      <c r="F82" s="244"/>
      <c r="G82" s="245"/>
      <c r="H82" s="159"/>
      <c r="I82" s="159"/>
      <c r="J82" s="159"/>
      <c r="K82" s="159"/>
      <c r="L82" s="159"/>
      <c r="M82" s="159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166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3" t="str">
        <f t="shared" si="1"/>
        <v>- jednosložková lepicí a stěrková hmota na bázi cementu s výztužnou vrstvou ze skleněné síťoviny</v>
      </c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241" t="s">
        <v>221</v>
      </c>
      <c r="D83" s="242"/>
      <c r="E83" s="243"/>
      <c r="F83" s="244"/>
      <c r="G83" s="245"/>
      <c r="H83" s="159"/>
      <c r="I83" s="159"/>
      <c r="J83" s="159"/>
      <c r="K83" s="159"/>
      <c r="L83" s="159"/>
      <c r="M83" s="159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166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 t="shared" si="1"/>
        <v>- penetrační nátěr</v>
      </c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/>
      <c r="B84" s="141"/>
      <c r="C84" s="241" t="s">
        <v>225</v>
      </c>
      <c r="D84" s="242"/>
      <c r="E84" s="243"/>
      <c r="F84" s="244"/>
      <c r="G84" s="245"/>
      <c r="H84" s="159"/>
      <c r="I84" s="159"/>
      <c r="J84" s="159"/>
      <c r="K84" s="159"/>
      <c r="L84" s="159"/>
      <c r="M84" s="159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166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3" t="str">
        <f t="shared" si="1"/>
        <v>- dekorativní tenkovrstvá silikonová omítka se zatíranou strukturou, velikost zrna 2,0 mm</v>
      </c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/>
      <c r="B85" s="141"/>
      <c r="C85" s="182" t="s">
        <v>226</v>
      </c>
      <c r="D85" s="153"/>
      <c r="E85" s="157"/>
      <c r="F85" s="161"/>
      <c r="G85" s="161"/>
      <c r="H85" s="159"/>
      <c r="I85" s="159"/>
      <c r="J85" s="159"/>
      <c r="K85" s="159"/>
      <c r="L85" s="159"/>
      <c r="M85" s="159"/>
      <c r="N85" s="148"/>
      <c r="O85" s="148"/>
      <c r="P85" s="148"/>
      <c r="Q85" s="148"/>
      <c r="R85" s="148"/>
      <c r="S85" s="148"/>
      <c r="T85" s="149"/>
      <c r="U85" s="148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166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241" t="s">
        <v>232</v>
      </c>
      <c r="D86" s="242"/>
      <c r="E86" s="243"/>
      <c r="F86" s="244"/>
      <c r="G86" s="245"/>
      <c r="H86" s="159"/>
      <c r="I86" s="159"/>
      <c r="J86" s="159"/>
      <c r="K86" s="159"/>
      <c r="L86" s="159"/>
      <c r="M86" s="159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166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>C86</f>
        <v>kalkulovat včetně lišt s okapnicí, rohových a APU lišt a 6 ks/m2 talířových hmoždinek</v>
      </c>
      <c r="BB86" s="140"/>
      <c r="BC86" s="140"/>
      <c r="BD86" s="140"/>
      <c r="BE86" s="140"/>
      <c r="BF86" s="140"/>
      <c r="BG86" s="140"/>
      <c r="BH86" s="140"/>
    </row>
    <row r="87" spans="1:60" ht="22.5" outlineLevel="1" x14ac:dyDescent="0.2">
      <c r="A87" s="141"/>
      <c r="B87" s="141"/>
      <c r="C87" s="180" t="s">
        <v>233</v>
      </c>
      <c r="D87" s="150"/>
      <c r="E87" s="155">
        <v>77.328999999999994</v>
      </c>
      <c r="F87" s="159"/>
      <c r="G87" s="159"/>
      <c r="H87" s="159"/>
      <c r="I87" s="159"/>
      <c r="J87" s="159"/>
      <c r="K87" s="159"/>
      <c r="L87" s="159"/>
      <c r="M87" s="159"/>
      <c r="N87" s="148"/>
      <c r="O87" s="148"/>
      <c r="P87" s="148"/>
      <c r="Q87" s="148"/>
      <c r="R87" s="148"/>
      <c r="S87" s="148"/>
      <c r="T87" s="149"/>
      <c r="U87" s="148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157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>
        <v>22</v>
      </c>
      <c r="B88" s="141" t="s">
        <v>234</v>
      </c>
      <c r="C88" s="179" t="s">
        <v>235</v>
      </c>
      <c r="D88" s="148" t="s">
        <v>152</v>
      </c>
      <c r="E88" s="154">
        <v>13.6</v>
      </c>
      <c r="F88" s="158"/>
      <c r="G88" s="159">
        <f>ROUND(E88*F88,2)</f>
        <v>0</v>
      </c>
      <c r="H88" s="158"/>
      <c r="I88" s="159">
        <f>ROUND(E88*H88,2)</f>
        <v>0</v>
      </c>
      <c r="J88" s="158"/>
      <c r="K88" s="159">
        <f>ROUND(E88*J88,2)</f>
        <v>0</v>
      </c>
      <c r="L88" s="159">
        <v>21</v>
      </c>
      <c r="M88" s="159">
        <f>G88*(1+L88/100)</f>
        <v>0</v>
      </c>
      <c r="N88" s="148">
        <v>3.1730000000000001E-2</v>
      </c>
      <c r="O88" s="148">
        <f>ROUND(E88*N88,5)</f>
        <v>0.43153000000000002</v>
      </c>
      <c r="P88" s="148">
        <v>0</v>
      </c>
      <c r="Q88" s="148">
        <f>ROUND(E88*P88,5)</f>
        <v>0</v>
      </c>
      <c r="R88" s="148"/>
      <c r="S88" s="148"/>
      <c r="T88" s="149">
        <v>1.4157999999999999</v>
      </c>
      <c r="U88" s="148">
        <f>ROUND(E88*T88,2)</f>
        <v>19.25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160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/>
      <c r="B89" s="141"/>
      <c r="C89" s="241" t="s">
        <v>236</v>
      </c>
      <c r="D89" s="242"/>
      <c r="E89" s="243"/>
      <c r="F89" s="244"/>
      <c r="G89" s="245"/>
      <c r="H89" s="159"/>
      <c r="I89" s="159"/>
      <c r="J89" s="159"/>
      <c r="K89" s="159"/>
      <c r="L89" s="159"/>
      <c r="M89" s="159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166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3" t="str">
        <f t="shared" ref="BA89:BA95" si="2">C89</f>
        <v>Skladba S02</v>
      </c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41"/>
      <c r="B90" s="141"/>
      <c r="C90" s="241" t="s">
        <v>221</v>
      </c>
      <c r="D90" s="242"/>
      <c r="E90" s="243"/>
      <c r="F90" s="244"/>
      <c r="G90" s="245"/>
      <c r="H90" s="159"/>
      <c r="I90" s="159"/>
      <c r="J90" s="159"/>
      <c r="K90" s="159"/>
      <c r="L90" s="159"/>
      <c r="M90" s="159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166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3" t="str">
        <f t="shared" si="2"/>
        <v>- penetrační nátěr</v>
      </c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241" t="s">
        <v>222</v>
      </c>
      <c r="D91" s="242"/>
      <c r="E91" s="243"/>
      <c r="F91" s="244"/>
      <c r="G91" s="245"/>
      <c r="H91" s="159"/>
      <c r="I91" s="159"/>
      <c r="J91" s="159"/>
      <c r="K91" s="159"/>
      <c r="L91" s="159"/>
      <c r="M91" s="159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166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3" t="str">
        <f t="shared" si="2"/>
        <v>- jednosložková lepicí a stěrková hmota na bázi cementu</v>
      </c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1"/>
      <c r="C92" s="241" t="s">
        <v>237</v>
      </c>
      <c r="D92" s="242"/>
      <c r="E92" s="243"/>
      <c r="F92" s="244"/>
      <c r="G92" s="245"/>
      <c r="H92" s="159"/>
      <c r="I92" s="159"/>
      <c r="J92" s="159"/>
      <c r="K92" s="159"/>
      <c r="L92" s="159"/>
      <c r="M92" s="159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166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3" t="str">
        <f t="shared" si="2"/>
        <v>- desky z minerální / kamenné vlny, tl. = 140 mm, 0,034 W/mK</v>
      </c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/>
      <c r="B93" s="141"/>
      <c r="C93" s="241" t="s">
        <v>224</v>
      </c>
      <c r="D93" s="242"/>
      <c r="E93" s="243"/>
      <c r="F93" s="244"/>
      <c r="G93" s="245"/>
      <c r="H93" s="159"/>
      <c r="I93" s="159"/>
      <c r="J93" s="159"/>
      <c r="K93" s="159"/>
      <c r="L93" s="159"/>
      <c r="M93" s="159"/>
      <c r="N93" s="148"/>
      <c r="O93" s="148"/>
      <c r="P93" s="148"/>
      <c r="Q93" s="148"/>
      <c r="R93" s="148"/>
      <c r="S93" s="148"/>
      <c r="T93" s="149"/>
      <c r="U93" s="148"/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166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3" t="str">
        <f t="shared" si="2"/>
        <v>- jednosložková lepicí a stěrková hmota na bázi cementu s výztužnou vrstvou ze skleněné síťoviny</v>
      </c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1"/>
      <c r="C94" s="241" t="s">
        <v>221</v>
      </c>
      <c r="D94" s="242"/>
      <c r="E94" s="243"/>
      <c r="F94" s="244"/>
      <c r="G94" s="245"/>
      <c r="H94" s="159"/>
      <c r="I94" s="159"/>
      <c r="J94" s="159"/>
      <c r="K94" s="159"/>
      <c r="L94" s="159"/>
      <c r="M94" s="159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166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3" t="str">
        <f t="shared" si="2"/>
        <v>- penetrační nátěr</v>
      </c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/>
      <c r="B95" s="141"/>
      <c r="C95" s="241" t="s">
        <v>225</v>
      </c>
      <c r="D95" s="242"/>
      <c r="E95" s="243"/>
      <c r="F95" s="244"/>
      <c r="G95" s="245"/>
      <c r="H95" s="159"/>
      <c r="I95" s="159"/>
      <c r="J95" s="159"/>
      <c r="K95" s="159"/>
      <c r="L95" s="159"/>
      <c r="M95" s="159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166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3" t="str">
        <f t="shared" si="2"/>
        <v>- dekorativní tenkovrstvá silikonová omítka se zatíranou strukturou, velikost zrna 2,0 mm</v>
      </c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182" t="s">
        <v>226</v>
      </c>
      <c r="D96" s="153"/>
      <c r="E96" s="157"/>
      <c r="F96" s="161"/>
      <c r="G96" s="161"/>
      <c r="H96" s="159"/>
      <c r="I96" s="159"/>
      <c r="J96" s="159"/>
      <c r="K96" s="159"/>
      <c r="L96" s="159"/>
      <c r="M96" s="159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166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/>
      <c r="B97" s="141"/>
      <c r="C97" s="241" t="s">
        <v>227</v>
      </c>
      <c r="D97" s="242"/>
      <c r="E97" s="243"/>
      <c r="F97" s="244"/>
      <c r="G97" s="245"/>
      <c r="H97" s="159"/>
      <c r="I97" s="159"/>
      <c r="J97" s="159"/>
      <c r="K97" s="159"/>
      <c r="L97" s="159"/>
      <c r="M97" s="159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166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3" t="str">
        <f>C97</f>
        <v>kalkulovat včetně zákládacích, rohových a APU lišt a 6 ks/m2 talířových hmoždinek</v>
      </c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180" t="s">
        <v>238</v>
      </c>
      <c r="D98" s="150"/>
      <c r="E98" s="155">
        <v>13.6</v>
      </c>
      <c r="F98" s="159"/>
      <c r="G98" s="159"/>
      <c r="H98" s="159"/>
      <c r="I98" s="159"/>
      <c r="J98" s="159"/>
      <c r="K98" s="159"/>
      <c r="L98" s="159"/>
      <c r="M98" s="159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157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>
        <v>23</v>
      </c>
      <c r="B99" s="141" t="s">
        <v>59</v>
      </c>
      <c r="C99" s="179" t="s">
        <v>239</v>
      </c>
      <c r="D99" s="148" t="s">
        <v>152</v>
      </c>
      <c r="E99" s="154">
        <v>9.9060000000000006</v>
      </c>
      <c r="F99" s="158"/>
      <c r="G99" s="159">
        <f>ROUND(E99*F99,2)</f>
        <v>0</v>
      </c>
      <c r="H99" s="158"/>
      <c r="I99" s="159">
        <f>ROUND(E99*H99,2)</f>
        <v>0</v>
      </c>
      <c r="J99" s="158"/>
      <c r="K99" s="159">
        <f>ROUND(E99*J99,2)</f>
        <v>0</v>
      </c>
      <c r="L99" s="159">
        <v>21</v>
      </c>
      <c r="M99" s="159">
        <f>G99*(1+L99/100)</f>
        <v>0</v>
      </c>
      <c r="N99" s="148">
        <v>2.3089999999999999E-2</v>
      </c>
      <c r="O99" s="148">
        <f>ROUND(E99*N99,5)</f>
        <v>0.22872999999999999</v>
      </c>
      <c r="P99" s="148">
        <v>0</v>
      </c>
      <c r="Q99" s="148">
        <f>ROUND(E99*P99,5)</f>
        <v>0</v>
      </c>
      <c r="R99" s="148"/>
      <c r="S99" s="148"/>
      <c r="T99" s="149">
        <v>1.4157999999999999</v>
      </c>
      <c r="U99" s="148">
        <f>ROUND(E99*T99,2)</f>
        <v>14.02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160</v>
      </c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/>
      <c r="B100" s="141"/>
      <c r="C100" s="241" t="s">
        <v>240</v>
      </c>
      <c r="D100" s="242"/>
      <c r="E100" s="243"/>
      <c r="F100" s="244"/>
      <c r="G100" s="245"/>
      <c r="H100" s="159"/>
      <c r="I100" s="159"/>
      <c r="J100" s="159"/>
      <c r="K100" s="159"/>
      <c r="L100" s="159"/>
      <c r="M100" s="159"/>
      <c r="N100" s="148"/>
      <c r="O100" s="148"/>
      <c r="P100" s="148"/>
      <c r="Q100" s="148"/>
      <c r="R100" s="148"/>
      <c r="S100" s="148"/>
      <c r="T100" s="149"/>
      <c r="U100" s="148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166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3" t="str">
        <f>C100</f>
        <v>Skladba S03</v>
      </c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/>
      <c r="B101" s="141"/>
      <c r="C101" s="241" t="s">
        <v>221</v>
      </c>
      <c r="D101" s="242"/>
      <c r="E101" s="243"/>
      <c r="F101" s="244"/>
      <c r="G101" s="245"/>
      <c r="H101" s="159"/>
      <c r="I101" s="159"/>
      <c r="J101" s="159"/>
      <c r="K101" s="159"/>
      <c r="L101" s="159"/>
      <c r="M101" s="159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166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3" t="str">
        <f>C101</f>
        <v>- penetrační nátěr</v>
      </c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/>
      <c r="B102" s="141"/>
      <c r="C102" s="241" t="s">
        <v>224</v>
      </c>
      <c r="D102" s="242"/>
      <c r="E102" s="243"/>
      <c r="F102" s="244"/>
      <c r="G102" s="245"/>
      <c r="H102" s="159"/>
      <c r="I102" s="159"/>
      <c r="J102" s="159"/>
      <c r="K102" s="159"/>
      <c r="L102" s="159"/>
      <c r="M102" s="159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166</v>
      </c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3" t="str">
        <f>C102</f>
        <v>- jednosložková lepicí a stěrková hmota na bázi cementu s výztužnou vrstvou ze skleněné síťoviny</v>
      </c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1"/>
      <c r="B103" s="141"/>
      <c r="C103" s="241" t="s">
        <v>221</v>
      </c>
      <c r="D103" s="242"/>
      <c r="E103" s="243"/>
      <c r="F103" s="244"/>
      <c r="G103" s="245"/>
      <c r="H103" s="159"/>
      <c r="I103" s="159"/>
      <c r="J103" s="159"/>
      <c r="K103" s="159"/>
      <c r="L103" s="159"/>
      <c r="M103" s="159"/>
      <c r="N103" s="148"/>
      <c r="O103" s="148"/>
      <c r="P103" s="148"/>
      <c r="Q103" s="148"/>
      <c r="R103" s="148"/>
      <c r="S103" s="148"/>
      <c r="T103" s="149"/>
      <c r="U103" s="148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166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3" t="str">
        <f>C103</f>
        <v>- penetrační nátěr</v>
      </c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/>
      <c r="B104" s="141"/>
      <c r="C104" s="241" t="s">
        <v>225</v>
      </c>
      <c r="D104" s="242"/>
      <c r="E104" s="243"/>
      <c r="F104" s="244"/>
      <c r="G104" s="245"/>
      <c r="H104" s="159"/>
      <c r="I104" s="159"/>
      <c r="J104" s="159"/>
      <c r="K104" s="159"/>
      <c r="L104" s="159"/>
      <c r="M104" s="159"/>
      <c r="N104" s="148"/>
      <c r="O104" s="148"/>
      <c r="P104" s="148"/>
      <c r="Q104" s="148"/>
      <c r="R104" s="148"/>
      <c r="S104" s="148"/>
      <c r="T104" s="149"/>
      <c r="U104" s="148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166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3" t="str">
        <f>C104</f>
        <v>- dekorativní tenkovrstvá silikonová omítka se zatíranou strukturou, velikost zrna 2,0 mm</v>
      </c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/>
      <c r="B105" s="141"/>
      <c r="C105" s="182" t="s">
        <v>226</v>
      </c>
      <c r="D105" s="153"/>
      <c r="E105" s="157"/>
      <c r="F105" s="161"/>
      <c r="G105" s="161"/>
      <c r="H105" s="159"/>
      <c r="I105" s="159"/>
      <c r="J105" s="159"/>
      <c r="K105" s="159"/>
      <c r="L105" s="159"/>
      <c r="M105" s="159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166</v>
      </c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/>
      <c r="B106" s="141"/>
      <c r="C106" s="241" t="s">
        <v>241</v>
      </c>
      <c r="D106" s="242"/>
      <c r="E106" s="243"/>
      <c r="F106" s="244"/>
      <c r="G106" s="245"/>
      <c r="H106" s="159"/>
      <c r="I106" s="159"/>
      <c r="J106" s="159"/>
      <c r="K106" s="159"/>
      <c r="L106" s="159"/>
      <c r="M106" s="159"/>
      <c r="N106" s="148"/>
      <c r="O106" s="148"/>
      <c r="P106" s="148"/>
      <c r="Q106" s="148"/>
      <c r="R106" s="148"/>
      <c r="S106" s="148"/>
      <c r="T106" s="149"/>
      <c r="U106" s="148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166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3" t="str">
        <f>C106</f>
        <v>kalkulovat včetně rohových a APU lišt</v>
      </c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41"/>
      <c r="B107" s="141"/>
      <c r="C107" s="180" t="s">
        <v>242</v>
      </c>
      <c r="D107" s="150"/>
      <c r="E107" s="155">
        <v>9.9060000000000006</v>
      </c>
      <c r="F107" s="159"/>
      <c r="G107" s="159"/>
      <c r="H107" s="159"/>
      <c r="I107" s="159"/>
      <c r="J107" s="159"/>
      <c r="K107" s="159"/>
      <c r="L107" s="159"/>
      <c r="M107" s="159"/>
      <c r="N107" s="148"/>
      <c r="O107" s="148"/>
      <c r="P107" s="148"/>
      <c r="Q107" s="148"/>
      <c r="R107" s="148"/>
      <c r="S107" s="148"/>
      <c r="T107" s="149"/>
      <c r="U107" s="148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157</v>
      </c>
      <c r="AF107" s="140">
        <v>0</v>
      </c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ht="22.5" outlineLevel="1" x14ac:dyDescent="0.2">
      <c r="A108" s="141">
        <v>24</v>
      </c>
      <c r="B108" s="141" t="s">
        <v>243</v>
      </c>
      <c r="C108" s="179" t="s">
        <v>244</v>
      </c>
      <c r="D108" s="148" t="s">
        <v>152</v>
      </c>
      <c r="E108" s="154">
        <v>75.238</v>
      </c>
      <c r="F108" s="158"/>
      <c r="G108" s="159">
        <f>ROUND(E108*F108,2)</f>
        <v>0</v>
      </c>
      <c r="H108" s="158"/>
      <c r="I108" s="159">
        <f>ROUND(E108*H108,2)</f>
        <v>0</v>
      </c>
      <c r="J108" s="158"/>
      <c r="K108" s="159">
        <f>ROUND(E108*J108,2)</f>
        <v>0</v>
      </c>
      <c r="L108" s="159">
        <v>21</v>
      </c>
      <c r="M108" s="159">
        <f>G108*(1+L108/100)</f>
        <v>0</v>
      </c>
      <c r="N108" s="148">
        <v>1.396E-2</v>
      </c>
      <c r="O108" s="148">
        <f>ROUND(E108*N108,5)</f>
        <v>1.0503199999999999</v>
      </c>
      <c r="P108" s="148">
        <v>0</v>
      </c>
      <c r="Q108" s="148">
        <f>ROUND(E108*P108,5)</f>
        <v>0</v>
      </c>
      <c r="R108" s="148"/>
      <c r="S108" s="148"/>
      <c r="T108" s="149">
        <v>0.85699999999999998</v>
      </c>
      <c r="U108" s="148">
        <f>ROUND(E108*T108,2)</f>
        <v>64.48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160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41"/>
      <c r="B109" s="141"/>
      <c r="C109" s="241" t="s">
        <v>245</v>
      </c>
      <c r="D109" s="242"/>
      <c r="E109" s="243"/>
      <c r="F109" s="244"/>
      <c r="G109" s="245"/>
      <c r="H109" s="159"/>
      <c r="I109" s="159"/>
      <c r="J109" s="159"/>
      <c r="K109" s="159"/>
      <c r="L109" s="159"/>
      <c r="M109" s="159"/>
      <c r="N109" s="148"/>
      <c r="O109" s="148"/>
      <c r="P109" s="148"/>
      <c r="Q109" s="148"/>
      <c r="R109" s="148"/>
      <c r="S109" s="148"/>
      <c r="T109" s="149"/>
      <c r="U109" s="148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166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3" t="str">
        <f t="shared" ref="BA109:BA114" si="3">C109</f>
        <v>Skladba S04</v>
      </c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">
      <c r="A110" s="141"/>
      <c r="B110" s="141"/>
      <c r="C110" s="241" t="s">
        <v>221</v>
      </c>
      <c r="D110" s="242"/>
      <c r="E110" s="243"/>
      <c r="F110" s="244"/>
      <c r="G110" s="245"/>
      <c r="H110" s="159"/>
      <c r="I110" s="159"/>
      <c r="J110" s="159"/>
      <c r="K110" s="159"/>
      <c r="L110" s="159"/>
      <c r="M110" s="159"/>
      <c r="N110" s="148"/>
      <c r="O110" s="148"/>
      <c r="P110" s="148"/>
      <c r="Q110" s="148"/>
      <c r="R110" s="148"/>
      <c r="S110" s="148"/>
      <c r="T110" s="149"/>
      <c r="U110" s="148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166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3" t="str">
        <f t="shared" si="3"/>
        <v>- penetrační nátěr</v>
      </c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1"/>
      <c r="B111" s="141"/>
      <c r="C111" s="241" t="s">
        <v>222</v>
      </c>
      <c r="D111" s="242"/>
      <c r="E111" s="243"/>
      <c r="F111" s="244"/>
      <c r="G111" s="245"/>
      <c r="H111" s="159"/>
      <c r="I111" s="159"/>
      <c r="J111" s="159"/>
      <c r="K111" s="159"/>
      <c r="L111" s="159"/>
      <c r="M111" s="159"/>
      <c r="N111" s="148"/>
      <c r="O111" s="148"/>
      <c r="P111" s="148"/>
      <c r="Q111" s="148"/>
      <c r="R111" s="148"/>
      <c r="S111" s="148"/>
      <c r="T111" s="149"/>
      <c r="U111" s="148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166</v>
      </c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3" t="str">
        <f t="shared" si="3"/>
        <v>- jednosložková lepicí a stěrková hmota na bázi cementu</v>
      </c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41"/>
      <c r="B112" s="141"/>
      <c r="C112" s="241" t="s">
        <v>246</v>
      </c>
      <c r="D112" s="242"/>
      <c r="E112" s="243"/>
      <c r="F112" s="244"/>
      <c r="G112" s="245"/>
      <c r="H112" s="159"/>
      <c r="I112" s="159"/>
      <c r="J112" s="159"/>
      <c r="K112" s="159"/>
      <c r="L112" s="159"/>
      <c r="M112" s="159"/>
      <c r="N112" s="148"/>
      <c r="O112" s="148"/>
      <c r="P112" s="148"/>
      <c r="Q112" s="148"/>
      <c r="R112" s="148"/>
      <c r="S112" s="148"/>
      <c r="T112" s="149"/>
      <c r="U112" s="148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166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3" t="str">
        <f t="shared" si="3"/>
        <v>- desky z XPS, tl. = 180 mm, 0,036 W/mK</v>
      </c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/>
      <c r="B113" s="141"/>
      <c r="C113" s="241" t="s">
        <v>224</v>
      </c>
      <c r="D113" s="242"/>
      <c r="E113" s="243"/>
      <c r="F113" s="244"/>
      <c r="G113" s="245"/>
      <c r="H113" s="159"/>
      <c r="I113" s="159"/>
      <c r="J113" s="159"/>
      <c r="K113" s="159"/>
      <c r="L113" s="159"/>
      <c r="M113" s="159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166</v>
      </c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3" t="str">
        <f t="shared" si="3"/>
        <v>- jednosložková lepicí a stěrková hmota na bázi cementu s výztužnou vrstvou ze skleněné síťoviny</v>
      </c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/>
      <c r="B114" s="141"/>
      <c r="C114" s="241" t="s">
        <v>221</v>
      </c>
      <c r="D114" s="242"/>
      <c r="E114" s="243"/>
      <c r="F114" s="244"/>
      <c r="G114" s="245"/>
      <c r="H114" s="159"/>
      <c r="I114" s="159"/>
      <c r="J114" s="159"/>
      <c r="K114" s="159"/>
      <c r="L114" s="159"/>
      <c r="M114" s="159"/>
      <c r="N114" s="148"/>
      <c r="O114" s="148"/>
      <c r="P114" s="148"/>
      <c r="Q114" s="148"/>
      <c r="R114" s="148"/>
      <c r="S114" s="148"/>
      <c r="T114" s="149"/>
      <c r="U114" s="148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166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3" t="str">
        <f t="shared" si="3"/>
        <v>- penetrační nátěr</v>
      </c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/>
      <c r="B115" s="141"/>
      <c r="C115" s="182" t="s">
        <v>226</v>
      </c>
      <c r="D115" s="153"/>
      <c r="E115" s="157"/>
      <c r="F115" s="161"/>
      <c r="G115" s="161"/>
      <c r="H115" s="159"/>
      <c r="I115" s="159"/>
      <c r="J115" s="159"/>
      <c r="K115" s="159"/>
      <c r="L115" s="159"/>
      <c r="M115" s="159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166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/>
      <c r="B116" s="141"/>
      <c r="C116" s="241" t="s">
        <v>247</v>
      </c>
      <c r="D116" s="242"/>
      <c r="E116" s="243"/>
      <c r="F116" s="244"/>
      <c r="G116" s="245"/>
      <c r="H116" s="159"/>
      <c r="I116" s="159"/>
      <c r="J116" s="159"/>
      <c r="K116" s="159"/>
      <c r="L116" s="159"/>
      <c r="M116" s="159"/>
      <c r="N116" s="148"/>
      <c r="O116" s="148"/>
      <c r="P116" s="148"/>
      <c r="Q116" s="148"/>
      <c r="R116" s="148"/>
      <c r="S116" s="148"/>
      <c r="T116" s="149"/>
      <c r="U116" s="148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166</v>
      </c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3" t="str">
        <f>C116</f>
        <v>kalkulovat včetně  6 ks/m2 talířových hmoždinek</v>
      </c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/>
      <c r="B117" s="141"/>
      <c r="C117" s="180" t="s">
        <v>248</v>
      </c>
      <c r="D117" s="150"/>
      <c r="E117" s="155">
        <v>75.238</v>
      </c>
      <c r="F117" s="159"/>
      <c r="G117" s="159"/>
      <c r="H117" s="159"/>
      <c r="I117" s="159"/>
      <c r="J117" s="159"/>
      <c r="K117" s="159"/>
      <c r="L117" s="159"/>
      <c r="M117" s="159"/>
      <c r="N117" s="148"/>
      <c r="O117" s="148"/>
      <c r="P117" s="148"/>
      <c r="Q117" s="148"/>
      <c r="R117" s="148"/>
      <c r="S117" s="148"/>
      <c r="T117" s="149"/>
      <c r="U117" s="148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157</v>
      </c>
      <c r="AF117" s="140">
        <v>0</v>
      </c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ht="22.5" outlineLevel="1" x14ac:dyDescent="0.2">
      <c r="A118" s="141">
        <v>25</v>
      </c>
      <c r="B118" s="141" t="s">
        <v>249</v>
      </c>
      <c r="C118" s="179" t="s">
        <v>250</v>
      </c>
      <c r="D118" s="148" t="s">
        <v>152</v>
      </c>
      <c r="E118" s="154">
        <v>32.357999999999997</v>
      </c>
      <c r="F118" s="158"/>
      <c r="G118" s="159">
        <f>ROUND(E118*F118,2)</f>
        <v>0</v>
      </c>
      <c r="H118" s="158"/>
      <c r="I118" s="159">
        <f>ROUND(E118*H118,2)</f>
        <v>0</v>
      </c>
      <c r="J118" s="158"/>
      <c r="K118" s="159">
        <f>ROUND(E118*J118,2)</f>
        <v>0</v>
      </c>
      <c r="L118" s="159">
        <v>21</v>
      </c>
      <c r="M118" s="159">
        <f>G118*(1+L118/100)</f>
        <v>0</v>
      </c>
      <c r="N118" s="148">
        <v>1.021E-2</v>
      </c>
      <c r="O118" s="148">
        <f>ROUND(E118*N118,5)</f>
        <v>0.33038000000000001</v>
      </c>
      <c r="P118" s="148">
        <v>0</v>
      </c>
      <c r="Q118" s="148">
        <f>ROUND(E118*P118,5)</f>
        <v>0</v>
      </c>
      <c r="R118" s="148"/>
      <c r="S118" s="148"/>
      <c r="T118" s="149">
        <v>0.49299999999999999</v>
      </c>
      <c r="U118" s="148">
        <f>ROUND(E118*T118,2)</f>
        <v>15.95</v>
      </c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160</v>
      </c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/>
      <c r="B119" s="141"/>
      <c r="C119" s="241" t="s">
        <v>251</v>
      </c>
      <c r="D119" s="242"/>
      <c r="E119" s="243"/>
      <c r="F119" s="244"/>
      <c r="G119" s="245"/>
      <c r="H119" s="159"/>
      <c r="I119" s="159"/>
      <c r="J119" s="159"/>
      <c r="K119" s="159"/>
      <c r="L119" s="159"/>
      <c r="M119" s="159"/>
      <c r="N119" s="148"/>
      <c r="O119" s="148"/>
      <c r="P119" s="148"/>
      <c r="Q119" s="148"/>
      <c r="R119" s="148"/>
      <c r="S119" s="148"/>
      <c r="T119" s="149"/>
      <c r="U119" s="148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166</v>
      </c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3" t="str">
        <f>C119</f>
        <v>Skladba S05</v>
      </c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">
      <c r="A120" s="141"/>
      <c r="B120" s="141"/>
      <c r="C120" s="241" t="s">
        <v>221</v>
      </c>
      <c r="D120" s="242"/>
      <c r="E120" s="243"/>
      <c r="F120" s="244"/>
      <c r="G120" s="245"/>
      <c r="H120" s="159"/>
      <c r="I120" s="159"/>
      <c r="J120" s="159"/>
      <c r="K120" s="159"/>
      <c r="L120" s="159"/>
      <c r="M120" s="159"/>
      <c r="N120" s="148"/>
      <c r="O120" s="148"/>
      <c r="P120" s="148"/>
      <c r="Q120" s="148"/>
      <c r="R120" s="148"/>
      <c r="S120" s="148"/>
      <c r="T120" s="149"/>
      <c r="U120" s="148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166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3" t="str">
        <f>C120</f>
        <v>- penetrační nátěr</v>
      </c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1"/>
      <c r="B121" s="141"/>
      <c r="C121" s="241" t="s">
        <v>222</v>
      </c>
      <c r="D121" s="242"/>
      <c r="E121" s="243"/>
      <c r="F121" s="244"/>
      <c r="G121" s="245"/>
      <c r="H121" s="159"/>
      <c r="I121" s="159"/>
      <c r="J121" s="159"/>
      <c r="K121" s="159"/>
      <c r="L121" s="159"/>
      <c r="M121" s="159"/>
      <c r="N121" s="148"/>
      <c r="O121" s="148"/>
      <c r="P121" s="148"/>
      <c r="Q121" s="148"/>
      <c r="R121" s="148"/>
      <c r="S121" s="148"/>
      <c r="T121" s="149"/>
      <c r="U121" s="148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166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3" t="str">
        <f>C121</f>
        <v>- jednosložková lepicí a stěrková hmota na bázi cementu</v>
      </c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2">
      <c r="A122" s="141"/>
      <c r="B122" s="141"/>
      <c r="C122" s="241" t="s">
        <v>246</v>
      </c>
      <c r="D122" s="242"/>
      <c r="E122" s="243"/>
      <c r="F122" s="244"/>
      <c r="G122" s="245"/>
      <c r="H122" s="159"/>
      <c r="I122" s="159"/>
      <c r="J122" s="159"/>
      <c r="K122" s="159"/>
      <c r="L122" s="159"/>
      <c r="M122" s="159"/>
      <c r="N122" s="148"/>
      <c r="O122" s="148"/>
      <c r="P122" s="148"/>
      <c r="Q122" s="148"/>
      <c r="R122" s="148"/>
      <c r="S122" s="148"/>
      <c r="T122" s="149"/>
      <c r="U122" s="148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166</v>
      </c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3" t="str">
        <f>C122</f>
        <v>- desky z XPS, tl. = 180 mm, 0,036 W/mK</v>
      </c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">
      <c r="A123" s="141"/>
      <c r="B123" s="141"/>
      <c r="C123" s="180" t="s">
        <v>252</v>
      </c>
      <c r="D123" s="150"/>
      <c r="E123" s="155">
        <v>32.357999999999997</v>
      </c>
      <c r="F123" s="159"/>
      <c r="G123" s="159"/>
      <c r="H123" s="159"/>
      <c r="I123" s="159"/>
      <c r="J123" s="159"/>
      <c r="K123" s="159"/>
      <c r="L123" s="159"/>
      <c r="M123" s="159"/>
      <c r="N123" s="148"/>
      <c r="O123" s="148"/>
      <c r="P123" s="148"/>
      <c r="Q123" s="148"/>
      <c r="R123" s="148"/>
      <c r="S123" s="148"/>
      <c r="T123" s="149"/>
      <c r="U123" s="148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157</v>
      </c>
      <c r="AF123" s="140">
        <v>0</v>
      </c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>
        <v>26</v>
      </c>
      <c r="B124" s="141" t="s">
        <v>253</v>
      </c>
      <c r="C124" s="179" t="s">
        <v>254</v>
      </c>
      <c r="D124" s="148" t="s">
        <v>152</v>
      </c>
      <c r="E124" s="154">
        <v>32.357999999999997</v>
      </c>
      <c r="F124" s="158"/>
      <c r="G124" s="159">
        <f>ROUND(E124*F124,2)</f>
        <v>0</v>
      </c>
      <c r="H124" s="158"/>
      <c r="I124" s="159">
        <f>ROUND(E124*H124,2)</f>
        <v>0</v>
      </c>
      <c r="J124" s="158"/>
      <c r="K124" s="159">
        <f>ROUND(E124*J124,2)</f>
        <v>0</v>
      </c>
      <c r="L124" s="159">
        <v>21</v>
      </c>
      <c r="M124" s="159">
        <f>G124*(1+L124/100)</f>
        <v>0</v>
      </c>
      <c r="N124" s="148">
        <v>0</v>
      </c>
      <c r="O124" s="148">
        <f>ROUND(E124*N124,5)</f>
        <v>0</v>
      </c>
      <c r="P124" s="148">
        <v>0</v>
      </c>
      <c r="Q124" s="148">
        <f>ROUND(E124*P124,5)</f>
        <v>0</v>
      </c>
      <c r="R124" s="148"/>
      <c r="S124" s="148"/>
      <c r="T124" s="149">
        <v>0.38</v>
      </c>
      <c r="U124" s="148">
        <f>ROUND(E124*T124,2)</f>
        <v>12.3</v>
      </c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160</v>
      </c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">
      <c r="A125" s="141"/>
      <c r="B125" s="141"/>
      <c r="C125" s="241" t="s">
        <v>255</v>
      </c>
      <c r="D125" s="242"/>
      <c r="E125" s="243"/>
      <c r="F125" s="244"/>
      <c r="G125" s="245"/>
      <c r="H125" s="159"/>
      <c r="I125" s="159"/>
      <c r="J125" s="159"/>
      <c r="K125" s="159"/>
      <c r="L125" s="159"/>
      <c r="M125" s="159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166</v>
      </c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3" t="str">
        <f>C125</f>
        <v>suterénní zdivo</v>
      </c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">
      <c r="A126" s="141"/>
      <c r="B126" s="141"/>
      <c r="C126" s="180" t="s">
        <v>252</v>
      </c>
      <c r="D126" s="150"/>
      <c r="E126" s="155">
        <v>32.357999999999997</v>
      </c>
      <c r="F126" s="159"/>
      <c r="G126" s="159"/>
      <c r="H126" s="159"/>
      <c r="I126" s="159"/>
      <c r="J126" s="159"/>
      <c r="K126" s="159"/>
      <c r="L126" s="159"/>
      <c r="M126" s="159"/>
      <c r="N126" s="148"/>
      <c r="O126" s="148"/>
      <c r="P126" s="148"/>
      <c r="Q126" s="148"/>
      <c r="R126" s="148"/>
      <c r="S126" s="148"/>
      <c r="T126" s="149"/>
      <c r="U126" s="148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157</v>
      </c>
      <c r="AF126" s="140">
        <v>0</v>
      </c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outlineLevel="1" x14ac:dyDescent="0.2">
      <c r="A127" s="141">
        <v>27</v>
      </c>
      <c r="B127" s="141" t="s">
        <v>256</v>
      </c>
      <c r="C127" s="179" t="s">
        <v>257</v>
      </c>
      <c r="D127" s="148" t="s">
        <v>152</v>
      </c>
      <c r="E127" s="154">
        <v>5.6000000000000005</v>
      </c>
      <c r="F127" s="158"/>
      <c r="G127" s="159">
        <f>ROUND(E127*F127,2)</f>
        <v>0</v>
      </c>
      <c r="H127" s="158"/>
      <c r="I127" s="159">
        <f>ROUND(E127*H127,2)</f>
        <v>0</v>
      </c>
      <c r="J127" s="158"/>
      <c r="K127" s="159">
        <f>ROUND(E127*J127,2)</f>
        <v>0</v>
      </c>
      <c r="L127" s="159">
        <v>21</v>
      </c>
      <c r="M127" s="159">
        <f>G127*(1+L127/100)</f>
        <v>0</v>
      </c>
      <c r="N127" s="148">
        <v>6.9999999999999999E-4</v>
      </c>
      <c r="O127" s="148">
        <f>ROUND(E127*N127,5)</f>
        <v>3.9199999999999999E-3</v>
      </c>
      <c r="P127" s="148">
        <v>0</v>
      </c>
      <c r="Q127" s="148">
        <f>ROUND(E127*P127,5)</f>
        <v>0</v>
      </c>
      <c r="R127" s="148"/>
      <c r="S127" s="148"/>
      <c r="T127" s="149">
        <v>0</v>
      </c>
      <c r="U127" s="148">
        <f>ROUND(E127*T127,2)</f>
        <v>0</v>
      </c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258</v>
      </c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outlineLevel="1" x14ac:dyDescent="0.2">
      <c r="A128" s="141"/>
      <c r="B128" s="141"/>
      <c r="C128" s="241" t="s">
        <v>259</v>
      </c>
      <c r="D128" s="242"/>
      <c r="E128" s="243"/>
      <c r="F128" s="244"/>
      <c r="G128" s="245"/>
      <c r="H128" s="159"/>
      <c r="I128" s="159"/>
      <c r="J128" s="159"/>
      <c r="K128" s="159"/>
      <c r="L128" s="159"/>
      <c r="M128" s="159"/>
      <c r="N128" s="148"/>
      <c r="O128" s="148"/>
      <c r="P128" s="148"/>
      <c r="Q128" s="148"/>
      <c r="R128" s="148"/>
      <c r="S128" s="148"/>
      <c r="T128" s="149"/>
      <c r="U128" s="148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166</v>
      </c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3" t="str">
        <f>C128</f>
        <v>úprava nadpraží s roletovým truhlíkem</v>
      </c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2">
      <c r="A129" s="141"/>
      <c r="B129" s="141"/>
      <c r="C129" s="180" t="s">
        <v>260</v>
      </c>
      <c r="D129" s="150"/>
      <c r="E129" s="155">
        <v>5.6</v>
      </c>
      <c r="F129" s="159"/>
      <c r="G129" s="159"/>
      <c r="H129" s="159"/>
      <c r="I129" s="159"/>
      <c r="J129" s="159"/>
      <c r="K129" s="159"/>
      <c r="L129" s="159"/>
      <c r="M129" s="159"/>
      <c r="N129" s="148"/>
      <c r="O129" s="148"/>
      <c r="P129" s="148"/>
      <c r="Q129" s="148"/>
      <c r="R129" s="148"/>
      <c r="S129" s="148"/>
      <c r="T129" s="149"/>
      <c r="U129" s="148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157</v>
      </c>
      <c r="AF129" s="140">
        <v>0</v>
      </c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1">
        <v>28</v>
      </c>
      <c r="B130" s="141" t="s">
        <v>261</v>
      </c>
      <c r="C130" s="179" t="s">
        <v>262</v>
      </c>
      <c r="D130" s="148" t="s">
        <v>152</v>
      </c>
      <c r="E130" s="154">
        <v>5.6000000000000005</v>
      </c>
      <c r="F130" s="158"/>
      <c r="G130" s="159">
        <f>ROUND(E130*F130,2)</f>
        <v>0</v>
      </c>
      <c r="H130" s="158"/>
      <c r="I130" s="159">
        <f>ROUND(E130*H130,2)</f>
        <v>0</v>
      </c>
      <c r="J130" s="158"/>
      <c r="K130" s="159">
        <f>ROUND(E130*J130,2)</f>
        <v>0</v>
      </c>
      <c r="L130" s="159">
        <v>21</v>
      </c>
      <c r="M130" s="159">
        <f>G130*(1+L130/100)</f>
        <v>0</v>
      </c>
      <c r="N130" s="148">
        <v>1.0499999999999999E-3</v>
      </c>
      <c r="O130" s="148">
        <f>ROUND(E130*N130,5)</f>
        <v>5.8799999999999998E-3</v>
      </c>
      <c r="P130" s="148">
        <v>0</v>
      </c>
      <c r="Q130" s="148">
        <f>ROUND(E130*P130,5)</f>
        <v>0</v>
      </c>
      <c r="R130" s="148"/>
      <c r="S130" s="148"/>
      <c r="T130" s="149">
        <v>0</v>
      </c>
      <c r="U130" s="148">
        <f>ROUND(E130*T130,2)</f>
        <v>0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258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1"/>
      <c r="B131" s="141"/>
      <c r="C131" s="241" t="s">
        <v>259</v>
      </c>
      <c r="D131" s="242"/>
      <c r="E131" s="243"/>
      <c r="F131" s="244"/>
      <c r="G131" s="245"/>
      <c r="H131" s="159"/>
      <c r="I131" s="159"/>
      <c r="J131" s="159"/>
      <c r="K131" s="159"/>
      <c r="L131" s="159"/>
      <c r="M131" s="159"/>
      <c r="N131" s="148"/>
      <c r="O131" s="148"/>
      <c r="P131" s="148"/>
      <c r="Q131" s="148"/>
      <c r="R131" s="148"/>
      <c r="S131" s="148"/>
      <c r="T131" s="149"/>
      <c r="U131" s="148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166</v>
      </c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3" t="str">
        <f>C131</f>
        <v>úprava nadpraží s roletovým truhlíkem</v>
      </c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">
      <c r="A132" s="141"/>
      <c r="B132" s="141"/>
      <c r="C132" s="180" t="s">
        <v>260</v>
      </c>
      <c r="D132" s="150"/>
      <c r="E132" s="155">
        <v>5.6</v>
      </c>
      <c r="F132" s="159"/>
      <c r="G132" s="159"/>
      <c r="H132" s="159"/>
      <c r="I132" s="159"/>
      <c r="J132" s="159"/>
      <c r="K132" s="159"/>
      <c r="L132" s="159"/>
      <c r="M132" s="159"/>
      <c r="N132" s="148"/>
      <c r="O132" s="148"/>
      <c r="P132" s="148"/>
      <c r="Q132" s="148"/>
      <c r="R132" s="148"/>
      <c r="S132" s="148"/>
      <c r="T132" s="149"/>
      <c r="U132" s="148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157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x14ac:dyDescent="0.2">
      <c r="A133" s="142" t="s">
        <v>144</v>
      </c>
      <c r="B133" s="142" t="s">
        <v>75</v>
      </c>
      <c r="C133" s="181" t="s">
        <v>76</v>
      </c>
      <c r="D133" s="151"/>
      <c r="E133" s="156"/>
      <c r="F133" s="160"/>
      <c r="G133" s="160">
        <f>SUMIF(AE134:AE136,"&lt;&gt;NOR",G134:G136)</f>
        <v>0</v>
      </c>
      <c r="H133" s="160"/>
      <c r="I133" s="160">
        <f>SUM(I134:I136)</f>
        <v>0</v>
      </c>
      <c r="J133" s="160"/>
      <c r="K133" s="160">
        <f>SUM(K134:K136)</f>
        <v>0</v>
      </c>
      <c r="L133" s="160"/>
      <c r="M133" s="160">
        <f>SUM(M134:M136)</f>
        <v>0</v>
      </c>
      <c r="N133" s="151"/>
      <c r="O133" s="151">
        <f>SUM(O134:O136)</f>
        <v>11.919560000000001</v>
      </c>
      <c r="P133" s="151"/>
      <c r="Q133" s="151">
        <f>SUM(Q134:Q136)</f>
        <v>0</v>
      </c>
      <c r="R133" s="151"/>
      <c r="S133" s="151"/>
      <c r="T133" s="152"/>
      <c r="U133" s="151">
        <f>SUM(U134:U136)</f>
        <v>13.83</v>
      </c>
      <c r="AE133" t="s">
        <v>145</v>
      </c>
    </row>
    <row r="134" spans="1:60" outlineLevel="1" x14ac:dyDescent="0.2">
      <c r="A134" s="141">
        <v>29</v>
      </c>
      <c r="B134" s="141" t="s">
        <v>263</v>
      </c>
      <c r="C134" s="179" t="s">
        <v>264</v>
      </c>
      <c r="D134" s="148" t="s">
        <v>148</v>
      </c>
      <c r="E134" s="154">
        <v>98.77</v>
      </c>
      <c r="F134" s="158"/>
      <c r="G134" s="159">
        <f>ROUND(E134*F134,2)</f>
        <v>0</v>
      </c>
      <c r="H134" s="158"/>
      <c r="I134" s="159">
        <f>ROUND(E134*H134,2)</f>
        <v>0</v>
      </c>
      <c r="J134" s="158"/>
      <c r="K134" s="159">
        <f>ROUND(E134*J134,2)</f>
        <v>0</v>
      </c>
      <c r="L134" s="159">
        <v>21</v>
      </c>
      <c r="M134" s="159">
        <f>G134*(1+L134/100)</f>
        <v>0</v>
      </c>
      <c r="N134" s="148">
        <v>0.12068</v>
      </c>
      <c r="O134" s="148">
        <f>ROUND(E134*N134,5)</f>
        <v>11.919560000000001</v>
      </c>
      <c r="P134" s="148">
        <v>0</v>
      </c>
      <c r="Q134" s="148">
        <f>ROUND(E134*P134,5)</f>
        <v>0</v>
      </c>
      <c r="R134" s="148"/>
      <c r="S134" s="148"/>
      <c r="T134" s="149">
        <v>0.14000000000000001</v>
      </c>
      <c r="U134" s="148">
        <f>ROUND(E134*T134,2)</f>
        <v>13.83</v>
      </c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160</v>
      </c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/>
      <c r="B135" s="141"/>
      <c r="C135" s="241" t="s">
        <v>265</v>
      </c>
      <c r="D135" s="242"/>
      <c r="E135" s="243"/>
      <c r="F135" s="244"/>
      <c r="G135" s="245"/>
      <c r="H135" s="159"/>
      <c r="I135" s="159"/>
      <c r="J135" s="159"/>
      <c r="K135" s="159"/>
      <c r="L135" s="159"/>
      <c r="M135" s="159"/>
      <c r="N135" s="148"/>
      <c r="O135" s="148"/>
      <c r="P135" s="148"/>
      <c r="Q135" s="148"/>
      <c r="R135" s="148"/>
      <c r="S135" s="148"/>
      <c r="T135" s="149"/>
      <c r="U135" s="148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166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3" t="str">
        <f>C135</f>
        <v>osazení do betonového lože z betonu C 16/20</v>
      </c>
      <c r="BB135" s="140"/>
      <c r="BC135" s="140"/>
      <c r="BD135" s="140"/>
      <c r="BE135" s="140"/>
      <c r="BF135" s="140"/>
      <c r="BG135" s="140"/>
      <c r="BH135" s="140"/>
    </row>
    <row r="136" spans="1:60" ht="22.5" outlineLevel="1" x14ac:dyDescent="0.2">
      <c r="A136" s="141"/>
      <c r="B136" s="141"/>
      <c r="C136" s="180" t="s">
        <v>266</v>
      </c>
      <c r="D136" s="150"/>
      <c r="E136" s="155">
        <v>98.77</v>
      </c>
      <c r="F136" s="159"/>
      <c r="G136" s="159"/>
      <c r="H136" s="159"/>
      <c r="I136" s="159"/>
      <c r="J136" s="159"/>
      <c r="K136" s="159"/>
      <c r="L136" s="159"/>
      <c r="M136" s="159"/>
      <c r="N136" s="148"/>
      <c r="O136" s="148"/>
      <c r="P136" s="148"/>
      <c r="Q136" s="148"/>
      <c r="R136" s="148"/>
      <c r="S136" s="148"/>
      <c r="T136" s="149"/>
      <c r="U136" s="148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157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x14ac:dyDescent="0.2">
      <c r="A137" s="142" t="s">
        <v>144</v>
      </c>
      <c r="B137" s="142" t="s">
        <v>77</v>
      </c>
      <c r="C137" s="181" t="s">
        <v>78</v>
      </c>
      <c r="D137" s="151"/>
      <c r="E137" s="156"/>
      <c r="F137" s="160"/>
      <c r="G137" s="160">
        <f>SUMIF(AE138:AE141,"&lt;&gt;NOR",G138:G141)</f>
        <v>0</v>
      </c>
      <c r="H137" s="160"/>
      <c r="I137" s="160">
        <f>SUM(I138:I141)</f>
        <v>0</v>
      </c>
      <c r="J137" s="160"/>
      <c r="K137" s="160">
        <f>SUM(K138:K141)</f>
        <v>0</v>
      </c>
      <c r="L137" s="160"/>
      <c r="M137" s="160">
        <f>SUM(M138:M141)</f>
        <v>0</v>
      </c>
      <c r="N137" s="151"/>
      <c r="O137" s="151">
        <f>SUM(O138:O141)</f>
        <v>0</v>
      </c>
      <c r="P137" s="151"/>
      <c r="Q137" s="151">
        <f>SUM(Q138:Q141)</f>
        <v>0</v>
      </c>
      <c r="R137" s="151"/>
      <c r="S137" s="151"/>
      <c r="T137" s="152"/>
      <c r="U137" s="151">
        <f>SUM(U138:U141)</f>
        <v>0</v>
      </c>
      <c r="AE137" t="s">
        <v>145</v>
      </c>
    </row>
    <row r="138" spans="1:60" outlineLevel="1" x14ac:dyDescent="0.2">
      <c r="A138" s="141">
        <v>30</v>
      </c>
      <c r="B138" s="141" t="s">
        <v>267</v>
      </c>
      <c r="C138" s="179" t="s">
        <v>268</v>
      </c>
      <c r="D138" s="148" t="s">
        <v>269</v>
      </c>
      <c r="E138" s="154">
        <v>1</v>
      </c>
      <c r="F138" s="158"/>
      <c r="G138" s="159">
        <f>ROUND(E138*F138,2)</f>
        <v>0</v>
      </c>
      <c r="H138" s="158"/>
      <c r="I138" s="159">
        <f>ROUND(E138*H138,2)</f>
        <v>0</v>
      </c>
      <c r="J138" s="158"/>
      <c r="K138" s="159">
        <f>ROUND(E138*J138,2)</f>
        <v>0</v>
      </c>
      <c r="L138" s="159">
        <v>21</v>
      </c>
      <c r="M138" s="159">
        <f>G138*(1+L138/100)</f>
        <v>0</v>
      </c>
      <c r="N138" s="148">
        <v>0</v>
      </c>
      <c r="O138" s="148">
        <f>ROUND(E138*N138,5)</f>
        <v>0</v>
      </c>
      <c r="P138" s="148">
        <v>0</v>
      </c>
      <c r="Q138" s="148">
        <f>ROUND(E138*P138,5)</f>
        <v>0</v>
      </c>
      <c r="R138" s="148"/>
      <c r="S138" s="148"/>
      <c r="T138" s="149">
        <v>0</v>
      </c>
      <c r="U138" s="148">
        <f>ROUND(E138*T138,2)</f>
        <v>0</v>
      </c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160</v>
      </c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41"/>
      <c r="B139" s="141"/>
      <c r="C139" s="241" t="s">
        <v>270</v>
      </c>
      <c r="D139" s="242"/>
      <c r="E139" s="243"/>
      <c r="F139" s="244"/>
      <c r="G139" s="245"/>
      <c r="H139" s="159"/>
      <c r="I139" s="159"/>
      <c r="J139" s="159"/>
      <c r="K139" s="159"/>
      <c r="L139" s="159"/>
      <c r="M139" s="159"/>
      <c r="N139" s="148"/>
      <c r="O139" s="148"/>
      <c r="P139" s="148"/>
      <c r="Q139" s="148"/>
      <c r="R139" s="148"/>
      <c r="S139" s="148"/>
      <c r="T139" s="149"/>
      <c r="U139" s="148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166</v>
      </c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3" t="str">
        <f>C139</f>
        <v>O1</v>
      </c>
      <c r="BB139" s="140"/>
      <c r="BC139" s="140"/>
      <c r="BD139" s="140"/>
      <c r="BE139" s="140"/>
      <c r="BF139" s="140"/>
      <c r="BG139" s="140"/>
      <c r="BH139" s="140"/>
    </row>
    <row r="140" spans="1:60" ht="22.5" outlineLevel="1" x14ac:dyDescent="0.2">
      <c r="A140" s="141"/>
      <c r="B140" s="141"/>
      <c r="C140" s="241" t="s">
        <v>271</v>
      </c>
      <c r="D140" s="242"/>
      <c r="E140" s="243"/>
      <c r="F140" s="244"/>
      <c r="G140" s="245"/>
      <c r="H140" s="159"/>
      <c r="I140" s="159"/>
      <c r="J140" s="159"/>
      <c r="K140" s="159"/>
      <c r="L140" s="159"/>
      <c r="M140" s="159"/>
      <c r="N140" s="148"/>
      <c r="O140" s="148"/>
      <c r="P140" s="148"/>
      <c r="Q140" s="148"/>
      <c r="R140" s="148"/>
      <c r="S140" s="148"/>
      <c r="T140" s="149"/>
      <c r="U140" s="148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166</v>
      </c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3" t="str">
        <f>C140</f>
        <v>otevíravé (do exterieru), pravé. do stavebního otvoru 800x1850, barva bílá, kování koule/klika, cilindrická vložka</v>
      </c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">
      <c r="A141" s="141"/>
      <c r="B141" s="141"/>
      <c r="C141" s="241" t="s">
        <v>272</v>
      </c>
      <c r="D141" s="242"/>
      <c r="E141" s="243"/>
      <c r="F141" s="244"/>
      <c r="G141" s="245"/>
      <c r="H141" s="159"/>
      <c r="I141" s="159"/>
      <c r="J141" s="159"/>
      <c r="K141" s="159"/>
      <c r="L141" s="159"/>
      <c r="M141" s="159"/>
      <c r="N141" s="148"/>
      <c r="O141" s="148"/>
      <c r="P141" s="148"/>
      <c r="Q141" s="148"/>
      <c r="R141" s="148"/>
      <c r="S141" s="148"/>
      <c r="T141" s="149"/>
      <c r="U141" s="148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166</v>
      </c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3" t="str">
        <f>C141</f>
        <v>plastová rámová záruběň</v>
      </c>
      <c r="BB141" s="140"/>
      <c r="BC141" s="140"/>
      <c r="BD141" s="140"/>
      <c r="BE141" s="140"/>
      <c r="BF141" s="140"/>
      <c r="BG141" s="140"/>
      <c r="BH141" s="140"/>
    </row>
    <row r="142" spans="1:60" x14ac:dyDescent="0.2">
      <c r="A142" s="142" t="s">
        <v>144</v>
      </c>
      <c r="B142" s="142" t="s">
        <v>79</v>
      </c>
      <c r="C142" s="181" t="s">
        <v>80</v>
      </c>
      <c r="D142" s="151"/>
      <c r="E142" s="156"/>
      <c r="F142" s="160"/>
      <c r="G142" s="160">
        <f>SUMIF(AE143:AE148,"&lt;&gt;NOR",G143:G148)</f>
        <v>0</v>
      </c>
      <c r="H142" s="160"/>
      <c r="I142" s="160">
        <f>SUM(I143:I148)</f>
        <v>0</v>
      </c>
      <c r="J142" s="160"/>
      <c r="K142" s="160">
        <f>SUM(K143:K148)</f>
        <v>0</v>
      </c>
      <c r="L142" s="160"/>
      <c r="M142" s="160">
        <f>SUM(M143:M148)</f>
        <v>0</v>
      </c>
      <c r="N142" s="151"/>
      <c r="O142" s="151">
        <f>SUM(O143:O148)</f>
        <v>9.7117000000000004</v>
      </c>
      <c r="P142" s="151"/>
      <c r="Q142" s="151">
        <f>SUM(Q143:Q148)</f>
        <v>0</v>
      </c>
      <c r="R142" s="151"/>
      <c r="S142" s="151"/>
      <c r="T142" s="152"/>
      <c r="U142" s="151">
        <f>SUM(U143:U148)</f>
        <v>132.33000000000001</v>
      </c>
      <c r="AE142" t="s">
        <v>145</v>
      </c>
    </row>
    <row r="143" spans="1:60" ht="22.5" outlineLevel="1" x14ac:dyDescent="0.2">
      <c r="A143" s="141">
        <v>31</v>
      </c>
      <c r="B143" s="141" t="s">
        <v>273</v>
      </c>
      <c r="C143" s="179" t="s">
        <v>274</v>
      </c>
      <c r="D143" s="148" t="s">
        <v>152</v>
      </c>
      <c r="E143" s="154">
        <v>445.9</v>
      </c>
      <c r="F143" s="158"/>
      <c r="G143" s="159">
        <f>ROUND(E143*F143,2)</f>
        <v>0</v>
      </c>
      <c r="H143" s="158"/>
      <c r="I143" s="159">
        <f>ROUND(E143*H143,2)</f>
        <v>0</v>
      </c>
      <c r="J143" s="158"/>
      <c r="K143" s="159">
        <f>ROUND(E143*J143,2)</f>
        <v>0</v>
      </c>
      <c r="L143" s="159">
        <v>21</v>
      </c>
      <c r="M143" s="159">
        <f>G143*(1+L143/100)</f>
        <v>0</v>
      </c>
      <c r="N143" s="148">
        <v>2.1780000000000001E-2</v>
      </c>
      <c r="O143" s="148">
        <f>ROUND(E143*N143,5)</f>
        <v>9.7117000000000004</v>
      </c>
      <c r="P143" s="148">
        <v>0</v>
      </c>
      <c r="Q143" s="148">
        <f>ROUND(E143*P143,5)</f>
        <v>0</v>
      </c>
      <c r="R143" s="148"/>
      <c r="S143" s="148"/>
      <c r="T143" s="149">
        <v>0.29676999999999998</v>
      </c>
      <c r="U143" s="148">
        <f>ROUND(E143*T143,2)</f>
        <v>132.33000000000001</v>
      </c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149</v>
      </c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2">
      <c r="A144" s="141"/>
      <c r="B144" s="141"/>
      <c r="C144" s="180" t="s">
        <v>208</v>
      </c>
      <c r="D144" s="150"/>
      <c r="E144" s="155">
        <v>160.30000000000001</v>
      </c>
      <c r="F144" s="159"/>
      <c r="G144" s="159"/>
      <c r="H144" s="159"/>
      <c r="I144" s="159"/>
      <c r="J144" s="159"/>
      <c r="K144" s="159"/>
      <c r="L144" s="159"/>
      <c r="M144" s="159"/>
      <c r="N144" s="148"/>
      <c r="O144" s="148"/>
      <c r="P144" s="148"/>
      <c r="Q144" s="148"/>
      <c r="R144" s="148"/>
      <c r="S144" s="148"/>
      <c r="T144" s="149"/>
      <c r="U144" s="148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157</v>
      </c>
      <c r="AF144" s="140">
        <v>0</v>
      </c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1"/>
      <c r="B145" s="141"/>
      <c r="C145" s="180" t="s">
        <v>209</v>
      </c>
      <c r="D145" s="150"/>
      <c r="E145" s="155">
        <v>170.6</v>
      </c>
      <c r="F145" s="159"/>
      <c r="G145" s="159"/>
      <c r="H145" s="159"/>
      <c r="I145" s="159"/>
      <c r="J145" s="159"/>
      <c r="K145" s="159"/>
      <c r="L145" s="159"/>
      <c r="M145" s="159"/>
      <c r="N145" s="148"/>
      <c r="O145" s="148"/>
      <c r="P145" s="148"/>
      <c r="Q145" s="148"/>
      <c r="R145" s="148"/>
      <c r="S145" s="148"/>
      <c r="T145" s="149"/>
      <c r="U145" s="148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157</v>
      </c>
      <c r="AF145" s="140">
        <v>0</v>
      </c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outlineLevel="1" x14ac:dyDescent="0.2">
      <c r="A146" s="141"/>
      <c r="B146" s="141"/>
      <c r="C146" s="180" t="s">
        <v>210</v>
      </c>
      <c r="D146" s="150"/>
      <c r="E146" s="155">
        <v>43</v>
      </c>
      <c r="F146" s="159"/>
      <c r="G146" s="159"/>
      <c r="H146" s="159"/>
      <c r="I146" s="159"/>
      <c r="J146" s="159"/>
      <c r="K146" s="159"/>
      <c r="L146" s="159"/>
      <c r="M146" s="159"/>
      <c r="N146" s="148"/>
      <c r="O146" s="148"/>
      <c r="P146" s="148"/>
      <c r="Q146" s="148"/>
      <c r="R146" s="148"/>
      <c r="S146" s="148"/>
      <c r="T146" s="149"/>
      <c r="U146" s="148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157</v>
      </c>
      <c r="AF146" s="140">
        <v>0</v>
      </c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outlineLevel="1" x14ac:dyDescent="0.2">
      <c r="A147" s="141"/>
      <c r="B147" s="141"/>
      <c r="C147" s="180" t="s">
        <v>211</v>
      </c>
      <c r="D147" s="150"/>
      <c r="E147" s="155">
        <v>35.200000000000003</v>
      </c>
      <c r="F147" s="159"/>
      <c r="G147" s="159"/>
      <c r="H147" s="159"/>
      <c r="I147" s="159"/>
      <c r="J147" s="159"/>
      <c r="K147" s="159"/>
      <c r="L147" s="159"/>
      <c r="M147" s="159"/>
      <c r="N147" s="148"/>
      <c r="O147" s="148"/>
      <c r="P147" s="148"/>
      <c r="Q147" s="148"/>
      <c r="R147" s="148"/>
      <c r="S147" s="148"/>
      <c r="T147" s="149"/>
      <c r="U147" s="148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157</v>
      </c>
      <c r="AF147" s="140">
        <v>0</v>
      </c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outlineLevel="1" x14ac:dyDescent="0.2">
      <c r="A148" s="141"/>
      <c r="B148" s="141"/>
      <c r="C148" s="180" t="s">
        <v>212</v>
      </c>
      <c r="D148" s="150"/>
      <c r="E148" s="155">
        <v>36.799999999999997</v>
      </c>
      <c r="F148" s="159"/>
      <c r="G148" s="159"/>
      <c r="H148" s="159"/>
      <c r="I148" s="159"/>
      <c r="J148" s="159"/>
      <c r="K148" s="159"/>
      <c r="L148" s="159"/>
      <c r="M148" s="159"/>
      <c r="N148" s="148"/>
      <c r="O148" s="148"/>
      <c r="P148" s="148"/>
      <c r="Q148" s="148"/>
      <c r="R148" s="148"/>
      <c r="S148" s="148"/>
      <c r="T148" s="149"/>
      <c r="U148" s="148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157</v>
      </c>
      <c r="AF148" s="140">
        <v>0</v>
      </c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x14ac:dyDescent="0.2">
      <c r="A149" s="142" t="s">
        <v>144</v>
      </c>
      <c r="B149" s="142" t="s">
        <v>81</v>
      </c>
      <c r="C149" s="181" t="s">
        <v>82</v>
      </c>
      <c r="D149" s="151"/>
      <c r="E149" s="156"/>
      <c r="F149" s="160"/>
      <c r="G149" s="160">
        <f>SUMIF(AE150:AE160,"&lt;&gt;NOR",G150:G160)</f>
        <v>0</v>
      </c>
      <c r="H149" s="160"/>
      <c r="I149" s="160">
        <f>SUM(I150:I160)</f>
        <v>0</v>
      </c>
      <c r="J149" s="160"/>
      <c r="K149" s="160">
        <f>SUM(K150:K160)</f>
        <v>0</v>
      </c>
      <c r="L149" s="160"/>
      <c r="M149" s="160">
        <f>SUM(M150:M160)</f>
        <v>0</v>
      </c>
      <c r="N149" s="151"/>
      <c r="O149" s="151">
        <f>SUM(O150:O160)</f>
        <v>0</v>
      </c>
      <c r="P149" s="151"/>
      <c r="Q149" s="151">
        <f>SUM(Q150:Q160)</f>
        <v>28.820900000000002</v>
      </c>
      <c r="R149" s="151"/>
      <c r="S149" s="151"/>
      <c r="T149" s="152"/>
      <c r="U149" s="151">
        <f>SUM(U150:U160)</f>
        <v>176.76000000000002</v>
      </c>
      <c r="AE149" t="s">
        <v>145</v>
      </c>
    </row>
    <row r="150" spans="1:60" ht="22.5" outlineLevel="1" x14ac:dyDescent="0.2">
      <c r="A150" s="141">
        <v>32</v>
      </c>
      <c r="B150" s="141" t="s">
        <v>275</v>
      </c>
      <c r="C150" s="179" t="s">
        <v>276</v>
      </c>
      <c r="D150" s="148" t="s">
        <v>155</v>
      </c>
      <c r="E150" s="154">
        <v>11.2545</v>
      </c>
      <c r="F150" s="158"/>
      <c r="G150" s="159">
        <f>ROUND(E150*F150,2)</f>
        <v>0</v>
      </c>
      <c r="H150" s="158"/>
      <c r="I150" s="159">
        <f>ROUND(E150*H150,2)</f>
        <v>0</v>
      </c>
      <c r="J150" s="158"/>
      <c r="K150" s="159">
        <f>ROUND(E150*J150,2)</f>
        <v>0</v>
      </c>
      <c r="L150" s="159">
        <v>21</v>
      </c>
      <c r="M150" s="159">
        <f>G150*(1+L150/100)</f>
        <v>0</v>
      </c>
      <c r="N150" s="148">
        <v>0</v>
      </c>
      <c r="O150" s="148">
        <f>ROUND(E150*N150,5)</f>
        <v>0</v>
      </c>
      <c r="P150" s="148">
        <v>2.2000000000000002</v>
      </c>
      <c r="Q150" s="148">
        <f>ROUND(E150*P150,5)</f>
        <v>24.759899999999998</v>
      </c>
      <c r="R150" s="148"/>
      <c r="S150" s="148"/>
      <c r="T150" s="149">
        <v>9.2100000000000009</v>
      </c>
      <c r="U150" s="148">
        <f>ROUND(E150*T150,2)</f>
        <v>103.65</v>
      </c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160</v>
      </c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1"/>
      <c r="B151" s="141"/>
      <c r="C151" s="241" t="s">
        <v>277</v>
      </c>
      <c r="D151" s="242"/>
      <c r="E151" s="243"/>
      <c r="F151" s="244"/>
      <c r="G151" s="245"/>
      <c r="H151" s="159"/>
      <c r="I151" s="159"/>
      <c r="J151" s="159"/>
      <c r="K151" s="159"/>
      <c r="L151" s="159"/>
      <c r="M151" s="159"/>
      <c r="N151" s="148"/>
      <c r="O151" s="148"/>
      <c r="P151" s="148"/>
      <c r="Q151" s="148"/>
      <c r="R151" s="148"/>
      <c r="S151" s="148"/>
      <c r="T151" s="149"/>
      <c r="U151" s="148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166</v>
      </c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3" t="str">
        <f>C151</f>
        <v>okapový chodník</v>
      </c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">
      <c r="A152" s="141"/>
      <c r="B152" s="141"/>
      <c r="C152" s="180" t="s">
        <v>278</v>
      </c>
      <c r="D152" s="150"/>
      <c r="E152" s="155">
        <v>11.2545</v>
      </c>
      <c r="F152" s="159"/>
      <c r="G152" s="159"/>
      <c r="H152" s="159"/>
      <c r="I152" s="159"/>
      <c r="J152" s="159"/>
      <c r="K152" s="159"/>
      <c r="L152" s="159"/>
      <c r="M152" s="159"/>
      <c r="N152" s="148"/>
      <c r="O152" s="148"/>
      <c r="P152" s="148"/>
      <c r="Q152" s="148"/>
      <c r="R152" s="148"/>
      <c r="S152" s="148"/>
      <c r="T152" s="149"/>
      <c r="U152" s="148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157</v>
      </c>
      <c r="AF152" s="140">
        <v>0</v>
      </c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1">
        <v>33</v>
      </c>
      <c r="B153" s="141" t="s">
        <v>279</v>
      </c>
      <c r="C153" s="179" t="s">
        <v>280</v>
      </c>
      <c r="D153" s="148" t="s">
        <v>155</v>
      </c>
      <c r="E153" s="154">
        <v>11.2545</v>
      </c>
      <c r="F153" s="158"/>
      <c r="G153" s="159">
        <f>ROUND(E153*F153,2)</f>
        <v>0</v>
      </c>
      <c r="H153" s="158"/>
      <c r="I153" s="159">
        <f>ROUND(E153*H153,2)</f>
        <v>0</v>
      </c>
      <c r="J153" s="158"/>
      <c r="K153" s="159">
        <f>ROUND(E153*J153,2)</f>
        <v>0</v>
      </c>
      <c r="L153" s="159">
        <v>21</v>
      </c>
      <c r="M153" s="159">
        <f>G153*(1+L153/100)</f>
        <v>0</v>
      </c>
      <c r="N153" s="148">
        <v>0</v>
      </c>
      <c r="O153" s="148">
        <f>ROUND(E153*N153,5)</f>
        <v>0</v>
      </c>
      <c r="P153" s="148">
        <v>0</v>
      </c>
      <c r="Q153" s="148">
        <f>ROUND(E153*P153,5)</f>
        <v>0</v>
      </c>
      <c r="R153" s="148"/>
      <c r="S153" s="148"/>
      <c r="T153" s="149">
        <v>4.8280000000000003</v>
      </c>
      <c r="U153" s="148">
        <f>ROUND(E153*T153,2)</f>
        <v>54.34</v>
      </c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160</v>
      </c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">
      <c r="A154" s="141">
        <v>34</v>
      </c>
      <c r="B154" s="141" t="s">
        <v>281</v>
      </c>
      <c r="C154" s="179" t="s">
        <v>282</v>
      </c>
      <c r="D154" s="148" t="s">
        <v>152</v>
      </c>
      <c r="E154" s="154">
        <v>23.5</v>
      </c>
      <c r="F154" s="158"/>
      <c r="G154" s="159">
        <f>ROUND(E154*F154,2)</f>
        <v>0</v>
      </c>
      <c r="H154" s="158"/>
      <c r="I154" s="159">
        <f>ROUND(E154*H154,2)</f>
        <v>0</v>
      </c>
      <c r="J154" s="158"/>
      <c r="K154" s="159">
        <f>ROUND(E154*J154,2)</f>
        <v>0</v>
      </c>
      <c r="L154" s="159">
        <v>21</v>
      </c>
      <c r="M154" s="159">
        <f>G154*(1+L154/100)</f>
        <v>0</v>
      </c>
      <c r="N154" s="148">
        <v>0</v>
      </c>
      <c r="O154" s="148">
        <f>ROUND(E154*N154,5)</f>
        <v>0</v>
      </c>
      <c r="P154" s="148">
        <v>0.11</v>
      </c>
      <c r="Q154" s="148">
        <f>ROUND(E154*P154,5)</f>
        <v>2.585</v>
      </c>
      <c r="R154" s="148"/>
      <c r="S154" s="148"/>
      <c r="T154" s="149">
        <v>0.34599999999999997</v>
      </c>
      <c r="U154" s="148">
        <f>ROUND(E154*T154,2)</f>
        <v>8.1300000000000008</v>
      </c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160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1"/>
      <c r="B155" s="141"/>
      <c r="C155" s="180" t="s">
        <v>283</v>
      </c>
      <c r="D155" s="150"/>
      <c r="E155" s="155">
        <v>22</v>
      </c>
      <c r="F155" s="159"/>
      <c r="G155" s="159"/>
      <c r="H155" s="159"/>
      <c r="I155" s="159"/>
      <c r="J155" s="159"/>
      <c r="K155" s="159"/>
      <c r="L155" s="159"/>
      <c r="M155" s="159"/>
      <c r="N155" s="148"/>
      <c r="O155" s="148"/>
      <c r="P155" s="148"/>
      <c r="Q155" s="148"/>
      <c r="R155" s="148"/>
      <c r="S155" s="148"/>
      <c r="T155" s="149"/>
      <c r="U155" s="148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157</v>
      </c>
      <c r="AF155" s="140">
        <v>0</v>
      </c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outlineLevel="1" x14ac:dyDescent="0.2">
      <c r="A156" s="141"/>
      <c r="B156" s="141"/>
      <c r="C156" s="180" t="s">
        <v>284</v>
      </c>
      <c r="D156" s="150"/>
      <c r="E156" s="155">
        <v>1.5</v>
      </c>
      <c r="F156" s="159"/>
      <c r="G156" s="159"/>
      <c r="H156" s="159"/>
      <c r="I156" s="159"/>
      <c r="J156" s="159"/>
      <c r="K156" s="159"/>
      <c r="L156" s="159"/>
      <c r="M156" s="159"/>
      <c r="N156" s="148"/>
      <c r="O156" s="148"/>
      <c r="P156" s="148"/>
      <c r="Q156" s="148"/>
      <c r="R156" s="148"/>
      <c r="S156" s="148"/>
      <c r="T156" s="149"/>
      <c r="U156" s="148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157</v>
      </c>
      <c r="AF156" s="140">
        <v>0</v>
      </c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ht="22.5" outlineLevel="1" x14ac:dyDescent="0.2">
      <c r="A157" s="141">
        <v>35</v>
      </c>
      <c r="B157" s="141" t="s">
        <v>285</v>
      </c>
      <c r="C157" s="179" t="s">
        <v>286</v>
      </c>
      <c r="D157" s="148" t="s">
        <v>152</v>
      </c>
      <c r="E157" s="154">
        <v>9</v>
      </c>
      <c r="F157" s="158"/>
      <c r="G157" s="159">
        <f>ROUND(E157*F157,2)</f>
        <v>0</v>
      </c>
      <c r="H157" s="158"/>
      <c r="I157" s="159">
        <f>ROUND(E157*H157,2)</f>
        <v>0</v>
      </c>
      <c r="J157" s="158"/>
      <c r="K157" s="159">
        <f>ROUND(E157*J157,2)</f>
        <v>0</v>
      </c>
      <c r="L157" s="159">
        <v>21</v>
      </c>
      <c r="M157" s="159">
        <f>G157*(1+L157/100)</f>
        <v>0</v>
      </c>
      <c r="N157" s="148">
        <v>0</v>
      </c>
      <c r="O157" s="148">
        <f>ROUND(E157*N157,5)</f>
        <v>0</v>
      </c>
      <c r="P157" s="148">
        <v>0.108</v>
      </c>
      <c r="Q157" s="148">
        <f>ROUND(E157*P157,5)</f>
        <v>0.97199999999999998</v>
      </c>
      <c r="R157" s="148"/>
      <c r="S157" s="148"/>
      <c r="T157" s="149">
        <v>0.67</v>
      </c>
      <c r="U157" s="148">
        <f>ROUND(E157*T157,2)</f>
        <v>6.03</v>
      </c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160</v>
      </c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outlineLevel="1" x14ac:dyDescent="0.2">
      <c r="A158" s="141"/>
      <c r="B158" s="141"/>
      <c r="C158" s="241" t="s">
        <v>287</v>
      </c>
      <c r="D158" s="242"/>
      <c r="E158" s="243"/>
      <c r="F158" s="244"/>
      <c r="G158" s="245"/>
      <c r="H158" s="159"/>
      <c r="I158" s="159"/>
      <c r="J158" s="159"/>
      <c r="K158" s="159"/>
      <c r="L158" s="159"/>
      <c r="M158" s="159"/>
      <c r="N158" s="148"/>
      <c r="O158" s="148"/>
      <c r="P158" s="148"/>
      <c r="Q158" s="148"/>
      <c r="R158" s="148"/>
      <c r="S158" s="148"/>
      <c r="T158" s="149"/>
      <c r="U158" s="148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 t="s">
        <v>166</v>
      </c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3" t="str">
        <f>C158</f>
        <v>přizdívka JZ fasáda</v>
      </c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1">
        <v>36</v>
      </c>
      <c r="B159" s="141" t="s">
        <v>288</v>
      </c>
      <c r="C159" s="179" t="s">
        <v>289</v>
      </c>
      <c r="D159" s="148" t="s">
        <v>148</v>
      </c>
      <c r="E159" s="154">
        <v>7.2</v>
      </c>
      <c r="F159" s="158"/>
      <c r="G159" s="159">
        <f>ROUND(E159*F159,2)</f>
        <v>0</v>
      </c>
      <c r="H159" s="158"/>
      <c r="I159" s="159">
        <f>ROUND(E159*H159,2)</f>
        <v>0</v>
      </c>
      <c r="J159" s="158"/>
      <c r="K159" s="159">
        <f>ROUND(E159*J159,2)</f>
        <v>0</v>
      </c>
      <c r="L159" s="159">
        <v>21</v>
      </c>
      <c r="M159" s="159">
        <f>G159*(1+L159/100)</f>
        <v>0</v>
      </c>
      <c r="N159" s="148">
        <v>0</v>
      </c>
      <c r="O159" s="148">
        <f>ROUND(E159*N159,5)</f>
        <v>0</v>
      </c>
      <c r="P159" s="148">
        <v>7.0000000000000007E-2</v>
      </c>
      <c r="Q159" s="148">
        <f>ROUND(E159*P159,5)</f>
        <v>0.504</v>
      </c>
      <c r="R159" s="148"/>
      <c r="S159" s="148"/>
      <c r="T159" s="149">
        <v>0.64</v>
      </c>
      <c r="U159" s="148">
        <f>ROUND(E159*T159,2)</f>
        <v>4.6100000000000003</v>
      </c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160</v>
      </c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outlineLevel="1" x14ac:dyDescent="0.2">
      <c r="A160" s="141"/>
      <c r="B160" s="141"/>
      <c r="C160" s="180" t="s">
        <v>290</v>
      </c>
      <c r="D160" s="150"/>
      <c r="E160" s="155">
        <v>7.2</v>
      </c>
      <c r="F160" s="159"/>
      <c r="G160" s="159"/>
      <c r="H160" s="159"/>
      <c r="I160" s="159"/>
      <c r="J160" s="159"/>
      <c r="K160" s="159"/>
      <c r="L160" s="159"/>
      <c r="M160" s="159"/>
      <c r="N160" s="148"/>
      <c r="O160" s="148"/>
      <c r="P160" s="148"/>
      <c r="Q160" s="148"/>
      <c r="R160" s="148"/>
      <c r="S160" s="148"/>
      <c r="T160" s="149"/>
      <c r="U160" s="148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157</v>
      </c>
      <c r="AF160" s="140">
        <v>0</v>
      </c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x14ac:dyDescent="0.2">
      <c r="A161" s="142" t="s">
        <v>144</v>
      </c>
      <c r="B161" s="142" t="s">
        <v>83</v>
      </c>
      <c r="C161" s="181" t="s">
        <v>84</v>
      </c>
      <c r="D161" s="151"/>
      <c r="E161" s="156"/>
      <c r="F161" s="160"/>
      <c r="G161" s="160">
        <f>SUMIF(AE162:AE198,"&lt;&gt;NOR",G162:G198)</f>
        <v>0</v>
      </c>
      <c r="H161" s="160"/>
      <c r="I161" s="160">
        <f>SUM(I162:I198)</f>
        <v>0</v>
      </c>
      <c r="J161" s="160"/>
      <c r="K161" s="160">
        <f>SUM(K162:K198)</f>
        <v>0</v>
      </c>
      <c r="L161" s="160"/>
      <c r="M161" s="160">
        <f>SUM(M162:M198)</f>
        <v>0</v>
      </c>
      <c r="N161" s="151"/>
      <c r="O161" s="151">
        <f>SUM(O162:O198)</f>
        <v>0.18744</v>
      </c>
      <c r="P161" s="151"/>
      <c r="Q161" s="151">
        <f>SUM(Q162:Q198)</f>
        <v>6.5731999999999999</v>
      </c>
      <c r="R161" s="151"/>
      <c r="S161" s="151"/>
      <c r="T161" s="152"/>
      <c r="U161" s="151">
        <f>SUM(U162:U198)</f>
        <v>177.47000000000003</v>
      </c>
      <c r="AE161" t="s">
        <v>145</v>
      </c>
    </row>
    <row r="162" spans="1:60" outlineLevel="1" x14ac:dyDescent="0.2">
      <c r="A162" s="141">
        <v>37</v>
      </c>
      <c r="B162" s="141" t="s">
        <v>291</v>
      </c>
      <c r="C162" s="179" t="s">
        <v>292</v>
      </c>
      <c r="D162" s="148" t="s">
        <v>269</v>
      </c>
      <c r="E162" s="154">
        <v>10</v>
      </c>
      <c r="F162" s="158"/>
      <c r="G162" s="159">
        <f>ROUND(E162*F162,2)</f>
        <v>0</v>
      </c>
      <c r="H162" s="158"/>
      <c r="I162" s="159">
        <f>ROUND(E162*H162,2)</f>
        <v>0</v>
      </c>
      <c r="J162" s="158"/>
      <c r="K162" s="159">
        <f>ROUND(E162*J162,2)</f>
        <v>0</v>
      </c>
      <c r="L162" s="159">
        <v>21</v>
      </c>
      <c r="M162" s="159">
        <f>G162*(1+L162/100)</f>
        <v>0</v>
      </c>
      <c r="N162" s="148">
        <v>1.33E-3</v>
      </c>
      <c r="O162" s="148">
        <f>ROUND(E162*N162,5)</f>
        <v>1.3299999999999999E-2</v>
      </c>
      <c r="P162" s="148">
        <v>0.20699999999999999</v>
      </c>
      <c r="Q162" s="148">
        <f>ROUND(E162*P162,5)</f>
        <v>2.0699999999999998</v>
      </c>
      <c r="R162" s="148"/>
      <c r="S162" s="148"/>
      <c r="T162" s="149">
        <v>1.538</v>
      </c>
      <c r="U162" s="148">
        <f>ROUND(E162*T162,2)</f>
        <v>15.38</v>
      </c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160</v>
      </c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outlineLevel="1" x14ac:dyDescent="0.2">
      <c r="A163" s="141"/>
      <c r="B163" s="141"/>
      <c r="C163" s="241" t="s">
        <v>293</v>
      </c>
      <c r="D163" s="242"/>
      <c r="E163" s="243"/>
      <c r="F163" s="244"/>
      <c r="G163" s="245"/>
      <c r="H163" s="159"/>
      <c r="I163" s="159"/>
      <c r="J163" s="159"/>
      <c r="K163" s="159"/>
      <c r="L163" s="159"/>
      <c r="M163" s="159"/>
      <c r="N163" s="148"/>
      <c r="O163" s="148"/>
      <c r="P163" s="148"/>
      <c r="Q163" s="148"/>
      <c r="R163" s="148"/>
      <c r="S163" s="148"/>
      <c r="T163" s="149"/>
      <c r="U163" s="148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 t="s">
        <v>166</v>
      </c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3" t="str">
        <f>C163</f>
        <v>prostupy pro VZT potrubí</v>
      </c>
      <c r="BB163" s="140"/>
      <c r="BC163" s="140"/>
      <c r="BD163" s="140"/>
      <c r="BE163" s="140"/>
      <c r="BF163" s="140"/>
      <c r="BG163" s="140"/>
      <c r="BH163" s="140"/>
    </row>
    <row r="164" spans="1:60" outlineLevel="1" x14ac:dyDescent="0.2">
      <c r="A164" s="141">
        <v>38</v>
      </c>
      <c r="B164" s="141" t="s">
        <v>294</v>
      </c>
      <c r="C164" s="179" t="s">
        <v>295</v>
      </c>
      <c r="D164" s="148" t="s">
        <v>269</v>
      </c>
      <c r="E164" s="154">
        <v>6</v>
      </c>
      <c r="F164" s="158"/>
      <c r="G164" s="159">
        <f>ROUND(E164*F164,2)</f>
        <v>0</v>
      </c>
      <c r="H164" s="158"/>
      <c r="I164" s="159">
        <f>ROUND(E164*H164,2)</f>
        <v>0</v>
      </c>
      <c r="J164" s="158"/>
      <c r="K164" s="159">
        <f>ROUND(E164*J164,2)</f>
        <v>0</v>
      </c>
      <c r="L164" s="159">
        <v>21</v>
      </c>
      <c r="M164" s="159">
        <f>G164*(1+L164/100)</f>
        <v>0</v>
      </c>
      <c r="N164" s="148">
        <v>1.33E-3</v>
      </c>
      <c r="O164" s="148">
        <f>ROUND(E164*N164,5)</f>
        <v>7.9799999999999992E-3</v>
      </c>
      <c r="P164" s="148">
        <v>1.0999999999999999E-2</v>
      </c>
      <c r="Q164" s="148">
        <f>ROUND(E164*P164,5)</f>
        <v>6.6000000000000003E-2</v>
      </c>
      <c r="R164" s="148"/>
      <c r="S164" s="148"/>
      <c r="T164" s="149">
        <v>0.29599999999999999</v>
      </c>
      <c r="U164" s="148">
        <f>ROUND(E164*T164,2)</f>
        <v>1.78</v>
      </c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160</v>
      </c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outlineLevel="1" x14ac:dyDescent="0.2">
      <c r="A165" s="141"/>
      <c r="B165" s="141"/>
      <c r="C165" s="241" t="s">
        <v>293</v>
      </c>
      <c r="D165" s="242"/>
      <c r="E165" s="243"/>
      <c r="F165" s="244"/>
      <c r="G165" s="245"/>
      <c r="H165" s="159"/>
      <c r="I165" s="159"/>
      <c r="J165" s="159"/>
      <c r="K165" s="159"/>
      <c r="L165" s="159"/>
      <c r="M165" s="159"/>
      <c r="N165" s="148"/>
      <c r="O165" s="148"/>
      <c r="P165" s="148"/>
      <c r="Q165" s="148"/>
      <c r="R165" s="148"/>
      <c r="S165" s="148"/>
      <c r="T165" s="149"/>
      <c r="U165" s="148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166</v>
      </c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3" t="str">
        <f>C165</f>
        <v>prostupy pro VZT potrubí</v>
      </c>
      <c r="BB165" s="140"/>
      <c r="BC165" s="140"/>
      <c r="BD165" s="140"/>
      <c r="BE165" s="140"/>
      <c r="BF165" s="140"/>
      <c r="BG165" s="140"/>
      <c r="BH165" s="140"/>
    </row>
    <row r="166" spans="1:60" outlineLevel="1" x14ac:dyDescent="0.2">
      <c r="A166" s="141">
        <v>39</v>
      </c>
      <c r="B166" s="141" t="s">
        <v>296</v>
      </c>
      <c r="C166" s="179" t="s">
        <v>297</v>
      </c>
      <c r="D166" s="148" t="s">
        <v>269</v>
      </c>
      <c r="E166" s="154">
        <v>5</v>
      </c>
      <c r="F166" s="158"/>
      <c r="G166" s="159">
        <f>ROUND(E166*F166,2)</f>
        <v>0</v>
      </c>
      <c r="H166" s="158"/>
      <c r="I166" s="159">
        <f>ROUND(E166*H166,2)</f>
        <v>0</v>
      </c>
      <c r="J166" s="158"/>
      <c r="K166" s="159">
        <f>ROUND(E166*J166,2)</f>
        <v>0</v>
      </c>
      <c r="L166" s="159">
        <v>21</v>
      </c>
      <c r="M166" s="159">
        <f>G166*(1+L166/100)</f>
        <v>0</v>
      </c>
      <c r="N166" s="148">
        <v>4.8999999999999998E-4</v>
      </c>
      <c r="O166" s="148">
        <f>ROUND(E166*N166,5)</f>
        <v>2.4499999999999999E-3</v>
      </c>
      <c r="P166" s="148">
        <v>3.1E-2</v>
      </c>
      <c r="Q166" s="148">
        <f>ROUND(E166*P166,5)</f>
        <v>0.155</v>
      </c>
      <c r="R166" s="148"/>
      <c r="S166" s="148"/>
      <c r="T166" s="149">
        <v>0.66600000000000004</v>
      </c>
      <c r="U166" s="148">
        <f>ROUND(E166*T166,2)</f>
        <v>3.33</v>
      </c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 t="s">
        <v>160</v>
      </c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outlineLevel="1" x14ac:dyDescent="0.2">
      <c r="A167" s="141"/>
      <c r="B167" s="141"/>
      <c r="C167" s="241" t="s">
        <v>298</v>
      </c>
      <c r="D167" s="242"/>
      <c r="E167" s="243"/>
      <c r="F167" s="244"/>
      <c r="G167" s="245"/>
      <c r="H167" s="159"/>
      <c r="I167" s="159"/>
      <c r="J167" s="159"/>
      <c r="K167" s="159"/>
      <c r="L167" s="159"/>
      <c r="M167" s="159"/>
      <c r="N167" s="148"/>
      <c r="O167" s="148"/>
      <c r="P167" s="148"/>
      <c r="Q167" s="148"/>
      <c r="R167" s="148"/>
      <c r="S167" s="148"/>
      <c r="T167" s="149"/>
      <c r="U167" s="148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166</v>
      </c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3" t="str">
        <f>C167</f>
        <v>napojení na stávající kanalizaci</v>
      </c>
      <c r="BB167" s="140"/>
      <c r="BC167" s="140"/>
      <c r="BD167" s="140"/>
      <c r="BE167" s="140"/>
      <c r="BF167" s="140"/>
      <c r="BG167" s="140"/>
      <c r="BH167" s="140"/>
    </row>
    <row r="168" spans="1:60" outlineLevel="1" x14ac:dyDescent="0.2">
      <c r="A168" s="141">
        <v>40</v>
      </c>
      <c r="B168" s="141" t="s">
        <v>299</v>
      </c>
      <c r="C168" s="179" t="s">
        <v>300</v>
      </c>
      <c r="D168" s="148" t="s">
        <v>148</v>
      </c>
      <c r="E168" s="154">
        <v>34.1</v>
      </c>
      <c r="F168" s="158"/>
      <c r="G168" s="159">
        <f>ROUND(E168*F168,2)</f>
        <v>0</v>
      </c>
      <c r="H168" s="158"/>
      <c r="I168" s="159">
        <f>ROUND(E168*H168,2)</f>
        <v>0</v>
      </c>
      <c r="J168" s="158"/>
      <c r="K168" s="159">
        <f>ROUND(E168*J168,2)</f>
        <v>0</v>
      </c>
      <c r="L168" s="159">
        <v>21</v>
      </c>
      <c r="M168" s="159">
        <f>G168*(1+L168/100)</f>
        <v>0</v>
      </c>
      <c r="N168" s="148">
        <v>4.8999999999999998E-4</v>
      </c>
      <c r="O168" s="148">
        <f>ROUND(E168*N168,5)</f>
        <v>1.6709999999999999E-2</v>
      </c>
      <c r="P168" s="148">
        <v>6.0000000000000001E-3</v>
      </c>
      <c r="Q168" s="148">
        <f>ROUND(E168*P168,5)</f>
        <v>0.2046</v>
      </c>
      <c r="R168" s="148"/>
      <c r="S168" s="148"/>
      <c r="T168" s="149">
        <v>0.27400000000000002</v>
      </c>
      <c r="U168" s="148">
        <f>ROUND(E168*T168,2)</f>
        <v>9.34</v>
      </c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160</v>
      </c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outlineLevel="1" x14ac:dyDescent="0.2">
      <c r="A169" s="141"/>
      <c r="B169" s="141"/>
      <c r="C169" s="241" t="s">
        <v>301</v>
      </c>
      <c r="D169" s="242"/>
      <c r="E169" s="243"/>
      <c r="F169" s="244"/>
      <c r="G169" s="245"/>
      <c r="H169" s="159"/>
      <c r="I169" s="159"/>
      <c r="J169" s="159"/>
      <c r="K169" s="159"/>
      <c r="L169" s="159"/>
      <c r="M169" s="159"/>
      <c r="N169" s="148"/>
      <c r="O169" s="148"/>
      <c r="P169" s="148"/>
      <c r="Q169" s="148"/>
      <c r="R169" s="148"/>
      <c r="S169" s="148"/>
      <c r="T169" s="149"/>
      <c r="U169" s="148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166</v>
      </c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3" t="str">
        <f>C169</f>
        <v>kanalizační potrubí od rekuperačních jednotek</v>
      </c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">
      <c r="A170" s="141"/>
      <c r="B170" s="141"/>
      <c r="C170" s="180" t="s">
        <v>302</v>
      </c>
      <c r="D170" s="150"/>
      <c r="E170" s="155">
        <v>34.1</v>
      </c>
      <c r="F170" s="159"/>
      <c r="G170" s="159"/>
      <c r="H170" s="159"/>
      <c r="I170" s="159"/>
      <c r="J170" s="159"/>
      <c r="K170" s="159"/>
      <c r="L170" s="159"/>
      <c r="M170" s="159"/>
      <c r="N170" s="148"/>
      <c r="O170" s="148"/>
      <c r="P170" s="148"/>
      <c r="Q170" s="148"/>
      <c r="R170" s="148"/>
      <c r="S170" s="148"/>
      <c r="T170" s="149"/>
      <c r="U170" s="148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157</v>
      </c>
      <c r="AF170" s="140">
        <v>0</v>
      </c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41">
        <v>41</v>
      </c>
      <c r="B171" s="141" t="s">
        <v>303</v>
      </c>
      <c r="C171" s="179" t="s">
        <v>304</v>
      </c>
      <c r="D171" s="148" t="s">
        <v>148</v>
      </c>
      <c r="E171" s="154">
        <v>300</v>
      </c>
      <c r="F171" s="158"/>
      <c r="G171" s="159">
        <f>ROUND(E171*F171,2)</f>
        <v>0</v>
      </c>
      <c r="H171" s="158"/>
      <c r="I171" s="159">
        <f>ROUND(E171*H171,2)</f>
        <v>0</v>
      </c>
      <c r="J171" s="158"/>
      <c r="K171" s="159">
        <f>ROUND(E171*J171,2)</f>
        <v>0</v>
      </c>
      <c r="L171" s="159">
        <v>21</v>
      </c>
      <c r="M171" s="159">
        <f>G171*(1+L171/100)</f>
        <v>0</v>
      </c>
      <c r="N171" s="148">
        <v>4.8999999999999998E-4</v>
      </c>
      <c r="O171" s="148">
        <f>ROUND(E171*N171,5)</f>
        <v>0.14699999999999999</v>
      </c>
      <c r="P171" s="148">
        <v>1E-3</v>
      </c>
      <c r="Q171" s="148">
        <f>ROUND(E171*P171,5)</f>
        <v>0.3</v>
      </c>
      <c r="R171" s="148"/>
      <c r="S171" s="148"/>
      <c r="T171" s="149">
        <v>7.8E-2</v>
      </c>
      <c r="U171" s="148">
        <f>ROUND(E171*T171,2)</f>
        <v>23.4</v>
      </c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160</v>
      </c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">
      <c r="A172" s="141">
        <v>42</v>
      </c>
      <c r="B172" s="141" t="s">
        <v>305</v>
      </c>
      <c r="C172" s="179" t="s">
        <v>306</v>
      </c>
      <c r="D172" s="148" t="s">
        <v>269</v>
      </c>
      <c r="E172" s="154">
        <v>10</v>
      </c>
      <c r="F172" s="158"/>
      <c r="G172" s="159">
        <f>ROUND(E172*F172,2)</f>
        <v>0</v>
      </c>
      <c r="H172" s="158"/>
      <c r="I172" s="159">
        <f>ROUND(E172*H172,2)</f>
        <v>0</v>
      </c>
      <c r="J172" s="158"/>
      <c r="K172" s="159">
        <f>ROUND(E172*J172,2)</f>
        <v>0</v>
      </c>
      <c r="L172" s="159">
        <v>21</v>
      </c>
      <c r="M172" s="159">
        <f>G172*(1+L172/100)</f>
        <v>0</v>
      </c>
      <c r="N172" s="148">
        <v>0</v>
      </c>
      <c r="O172" s="148">
        <f>ROUND(E172*N172,5)</f>
        <v>0</v>
      </c>
      <c r="P172" s="148">
        <v>4.0999999999999999E-4</v>
      </c>
      <c r="Q172" s="148">
        <f>ROUND(E172*P172,5)</f>
        <v>4.1000000000000003E-3</v>
      </c>
      <c r="R172" s="148"/>
      <c r="S172" s="148"/>
      <c r="T172" s="149">
        <v>0.14499999999999999</v>
      </c>
      <c r="U172" s="148">
        <f>ROUND(E172*T172,2)</f>
        <v>1.45</v>
      </c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 t="s">
        <v>160</v>
      </c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">
      <c r="A173" s="141">
        <v>43</v>
      </c>
      <c r="B173" s="141" t="s">
        <v>307</v>
      </c>
      <c r="C173" s="179" t="s">
        <v>308</v>
      </c>
      <c r="D173" s="148" t="s">
        <v>152</v>
      </c>
      <c r="E173" s="154">
        <v>8.8000000000000007</v>
      </c>
      <c r="F173" s="158"/>
      <c r="G173" s="159">
        <f>ROUND(E173*F173,2)</f>
        <v>0</v>
      </c>
      <c r="H173" s="158"/>
      <c r="I173" s="159">
        <f>ROUND(E173*H173,2)</f>
        <v>0</v>
      </c>
      <c r="J173" s="158"/>
      <c r="K173" s="159">
        <f>ROUND(E173*J173,2)</f>
        <v>0</v>
      </c>
      <c r="L173" s="159">
        <v>21</v>
      </c>
      <c r="M173" s="159">
        <f>G173*(1+L173/100)</f>
        <v>0</v>
      </c>
      <c r="N173" s="148">
        <v>0</v>
      </c>
      <c r="O173" s="148">
        <f>ROUND(E173*N173,5)</f>
        <v>0</v>
      </c>
      <c r="P173" s="148">
        <v>0.05</v>
      </c>
      <c r="Q173" s="148">
        <f>ROUND(E173*P173,5)</f>
        <v>0.44</v>
      </c>
      <c r="R173" s="148"/>
      <c r="S173" s="148"/>
      <c r="T173" s="149">
        <v>0.33</v>
      </c>
      <c r="U173" s="148">
        <f>ROUND(E173*T173,2)</f>
        <v>2.9</v>
      </c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 t="s">
        <v>160</v>
      </c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outlineLevel="1" x14ac:dyDescent="0.2">
      <c r="A174" s="141"/>
      <c r="B174" s="141"/>
      <c r="C174" s="241" t="s">
        <v>309</v>
      </c>
      <c r="D174" s="242"/>
      <c r="E174" s="243"/>
      <c r="F174" s="244"/>
      <c r="G174" s="245"/>
      <c r="H174" s="159"/>
      <c r="I174" s="159"/>
      <c r="J174" s="159"/>
      <c r="K174" s="159"/>
      <c r="L174" s="159"/>
      <c r="M174" s="159"/>
      <c r="N174" s="148"/>
      <c r="O174" s="148"/>
      <c r="P174" s="148"/>
      <c r="Q174" s="148"/>
      <c r="R174" s="148"/>
      <c r="S174" s="148"/>
      <c r="T174" s="149"/>
      <c r="U174" s="148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 t="s">
        <v>166</v>
      </c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  <c r="AV174" s="140"/>
      <c r="AW174" s="140"/>
      <c r="AX174" s="140"/>
      <c r="AY174" s="140"/>
      <c r="AZ174" s="140"/>
      <c r="BA174" s="143" t="str">
        <f>C174</f>
        <v>m.č. 0.01</v>
      </c>
      <c r="BB174" s="140"/>
      <c r="BC174" s="140"/>
      <c r="BD174" s="140"/>
      <c r="BE174" s="140"/>
      <c r="BF174" s="140"/>
      <c r="BG174" s="140"/>
      <c r="BH174" s="140"/>
    </row>
    <row r="175" spans="1:60" outlineLevel="1" x14ac:dyDescent="0.2">
      <c r="A175" s="141">
        <v>44</v>
      </c>
      <c r="B175" s="141" t="s">
        <v>310</v>
      </c>
      <c r="C175" s="179" t="s">
        <v>311</v>
      </c>
      <c r="D175" s="148" t="s">
        <v>152</v>
      </c>
      <c r="E175" s="154">
        <v>24</v>
      </c>
      <c r="F175" s="158"/>
      <c r="G175" s="159">
        <f>ROUND(E175*F175,2)</f>
        <v>0</v>
      </c>
      <c r="H175" s="158"/>
      <c r="I175" s="159">
        <f>ROUND(E175*H175,2)</f>
        <v>0</v>
      </c>
      <c r="J175" s="158"/>
      <c r="K175" s="159">
        <f>ROUND(E175*J175,2)</f>
        <v>0</v>
      </c>
      <c r="L175" s="159">
        <v>21</v>
      </c>
      <c r="M175" s="159">
        <f>G175*(1+L175/100)</f>
        <v>0</v>
      </c>
      <c r="N175" s="148">
        <v>0</v>
      </c>
      <c r="O175" s="148">
        <f>ROUND(E175*N175,5)</f>
        <v>0</v>
      </c>
      <c r="P175" s="148">
        <v>4.5999999999999999E-2</v>
      </c>
      <c r="Q175" s="148">
        <f>ROUND(E175*P175,5)</f>
        <v>1.1040000000000001</v>
      </c>
      <c r="R175" s="148"/>
      <c r="S175" s="148"/>
      <c r="T175" s="149">
        <v>0.26</v>
      </c>
      <c r="U175" s="148">
        <f>ROUND(E175*T175,2)</f>
        <v>6.24</v>
      </c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 t="s">
        <v>160</v>
      </c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outlineLevel="1" x14ac:dyDescent="0.2">
      <c r="A176" s="141"/>
      <c r="B176" s="141"/>
      <c r="C176" s="241" t="s">
        <v>309</v>
      </c>
      <c r="D176" s="242"/>
      <c r="E176" s="243"/>
      <c r="F176" s="244"/>
      <c r="G176" s="245"/>
      <c r="H176" s="159"/>
      <c r="I176" s="159"/>
      <c r="J176" s="159"/>
      <c r="K176" s="159"/>
      <c r="L176" s="159"/>
      <c r="M176" s="159"/>
      <c r="N176" s="148"/>
      <c r="O176" s="148"/>
      <c r="P176" s="148"/>
      <c r="Q176" s="148"/>
      <c r="R176" s="148"/>
      <c r="S176" s="148"/>
      <c r="T176" s="149"/>
      <c r="U176" s="148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 t="s">
        <v>166</v>
      </c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3" t="str">
        <f>C176</f>
        <v>m.č. 0.01</v>
      </c>
      <c r="BB176" s="140"/>
      <c r="BC176" s="140"/>
      <c r="BD176" s="140"/>
      <c r="BE176" s="140"/>
      <c r="BF176" s="140"/>
      <c r="BG176" s="140"/>
      <c r="BH176" s="140"/>
    </row>
    <row r="177" spans="1:60" outlineLevel="1" x14ac:dyDescent="0.2">
      <c r="A177" s="141">
        <v>45</v>
      </c>
      <c r="B177" s="141" t="s">
        <v>312</v>
      </c>
      <c r="C177" s="179" t="s">
        <v>313</v>
      </c>
      <c r="D177" s="148" t="s">
        <v>152</v>
      </c>
      <c r="E177" s="154">
        <v>445.9</v>
      </c>
      <c r="F177" s="158"/>
      <c r="G177" s="159">
        <f>ROUND(E177*F177,2)</f>
        <v>0</v>
      </c>
      <c r="H177" s="158"/>
      <c r="I177" s="159">
        <f>ROUND(E177*H177,2)</f>
        <v>0</v>
      </c>
      <c r="J177" s="158"/>
      <c r="K177" s="159">
        <f>ROUND(E177*J177,2)</f>
        <v>0</v>
      </c>
      <c r="L177" s="159">
        <v>21</v>
      </c>
      <c r="M177" s="159">
        <f>G177*(1+L177/100)</f>
        <v>0</v>
      </c>
      <c r="N177" s="148">
        <v>0</v>
      </c>
      <c r="O177" s="148">
        <f>ROUND(E177*N177,5)</f>
        <v>0</v>
      </c>
      <c r="P177" s="148">
        <v>5.0000000000000001E-3</v>
      </c>
      <c r="Q177" s="148">
        <f>ROUND(E177*P177,5)</f>
        <v>2.2294999999999998</v>
      </c>
      <c r="R177" s="148"/>
      <c r="S177" s="148"/>
      <c r="T177" s="149">
        <v>0.02</v>
      </c>
      <c r="U177" s="148">
        <f>ROUND(E177*T177,2)</f>
        <v>8.92</v>
      </c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 t="s">
        <v>160</v>
      </c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">
      <c r="A178" s="141"/>
      <c r="B178" s="141"/>
      <c r="C178" s="241" t="s">
        <v>314</v>
      </c>
      <c r="D178" s="242"/>
      <c r="E178" s="243"/>
      <c r="F178" s="244"/>
      <c r="G178" s="245"/>
      <c r="H178" s="159"/>
      <c r="I178" s="159"/>
      <c r="J178" s="159"/>
      <c r="K178" s="159"/>
      <c r="L178" s="159"/>
      <c r="M178" s="159"/>
      <c r="N178" s="148"/>
      <c r="O178" s="148"/>
      <c r="P178" s="148"/>
      <c r="Q178" s="148"/>
      <c r="R178" s="148"/>
      <c r="S178" s="148"/>
      <c r="T178" s="149"/>
      <c r="U178" s="148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 t="s">
        <v>166</v>
      </c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3" t="str">
        <f>C178</f>
        <v>Oprava stávajících vnějších omítek</v>
      </c>
      <c r="BB178" s="140"/>
      <c r="BC178" s="140"/>
      <c r="BD178" s="140"/>
      <c r="BE178" s="140"/>
      <c r="BF178" s="140"/>
      <c r="BG178" s="140"/>
      <c r="BH178" s="140"/>
    </row>
    <row r="179" spans="1:60" outlineLevel="1" x14ac:dyDescent="0.2">
      <c r="A179" s="141"/>
      <c r="B179" s="141"/>
      <c r="C179" s="180" t="s">
        <v>208</v>
      </c>
      <c r="D179" s="150"/>
      <c r="E179" s="155">
        <v>160.30000000000001</v>
      </c>
      <c r="F179" s="159"/>
      <c r="G179" s="159"/>
      <c r="H179" s="159"/>
      <c r="I179" s="159"/>
      <c r="J179" s="159"/>
      <c r="K179" s="159"/>
      <c r="L179" s="159"/>
      <c r="M179" s="159"/>
      <c r="N179" s="148"/>
      <c r="O179" s="148"/>
      <c r="P179" s="148"/>
      <c r="Q179" s="148"/>
      <c r="R179" s="148"/>
      <c r="S179" s="148"/>
      <c r="T179" s="149"/>
      <c r="U179" s="148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 t="s">
        <v>157</v>
      </c>
      <c r="AF179" s="140">
        <v>0</v>
      </c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outlineLevel="1" x14ac:dyDescent="0.2">
      <c r="A180" s="141"/>
      <c r="B180" s="141"/>
      <c r="C180" s="180" t="s">
        <v>209</v>
      </c>
      <c r="D180" s="150"/>
      <c r="E180" s="155">
        <v>170.6</v>
      </c>
      <c r="F180" s="159"/>
      <c r="G180" s="159"/>
      <c r="H180" s="159"/>
      <c r="I180" s="159"/>
      <c r="J180" s="159"/>
      <c r="K180" s="159"/>
      <c r="L180" s="159"/>
      <c r="M180" s="159"/>
      <c r="N180" s="148"/>
      <c r="O180" s="148"/>
      <c r="P180" s="148"/>
      <c r="Q180" s="148"/>
      <c r="R180" s="148"/>
      <c r="S180" s="148"/>
      <c r="T180" s="149"/>
      <c r="U180" s="148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 t="s">
        <v>157</v>
      </c>
      <c r="AF180" s="140">
        <v>0</v>
      </c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</row>
    <row r="181" spans="1:60" outlineLevel="1" x14ac:dyDescent="0.2">
      <c r="A181" s="141"/>
      <c r="B181" s="141"/>
      <c r="C181" s="180" t="s">
        <v>210</v>
      </c>
      <c r="D181" s="150"/>
      <c r="E181" s="155">
        <v>43</v>
      </c>
      <c r="F181" s="159"/>
      <c r="G181" s="159"/>
      <c r="H181" s="159"/>
      <c r="I181" s="159"/>
      <c r="J181" s="159"/>
      <c r="K181" s="159"/>
      <c r="L181" s="159"/>
      <c r="M181" s="159"/>
      <c r="N181" s="148"/>
      <c r="O181" s="148"/>
      <c r="P181" s="148"/>
      <c r="Q181" s="148"/>
      <c r="R181" s="148"/>
      <c r="S181" s="148"/>
      <c r="T181" s="149"/>
      <c r="U181" s="148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 t="s">
        <v>157</v>
      </c>
      <c r="AF181" s="140">
        <v>0</v>
      </c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outlineLevel="1" x14ac:dyDescent="0.2">
      <c r="A182" s="141"/>
      <c r="B182" s="141"/>
      <c r="C182" s="180" t="s">
        <v>211</v>
      </c>
      <c r="D182" s="150"/>
      <c r="E182" s="155">
        <v>35.200000000000003</v>
      </c>
      <c r="F182" s="159"/>
      <c r="G182" s="159"/>
      <c r="H182" s="159"/>
      <c r="I182" s="159"/>
      <c r="J182" s="159"/>
      <c r="K182" s="159"/>
      <c r="L182" s="159"/>
      <c r="M182" s="159"/>
      <c r="N182" s="148"/>
      <c r="O182" s="148"/>
      <c r="P182" s="148"/>
      <c r="Q182" s="148"/>
      <c r="R182" s="148"/>
      <c r="S182" s="148"/>
      <c r="T182" s="149"/>
      <c r="U182" s="148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 t="s">
        <v>157</v>
      </c>
      <c r="AF182" s="140">
        <v>0</v>
      </c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outlineLevel="1" x14ac:dyDescent="0.2">
      <c r="A183" s="141"/>
      <c r="B183" s="141"/>
      <c r="C183" s="180" t="s">
        <v>212</v>
      </c>
      <c r="D183" s="150"/>
      <c r="E183" s="155">
        <v>36.799999999999997</v>
      </c>
      <c r="F183" s="159"/>
      <c r="G183" s="159"/>
      <c r="H183" s="159"/>
      <c r="I183" s="159"/>
      <c r="J183" s="159"/>
      <c r="K183" s="159"/>
      <c r="L183" s="159"/>
      <c r="M183" s="159"/>
      <c r="N183" s="148"/>
      <c r="O183" s="148"/>
      <c r="P183" s="148"/>
      <c r="Q183" s="148"/>
      <c r="R183" s="148"/>
      <c r="S183" s="148"/>
      <c r="T183" s="149"/>
      <c r="U183" s="148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 t="s">
        <v>157</v>
      </c>
      <c r="AF183" s="140">
        <v>0</v>
      </c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">
      <c r="A184" s="141">
        <v>46</v>
      </c>
      <c r="B184" s="141" t="s">
        <v>315</v>
      </c>
      <c r="C184" s="179" t="s">
        <v>316</v>
      </c>
      <c r="D184" s="148" t="s">
        <v>181</v>
      </c>
      <c r="E184" s="154">
        <v>52.171720000000001</v>
      </c>
      <c r="F184" s="158"/>
      <c r="G184" s="159">
        <f>ROUND(E184*F184,2)</f>
        <v>0</v>
      </c>
      <c r="H184" s="158"/>
      <c r="I184" s="159">
        <f>ROUND(E184*H184,2)</f>
        <v>0</v>
      </c>
      <c r="J184" s="158"/>
      <c r="K184" s="159">
        <f>ROUND(E184*J184,2)</f>
        <v>0</v>
      </c>
      <c r="L184" s="159">
        <v>21</v>
      </c>
      <c r="M184" s="159">
        <f>G184*(1+L184/100)</f>
        <v>0</v>
      </c>
      <c r="N184" s="148">
        <v>0</v>
      </c>
      <c r="O184" s="148">
        <f>ROUND(E184*N184,5)</f>
        <v>0</v>
      </c>
      <c r="P184" s="148">
        <v>0</v>
      </c>
      <c r="Q184" s="148">
        <f>ROUND(E184*P184,5)</f>
        <v>0</v>
      </c>
      <c r="R184" s="148"/>
      <c r="S184" s="148"/>
      <c r="T184" s="149">
        <v>0.49</v>
      </c>
      <c r="U184" s="148">
        <f>ROUND(E184*T184,2)</f>
        <v>25.56</v>
      </c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 t="s">
        <v>160</v>
      </c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ht="22.5" outlineLevel="1" x14ac:dyDescent="0.2">
      <c r="A185" s="141"/>
      <c r="B185" s="141"/>
      <c r="C185" s="180" t="s">
        <v>317</v>
      </c>
      <c r="D185" s="150"/>
      <c r="E185" s="155">
        <v>52.171720000000001</v>
      </c>
      <c r="F185" s="159"/>
      <c r="G185" s="159"/>
      <c r="H185" s="159"/>
      <c r="I185" s="159"/>
      <c r="J185" s="159"/>
      <c r="K185" s="159"/>
      <c r="L185" s="159"/>
      <c r="M185" s="159"/>
      <c r="N185" s="148"/>
      <c r="O185" s="148"/>
      <c r="P185" s="148"/>
      <c r="Q185" s="148"/>
      <c r="R185" s="148"/>
      <c r="S185" s="148"/>
      <c r="T185" s="149"/>
      <c r="U185" s="148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 t="s">
        <v>157</v>
      </c>
      <c r="AF185" s="140">
        <v>0</v>
      </c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  <c r="AV185" s="140"/>
      <c r="AW185" s="140"/>
      <c r="AX185" s="140"/>
      <c r="AY185" s="140"/>
      <c r="AZ185" s="140"/>
      <c r="BA185" s="140"/>
      <c r="BB185" s="140"/>
      <c r="BC185" s="140"/>
      <c r="BD185" s="140"/>
      <c r="BE185" s="140"/>
      <c r="BF185" s="140"/>
      <c r="BG185" s="140"/>
      <c r="BH185" s="140"/>
    </row>
    <row r="186" spans="1:60" outlineLevel="1" x14ac:dyDescent="0.2">
      <c r="A186" s="141">
        <v>47</v>
      </c>
      <c r="B186" s="141" t="s">
        <v>318</v>
      </c>
      <c r="C186" s="179" t="s">
        <v>319</v>
      </c>
      <c r="D186" s="148" t="s">
        <v>181</v>
      </c>
      <c r="E186" s="154">
        <v>521.71720000000005</v>
      </c>
      <c r="F186" s="158"/>
      <c r="G186" s="159">
        <f>ROUND(E186*F186,2)</f>
        <v>0</v>
      </c>
      <c r="H186" s="158"/>
      <c r="I186" s="159">
        <f>ROUND(E186*H186,2)</f>
        <v>0</v>
      </c>
      <c r="J186" s="158"/>
      <c r="K186" s="159">
        <f>ROUND(E186*J186,2)</f>
        <v>0</v>
      </c>
      <c r="L186" s="159">
        <v>21</v>
      </c>
      <c r="M186" s="159">
        <f>G186*(1+L186/100)</f>
        <v>0</v>
      </c>
      <c r="N186" s="148">
        <v>0</v>
      </c>
      <c r="O186" s="148">
        <f>ROUND(E186*N186,5)</f>
        <v>0</v>
      </c>
      <c r="P186" s="148">
        <v>0</v>
      </c>
      <c r="Q186" s="148">
        <f>ROUND(E186*P186,5)</f>
        <v>0</v>
      </c>
      <c r="R186" s="148"/>
      <c r="S186" s="148"/>
      <c r="T186" s="149">
        <v>0</v>
      </c>
      <c r="U186" s="148">
        <f>ROUND(E186*T186,2)</f>
        <v>0</v>
      </c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 t="s">
        <v>160</v>
      </c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outlineLevel="1" x14ac:dyDescent="0.2">
      <c r="A187" s="141"/>
      <c r="B187" s="141"/>
      <c r="C187" s="180" t="s">
        <v>320</v>
      </c>
      <c r="D187" s="150"/>
      <c r="E187" s="155">
        <v>521.71720000000005</v>
      </c>
      <c r="F187" s="159"/>
      <c r="G187" s="159"/>
      <c r="H187" s="159"/>
      <c r="I187" s="159"/>
      <c r="J187" s="159"/>
      <c r="K187" s="159"/>
      <c r="L187" s="159"/>
      <c r="M187" s="159"/>
      <c r="N187" s="148"/>
      <c r="O187" s="148"/>
      <c r="P187" s="148"/>
      <c r="Q187" s="148"/>
      <c r="R187" s="148"/>
      <c r="S187" s="148"/>
      <c r="T187" s="149"/>
      <c r="U187" s="148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 t="s">
        <v>157</v>
      </c>
      <c r="AF187" s="140">
        <v>0</v>
      </c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40"/>
      <c r="BB187" s="140"/>
      <c r="BC187" s="140"/>
      <c r="BD187" s="140"/>
      <c r="BE187" s="140"/>
      <c r="BF187" s="140"/>
      <c r="BG187" s="140"/>
      <c r="BH187" s="140"/>
    </row>
    <row r="188" spans="1:60" outlineLevel="1" x14ac:dyDescent="0.2">
      <c r="A188" s="141">
        <v>48</v>
      </c>
      <c r="B188" s="141" t="s">
        <v>321</v>
      </c>
      <c r="C188" s="179" t="s">
        <v>322</v>
      </c>
      <c r="D188" s="148" t="s">
        <v>181</v>
      </c>
      <c r="E188" s="154">
        <v>52.171720000000001</v>
      </c>
      <c r="F188" s="158"/>
      <c r="G188" s="159">
        <f>ROUND(E188*F188,2)</f>
        <v>0</v>
      </c>
      <c r="H188" s="158"/>
      <c r="I188" s="159">
        <f>ROUND(E188*H188,2)</f>
        <v>0</v>
      </c>
      <c r="J188" s="158"/>
      <c r="K188" s="159">
        <f>ROUND(E188*J188,2)</f>
        <v>0</v>
      </c>
      <c r="L188" s="159">
        <v>21</v>
      </c>
      <c r="M188" s="159">
        <f>G188*(1+L188/100)</f>
        <v>0</v>
      </c>
      <c r="N188" s="148">
        <v>0</v>
      </c>
      <c r="O188" s="148">
        <f>ROUND(E188*N188,5)</f>
        <v>0</v>
      </c>
      <c r="P188" s="148">
        <v>0</v>
      </c>
      <c r="Q188" s="148">
        <f>ROUND(E188*P188,5)</f>
        <v>0</v>
      </c>
      <c r="R188" s="148"/>
      <c r="S188" s="148"/>
      <c r="T188" s="149">
        <v>0.94199999999999995</v>
      </c>
      <c r="U188" s="148">
        <f>ROUND(E188*T188,2)</f>
        <v>49.15</v>
      </c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 t="s">
        <v>160</v>
      </c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ht="22.5" outlineLevel="1" x14ac:dyDescent="0.2">
      <c r="A189" s="141"/>
      <c r="B189" s="141"/>
      <c r="C189" s="180" t="s">
        <v>317</v>
      </c>
      <c r="D189" s="150"/>
      <c r="E189" s="155">
        <v>52.171720000000001</v>
      </c>
      <c r="F189" s="159"/>
      <c r="G189" s="159"/>
      <c r="H189" s="159"/>
      <c r="I189" s="159"/>
      <c r="J189" s="159"/>
      <c r="K189" s="159"/>
      <c r="L189" s="159"/>
      <c r="M189" s="159"/>
      <c r="N189" s="148"/>
      <c r="O189" s="148"/>
      <c r="P189" s="148"/>
      <c r="Q189" s="148"/>
      <c r="R189" s="148"/>
      <c r="S189" s="148"/>
      <c r="T189" s="149"/>
      <c r="U189" s="148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 t="s">
        <v>157</v>
      </c>
      <c r="AF189" s="140">
        <v>0</v>
      </c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  <c r="AV189" s="140"/>
      <c r="AW189" s="140"/>
      <c r="AX189" s="140"/>
      <c r="AY189" s="140"/>
      <c r="AZ189" s="140"/>
      <c r="BA189" s="140"/>
      <c r="BB189" s="140"/>
      <c r="BC189" s="140"/>
      <c r="BD189" s="140"/>
      <c r="BE189" s="140"/>
      <c r="BF189" s="140"/>
      <c r="BG189" s="140"/>
      <c r="BH189" s="140"/>
    </row>
    <row r="190" spans="1:60" outlineLevel="1" x14ac:dyDescent="0.2">
      <c r="A190" s="141">
        <v>49</v>
      </c>
      <c r="B190" s="141" t="s">
        <v>323</v>
      </c>
      <c r="C190" s="179" t="s">
        <v>324</v>
      </c>
      <c r="D190" s="148" t="s">
        <v>181</v>
      </c>
      <c r="E190" s="154">
        <v>285.85860000000002</v>
      </c>
      <c r="F190" s="158"/>
      <c r="G190" s="159">
        <f>ROUND(E190*F190,2)</f>
        <v>0</v>
      </c>
      <c r="H190" s="158"/>
      <c r="I190" s="159">
        <f>ROUND(E190*H190,2)</f>
        <v>0</v>
      </c>
      <c r="J190" s="158"/>
      <c r="K190" s="159">
        <f>ROUND(E190*J190,2)</f>
        <v>0</v>
      </c>
      <c r="L190" s="159">
        <v>21</v>
      </c>
      <c r="M190" s="159">
        <f>G190*(1+L190/100)</f>
        <v>0</v>
      </c>
      <c r="N190" s="148">
        <v>0</v>
      </c>
      <c r="O190" s="148">
        <f>ROUND(E190*N190,5)</f>
        <v>0</v>
      </c>
      <c r="P190" s="148">
        <v>0</v>
      </c>
      <c r="Q190" s="148">
        <f>ROUND(E190*P190,5)</f>
        <v>0</v>
      </c>
      <c r="R190" s="148"/>
      <c r="S190" s="148"/>
      <c r="T190" s="149">
        <v>0.105</v>
      </c>
      <c r="U190" s="148">
        <f>ROUND(E190*T190,2)</f>
        <v>30.02</v>
      </c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 t="s">
        <v>160</v>
      </c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outlineLevel="1" x14ac:dyDescent="0.2">
      <c r="A191" s="141"/>
      <c r="B191" s="141"/>
      <c r="C191" s="180" t="s">
        <v>325</v>
      </c>
      <c r="D191" s="150"/>
      <c r="E191" s="155">
        <v>285.85860000000002</v>
      </c>
      <c r="F191" s="159"/>
      <c r="G191" s="159"/>
      <c r="H191" s="159"/>
      <c r="I191" s="159"/>
      <c r="J191" s="159"/>
      <c r="K191" s="159"/>
      <c r="L191" s="159"/>
      <c r="M191" s="159"/>
      <c r="N191" s="148"/>
      <c r="O191" s="148"/>
      <c r="P191" s="148"/>
      <c r="Q191" s="148"/>
      <c r="R191" s="148"/>
      <c r="S191" s="148"/>
      <c r="T191" s="149"/>
      <c r="U191" s="148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 t="s">
        <v>157</v>
      </c>
      <c r="AF191" s="140">
        <v>0</v>
      </c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outlineLevel="1" x14ac:dyDescent="0.2">
      <c r="A192" s="141">
        <v>50</v>
      </c>
      <c r="B192" s="141" t="s">
        <v>326</v>
      </c>
      <c r="C192" s="179" t="s">
        <v>327</v>
      </c>
      <c r="D192" s="148" t="s">
        <v>181</v>
      </c>
      <c r="E192" s="154">
        <v>32.049349999999997</v>
      </c>
      <c r="F192" s="158"/>
      <c r="G192" s="159">
        <f>ROUND(E192*F192,2)</f>
        <v>0</v>
      </c>
      <c r="H192" s="158"/>
      <c r="I192" s="159">
        <f>ROUND(E192*H192,2)</f>
        <v>0</v>
      </c>
      <c r="J192" s="158"/>
      <c r="K192" s="159">
        <f>ROUND(E192*J192,2)</f>
        <v>0</v>
      </c>
      <c r="L192" s="159">
        <v>21</v>
      </c>
      <c r="M192" s="159">
        <f>G192*(1+L192/100)</f>
        <v>0</v>
      </c>
      <c r="N192" s="148">
        <v>0</v>
      </c>
      <c r="O192" s="148">
        <f>ROUND(E192*N192,5)</f>
        <v>0</v>
      </c>
      <c r="P192" s="148">
        <v>0</v>
      </c>
      <c r="Q192" s="148">
        <f>ROUND(E192*P192,5)</f>
        <v>0</v>
      </c>
      <c r="R192" s="148"/>
      <c r="S192" s="148"/>
      <c r="T192" s="149">
        <v>0</v>
      </c>
      <c r="U192" s="148">
        <f>ROUND(E192*T192,2)</f>
        <v>0</v>
      </c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 t="s">
        <v>160</v>
      </c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outlineLevel="1" x14ac:dyDescent="0.2">
      <c r="A193" s="141"/>
      <c r="B193" s="141"/>
      <c r="C193" s="180" t="s">
        <v>328</v>
      </c>
      <c r="D193" s="150"/>
      <c r="E193" s="155">
        <v>32.049349999999997</v>
      </c>
      <c r="F193" s="159"/>
      <c r="G193" s="159"/>
      <c r="H193" s="159"/>
      <c r="I193" s="159"/>
      <c r="J193" s="159"/>
      <c r="K193" s="159"/>
      <c r="L193" s="159"/>
      <c r="M193" s="159"/>
      <c r="N193" s="148"/>
      <c r="O193" s="148"/>
      <c r="P193" s="148"/>
      <c r="Q193" s="148"/>
      <c r="R193" s="148"/>
      <c r="S193" s="148"/>
      <c r="T193" s="149"/>
      <c r="U193" s="148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 t="s">
        <v>157</v>
      </c>
      <c r="AF193" s="140">
        <v>0</v>
      </c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">
      <c r="A194" s="141">
        <v>51</v>
      </c>
      <c r="B194" s="141" t="s">
        <v>329</v>
      </c>
      <c r="C194" s="179" t="s">
        <v>330</v>
      </c>
      <c r="D194" s="148" t="s">
        <v>181</v>
      </c>
      <c r="E194" s="154">
        <v>6.5731999999999999</v>
      </c>
      <c r="F194" s="158"/>
      <c r="G194" s="159">
        <f>ROUND(E194*F194,2)</f>
        <v>0</v>
      </c>
      <c r="H194" s="158"/>
      <c r="I194" s="159">
        <f>ROUND(E194*H194,2)</f>
        <v>0</v>
      </c>
      <c r="J194" s="158"/>
      <c r="K194" s="159">
        <f>ROUND(E194*J194,2)</f>
        <v>0</v>
      </c>
      <c r="L194" s="159">
        <v>21</v>
      </c>
      <c r="M194" s="159">
        <f>G194*(1+L194/100)</f>
        <v>0</v>
      </c>
      <c r="N194" s="148">
        <v>0</v>
      </c>
      <c r="O194" s="148">
        <f>ROUND(E194*N194,5)</f>
        <v>0</v>
      </c>
      <c r="P194" s="148">
        <v>0</v>
      </c>
      <c r="Q194" s="148">
        <f>ROUND(E194*P194,5)</f>
        <v>0</v>
      </c>
      <c r="R194" s="148"/>
      <c r="S194" s="148"/>
      <c r="T194" s="149">
        <v>0</v>
      </c>
      <c r="U194" s="148">
        <f>ROUND(E194*T194,2)</f>
        <v>0</v>
      </c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 t="s">
        <v>160</v>
      </c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">
      <c r="A195" s="141"/>
      <c r="B195" s="141"/>
      <c r="C195" s="180" t="s">
        <v>331</v>
      </c>
      <c r="D195" s="150"/>
      <c r="E195" s="155">
        <v>6.5731999999999999</v>
      </c>
      <c r="F195" s="159"/>
      <c r="G195" s="159"/>
      <c r="H195" s="159"/>
      <c r="I195" s="159"/>
      <c r="J195" s="159"/>
      <c r="K195" s="159"/>
      <c r="L195" s="159"/>
      <c r="M195" s="159"/>
      <c r="N195" s="148"/>
      <c r="O195" s="148"/>
      <c r="P195" s="148"/>
      <c r="Q195" s="148"/>
      <c r="R195" s="148"/>
      <c r="S195" s="148"/>
      <c r="T195" s="149"/>
      <c r="U195" s="148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 t="s">
        <v>157</v>
      </c>
      <c r="AF195" s="140">
        <v>0</v>
      </c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">
      <c r="A196" s="141">
        <v>52</v>
      </c>
      <c r="B196" s="141" t="s">
        <v>332</v>
      </c>
      <c r="C196" s="179" t="s">
        <v>333</v>
      </c>
      <c r="D196" s="148" t="s">
        <v>181</v>
      </c>
      <c r="E196" s="154">
        <v>8.0342000000000002</v>
      </c>
      <c r="F196" s="158"/>
      <c r="G196" s="159">
        <f>ROUND(E196*F196,2)</f>
        <v>0</v>
      </c>
      <c r="H196" s="158"/>
      <c r="I196" s="159">
        <f>ROUND(E196*H196,2)</f>
        <v>0</v>
      </c>
      <c r="J196" s="158"/>
      <c r="K196" s="159">
        <f>ROUND(E196*J196,2)</f>
        <v>0</v>
      </c>
      <c r="L196" s="159">
        <v>21</v>
      </c>
      <c r="M196" s="159">
        <f>G196*(1+L196/100)</f>
        <v>0</v>
      </c>
      <c r="N196" s="148">
        <v>0</v>
      </c>
      <c r="O196" s="148">
        <f>ROUND(E196*N196,5)</f>
        <v>0</v>
      </c>
      <c r="P196" s="148">
        <v>0</v>
      </c>
      <c r="Q196" s="148">
        <f>ROUND(E196*P196,5)</f>
        <v>0</v>
      </c>
      <c r="R196" s="148"/>
      <c r="S196" s="148"/>
      <c r="T196" s="149">
        <v>0</v>
      </c>
      <c r="U196" s="148">
        <f>ROUND(E196*T196,2)</f>
        <v>0</v>
      </c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 t="s">
        <v>160</v>
      </c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">
      <c r="A197" s="141">
        <v>53</v>
      </c>
      <c r="B197" s="141" t="s">
        <v>334</v>
      </c>
      <c r="C197" s="179" t="s">
        <v>335</v>
      </c>
      <c r="D197" s="148" t="s">
        <v>181</v>
      </c>
      <c r="E197" s="154">
        <v>4.3780000000000001</v>
      </c>
      <c r="F197" s="158"/>
      <c r="G197" s="159">
        <f>ROUND(E197*F197,2)</f>
        <v>0</v>
      </c>
      <c r="H197" s="158"/>
      <c r="I197" s="159">
        <f>ROUND(E197*H197,2)</f>
        <v>0</v>
      </c>
      <c r="J197" s="158"/>
      <c r="K197" s="159">
        <f>ROUND(E197*J197,2)</f>
        <v>0</v>
      </c>
      <c r="L197" s="159">
        <v>21</v>
      </c>
      <c r="M197" s="159">
        <f>G197*(1+L197/100)</f>
        <v>0</v>
      </c>
      <c r="N197" s="148">
        <v>0</v>
      </c>
      <c r="O197" s="148">
        <f>ROUND(E197*N197,5)</f>
        <v>0</v>
      </c>
      <c r="P197" s="148">
        <v>0</v>
      </c>
      <c r="Q197" s="148">
        <f>ROUND(E197*P197,5)</f>
        <v>0</v>
      </c>
      <c r="R197" s="148"/>
      <c r="S197" s="148"/>
      <c r="T197" s="149">
        <v>0</v>
      </c>
      <c r="U197" s="148">
        <f>ROUND(E197*T197,2)</f>
        <v>0</v>
      </c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 t="s">
        <v>160</v>
      </c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">
      <c r="A198" s="141">
        <v>54</v>
      </c>
      <c r="B198" s="141" t="s">
        <v>61</v>
      </c>
      <c r="C198" s="179" t="s">
        <v>336</v>
      </c>
      <c r="D198" s="148" t="s">
        <v>181</v>
      </c>
      <c r="E198" s="154">
        <v>3</v>
      </c>
      <c r="F198" s="158"/>
      <c r="G198" s="159">
        <f>ROUND(E198*F198,2)</f>
        <v>0</v>
      </c>
      <c r="H198" s="158"/>
      <c r="I198" s="159">
        <f>ROUND(E198*H198,2)</f>
        <v>0</v>
      </c>
      <c r="J198" s="158"/>
      <c r="K198" s="159">
        <f>ROUND(E198*J198,2)</f>
        <v>0</v>
      </c>
      <c r="L198" s="159">
        <v>21</v>
      </c>
      <c r="M198" s="159">
        <f>G198*(1+L198/100)</f>
        <v>0</v>
      </c>
      <c r="N198" s="148">
        <v>0</v>
      </c>
      <c r="O198" s="148">
        <f>ROUND(E198*N198,5)</f>
        <v>0</v>
      </c>
      <c r="P198" s="148">
        <v>0</v>
      </c>
      <c r="Q198" s="148">
        <f>ROUND(E198*P198,5)</f>
        <v>0</v>
      </c>
      <c r="R198" s="148"/>
      <c r="S198" s="148"/>
      <c r="T198" s="149">
        <v>0</v>
      </c>
      <c r="U198" s="148">
        <f>ROUND(E198*T198,2)</f>
        <v>0</v>
      </c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 t="s">
        <v>160</v>
      </c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x14ac:dyDescent="0.2">
      <c r="A199" s="142" t="s">
        <v>144</v>
      </c>
      <c r="B199" s="142" t="s">
        <v>85</v>
      </c>
      <c r="C199" s="181" t="s">
        <v>86</v>
      </c>
      <c r="D199" s="151"/>
      <c r="E199" s="156"/>
      <c r="F199" s="160"/>
      <c r="G199" s="160">
        <f>SUMIF(AE200:AE201,"&lt;&gt;NOR",G200:G201)</f>
        <v>0</v>
      </c>
      <c r="H199" s="160"/>
      <c r="I199" s="160">
        <f>SUM(I200:I201)</f>
        <v>0</v>
      </c>
      <c r="J199" s="160"/>
      <c r="K199" s="160">
        <f>SUM(K200:K201)</f>
        <v>0</v>
      </c>
      <c r="L199" s="160"/>
      <c r="M199" s="160">
        <f>SUM(M200:M201)</f>
        <v>0</v>
      </c>
      <c r="N199" s="151"/>
      <c r="O199" s="151">
        <f>SUM(O200:O201)</f>
        <v>0</v>
      </c>
      <c r="P199" s="151"/>
      <c r="Q199" s="151">
        <f>SUM(Q200:Q201)</f>
        <v>0</v>
      </c>
      <c r="R199" s="151"/>
      <c r="S199" s="151"/>
      <c r="T199" s="152"/>
      <c r="U199" s="151">
        <f>SUM(U200:U201)</f>
        <v>94.89</v>
      </c>
      <c r="AE199" t="s">
        <v>145</v>
      </c>
    </row>
    <row r="200" spans="1:60" outlineLevel="1" x14ac:dyDescent="0.2">
      <c r="A200" s="141">
        <v>55</v>
      </c>
      <c r="B200" s="141" t="s">
        <v>337</v>
      </c>
      <c r="C200" s="179" t="s">
        <v>338</v>
      </c>
      <c r="D200" s="148" t="s">
        <v>181</v>
      </c>
      <c r="E200" s="154">
        <v>111.37641000000001</v>
      </c>
      <c r="F200" s="158"/>
      <c r="G200" s="159">
        <f>ROUND(E200*F200,2)</f>
        <v>0</v>
      </c>
      <c r="H200" s="158"/>
      <c r="I200" s="159">
        <f>ROUND(E200*H200,2)</f>
        <v>0</v>
      </c>
      <c r="J200" s="158"/>
      <c r="K200" s="159">
        <f>ROUND(E200*J200,2)</f>
        <v>0</v>
      </c>
      <c r="L200" s="159">
        <v>21</v>
      </c>
      <c r="M200" s="159">
        <f>G200*(1+L200/100)</f>
        <v>0</v>
      </c>
      <c r="N200" s="148">
        <v>0</v>
      </c>
      <c r="O200" s="148">
        <f>ROUND(E200*N200,5)</f>
        <v>0</v>
      </c>
      <c r="P200" s="148">
        <v>0</v>
      </c>
      <c r="Q200" s="148">
        <f>ROUND(E200*P200,5)</f>
        <v>0</v>
      </c>
      <c r="R200" s="148"/>
      <c r="S200" s="148"/>
      <c r="T200" s="149">
        <v>0.85199999999999998</v>
      </c>
      <c r="U200" s="148">
        <f>ROUND(E200*T200,2)</f>
        <v>94.89</v>
      </c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 t="s">
        <v>160</v>
      </c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ht="22.5" outlineLevel="1" x14ac:dyDescent="0.2">
      <c r="A201" s="141"/>
      <c r="B201" s="141"/>
      <c r="C201" s="180" t="s">
        <v>339</v>
      </c>
      <c r="D201" s="150"/>
      <c r="E201" s="155">
        <v>111.37641000000001</v>
      </c>
      <c r="F201" s="159"/>
      <c r="G201" s="159"/>
      <c r="H201" s="159"/>
      <c r="I201" s="159"/>
      <c r="J201" s="159"/>
      <c r="K201" s="159"/>
      <c r="L201" s="159"/>
      <c r="M201" s="159"/>
      <c r="N201" s="148"/>
      <c r="O201" s="148"/>
      <c r="P201" s="148"/>
      <c r="Q201" s="148"/>
      <c r="R201" s="148"/>
      <c r="S201" s="148"/>
      <c r="T201" s="149"/>
      <c r="U201" s="148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 t="s">
        <v>157</v>
      </c>
      <c r="AF201" s="140">
        <v>0</v>
      </c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x14ac:dyDescent="0.2">
      <c r="A202" s="142" t="s">
        <v>144</v>
      </c>
      <c r="B202" s="142" t="s">
        <v>87</v>
      </c>
      <c r="C202" s="181" t="s">
        <v>88</v>
      </c>
      <c r="D202" s="151"/>
      <c r="E202" s="156"/>
      <c r="F202" s="160"/>
      <c r="G202" s="160">
        <f>SUMIF(AE203:AE204,"&lt;&gt;NOR",G203:G204)</f>
        <v>0</v>
      </c>
      <c r="H202" s="160"/>
      <c r="I202" s="160">
        <f>SUM(I203:I204)</f>
        <v>0</v>
      </c>
      <c r="J202" s="160"/>
      <c r="K202" s="160">
        <f>SUM(K203:K204)</f>
        <v>0</v>
      </c>
      <c r="L202" s="160"/>
      <c r="M202" s="160">
        <f>SUM(M203:M204)</f>
        <v>0</v>
      </c>
      <c r="N202" s="151"/>
      <c r="O202" s="151">
        <f>SUM(O203:O204)</f>
        <v>2.8039999999999999E-2</v>
      </c>
      <c r="P202" s="151"/>
      <c r="Q202" s="151">
        <f>SUM(Q203:Q204)</f>
        <v>0</v>
      </c>
      <c r="R202" s="151"/>
      <c r="S202" s="151"/>
      <c r="T202" s="152"/>
      <c r="U202" s="151">
        <f>SUM(U203:U204)</f>
        <v>8.6300000000000008</v>
      </c>
      <c r="AE202" t="s">
        <v>145</v>
      </c>
    </row>
    <row r="203" spans="1:60" outlineLevel="1" x14ac:dyDescent="0.2">
      <c r="A203" s="141">
        <v>56</v>
      </c>
      <c r="B203" s="141" t="s">
        <v>340</v>
      </c>
      <c r="C203" s="179" t="s">
        <v>341</v>
      </c>
      <c r="D203" s="148" t="s">
        <v>152</v>
      </c>
      <c r="E203" s="154">
        <v>53.93</v>
      </c>
      <c r="F203" s="158"/>
      <c r="G203" s="159">
        <f>ROUND(E203*F203,2)</f>
        <v>0</v>
      </c>
      <c r="H203" s="158"/>
      <c r="I203" s="159">
        <f>ROUND(E203*H203,2)</f>
        <v>0</v>
      </c>
      <c r="J203" s="158"/>
      <c r="K203" s="159">
        <f>ROUND(E203*J203,2)</f>
        <v>0</v>
      </c>
      <c r="L203" s="159">
        <v>21</v>
      </c>
      <c r="M203" s="159">
        <f>G203*(1+L203/100)</f>
        <v>0</v>
      </c>
      <c r="N203" s="148">
        <v>5.1999999999999995E-4</v>
      </c>
      <c r="O203" s="148">
        <f>ROUND(E203*N203,5)</f>
        <v>2.8039999999999999E-2</v>
      </c>
      <c r="P203" s="148">
        <v>0</v>
      </c>
      <c r="Q203" s="148">
        <f>ROUND(E203*P203,5)</f>
        <v>0</v>
      </c>
      <c r="R203" s="148"/>
      <c r="S203" s="148"/>
      <c r="T203" s="149">
        <v>0.16</v>
      </c>
      <c r="U203" s="148">
        <f>ROUND(E203*T203,2)</f>
        <v>8.6300000000000008</v>
      </c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 t="s">
        <v>160</v>
      </c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">
      <c r="A204" s="141"/>
      <c r="B204" s="141"/>
      <c r="C204" s="180" t="s">
        <v>342</v>
      </c>
      <c r="D204" s="150"/>
      <c r="E204" s="155">
        <v>53.93</v>
      </c>
      <c r="F204" s="159"/>
      <c r="G204" s="159"/>
      <c r="H204" s="159"/>
      <c r="I204" s="159"/>
      <c r="J204" s="159"/>
      <c r="K204" s="159"/>
      <c r="L204" s="159"/>
      <c r="M204" s="159"/>
      <c r="N204" s="148"/>
      <c r="O204" s="148"/>
      <c r="P204" s="148"/>
      <c r="Q204" s="148"/>
      <c r="R204" s="148"/>
      <c r="S204" s="148"/>
      <c r="T204" s="149"/>
      <c r="U204" s="148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 t="s">
        <v>157</v>
      </c>
      <c r="AF204" s="140">
        <v>0</v>
      </c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x14ac:dyDescent="0.2">
      <c r="A205" s="142" t="s">
        <v>144</v>
      </c>
      <c r="B205" s="142" t="s">
        <v>89</v>
      </c>
      <c r="C205" s="181" t="s">
        <v>90</v>
      </c>
      <c r="D205" s="151"/>
      <c r="E205" s="156"/>
      <c r="F205" s="160"/>
      <c r="G205" s="160">
        <f>SUMIF(AE206:AE217,"&lt;&gt;NOR",G206:G217)</f>
        <v>0</v>
      </c>
      <c r="H205" s="160"/>
      <c r="I205" s="160">
        <f>SUM(I206:I217)</f>
        <v>0</v>
      </c>
      <c r="J205" s="160"/>
      <c r="K205" s="160">
        <f>SUM(K206:K217)</f>
        <v>0</v>
      </c>
      <c r="L205" s="160"/>
      <c r="M205" s="160">
        <f>SUM(M206:M217)</f>
        <v>0</v>
      </c>
      <c r="N205" s="151"/>
      <c r="O205" s="151">
        <f>SUM(O206:O217)</f>
        <v>0.11629</v>
      </c>
      <c r="P205" s="151"/>
      <c r="Q205" s="151">
        <f>SUM(Q206:Q217)</f>
        <v>4.3780000000000001</v>
      </c>
      <c r="R205" s="151"/>
      <c r="S205" s="151"/>
      <c r="T205" s="152"/>
      <c r="U205" s="151">
        <f>SUM(U206:U217)</f>
        <v>30.63</v>
      </c>
      <c r="AE205" t="s">
        <v>145</v>
      </c>
    </row>
    <row r="206" spans="1:60" outlineLevel="1" x14ac:dyDescent="0.2">
      <c r="A206" s="141">
        <v>57</v>
      </c>
      <c r="B206" s="141" t="s">
        <v>343</v>
      </c>
      <c r="C206" s="179" t="s">
        <v>344</v>
      </c>
      <c r="D206" s="148" t="s">
        <v>152</v>
      </c>
      <c r="E206" s="154">
        <v>437.8</v>
      </c>
      <c r="F206" s="158"/>
      <c r="G206" s="159">
        <f>ROUND(E206*F206,2)</f>
        <v>0</v>
      </c>
      <c r="H206" s="158"/>
      <c r="I206" s="159">
        <f>ROUND(E206*H206,2)</f>
        <v>0</v>
      </c>
      <c r="J206" s="158"/>
      <c r="K206" s="159">
        <f>ROUND(E206*J206,2)</f>
        <v>0</v>
      </c>
      <c r="L206" s="159">
        <v>21</v>
      </c>
      <c r="M206" s="159">
        <f>G206*(1+L206/100)</f>
        <v>0</v>
      </c>
      <c r="N206" s="148">
        <v>0</v>
      </c>
      <c r="O206" s="148">
        <f>ROUND(E206*N206,5)</f>
        <v>0</v>
      </c>
      <c r="P206" s="148">
        <v>0.01</v>
      </c>
      <c r="Q206" s="148">
        <f>ROUND(E206*P206,5)</f>
        <v>4.3780000000000001</v>
      </c>
      <c r="R206" s="148"/>
      <c r="S206" s="148"/>
      <c r="T206" s="149">
        <v>0.06</v>
      </c>
      <c r="U206" s="148">
        <f>ROUND(E206*T206,2)</f>
        <v>26.27</v>
      </c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 t="s">
        <v>160</v>
      </c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">
      <c r="A207" s="141"/>
      <c r="B207" s="141"/>
      <c r="C207" s="180" t="s">
        <v>345</v>
      </c>
      <c r="D207" s="150"/>
      <c r="E207" s="155">
        <v>426.3</v>
      </c>
      <c r="F207" s="159"/>
      <c r="G207" s="159"/>
      <c r="H207" s="159"/>
      <c r="I207" s="159"/>
      <c r="J207" s="159"/>
      <c r="K207" s="159"/>
      <c r="L207" s="159"/>
      <c r="M207" s="159"/>
      <c r="N207" s="148"/>
      <c r="O207" s="148"/>
      <c r="P207" s="148"/>
      <c r="Q207" s="148"/>
      <c r="R207" s="148"/>
      <c r="S207" s="148"/>
      <c r="T207" s="149"/>
      <c r="U207" s="148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 t="s">
        <v>157</v>
      </c>
      <c r="AF207" s="140">
        <v>0</v>
      </c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outlineLevel="1" x14ac:dyDescent="0.2">
      <c r="A208" s="141"/>
      <c r="B208" s="141"/>
      <c r="C208" s="180" t="s">
        <v>346</v>
      </c>
      <c r="D208" s="150"/>
      <c r="E208" s="155">
        <v>11.5</v>
      </c>
      <c r="F208" s="159"/>
      <c r="G208" s="159"/>
      <c r="H208" s="159"/>
      <c r="I208" s="159"/>
      <c r="J208" s="159"/>
      <c r="K208" s="159"/>
      <c r="L208" s="159"/>
      <c r="M208" s="159"/>
      <c r="N208" s="148"/>
      <c r="O208" s="148"/>
      <c r="P208" s="148"/>
      <c r="Q208" s="148"/>
      <c r="R208" s="148"/>
      <c r="S208" s="148"/>
      <c r="T208" s="149"/>
      <c r="U208" s="148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 t="s">
        <v>157</v>
      </c>
      <c r="AF208" s="140">
        <v>0</v>
      </c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outlineLevel="1" x14ac:dyDescent="0.2">
      <c r="A209" s="141">
        <v>58</v>
      </c>
      <c r="B209" s="141" t="s">
        <v>347</v>
      </c>
      <c r="C209" s="179" t="s">
        <v>348</v>
      </c>
      <c r="D209" s="148" t="s">
        <v>152</v>
      </c>
      <c r="E209" s="154">
        <v>11.39</v>
      </c>
      <c r="F209" s="158"/>
      <c r="G209" s="159">
        <f>ROUND(E209*F209,2)</f>
        <v>0</v>
      </c>
      <c r="H209" s="158"/>
      <c r="I209" s="159">
        <f>ROUND(E209*H209,2)</f>
        <v>0</v>
      </c>
      <c r="J209" s="158"/>
      <c r="K209" s="159">
        <f>ROUND(E209*J209,2)</f>
        <v>0</v>
      </c>
      <c r="L209" s="159">
        <v>21</v>
      </c>
      <c r="M209" s="159">
        <f>G209*(1+L209/100)</f>
        <v>0</v>
      </c>
      <c r="N209" s="148">
        <v>1.021E-2</v>
      </c>
      <c r="O209" s="148">
        <f>ROUND(E209*N209,5)</f>
        <v>0.11629</v>
      </c>
      <c r="P209" s="148">
        <v>0</v>
      </c>
      <c r="Q209" s="148">
        <f>ROUND(E209*P209,5)</f>
        <v>0</v>
      </c>
      <c r="R209" s="148"/>
      <c r="S209" s="148"/>
      <c r="T209" s="149">
        <v>0.17593</v>
      </c>
      <c r="U209" s="148">
        <f>ROUND(E209*T209,2)</f>
        <v>2</v>
      </c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 t="s">
        <v>149</v>
      </c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">
      <c r="A210" s="141"/>
      <c r="B210" s="141"/>
      <c r="C210" s="241" t="s">
        <v>349</v>
      </c>
      <c r="D210" s="242"/>
      <c r="E210" s="243"/>
      <c r="F210" s="244"/>
      <c r="G210" s="245"/>
      <c r="H210" s="159"/>
      <c r="I210" s="159"/>
      <c r="J210" s="159"/>
      <c r="K210" s="159"/>
      <c r="L210" s="159"/>
      <c r="M210" s="159"/>
      <c r="N210" s="148"/>
      <c r="O210" s="148"/>
      <c r="P210" s="148"/>
      <c r="Q210" s="148"/>
      <c r="R210" s="148"/>
      <c r="S210" s="148"/>
      <c r="T210" s="149"/>
      <c r="U210" s="148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 t="s">
        <v>166</v>
      </c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3" t="str">
        <f>C210</f>
        <v>vstup</v>
      </c>
      <c r="BB210" s="140"/>
      <c r="BC210" s="140"/>
      <c r="BD210" s="140"/>
      <c r="BE210" s="140"/>
      <c r="BF210" s="140"/>
      <c r="BG210" s="140"/>
      <c r="BH210" s="140"/>
    </row>
    <row r="211" spans="1:60" outlineLevel="1" x14ac:dyDescent="0.2">
      <c r="A211" s="141"/>
      <c r="B211" s="141"/>
      <c r="C211" s="241" t="s">
        <v>350</v>
      </c>
      <c r="D211" s="242"/>
      <c r="E211" s="243"/>
      <c r="F211" s="244"/>
      <c r="G211" s="245"/>
      <c r="H211" s="159"/>
      <c r="I211" s="159"/>
      <c r="J211" s="159"/>
      <c r="K211" s="159"/>
      <c r="L211" s="159"/>
      <c r="M211" s="159"/>
      <c r="N211" s="148"/>
      <c r="O211" s="148"/>
      <c r="P211" s="148"/>
      <c r="Q211" s="148"/>
      <c r="R211" s="148"/>
      <c r="S211" s="148"/>
      <c r="T211" s="149"/>
      <c r="U211" s="148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 t="s">
        <v>166</v>
      </c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3" t="str">
        <f>C211</f>
        <v>pás s SBS modifikovaného asfaltu s jemnozrným posypem, penetrace</v>
      </c>
      <c r="BB211" s="140"/>
      <c r="BC211" s="140"/>
      <c r="BD211" s="140"/>
      <c r="BE211" s="140"/>
      <c r="BF211" s="140"/>
      <c r="BG211" s="140"/>
      <c r="BH211" s="140"/>
    </row>
    <row r="212" spans="1:60" outlineLevel="1" x14ac:dyDescent="0.2">
      <c r="A212" s="141">
        <v>59</v>
      </c>
      <c r="B212" s="141" t="s">
        <v>351</v>
      </c>
      <c r="C212" s="179" t="s">
        <v>352</v>
      </c>
      <c r="D212" s="148" t="s">
        <v>152</v>
      </c>
      <c r="E212" s="154">
        <v>11.39</v>
      </c>
      <c r="F212" s="158"/>
      <c r="G212" s="159">
        <f>ROUND(E212*F212,2)</f>
        <v>0</v>
      </c>
      <c r="H212" s="158"/>
      <c r="I212" s="159">
        <f>ROUND(E212*H212,2)</f>
        <v>0</v>
      </c>
      <c r="J212" s="158"/>
      <c r="K212" s="159">
        <f>ROUND(E212*J212,2)</f>
        <v>0</v>
      </c>
      <c r="L212" s="159">
        <v>21</v>
      </c>
      <c r="M212" s="159">
        <f>G212*(1+L212/100)</f>
        <v>0</v>
      </c>
      <c r="N212" s="148">
        <v>0</v>
      </c>
      <c r="O212" s="148">
        <f>ROUND(E212*N212,5)</f>
        <v>0</v>
      </c>
      <c r="P212" s="148">
        <v>0</v>
      </c>
      <c r="Q212" s="148">
        <f>ROUND(E212*P212,5)</f>
        <v>0</v>
      </c>
      <c r="R212" s="148"/>
      <c r="S212" s="148"/>
      <c r="T212" s="149">
        <v>0.20699999999999999</v>
      </c>
      <c r="U212" s="148">
        <f>ROUND(E212*T212,2)</f>
        <v>2.36</v>
      </c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 t="s">
        <v>160</v>
      </c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outlineLevel="1" x14ac:dyDescent="0.2">
      <c r="A213" s="141"/>
      <c r="B213" s="141"/>
      <c r="C213" s="241" t="s">
        <v>349</v>
      </c>
      <c r="D213" s="242"/>
      <c r="E213" s="243"/>
      <c r="F213" s="244"/>
      <c r="G213" s="245"/>
      <c r="H213" s="159"/>
      <c r="I213" s="159"/>
      <c r="J213" s="159"/>
      <c r="K213" s="159"/>
      <c r="L213" s="159"/>
      <c r="M213" s="159"/>
      <c r="N213" s="148"/>
      <c r="O213" s="148"/>
      <c r="P213" s="148"/>
      <c r="Q213" s="148"/>
      <c r="R213" s="148"/>
      <c r="S213" s="148"/>
      <c r="T213" s="149"/>
      <c r="U213" s="148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 t="s">
        <v>166</v>
      </c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3" t="str">
        <f>C213</f>
        <v>vstup</v>
      </c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">
      <c r="A214" s="141">
        <v>60</v>
      </c>
      <c r="B214" s="141" t="s">
        <v>353</v>
      </c>
      <c r="C214" s="179" t="s">
        <v>354</v>
      </c>
      <c r="D214" s="148" t="s">
        <v>152</v>
      </c>
      <c r="E214" s="154">
        <v>14.807</v>
      </c>
      <c r="F214" s="158"/>
      <c r="G214" s="159">
        <f>ROUND(E214*F214,2)</f>
        <v>0</v>
      </c>
      <c r="H214" s="158"/>
      <c r="I214" s="159">
        <f>ROUND(E214*H214,2)</f>
        <v>0</v>
      </c>
      <c r="J214" s="158"/>
      <c r="K214" s="159">
        <f>ROUND(E214*J214,2)</f>
        <v>0</v>
      </c>
      <c r="L214" s="159">
        <v>21</v>
      </c>
      <c r="M214" s="159">
        <f>G214*(1+L214/100)</f>
        <v>0</v>
      </c>
      <c r="N214" s="148">
        <v>0</v>
      </c>
      <c r="O214" s="148">
        <f>ROUND(E214*N214,5)</f>
        <v>0</v>
      </c>
      <c r="P214" s="148">
        <v>0</v>
      </c>
      <c r="Q214" s="148">
        <f>ROUND(E214*P214,5)</f>
        <v>0</v>
      </c>
      <c r="R214" s="148"/>
      <c r="S214" s="148"/>
      <c r="T214" s="149">
        <v>0</v>
      </c>
      <c r="U214" s="148">
        <f>ROUND(E214*T214,2)</f>
        <v>0</v>
      </c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 t="s">
        <v>160</v>
      </c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outlineLevel="1" x14ac:dyDescent="0.2">
      <c r="A215" s="141"/>
      <c r="B215" s="141"/>
      <c r="C215" s="241" t="s">
        <v>349</v>
      </c>
      <c r="D215" s="242"/>
      <c r="E215" s="243"/>
      <c r="F215" s="244"/>
      <c r="G215" s="245"/>
      <c r="H215" s="159"/>
      <c r="I215" s="159"/>
      <c r="J215" s="159"/>
      <c r="K215" s="159"/>
      <c r="L215" s="159"/>
      <c r="M215" s="159"/>
      <c r="N215" s="148"/>
      <c r="O215" s="148"/>
      <c r="P215" s="148"/>
      <c r="Q215" s="148"/>
      <c r="R215" s="148"/>
      <c r="S215" s="148"/>
      <c r="T215" s="149"/>
      <c r="U215" s="148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 t="s">
        <v>166</v>
      </c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  <c r="AV215" s="140"/>
      <c r="AW215" s="140"/>
      <c r="AX215" s="140"/>
      <c r="AY215" s="140"/>
      <c r="AZ215" s="140"/>
      <c r="BA215" s="143" t="str">
        <f>C215</f>
        <v>vstup</v>
      </c>
      <c r="BB215" s="140"/>
      <c r="BC215" s="140"/>
      <c r="BD215" s="140"/>
      <c r="BE215" s="140"/>
      <c r="BF215" s="140"/>
      <c r="BG215" s="140"/>
      <c r="BH215" s="140"/>
    </row>
    <row r="216" spans="1:60" outlineLevel="1" x14ac:dyDescent="0.2">
      <c r="A216" s="141"/>
      <c r="B216" s="141"/>
      <c r="C216" s="241" t="s">
        <v>355</v>
      </c>
      <c r="D216" s="242"/>
      <c r="E216" s="243"/>
      <c r="F216" s="244"/>
      <c r="G216" s="245"/>
      <c r="H216" s="159"/>
      <c r="I216" s="159"/>
      <c r="J216" s="159"/>
      <c r="K216" s="159"/>
      <c r="L216" s="159"/>
      <c r="M216" s="159"/>
      <c r="N216" s="148"/>
      <c r="O216" s="148"/>
      <c r="P216" s="148"/>
      <c r="Q216" s="148"/>
      <c r="R216" s="148"/>
      <c r="S216" s="148"/>
      <c r="T216" s="149"/>
      <c r="U216" s="148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 t="s">
        <v>166</v>
      </c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3" t="str">
        <f>C216</f>
        <v>s nakašírovanou polyesterovou plstí, určená k lepení na podklad, tl. 1,2 mm</v>
      </c>
      <c r="BB216" s="140"/>
      <c r="BC216" s="140"/>
      <c r="BD216" s="140"/>
      <c r="BE216" s="140"/>
      <c r="BF216" s="140"/>
      <c r="BG216" s="140"/>
      <c r="BH216" s="140"/>
    </row>
    <row r="217" spans="1:60" outlineLevel="1" x14ac:dyDescent="0.2">
      <c r="A217" s="141"/>
      <c r="B217" s="141"/>
      <c r="C217" s="180" t="s">
        <v>356</v>
      </c>
      <c r="D217" s="150"/>
      <c r="E217" s="155">
        <v>14.807</v>
      </c>
      <c r="F217" s="159"/>
      <c r="G217" s="159"/>
      <c r="H217" s="159"/>
      <c r="I217" s="159"/>
      <c r="J217" s="159"/>
      <c r="K217" s="159"/>
      <c r="L217" s="159"/>
      <c r="M217" s="159"/>
      <c r="N217" s="148"/>
      <c r="O217" s="148"/>
      <c r="P217" s="148"/>
      <c r="Q217" s="148"/>
      <c r="R217" s="148"/>
      <c r="S217" s="148"/>
      <c r="T217" s="149"/>
      <c r="U217" s="148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 t="s">
        <v>157</v>
      </c>
      <c r="AF217" s="140">
        <v>0</v>
      </c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x14ac:dyDescent="0.2">
      <c r="A218" s="142" t="s">
        <v>144</v>
      </c>
      <c r="B218" s="142" t="s">
        <v>91</v>
      </c>
      <c r="C218" s="181" t="s">
        <v>92</v>
      </c>
      <c r="D218" s="151"/>
      <c r="E218" s="156"/>
      <c r="F218" s="160"/>
      <c r="G218" s="160">
        <f>SUMIF(AE219:AE234,"&lt;&gt;NOR",G219:G234)</f>
        <v>0</v>
      </c>
      <c r="H218" s="160"/>
      <c r="I218" s="160">
        <f>SUM(I219:I234)</f>
        <v>0</v>
      </c>
      <c r="J218" s="160"/>
      <c r="K218" s="160">
        <f>SUM(K219:K234)</f>
        <v>0</v>
      </c>
      <c r="L218" s="160"/>
      <c r="M218" s="160">
        <f>SUM(M219:M234)</f>
        <v>0</v>
      </c>
      <c r="N218" s="151"/>
      <c r="O218" s="151">
        <f>SUM(O219:O234)</f>
        <v>4.6398799999999998</v>
      </c>
      <c r="P218" s="151"/>
      <c r="Q218" s="151">
        <f>SUM(Q219:Q234)</f>
        <v>0</v>
      </c>
      <c r="R218" s="151"/>
      <c r="S218" s="151"/>
      <c r="T218" s="152"/>
      <c r="U218" s="151">
        <f>SUM(U219:U234)</f>
        <v>75.31</v>
      </c>
      <c r="AE218" t="s">
        <v>145</v>
      </c>
    </row>
    <row r="219" spans="1:60" outlineLevel="1" x14ac:dyDescent="0.2">
      <c r="A219" s="141">
        <v>61</v>
      </c>
      <c r="B219" s="141" t="s">
        <v>357</v>
      </c>
      <c r="C219" s="179" t="s">
        <v>358</v>
      </c>
      <c r="D219" s="148" t="s">
        <v>152</v>
      </c>
      <c r="E219" s="154">
        <v>57.5916</v>
      </c>
      <c r="F219" s="158"/>
      <c r="G219" s="159">
        <f>ROUND(E219*F219,2)</f>
        <v>0</v>
      </c>
      <c r="H219" s="158"/>
      <c r="I219" s="159">
        <f>ROUND(E219*H219,2)</f>
        <v>0</v>
      </c>
      <c r="J219" s="158"/>
      <c r="K219" s="159">
        <f>ROUND(E219*J219,2)</f>
        <v>0</v>
      </c>
      <c r="L219" s="159">
        <v>21</v>
      </c>
      <c r="M219" s="159">
        <f>G219*(1+L219/100)</f>
        <v>0</v>
      </c>
      <c r="N219" s="148">
        <v>4.0000000000000001E-3</v>
      </c>
      <c r="O219" s="148">
        <f>ROUND(E219*N219,5)</f>
        <v>0.23036999999999999</v>
      </c>
      <c r="P219" s="148">
        <v>0</v>
      </c>
      <c r="Q219" s="148">
        <f>ROUND(E219*P219,5)</f>
        <v>0</v>
      </c>
      <c r="R219" s="148"/>
      <c r="S219" s="148"/>
      <c r="T219" s="149">
        <v>0</v>
      </c>
      <c r="U219" s="148">
        <f>ROUND(E219*T219,2)</f>
        <v>0</v>
      </c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 t="s">
        <v>258</v>
      </c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outlineLevel="1" x14ac:dyDescent="0.2">
      <c r="A220" s="141"/>
      <c r="B220" s="141"/>
      <c r="C220" s="241" t="s">
        <v>359</v>
      </c>
      <c r="D220" s="242"/>
      <c r="E220" s="243"/>
      <c r="F220" s="244"/>
      <c r="G220" s="245"/>
      <c r="H220" s="159"/>
      <c r="I220" s="159"/>
      <c r="J220" s="159"/>
      <c r="K220" s="159"/>
      <c r="L220" s="159"/>
      <c r="M220" s="159"/>
      <c r="N220" s="148"/>
      <c r="O220" s="148"/>
      <c r="P220" s="148"/>
      <c r="Q220" s="148"/>
      <c r="R220" s="148"/>
      <c r="S220" s="148"/>
      <c r="T220" s="149"/>
      <c r="U220" s="148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 t="s">
        <v>166</v>
      </c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  <c r="AV220" s="140"/>
      <c r="AW220" s="140"/>
      <c r="AX220" s="140"/>
      <c r="AY220" s="140"/>
      <c r="AZ220" s="140"/>
      <c r="BA220" s="143" t="str">
        <f>C220</f>
        <v>0,034 W/mK</v>
      </c>
      <c r="BB220" s="140"/>
      <c r="BC220" s="140"/>
      <c r="BD220" s="140"/>
      <c r="BE220" s="140"/>
      <c r="BF220" s="140"/>
      <c r="BG220" s="140"/>
      <c r="BH220" s="140"/>
    </row>
    <row r="221" spans="1:60" outlineLevel="1" x14ac:dyDescent="0.2">
      <c r="A221" s="141"/>
      <c r="B221" s="141"/>
      <c r="C221" s="180" t="s">
        <v>360</v>
      </c>
      <c r="D221" s="150"/>
      <c r="E221" s="155">
        <v>57.5916</v>
      </c>
      <c r="F221" s="159"/>
      <c r="G221" s="159"/>
      <c r="H221" s="159"/>
      <c r="I221" s="159"/>
      <c r="J221" s="159"/>
      <c r="K221" s="159"/>
      <c r="L221" s="159"/>
      <c r="M221" s="159"/>
      <c r="N221" s="148"/>
      <c r="O221" s="148"/>
      <c r="P221" s="148"/>
      <c r="Q221" s="148"/>
      <c r="R221" s="148"/>
      <c r="S221" s="148"/>
      <c r="T221" s="149"/>
      <c r="U221" s="148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 t="s">
        <v>157</v>
      </c>
      <c r="AF221" s="140">
        <v>0</v>
      </c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outlineLevel="1" x14ac:dyDescent="0.2">
      <c r="A222" s="141">
        <v>62</v>
      </c>
      <c r="B222" s="141" t="s">
        <v>361</v>
      </c>
      <c r="C222" s="179" t="s">
        <v>362</v>
      </c>
      <c r="D222" s="148" t="s">
        <v>152</v>
      </c>
      <c r="E222" s="154">
        <v>428.57749000000001</v>
      </c>
      <c r="F222" s="158"/>
      <c r="G222" s="159">
        <f>ROUND(E222*F222,2)</f>
        <v>0</v>
      </c>
      <c r="H222" s="158"/>
      <c r="I222" s="159">
        <f>ROUND(E222*H222,2)</f>
        <v>0</v>
      </c>
      <c r="J222" s="158"/>
      <c r="K222" s="159">
        <f>ROUND(E222*J222,2)</f>
        <v>0</v>
      </c>
      <c r="L222" s="159">
        <v>21</v>
      </c>
      <c r="M222" s="159">
        <f>G222*(1+L222/100)</f>
        <v>0</v>
      </c>
      <c r="N222" s="148">
        <v>5.5999999999999999E-3</v>
      </c>
      <c r="O222" s="148">
        <f>ROUND(E222*N222,5)</f>
        <v>2.4000300000000001</v>
      </c>
      <c r="P222" s="148">
        <v>0</v>
      </c>
      <c r="Q222" s="148">
        <f>ROUND(E222*P222,5)</f>
        <v>0</v>
      </c>
      <c r="R222" s="148"/>
      <c r="S222" s="148"/>
      <c r="T222" s="149">
        <v>0</v>
      </c>
      <c r="U222" s="148">
        <f>ROUND(E222*T222,2)</f>
        <v>0</v>
      </c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 t="s">
        <v>258</v>
      </c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  <c r="AV222" s="140"/>
      <c r="AW222" s="140"/>
      <c r="AX222" s="140"/>
      <c r="AY222" s="140"/>
      <c r="AZ222" s="140"/>
      <c r="BA222" s="140"/>
      <c r="BB222" s="140"/>
      <c r="BC222" s="140"/>
      <c r="BD222" s="140"/>
      <c r="BE222" s="140"/>
      <c r="BF222" s="140"/>
      <c r="BG222" s="140"/>
      <c r="BH222" s="140"/>
    </row>
    <row r="223" spans="1:60" outlineLevel="1" x14ac:dyDescent="0.2">
      <c r="A223" s="141"/>
      <c r="B223" s="141"/>
      <c r="C223" s="241" t="s">
        <v>359</v>
      </c>
      <c r="D223" s="242"/>
      <c r="E223" s="243"/>
      <c r="F223" s="244"/>
      <c r="G223" s="245"/>
      <c r="H223" s="159"/>
      <c r="I223" s="159"/>
      <c r="J223" s="159"/>
      <c r="K223" s="159"/>
      <c r="L223" s="159"/>
      <c r="M223" s="159"/>
      <c r="N223" s="148"/>
      <c r="O223" s="148"/>
      <c r="P223" s="148"/>
      <c r="Q223" s="148"/>
      <c r="R223" s="148"/>
      <c r="S223" s="148"/>
      <c r="T223" s="149"/>
      <c r="U223" s="148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 t="s">
        <v>166</v>
      </c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3" t="str">
        <f>C223</f>
        <v>0,034 W/mK</v>
      </c>
      <c r="BB223" s="140"/>
      <c r="BC223" s="140"/>
      <c r="BD223" s="140"/>
      <c r="BE223" s="140"/>
      <c r="BF223" s="140"/>
      <c r="BG223" s="140"/>
      <c r="BH223" s="140"/>
    </row>
    <row r="224" spans="1:60" outlineLevel="1" x14ac:dyDescent="0.2">
      <c r="A224" s="141"/>
      <c r="B224" s="141"/>
      <c r="C224" s="180" t="s">
        <v>363</v>
      </c>
      <c r="D224" s="150"/>
      <c r="E224" s="155">
        <v>428.57749000000001</v>
      </c>
      <c r="F224" s="159"/>
      <c r="G224" s="159"/>
      <c r="H224" s="159"/>
      <c r="I224" s="159"/>
      <c r="J224" s="159"/>
      <c r="K224" s="159"/>
      <c r="L224" s="159"/>
      <c r="M224" s="159"/>
      <c r="N224" s="148"/>
      <c r="O224" s="148"/>
      <c r="P224" s="148"/>
      <c r="Q224" s="148"/>
      <c r="R224" s="148"/>
      <c r="S224" s="148"/>
      <c r="T224" s="149"/>
      <c r="U224" s="148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 t="s">
        <v>157</v>
      </c>
      <c r="AF224" s="140">
        <v>0</v>
      </c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outlineLevel="1" x14ac:dyDescent="0.2">
      <c r="A225" s="141">
        <v>63</v>
      </c>
      <c r="B225" s="141" t="s">
        <v>364</v>
      </c>
      <c r="C225" s="179" t="s">
        <v>365</v>
      </c>
      <c r="D225" s="148" t="s">
        <v>152</v>
      </c>
      <c r="E225" s="154">
        <v>313.39429000000001</v>
      </c>
      <c r="F225" s="158"/>
      <c r="G225" s="159">
        <f>ROUND(E225*F225,2)</f>
        <v>0</v>
      </c>
      <c r="H225" s="158"/>
      <c r="I225" s="159">
        <f>ROUND(E225*H225,2)</f>
        <v>0</v>
      </c>
      <c r="J225" s="158"/>
      <c r="K225" s="159">
        <f>ROUND(E225*J225,2)</f>
        <v>0</v>
      </c>
      <c r="L225" s="159">
        <v>21</v>
      </c>
      <c r="M225" s="159">
        <f>G225*(1+L225/100)</f>
        <v>0</v>
      </c>
      <c r="N225" s="148">
        <v>6.4000000000000003E-3</v>
      </c>
      <c r="O225" s="148">
        <f>ROUND(E225*N225,5)</f>
        <v>2.0057200000000002</v>
      </c>
      <c r="P225" s="148">
        <v>0</v>
      </c>
      <c r="Q225" s="148">
        <f>ROUND(E225*P225,5)</f>
        <v>0</v>
      </c>
      <c r="R225" s="148"/>
      <c r="S225" s="148"/>
      <c r="T225" s="149">
        <v>0</v>
      </c>
      <c r="U225" s="148">
        <f>ROUND(E225*T225,2)</f>
        <v>0</v>
      </c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 t="s">
        <v>258</v>
      </c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outlineLevel="1" x14ac:dyDescent="0.2">
      <c r="A226" s="141"/>
      <c r="B226" s="141"/>
      <c r="C226" s="241" t="s">
        <v>359</v>
      </c>
      <c r="D226" s="242"/>
      <c r="E226" s="243"/>
      <c r="F226" s="244"/>
      <c r="G226" s="245"/>
      <c r="H226" s="159"/>
      <c r="I226" s="159"/>
      <c r="J226" s="159"/>
      <c r="K226" s="159"/>
      <c r="L226" s="159"/>
      <c r="M226" s="159"/>
      <c r="N226" s="148"/>
      <c r="O226" s="148"/>
      <c r="P226" s="148"/>
      <c r="Q226" s="148"/>
      <c r="R226" s="148"/>
      <c r="S226" s="148"/>
      <c r="T226" s="149"/>
      <c r="U226" s="148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 t="s">
        <v>166</v>
      </c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3" t="str">
        <f>C226</f>
        <v>0,034 W/mK</v>
      </c>
      <c r="BB226" s="140"/>
      <c r="BC226" s="140"/>
      <c r="BD226" s="140"/>
      <c r="BE226" s="140"/>
      <c r="BF226" s="140"/>
      <c r="BG226" s="140"/>
      <c r="BH226" s="140"/>
    </row>
    <row r="227" spans="1:60" outlineLevel="1" x14ac:dyDescent="0.2">
      <c r="A227" s="141"/>
      <c r="B227" s="141"/>
      <c r="C227" s="180" t="s">
        <v>366</v>
      </c>
      <c r="D227" s="150"/>
      <c r="E227" s="155">
        <v>313.39429000000001</v>
      </c>
      <c r="F227" s="159"/>
      <c r="G227" s="159"/>
      <c r="H227" s="159"/>
      <c r="I227" s="159"/>
      <c r="J227" s="159"/>
      <c r="K227" s="159"/>
      <c r="L227" s="159"/>
      <c r="M227" s="159"/>
      <c r="N227" s="148"/>
      <c r="O227" s="148"/>
      <c r="P227" s="148"/>
      <c r="Q227" s="148"/>
      <c r="R227" s="148"/>
      <c r="S227" s="148"/>
      <c r="T227" s="149"/>
      <c r="U227" s="148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 t="s">
        <v>157</v>
      </c>
      <c r="AF227" s="140">
        <v>0</v>
      </c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ht="22.5" outlineLevel="1" x14ac:dyDescent="0.2">
      <c r="A228" s="141">
        <v>64</v>
      </c>
      <c r="B228" s="141" t="s">
        <v>367</v>
      </c>
      <c r="C228" s="179" t="s">
        <v>368</v>
      </c>
      <c r="D228" s="148" t="s">
        <v>152</v>
      </c>
      <c r="E228" s="154">
        <v>52.356000000000002</v>
      </c>
      <c r="F228" s="158"/>
      <c r="G228" s="159">
        <f>ROUND(E228*F228,2)</f>
        <v>0</v>
      </c>
      <c r="H228" s="158"/>
      <c r="I228" s="159">
        <f>ROUND(E228*H228,2)</f>
        <v>0</v>
      </c>
      <c r="J228" s="158"/>
      <c r="K228" s="159">
        <f>ROUND(E228*J228,2)</f>
        <v>0</v>
      </c>
      <c r="L228" s="159">
        <v>21</v>
      </c>
      <c r="M228" s="159">
        <f>G228*(1+L228/100)</f>
        <v>0</v>
      </c>
      <c r="N228" s="148">
        <v>0</v>
      </c>
      <c r="O228" s="148">
        <f>ROUND(E228*N228,5)</f>
        <v>0</v>
      </c>
      <c r="P228" s="148">
        <v>0</v>
      </c>
      <c r="Q228" s="148">
        <f>ROUND(E228*P228,5)</f>
        <v>0</v>
      </c>
      <c r="R228" s="148"/>
      <c r="S228" s="148"/>
      <c r="T228" s="149">
        <v>0.09</v>
      </c>
      <c r="U228" s="148">
        <f>ROUND(E228*T228,2)</f>
        <v>4.71</v>
      </c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 t="s">
        <v>160</v>
      </c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outlineLevel="1" x14ac:dyDescent="0.2">
      <c r="A229" s="141"/>
      <c r="B229" s="141"/>
      <c r="C229" s="180" t="s">
        <v>369</v>
      </c>
      <c r="D229" s="150"/>
      <c r="E229" s="155">
        <v>52.356000000000002</v>
      </c>
      <c r="F229" s="159"/>
      <c r="G229" s="159"/>
      <c r="H229" s="159"/>
      <c r="I229" s="159"/>
      <c r="J229" s="159"/>
      <c r="K229" s="159"/>
      <c r="L229" s="159"/>
      <c r="M229" s="159"/>
      <c r="N229" s="148"/>
      <c r="O229" s="148"/>
      <c r="P229" s="148"/>
      <c r="Q229" s="148"/>
      <c r="R229" s="148"/>
      <c r="S229" s="148"/>
      <c r="T229" s="149"/>
      <c r="U229" s="148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 t="s">
        <v>157</v>
      </c>
      <c r="AF229" s="140">
        <v>0</v>
      </c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ht="22.5" outlineLevel="1" x14ac:dyDescent="0.2">
      <c r="A230" s="141">
        <v>65</v>
      </c>
      <c r="B230" s="141" t="s">
        <v>370</v>
      </c>
      <c r="C230" s="179" t="s">
        <v>371</v>
      </c>
      <c r="D230" s="148" t="s">
        <v>152</v>
      </c>
      <c r="E230" s="154">
        <v>337.25990000000002</v>
      </c>
      <c r="F230" s="158"/>
      <c r="G230" s="159">
        <f>ROUND(E230*F230,2)</f>
        <v>0</v>
      </c>
      <c r="H230" s="158"/>
      <c r="I230" s="159">
        <f>ROUND(E230*H230,2)</f>
        <v>0</v>
      </c>
      <c r="J230" s="158"/>
      <c r="K230" s="159">
        <f>ROUND(E230*J230,2)</f>
        <v>0</v>
      </c>
      <c r="L230" s="159">
        <v>21</v>
      </c>
      <c r="M230" s="159">
        <f>G230*(1+L230/100)</f>
        <v>0</v>
      </c>
      <c r="N230" s="148">
        <v>0</v>
      </c>
      <c r="O230" s="148">
        <f>ROUND(E230*N230,5)</f>
        <v>0</v>
      </c>
      <c r="P230" s="148">
        <v>0</v>
      </c>
      <c r="Q230" s="148">
        <f>ROUND(E230*P230,5)</f>
        <v>0</v>
      </c>
      <c r="R230" s="148"/>
      <c r="S230" s="148"/>
      <c r="T230" s="149">
        <v>0.18</v>
      </c>
      <c r="U230" s="148">
        <f>ROUND(E230*T230,2)</f>
        <v>60.71</v>
      </c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 t="s">
        <v>160</v>
      </c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outlineLevel="1" x14ac:dyDescent="0.2">
      <c r="A231" s="141"/>
      <c r="B231" s="141"/>
      <c r="C231" s="180" t="s">
        <v>372</v>
      </c>
      <c r="D231" s="150"/>
      <c r="E231" s="155">
        <v>337.25990000000002</v>
      </c>
      <c r="F231" s="159"/>
      <c r="G231" s="159"/>
      <c r="H231" s="159"/>
      <c r="I231" s="159"/>
      <c r="J231" s="159"/>
      <c r="K231" s="159"/>
      <c r="L231" s="159"/>
      <c r="M231" s="159"/>
      <c r="N231" s="148"/>
      <c r="O231" s="148"/>
      <c r="P231" s="148"/>
      <c r="Q231" s="148"/>
      <c r="R231" s="148"/>
      <c r="S231" s="148"/>
      <c r="T231" s="149"/>
      <c r="U231" s="148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 t="s">
        <v>157</v>
      </c>
      <c r="AF231" s="140">
        <v>0</v>
      </c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  <c r="AV231" s="140"/>
      <c r="AW231" s="140"/>
      <c r="AX231" s="140"/>
      <c r="AY231" s="140"/>
      <c r="AZ231" s="140"/>
      <c r="BA231" s="140"/>
      <c r="BB231" s="140"/>
      <c r="BC231" s="140"/>
      <c r="BD231" s="140"/>
      <c r="BE231" s="140"/>
      <c r="BF231" s="140"/>
      <c r="BG231" s="140"/>
      <c r="BH231" s="140"/>
    </row>
    <row r="232" spans="1:60" ht="22.5" outlineLevel="1" x14ac:dyDescent="0.2">
      <c r="A232" s="141">
        <v>66</v>
      </c>
      <c r="B232" s="141" t="s">
        <v>373</v>
      </c>
      <c r="C232" s="179" t="s">
        <v>374</v>
      </c>
      <c r="D232" s="148" t="s">
        <v>152</v>
      </c>
      <c r="E232" s="154">
        <v>11.39</v>
      </c>
      <c r="F232" s="158"/>
      <c r="G232" s="159">
        <f>ROUND(E232*F232,2)</f>
        <v>0</v>
      </c>
      <c r="H232" s="158"/>
      <c r="I232" s="159">
        <f>ROUND(E232*H232,2)</f>
        <v>0</v>
      </c>
      <c r="J232" s="158"/>
      <c r="K232" s="159">
        <f>ROUND(E232*J232,2)</f>
        <v>0</v>
      </c>
      <c r="L232" s="159">
        <v>21</v>
      </c>
      <c r="M232" s="159">
        <f>G232*(1+L232/100)</f>
        <v>0</v>
      </c>
      <c r="N232" s="148">
        <v>3.3E-4</v>
      </c>
      <c r="O232" s="148">
        <f>ROUND(E232*N232,5)</f>
        <v>3.7599999999999999E-3</v>
      </c>
      <c r="P232" s="148">
        <v>0</v>
      </c>
      <c r="Q232" s="148">
        <f>ROUND(E232*P232,5)</f>
        <v>0</v>
      </c>
      <c r="R232" s="148"/>
      <c r="S232" s="148"/>
      <c r="T232" s="149">
        <v>0.16</v>
      </c>
      <c r="U232" s="148">
        <f>ROUND(E232*T232,2)</f>
        <v>1.82</v>
      </c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 t="s">
        <v>160</v>
      </c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  <c r="AV232" s="140"/>
      <c r="AW232" s="140"/>
      <c r="AX232" s="140"/>
      <c r="AY232" s="140"/>
      <c r="AZ232" s="140"/>
      <c r="BA232" s="140"/>
      <c r="BB232" s="140"/>
      <c r="BC232" s="140"/>
      <c r="BD232" s="140"/>
      <c r="BE232" s="140"/>
      <c r="BF232" s="140"/>
      <c r="BG232" s="140"/>
      <c r="BH232" s="140"/>
    </row>
    <row r="233" spans="1:60" outlineLevel="1" x14ac:dyDescent="0.2">
      <c r="A233" s="141"/>
      <c r="B233" s="141"/>
      <c r="C233" s="241" t="s">
        <v>349</v>
      </c>
      <c r="D233" s="242"/>
      <c r="E233" s="243"/>
      <c r="F233" s="244"/>
      <c r="G233" s="245"/>
      <c r="H233" s="159"/>
      <c r="I233" s="159"/>
      <c r="J233" s="159"/>
      <c r="K233" s="159"/>
      <c r="L233" s="159"/>
      <c r="M233" s="159"/>
      <c r="N233" s="148"/>
      <c r="O233" s="148"/>
      <c r="P233" s="148"/>
      <c r="Q233" s="148"/>
      <c r="R233" s="148"/>
      <c r="S233" s="148"/>
      <c r="T233" s="149"/>
      <c r="U233" s="148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 t="s">
        <v>166</v>
      </c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3" t="str">
        <f>C233</f>
        <v>vstup</v>
      </c>
      <c r="BB233" s="140"/>
      <c r="BC233" s="140"/>
      <c r="BD233" s="140"/>
      <c r="BE233" s="140"/>
      <c r="BF233" s="140"/>
      <c r="BG233" s="140"/>
      <c r="BH233" s="140"/>
    </row>
    <row r="234" spans="1:60" outlineLevel="1" x14ac:dyDescent="0.2">
      <c r="A234" s="141">
        <v>67</v>
      </c>
      <c r="B234" s="141" t="s">
        <v>375</v>
      </c>
      <c r="C234" s="179" t="s">
        <v>376</v>
      </c>
      <c r="D234" s="148" t="s">
        <v>181</v>
      </c>
      <c r="E234" s="154">
        <v>4.6398799999999998</v>
      </c>
      <c r="F234" s="158"/>
      <c r="G234" s="159">
        <f>ROUND(E234*F234,2)</f>
        <v>0</v>
      </c>
      <c r="H234" s="158"/>
      <c r="I234" s="159">
        <f>ROUND(E234*H234,2)</f>
        <v>0</v>
      </c>
      <c r="J234" s="158"/>
      <c r="K234" s="159">
        <f>ROUND(E234*J234,2)</f>
        <v>0</v>
      </c>
      <c r="L234" s="159">
        <v>21</v>
      </c>
      <c r="M234" s="159">
        <f>G234*(1+L234/100)</f>
        <v>0</v>
      </c>
      <c r="N234" s="148">
        <v>0</v>
      </c>
      <c r="O234" s="148">
        <f>ROUND(E234*N234,5)</f>
        <v>0</v>
      </c>
      <c r="P234" s="148">
        <v>0</v>
      </c>
      <c r="Q234" s="148">
        <f>ROUND(E234*P234,5)</f>
        <v>0</v>
      </c>
      <c r="R234" s="148"/>
      <c r="S234" s="148"/>
      <c r="T234" s="149">
        <v>1.74</v>
      </c>
      <c r="U234" s="148">
        <f>ROUND(E234*T234,2)</f>
        <v>8.07</v>
      </c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 t="s">
        <v>160</v>
      </c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x14ac:dyDescent="0.2">
      <c r="A235" s="142" t="s">
        <v>144</v>
      </c>
      <c r="B235" s="142" t="s">
        <v>93</v>
      </c>
      <c r="C235" s="181" t="s">
        <v>94</v>
      </c>
      <c r="D235" s="151"/>
      <c r="E235" s="156"/>
      <c r="F235" s="160"/>
      <c r="G235" s="160">
        <f>SUMIF(AE236:AE243,"&lt;&gt;NOR",G236:G243)</f>
        <v>0</v>
      </c>
      <c r="H235" s="160"/>
      <c r="I235" s="160">
        <f>SUM(I236:I243)</f>
        <v>0</v>
      </c>
      <c r="J235" s="160"/>
      <c r="K235" s="160">
        <f>SUM(K236:K243)</f>
        <v>0</v>
      </c>
      <c r="L235" s="160"/>
      <c r="M235" s="160">
        <f>SUM(M236:M243)</f>
        <v>0</v>
      </c>
      <c r="N235" s="151"/>
      <c r="O235" s="151">
        <f>SUM(O236:O243)</f>
        <v>0.24148</v>
      </c>
      <c r="P235" s="151"/>
      <c r="Q235" s="151">
        <f>SUM(Q236:Q243)</f>
        <v>6.3390000000000002E-2</v>
      </c>
      <c r="R235" s="151"/>
      <c r="S235" s="151"/>
      <c r="T235" s="152"/>
      <c r="U235" s="151">
        <f>SUM(U236:U243)</f>
        <v>13.97</v>
      </c>
      <c r="AE235" t="s">
        <v>145</v>
      </c>
    </row>
    <row r="236" spans="1:60" outlineLevel="1" x14ac:dyDescent="0.2">
      <c r="A236" s="141">
        <v>68</v>
      </c>
      <c r="B236" s="141" t="s">
        <v>377</v>
      </c>
      <c r="C236" s="179" t="s">
        <v>378</v>
      </c>
      <c r="D236" s="148" t="s">
        <v>148</v>
      </c>
      <c r="E236" s="154">
        <v>34.1</v>
      </c>
      <c r="F236" s="158"/>
      <c r="G236" s="159">
        <f>ROUND(E236*F236,2)</f>
        <v>0</v>
      </c>
      <c r="H236" s="158"/>
      <c r="I236" s="159">
        <f>ROUND(E236*H236,2)</f>
        <v>0</v>
      </c>
      <c r="J236" s="158"/>
      <c r="K236" s="159">
        <f>ROUND(E236*J236,2)</f>
        <v>0</v>
      </c>
      <c r="L236" s="159">
        <v>21</v>
      </c>
      <c r="M236" s="159">
        <f>G236*(1+L236/100)</f>
        <v>0</v>
      </c>
      <c r="N236" s="148">
        <v>3.4000000000000002E-4</v>
      </c>
      <c r="O236" s="148">
        <f>ROUND(E236*N236,5)</f>
        <v>1.159E-2</v>
      </c>
      <c r="P236" s="148">
        <v>0</v>
      </c>
      <c r="Q236" s="148">
        <f>ROUND(E236*P236,5)</f>
        <v>0</v>
      </c>
      <c r="R236" s="148"/>
      <c r="S236" s="148"/>
      <c r="T236" s="149">
        <v>0.32</v>
      </c>
      <c r="U236" s="148">
        <f>ROUND(E236*T236,2)</f>
        <v>10.91</v>
      </c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 t="s">
        <v>160</v>
      </c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outlineLevel="1" x14ac:dyDescent="0.2">
      <c r="A237" s="141"/>
      <c r="B237" s="141"/>
      <c r="C237" s="180" t="s">
        <v>302</v>
      </c>
      <c r="D237" s="150"/>
      <c r="E237" s="155">
        <v>34.1</v>
      </c>
      <c r="F237" s="159"/>
      <c r="G237" s="159"/>
      <c r="H237" s="159"/>
      <c r="I237" s="159"/>
      <c r="J237" s="159"/>
      <c r="K237" s="159"/>
      <c r="L237" s="159"/>
      <c r="M237" s="159"/>
      <c r="N237" s="148"/>
      <c r="O237" s="148"/>
      <c r="P237" s="148"/>
      <c r="Q237" s="148"/>
      <c r="R237" s="148"/>
      <c r="S237" s="148"/>
      <c r="T237" s="149"/>
      <c r="U237" s="148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 t="s">
        <v>157</v>
      </c>
      <c r="AF237" s="140">
        <v>0</v>
      </c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ht="22.5" outlineLevel="1" x14ac:dyDescent="0.2">
      <c r="A238" s="141">
        <v>69</v>
      </c>
      <c r="B238" s="141" t="s">
        <v>63</v>
      </c>
      <c r="C238" s="179" t="s">
        <v>379</v>
      </c>
      <c r="D238" s="148" t="s">
        <v>269</v>
      </c>
      <c r="E238" s="154">
        <v>5</v>
      </c>
      <c r="F238" s="158"/>
      <c r="G238" s="159">
        <f>ROUND(E238*F238,2)</f>
        <v>0</v>
      </c>
      <c r="H238" s="158"/>
      <c r="I238" s="159">
        <f>ROUND(E238*H238,2)</f>
        <v>0</v>
      </c>
      <c r="J238" s="158"/>
      <c r="K238" s="159">
        <f>ROUND(E238*J238,2)</f>
        <v>0</v>
      </c>
      <c r="L238" s="159">
        <v>21</v>
      </c>
      <c r="M238" s="159">
        <f>G238*(1+L238/100)</f>
        <v>0</v>
      </c>
      <c r="N238" s="148">
        <v>0</v>
      </c>
      <c r="O238" s="148">
        <f>ROUND(E238*N238,5)</f>
        <v>0</v>
      </c>
      <c r="P238" s="148">
        <v>0</v>
      </c>
      <c r="Q238" s="148">
        <f>ROUND(E238*P238,5)</f>
        <v>0</v>
      </c>
      <c r="R238" s="148"/>
      <c r="S238" s="148"/>
      <c r="T238" s="149">
        <v>0</v>
      </c>
      <c r="U238" s="148">
        <f>ROUND(E238*T238,2)</f>
        <v>0</v>
      </c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 t="s">
        <v>160</v>
      </c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  <c r="AV238" s="140"/>
      <c r="AW238" s="140"/>
      <c r="AX238" s="140"/>
      <c r="AY238" s="140"/>
      <c r="AZ238" s="140"/>
      <c r="BA238" s="140"/>
      <c r="BB238" s="140"/>
      <c r="BC238" s="140"/>
      <c r="BD238" s="140"/>
      <c r="BE238" s="140"/>
      <c r="BF238" s="140"/>
      <c r="BG238" s="140"/>
      <c r="BH238" s="140"/>
    </row>
    <row r="239" spans="1:60" outlineLevel="1" x14ac:dyDescent="0.2">
      <c r="A239" s="141">
        <v>70</v>
      </c>
      <c r="B239" s="141" t="s">
        <v>65</v>
      </c>
      <c r="C239" s="179" t="s">
        <v>380</v>
      </c>
      <c r="D239" s="148" t="s">
        <v>269</v>
      </c>
      <c r="E239" s="154">
        <v>5</v>
      </c>
      <c r="F239" s="158"/>
      <c r="G239" s="159">
        <f>ROUND(E239*F239,2)</f>
        <v>0</v>
      </c>
      <c r="H239" s="158"/>
      <c r="I239" s="159">
        <f>ROUND(E239*H239,2)</f>
        <v>0</v>
      </c>
      <c r="J239" s="158"/>
      <c r="K239" s="159">
        <f>ROUND(E239*J239,2)</f>
        <v>0</v>
      </c>
      <c r="L239" s="159">
        <v>21</v>
      </c>
      <c r="M239" s="159">
        <f>G239*(1+L239/100)</f>
        <v>0</v>
      </c>
      <c r="N239" s="148">
        <v>0</v>
      </c>
      <c r="O239" s="148">
        <f>ROUND(E239*N239,5)</f>
        <v>0</v>
      </c>
      <c r="P239" s="148">
        <v>0</v>
      </c>
      <c r="Q239" s="148">
        <f>ROUND(E239*P239,5)</f>
        <v>0</v>
      </c>
      <c r="R239" s="148"/>
      <c r="S239" s="148"/>
      <c r="T239" s="149">
        <v>0</v>
      </c>
      <c r="U239" s="148">
        <f>ROUND(E239*T239,2)</f>
        <v>0</v>
      </c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 t="s">
        <v>160</v>
      </c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outlineLevel="1" x14ac:dyDescent="0.2">
      <c r="A240" s="141">
        <v>71</v>
      </c>
      <c r="B240" s="141" t="s">
        <v>381</v>
      </c>
      <c r="C240" s="179" t="s">
        <v>382</v>
      </c>
      <c r="D240" s="148" t="s">
        <v>269</v>
      </c>
      <c r="E240" s="154">
        <v>3</v>
      </c>
      <c r="F240" s="158"/>
      <c r="G240" s="159">
        <f>ROUND(E240*F240,2)</f>
        <v>0</v>
      </c>
      <c r="H240" s="158"/>
      <c r="I240" s="159">
        <f>ROUND(E240*H240,2)</f>
        <v>0</v>
      </c>
      <c r="J240" s="158"/>
      <c r="K240" s="159">
        <f>ROUND(E240*J240,2)</f>
        <v>0</v>
      </c>
      <c r="L240" s="159">
        <v>21</v>
      </c>
      <c r="M240" s="159">
        <f>G240*(1+L240/100)</f>
        <v>0</v>
      </c>
      <c r="N240" s="148">
        <v>0</v>
      </c>
      <c r="O240" s="148">
        <f>ROUND(E240*N240,5)</f>
        <v>0</v>
      </c>
      <c r="P240" s="148">
        <v>2.1129999999999999E-2</v>
      </c>
      <c r="Q240" s="148">
        <f>ROUND(E240*P240,5)</f>
        <v>6.3390000000000002E-2</v>
      </c>
      <c r="R240" s="148"/>
      <c r="S240" s="148"/>
      <c r="T240" s="149">
        <v>0.40300000000000002</v>
      </c>
      <c r="U240" s="148">
        <f>ROUND(E240*T240,2)</f>
        <v>1.21</v>
      </c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 t="s">
        <v>160</v>
      </c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ht="22.5" outlineLevel="1" x14ac:dyDescent="0.2">
      <c r="A241" s="141">
        <v>72</v>
      </c>
      <c r="B241" s="141" t="s">
        <v>383</v>
      </c>
      <c r="C241" s="179" t="s">
        <v>384</v>
      </c>
      <c r="D241" s="148" t="s">
        <v>269</v>
      </c>
      <c r="E241" s="154">
        <v>3</v>
      </c>
      <c r="F241" s="158"/>
      <c r="G241" s="159">
        <f>ROUND(E241*F241,2)</f>
        <v>0</v>
      </c>
      <c r="H241" s="158"/>
      <c r="I241" s="159">
        <f>ROUND(E241*H241,2)</f>
        <v>0</v>
      </c>
      <c r="J241" s="158"/>
      <c r="K241" s="159">
        <f>ROUND(E241*J241,2)</f>
        <v>0</v>
      </c>
      <c r="L241" s="159">
        <v>21</v>
      </c>
      <c r="M241" s="159">
        <f>G241*(1+L241/100)</f>
        <v>0</v>
      </c>
      <c r="N241" s="148">
        <v>7.6630000000000004E-2</v>
      </c>
      <c r="O241" s="148">
        <f>ROUND(E241*N241,5)</f>
        <v>0.22989000000000001</v>
      </c>
      <c r="P241" s="148">
        <v>0</v>
      </c>
      <c r="Q241" s="148">
        <f>ROUND(E241*P241,5)</f>
        <v>0</v>
      </c>
      <c r="R241" s="148"/>
      <c r="S241" s="148"/>
      <c r="T241" s="149">
        <v>0.5</v>
      </c>
      <c r="U241" s="148">
        <f>ROUND(E241*T241,2)</f>
        <v>1.5</v>
      </c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 t="s">
        <v>160</v>
      </c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outlineLevel="1" x14ac:dyDescent="0.2">
      <c r="A242" s="141"/>
      <c r="B242" s="141"/>
      <c r="C242" s="241" t="s">
        <v>385</v>
      </c>
      <c r="D242" s="242"/>
      <c r="E242" s="243"/>
      <c r="F242" s="244"/>
      <c r="G242" s="245"/>
      <c r="H242" s="159"/>
      <c r="I242" s="159"/>
      <c r="J242" s="159"/>
      <c r="K242" s="159"/>
      <c r="L242" s="159"/>
      <c r="M242" s="159"/>
      <c r="N242" s="148"/>
      <c r="O242" s="148"/>
      <c r="P242" s="148"/>
      <c r="Q242" s="148"/>
      <c r="R242" s="148"/>
      <c r="S242" s="148"/>
      <c r="T242" s="149"/>
      <c r="U242" s="148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 t="s">
        <v>166</v>
      </c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3" t="str">
        <f>C242</f>
        <v>litinový, včetně obetonování</v>
      </c>
      <c r="BB242" s="140"/>
      <c r="BC242" s="140"/>
      <c r="BD242" s="140"/>
      <c r="BE242" s="140"/>
      <c r="BF242" s="140"/>
      <c r="BG242" s="140"/>
      <c r="BH242" s="140"/>
    </row>
    <row r="243" spans="1:60" outlineLevel="1" x14ac:dyDescent="0.2">
      <c r="A243" s="141">
        <v>73</v>
      </c>
      <c r="B243" s="141" t="s">
        <v>386</v>
      </c>
      <c r="C243" s="179" t="s">
        <v>387</v>
      </c>
      <c r="D243" s="148" t="s">
        <v>181</v>
      </c>
      <c r="E243" s="154">
        <v>0.24148</v>
      </c>
      <c r="F243" s="158"/>
      <c r="G243" s="159">
        <f>ROUND(E243*F243,2)</f>
        <v>0</v>
      </c>
      <c r="H243" s="158"/>
      <c r="I243" s="159">
        <f>ROUND(E243*H243,2)</f>
        <v>0</v>
      </c>
      <c r="J243" s="158"/>
      <c r="K243" s="159">
        <f>ROUND(E243*J243,2)</f>
        <v>0</v>
      </c>
      <c r="L243" s="159">
        <v>21</v>
      </c>
      <c r="M243" s="159">
        <f>G243*(1+L243/100)</f>
        <v>0</v>
      </c>
      <c r="N243" s="148">
        <v>0</v>
      </c>
      <c r="O243" s="148">
        <f>ROUND(E243*N243,5)</f>
        <v>0</v>
      </c>
      <c r="P243" s="148">
        <v>0</v>
      </c>
      <c r="Q243" s="148">
        <f>ROUND(E243*P243,5)</f>
        <v>0</v>
      </c>
      <c r="R243" s="148"/>
      <c r="S243" s="148"/>
      <c r="T243" s="149">
        <v>1.47</v>
      </c>
      <c r="U243" s="148">
        <f>ROUND(E243*T243,2)</f>
        <v>0.35</v>
      </c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 t="s">
        <v>160</v>
      </c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x14ac:dyDescent="0.2">
      <c r="A244" s="142" t="s">
        <v>144</v>
      </c>
      <c r="B244" s="142" t="s">
        <v>95</v>
      </c>
      <c r="C244" s="181" t="s">
        <v>96</v>
      </c>
      <c r="D244" s="151"/>
      <c r="E244" s="156"/>
      <c r="F244" s="160"/>
      <c r="G244" s="160">
        <f>SUMIF(AE245:AE245,"&lt;&gt;NOR",G245:G245)</f>
        <v>0</v>
      </c>
      <c r="H244" s="160"/>
      <c r="I244" s="160">
        <f>SUM(I245:I245)</f>
        <v>0</v>
      </c>
      <c r="J244" s="160"/>
      <c r="K244" s="160">
        <f>SUM(K245:K245)</f>
        <v>0</v>
      </c>
      <c r="L244" s="160"/>
      <c r="M244" s="160">
        <f>SUM(M245:M245)</f>
        <v>0</v>
      </c>
      <c r="N244" s="151"/>
      <c r="O244" s="151">
        <f>SUM(O245:O245)</f>
        <v>0</v>
      </c>
      <c r="P244" s="151"/>
      <c r="Q244" s="151">
        <f>SUM(Q245:Q245)</f>
        <v>0</v>
      </c>
      <c r="R244" s="151"/>
      <c r="S244" s="151"/>
      <c r="T244" s="152"/>
      <c r="U244" s="151">
        <f>SUM(U245:U245)</f>
        <v>0</v>
      </c>
      <c r="AE244" t="s">
        <v>145</v>
      </c>
    </row>
    <row r="245" spans="1:60" ht="22.5" outlineLevel="1" x14ac:dyDescent="0.2">
      <c r="A245" s="141">
        <v>74</v>
      </c>
      <c r="B245" s="141" t="s">
        <v>388</v>
      </c>
      <c r="C245" s="179" t="s">
        <v>389</v>
      </c>
      <c r="D245" s="148" t="s">
        <v>269</v>
      </c>
      <c r="E245" s="154">
        <v>5</v>
      </c>
      <c r="F245" s="158"/>
      <c r="G245" s="159">
        <f>ROUND(E245*F245,2)</f>
        <v>0</v>
      </c>
      <c r="H245" s="158"/>
      <c r="I245" s="159">
        <f>ROUND(E245*H245,2)</f>
        <v>0</v>
      </c>
      <c r="J245" s="158"/>
      <c r="K245" s="159">
        <f>ROUND(E245*J245,2)</f>
        <v>0</v>
      </c>
      <c r="L245" s="159">
        <v>21</v>
      </c>
      <c r="M245" s="159">
        <f>G245*(1+L245/100)</f>
        <v>0</v>
      </c>
      <c r="N245" s="148">
        <v>0</v>
      </c>
      <c r="O245" s="148">
        <f>ROUND(E245*N245,5)</f>
        <v>0</v>
      </c>
      <c r="P245" s="148">
        <v>0</v>
      </c>
      <c r="Q245" s="148">
        <f>ROUND(E245*P245,5)</f>
        <v>0</v>
      </c>
      <c r="R245" s="148"/>
      <c r="S245" s="148"/>
      <c r="T245" s="149">
        <v>0</v>
      </c>
      <c r="U245" s="148">
        <f>ROUND(E245*T245,2)</f>
        <v>0</v>
      </c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 t="s">
        <v>160</v>
      </c>
      <c r="AF245" s="140"/>
      <c r="AG245" s="140"/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  <c r="AV245" s="140"/>
      <c r="AW245" s="140"/>
      <c r="AX245" s="140"/>
      <c r="AY245" s="140"/>
      <c r="AZ245" s="140"/>
      <c r="BA245" s="140"/>
      <c r="BB245" s="140"/>
      <c r="BC245" s="140"/>
      <c r="BD245" s="140"/>
      <c r="BE245" s="140"/>
      <c r="BF245" s="140"/>
      <c r="BG245" s="140"/>
      <c r="BH245" s="140"/>
    </row>
    <row r="246" spans="1:60" x14ac:dyDescent="0.2">
      <c r="A246" s="142" t="s">
        <v>144</v>
      </c>
      <c r="B246" s="142" t="s">
        <v>97</v>
      </c>
      <c r="C246" s="181" t="s">
        <v>98</v>
      </c>
      <c r="D246" s="151"/>
      <c r="E246" s="156"/>
      <c r="F246" s="160"/>
      <c r="G246" s="160">
        <f>SUMIF(AE247:AE263,"&lt;&gt;NOR",G247:G263)</f>
        <v>0</v>
      </c>
      <c r="H246" s="160"/>
      <c r="I246" s="160">
        <f>SUM(I247:I263)</f>
        <v>0</v>
      </c>
      <c r="J246" s="160"/>
      <c r="K246" s="160">
        <f>SUM(K247:K263)</f>
        <v>0</v>
      </c>
      <c r="L246" s="160"/>
      <c r="M246" s="160">
        <f>SUM(M247:M263)</f>
        <v>0</v>
      </c>
      <c r="N246" s="151"/>
      <c r="O246" s="151">
        <f>SUM(O247:O263)</f>
        <v>1.0118400000000001</v>
      </c>
      <c r="P246" s="151"/>
      <c r="Q246" s="151">
        <f>SUM(Q247:Q263)</f>
        <v>0</v>
      </c>
      <c r="R246" s="151"/>
      <c r="S246" s="151"/>
      <c r="T246" s="152"/>
      <c r="U246" s="151">
        <f>SUM(U247:U263)</f>
        <v>14.66</v>
      </c>
      <c r="AE246" t="s">
        <v>145</v>
      </c>
    </row>
    <row r="247" spans="1:60" outlineLevel="1" x14ac:dyDescent="0.2">
      <c r="A247" s="141">
        <v>75</v>
      </c>
      <c r="B247" s="141" t="s">
        <v>390</v>
      </c>
      <c r="C247" s="179" t="s">
        <v>391</v>
      </c>
      <c r="D247" s="148" t="s">
        <v>269</v>
      </c>
      <c r="E247" s="154">
        <v>10</v>
      </c>
      <c r="F247" s="158"/>
      <c r="G247" s="159">
        <f>ROUND(E247*F247,2)</f>
        <v>0</v>
      </c>
      <c r="H247" s="158"/>
      <c r="I247" s="159">
        <f>ROUND(E247*H247,2)</f>
        <v>0</v>
      </c>
      <c r="J247" s="158"/>
      <c r="K247" s="159">
        <f>ROUND(E247*J247,2)</f>
        <v>0</v>
      </c>
      <c r="L247" s="159">
        <v>21</v>
      </c>
      <c r="M247" s="159">
        <f>G247*(1+L247/100)</f>
        <v>0</v>
      </c>
      <c r="N247" s="148">
        <v>5.1999999999999998E-3</v>
      </c>
      <c r="O247" s="148">
        <f>ROUND(E247*N247,5)</f>
        <v>5.1999999999999998E-2</v>
      </c>
      <c r="P247" s="148">
        <v>0</v>
      </c>
      <c r="Q247" s="148">
        <f>ROUND(E247*P247,5)</f>
        <v>0</v>
      </c>
      <c r="R247" s="148"/>
      <c r="S247" s="148"/>
      <c r="T247" s="149">
        <v>0</v>
      </c>
      <c r="U247" s="148">
        <f>ROUND(E247*T247,2)</f>
        <v>0</v>
      </c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 t="s">
        <v>258</v>
      </c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  <c r="AV247" s="140"/>
      <c r="AW247" s="140"/>
      <c r="AX247" s="140"/>
      <c r="AY247" s="140"/>
      <c r="AZ247" s="140"/>
      <c r="BA247" s="140"/>
      <c r="BB247" s="140"/>
      <c r="BC247" s="140"/>
      <c r="BD247" s="140"/>
      <c r="BE247" s="140"/>
      <c r="BF247" s="140"/>
      <c r="BG247" s="140"/>
      <c r="BH247" s="140"/>
    </row>
    <row r="248" spans="1:60" outlineLevel="1" x14ac:dyDescent="0.2">
      <c r="A248" s="141">
        <v>76</v>
      </c>
      <c r="B248" s="141" t="s">
        <v>392</v>
      </c>
      <c r="C248" s="179" t="s">
        <v>393</v>
      </c>
      <c r="D248" s="148" t="s">
        <v>269</v>
      </c>
      <c r="E248" s="154">
        <v>10</v>
      </c>
      <c r="F248" s="158"/>
      <c r="G248" s="159">
        <f>ROUND(E248*F248,2)</f>
        <v>0</v>
      </c>
      <c r="H248" s="158"/>
      <c r="I248" s="159">
        <f>ROUND(E248*H248,2)</f>
        <v>0</v>
      </c>
      <c r="J248" s="158"/>
      <c r="K248" s="159">
        <f>ROUND(E248*J248,2)</f>
        <v>0</v>
      </c>
      <c r="L248" s="159">
        <v>21</v>
      </c>
      <c r="M248" s="159">
        <f>G248*(1+L248/100)</f>
        <v>0</v>
      </c>
      <c r="N248" s="148">
        <v>0</v>
      </c>
      <c r="O248" s="148">
        <f>ROUND(E248*N248,5)</f>
        <v>0</v>
      </c>
      <c r="P248" s="148">
        <v>0</v>
      </c>
      <c r="Q248" s="148">
        <f>ROUND(E248*P248,5)</f>
        <v>0</v>
      </c>
      <c r="R248" s="148"/>
      <c r="S248" s="148"/>
      <c r="T248" s="149">
        <v>0.83</v>
      </c>
      <c r="U248" s="148">
        <f>ROUND(E248*T248,2)</f>
        <v>8.3000000000000007</v>
      </c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 t="s">
        <v>160</v>
      </c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  <c r="AV248" s="140"/>
      <c r="AW248" s="140"/>
      <c r="AX248" s="140"/>
      <c r="AY248" s="140"/>
      <c r="AZ248" s="140"/>
      <c r="BA248" s="140"/>
      <c r="BB248" s="140"/>
      <c r="BC248" s="140"/>
      <c r="BD248" s="140"/>
      <c r="BE248" s="140"/>
      <c r="BF248" s="140"/>
      <c r="BG248" s="140"/>
      <c r="BH248" s="140"/>
    </row>
    <row r="249" spans="1:60" outlineLevel="1" x14ac:dyDescent="0.2">
      <c r="A249" s="141">
        <v>77</v>
      </c>
      <c r="B249" s="141" t="s">
        <v>67</v>
      </c>
      <c r="C249" s="179" t="s">
        <v>394</v>
      </c>
      <c r="D249" s="148" t="s">
        <v>269</v>
      </c>
      <c r="E249" s="154">
        <v>2</v>
      </c>
      <c r="F249" s="158"/>
      <c r="G249" s="159">
        <f>ROUND(E249*F249,2)</f>
        <v>0</v>
      </c>
      <c r="H249" s="158"/>
      <c r="I249" s="159">
        <f>ROUND(E249*H249,2)</f>
        <v>0</v>
      </c>
      <c r="J249" s="158"/>
      <c r="K249" s="159">
        <f>ROUND(E249*J249,2)</f>
        <v>0</v>
      </c>
      <c r="L249" s="159">
        <v>21</v>
      </c>
      <c r="M249" s="159">
        <f>G249*(1+L249/100)</f>
        <v>0</v>
      </c>
      <c r="N249" s="148">
        <v>0</v>
      </c>
      <c r="O249" s="148">
        <f>ROUND(E249*N249,5)</f>
        <v>0</v>
      </c>
      <c r="P249" s="148">
        <v>0</v>
      </c>
      <c r="Q249" s="148">
        <f>ROUND(E249*P249,5)</f>
        <v>0</v>
      </c>
      <c r="R249" s="148"/>
      <c r="S249" s="148"/>
      <c r="T249" s="149">
        <v>0</v>
      </c>
      <c r="U249" s="148">
        <f>ROUND(E249*T249,2)</f>
        <v>0</v>
      </c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 t="s">
        <v>160</v>
      </c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140"/>
      <c r="BD249" s="140"/>
      <c r="BE249" s="140"/>
      <c r="BF249" s="140"/>
      <c r="BG249" s="140"/>
      <c r="BH249" s="140"/>
    </row>
    <row r="250" spans="1:60" outlineLevel="1" x14ac:dyDescent="0.2">
      <c r="A250" s="141"/>
      <c r="B250" s="141"/>
      <c r="C250" s="241" t="s">
        <v>395</v>
      </c>
      <c r="D250" s="242"/>
      <c r="E250" s="243"/>
      <c r="F250" s="244"/>
      <c r="G250" s="245"/>
      <c r="H250" s="159"/>
      <c r="I250" s="159"/>
      <c r="J250" s="159"/>
      <c r="K250" s="159"/>
      <c r="L250" s="159"/>
      <c r="M250" s="159"/>
      <c r="N250" s="148"/>
      <c r="O250" s="148"/>
      <c r="P250" s="148"/>
      <c r="Q250" s="148"/>
      <c r="R250" s="148"/>
      <c r="S250" s="148"/>
      <c r="T250" s="149"/>
      <c r="U250" s="148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 t="s">
        <v>166</v>
      </c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  <c r="AV250" s="140"/>
      <c r="AW250" s="140"/>
      <c r="AX250" s="140"/>
      <c r="AY250" s="140"/>
      <c r="AZ250" s="140"/>
      <c r="BA250" s="143" t="str">
        <f>C250</f>
        <v>Z04</v>
      </c>
      <c r="BB250" s="140"/>
      <c r="BC250" s="140"/>
      <c r="BD250" s="140"/>
      <c r="BE250" s="140"/>
      <c r="BF250" s="140"/>
      <c r="BG250" s="140"/>
      <c r="BH250" s="140"/>
    </row>
    <row r="251" spans="1:60" outlineLevel="1" x14ac:dyDescent="0.2">
      <c r="A251" s="141"/>
      <c r="B251" s="141"/>
      <c r="C251" s="241" t="s">
        <v>396</v>
      </c>
      <c r="D251" s="242"/>
      <c r="E251" s="243"/>
      <c r="F251" s="244"/>
      <c r="G251" s="245"/>
      <c r="H251" s="159"/>
      <c r="I251" s="159"/>
      <c r="J251" s="159"/>
      <c r="K251" s="159"/>
      <c r="L251" s="159"/>
      <c r="M251" s="159"/>
      <c r="N251" s="148"/>
      <c r="O251" s="148"/>
      <c r="P251" s="148"/>
      <c r="Q251" s="148"/>
      <c r="R251" s="148"/>
      <c r="S251" s="148"/>
      <c r="T251" s="149"/>
      <c r="U251" s="148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 t="s">
        <v>166</v>
      </c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  <c r="AV251" s="140"/>
      <c r="AW251" s="140"/>
      <c r="AX251" s="140"/>
      <c r="AY251" s="140"/>
      <c r="AZ251" s="140"/>
      <c r="BA251" s="143" t="str">
        <f>C251</f>
        <v>hliníková, povrchová úprava lakováním, barva antracitová</v>
      </c>
      <c r="BB251" s="140"/>
      <c r="BC251" s="140"/>
      <c r="BD251" s="140"/>
      <c r="BE251" s="140"/>
      <c r="BF251" s="140"/>
      <c r="BG251" s="140"/>
      <c r="BH251" s="140"/>
    </row>
    <row r="252" spans="1:60" outlineLevel="1" x14ac:dyDescent="0.2">
      <c r="A252" s="141">
        <v>78</v>
      </c>
      <c r="B252" s="141" t="s">
        <v>397</v>
      </c>
      <c r="C252" s="179" t="s">
        <v>398</v>
      </c>
      <c r="D252" s="148" t="s">
        <v>269</v>
      </c>
      <c r="E252" s="154">
        <v>2</v>
      </c>
      <c r="F252" s="158"/>
      <c r="G252" s="159">
        <f>ROUND(E252*F252,2)</f>
        <v>0</v>
      </c>
      <c r="H252" s="158"/>
      <c r="I252" s="159">
        <f>ROUND(E252*H252,2)</f>
        <v>0</v>
      </c>
      <c r="J252" s="158"/>
      <c r="K252" s="159">
        <f>ROUND(E252*J252,2)</f>
        <v>0</v>
      </c>
      <c r="L252" s="159">
        <v>21</v>
      </c>
      <c r="M252" s="159">
        <f>G252*(1+L252/100)</f>
        <v>0</v>
      </c>
      <c r="N252" s="148">
        <v>0</v>
      </c>
      <c r="O252" s="148">
        <f>ROUND(E252*N252,5)</f>
        <v>0</v>
      </c>
      <c r="P252" s="148">
        <v>0</v>
      </c>
      <c r="Q252" s="148">
        <f>ROUND(E252*P252,5)</f>
        <v>0</v>
      </c>
      <c r="R252" s="148"/>
      <c r="S252" s="148"/>
      <c r="T252" s="149">
        <v>0.67</v>
      </c>
      <c r="U252" s="148">
        <f>ROUND(E252*T252,2)</f>
        <v>1.34</v>
      </c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 t="s">
        <v>160</v>
      </c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  <c r="AV252" s="140"/>
      <c r="AW252" s="140"/>
      <c r="AX252" s="140"/>
      <c r="AY252" s="140"/>
      <c r="AZ252" s="140"/>
      <c r="BA252" s="140"/>
      <c r="BB252" s="140"/>
      <c r="BC252" s="140"/>
      <c r="BD252" s="140"/>
      <c r="BE252" s="140"/>
      <c r="BF252" s="140"/>
      <c r="BG252" s="140"/>
      <c r="BH252" s="140"/>
    </row>
    <row r="253" spans="1:60" outlineLevel="1" x14ac:dyDescent="0.2">
      <c r="A253" s="141">
        <v>81</v>
      </c>
      <c r="B253" s="141" t="s">
        <v>399</v>
      </c>
      <c r="C253" s="179" t="s">
        <v>586</v>
      </c>
      <c r="D253" s="148" t="s">
        <v>269</v>
      </c>
      <c r="E253" s="154">
        <v>5</v>
      </c>
      <c r="F253" s="158"/>
      <c r="G253" s="159">
        <f>ROUND(E253*F253,2)</f>
        <v>0</v>
      </c>
      <c r="H253" s="158"/>
      <c r="I253" s="159">
        <f>ROUND(E253*H253,2)</f>
        <v>0</v>
      </c>
      <c r="J253" s="158"/>
      <c r="K253" s="159">
        <f>ROUND(E253*J253,2)</f>
        <v>0</v>
      </c>
      <c r="L253" s="159">
        <v>21</v>
      </c>
      <c r="M253" s="159">
        <f>G253*(1+L253/100)</f>
        <v>0</v>
      </c>
      <c r="N253" s="148">
        <v>0.17499999999999999</v>
      </c>
      <c r="O253" s="148">
        <f>ROUND(E253*N253,5)</f>
        <v>0.875</v>
      </c>
      <c r="P253" s="148">
        <v>0</v>
      </c>
      <c r="Q253" s="148">
        <f>ROUND(E253*P253,5)</f>
        <v>0</v>
      </c>
      <c r="R253" s="148"/>
      <c r="S253" s="148"/>
      <c r="T253" s="149">
        <v>0</v>
      </c>
      <c r="U253" s="148">
        <f>ROUND(E253*T253,2)</f>
        <v>0</v>
      </c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 t="s">
        <v>160</v>
      </c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  <c r="AV253" s="140"/>
      <c r="AW253" s="140"/>
      <c r="AX253" s="140"/>
      <c r="AY253" s="140"/>
      <c r="AZ253" s="140"/>
      <c r="BA253" s="140"/>
      <c r="BB253" s="140"/>
      <c r="BC253" s="140"/>
      <c r="BD253" s="140"/>
      <c r="BE253" s="140"/>
      <c r="BF253" s="140"/>
      <c r="BG253" s="140"/>
      <c r="BH253" s="140"/>
    </row>
    <row r="254" spans="1:60" outlineLevel="1" x14ac:dyDescent="0.2">
      <c r="A254" s="141"/>
      <c r="B254" s="141"/>
      <c r="C254" s="246" t="s">
        <v>587</v>
      </c>
      <c r="D254" s="242"/>
      <c r="E254" s="243"/>
      <c r="F254" s="244"/>
      <c r="G254" s="245"/>
      <c r="H254" s="159"/>
      <c r="I254" s="159"/>
      <c r="J254" s="159"/>
      <c r="K254" s="159"/>
      <c r="L254" s="159"/>
      <c r="M254" s="159"/>
      <c r="N254" s="148"/>
      <c r="O254" s="148"/>
      <c r="P254" s="148"/>
      <c r="Q254" s="148"/>
      <c r="R254" s="148"/>
      <c r="S254" s="148"/>
      <c r="T254" s="149"/>
      <c r="U254" s="148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 t="s">
        <v>166</v>
      </c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  <c r="AV254" s="140"/>
      <c r="AW254" s="140"/>
      <c r="AX254" s="140"/>
      <c r="AY254" s="140"/>
      <c r="AZ254" s="140"/>
      <c r="BA254" s="143" t="str">
        <f>C254</f>
        <v>například: HRWA2-070CB-ES0-B</v>
      </c>
      <c r="BB254" s="140"/>
      <c r="BC254" s="140"/>
      <c r="BD254" s="140"/>
      <c r="BE254" s="140"/>
      <c r="BF254" s="140"/>
      <c r="BG254" s="140"/>
      <c r="BH254" s="140"/>
    </row>
    <row r="255" spans="1:60" outlineLevel="1" x14ac:dyDescent="0.2">
      <c r="A255" s="141"/>
      <c r="B255" s="141"/>
      <c r="C255" s="241" t="s">
        <v>400</v>
      </c>
      <c r="D255" s="242"/>
      <c r="E255" s="243"/>
      <c r="F255" s="244"/>
      <c r="G255" s="245"/>
      <c r="H255" s="159"/>
      <c r="I255" s="159"/>
      <c r="J255" s="159"/>
      <c r="K255" s="159"/>
      <c r="L255" s="159"/>
      <c r="M255" s="159"/>
      <c r="N255" s="148"/>
      <c r="O255" s="148"/>
      <c r="P255" s="148"/>
      <c r="Q255" s="148"/>
      <c r="R255" s="148"/>
      <c r="S255" s="148"/>
      <c r="T255" s="149"/>
      <c r="U255" s="148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 t="s">
        <v>166</v>
      </c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  <c r="AV255" s="140"/>
      <c r="AW255" s="140"/>
      <c r="AX255" s="140"/>
      <c r="AY255" s="140"/>
      <c r="AZ255" s="140"/>
      <c r="BA255" s="143" t="str">
        <f>C255</f>
        <v>WHISPER AIR 700m3/h, elektrický předehřev, bez dohřevu, hliníkový rekuperátor, plášť DESIGN</v>
      </c>
      <c r="BB255" s="140"/>
      <c r="BC255" s="140"/>
      <c r="BD255" s="140"/>
      <c r="BE255" s="140"/>
      <c r="BF255" s="140"/>
      <c r="BG255" s="140"/>
      <c r="BH255" s="140"/>
    </row>
    <row r="256" spans="1:60" outlineLevel="1" x14ac:dyDescent="0.2">
      <c r="A256" s="141"/>
      <c r="B256" s="141"/>
      <c r="C256" s="241" t="s">
        <v>401</v>
      </c>
      <c r="D256" s="242"/>
      <c r="E256" s="243"/>
      <c r="F256" s="244"/>
      <c r="G256" s="245"/>
      <c r="H256" s="159"/>
      <c r="I256" s="159"/>
      <c r="J256" s="159"/>
      <c r="K256" s="159"/>
      <c r="L256" s="159"/>
      <c r="M256" s="159"/>
      <c r="N256" s="148"/>
      <c r="O256" s="148"/>
      <c r="P256" s="148"/>
      <c r="Q256" s="148"/>
      <c r="R256" s="148"/>
      <c r="S256" s="148"/>
      <c r="T256" s="149"/>
      <c r="U256" s="148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 t="s">
        <v>166</v>
      </c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  <c r="AV256" s="140"/>
      <c r="AW256" s="140"/>
      <c r="AX256" s="140"/>
      <c r="AY256" s="140"/>
      <c r="AZ256" s="140"/>
      <c r="BA256" s="143" t="str">
        <f>C256</f>
        <v>prostorové infračervené čidlo</v>
      </c>
      <c r="BB256" s="140"/>
      <c r="BC256" s="140"/>
      <c r="BD256" s="140"/>
      <c r="BE256" s="140"/>
      <c r="BF256" s="140"/>
      <c r="BG256" s="140"/>
      <c r="BH256" s="140"/>
    </row>
    <row r="257" spans="1:60" outlineLevel="1" x14ac:dyDescent="0.2">
      <c r="A257" s="141"/>
      <c r="B257" s="141"/>
      <c r="C257" s="241" t="s">
        <v>402</v>
      </c>
      <c r="D257" s="242"/>
      <c r="E257" s="243"/>
      <c r="F257" s="244"/>
      <c r="G257" s="245"/>
      <c r="H257" s="159"/>
      <c r="I257" s="159"/>
      <c r="J257" s="159"/>
      <c r="K257" s="159"/>
      <c r="L257" s="159"/>
      <c r="M257" s="159"/>
      <c r="N257" s="148"/>
      <c r="O257" s="148"/>
      <c r="P257" s="148"/>
      <c r="Q257" s="148"/>
      <c r="R257" s="148"/>
      <c r="S257" s="148"/>
      <c r="T257" s="149"/>
      <c r="U257" s="148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 t="s">
        <v>166</v>
      </c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  <c r="AV257" s="140"/>
      <c r="AW257" s="140"/>
      <c r="AX257" s="140"/>
      <c r="AY257" s="140"/>
      <c r="AZ257" s="140"/>
      <c r="BA257" s="143" t="str">
        <f>C257</f>
        <v>ovládání AirGENIO SUPERIOR</v>
      </c>
      <c r="BB257" s="140"/>
      <c r="BC257" s="140"/>
      <c r="BD257" s="140"/>
      <c r="BE257" s="140"/>
      <c r="BF257" s="140"/>
      <c r="BG257" s="140"/>
      <c r="BH257" s="140"/>
    </row>
    <row r="258" spans="1:60" outlineLevel="1" x14ac:dyDescent="0.2">
      <c r="A258" s="141">
        <v>82</v>
      </c>
      <c r="B258" s="141" t="s">
        <v>403</v>
      </c>
      <c r="C258" s="179" t="s">
        <v>404</v>
      </c>
      <c r="D258" s="148" t="s">
        <v>269</v>
      </c>
      <c r="E258" s="154">
        <v>12</v>
      </c>
      <c r="F258" s="158"/>
      <c r="G258" s="159">
        <f>ROUND(E258*F258,2)</f>
        <v>0</v>
      </c>
      <c r="H258" s="158"/>
      <c r="I258" s="159">
        <f>ROUND(E258*H258,2)</f>
        <v>0</v>
      </c>
      <c r="J258" s="158"/>
      <c r="K258" s="159">
        <f>ROUND(E258*J258,2)</f>
        <v>0</v>
      </c>
      <c r="L258" s="159">
        <v>21</v>
      </c>
      <c r="M258" s="159">
        <f>G258*(1+L258/100)</f>
        <v>0</v>
      </c>
      <c r="N258" s="148">
        <v>7.0699999999999999E-3</v>
      </c>
      <c r="O258" s="148">
        <f>ROUND(E258*N258,5)</f>
        <v>8.4839999999999999E-2</v>
      </c>
      <c r="P258" s="148">
        <v>0</v>
      </c>
      <c r="Q258" s="148">
        <f>ROUND(E258*P258,5)</f>
        <v>0</v>
      </c>
      <c r="R258" s="148"/>
      <c r="S258" s="148"/>
      <c r="T258" s="149">
        <v>0</v>
      </c>
      <c r="U258" s="148">
        <f>ROUND(E258*T258,2)</f>
        <v>0</v>
      </c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 t="s">
        <v>258</v>
      </c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  <c r="AV258" s="140"/>
      <c r="AW258" s="140"/>
      <c r="AX258" s="140"/>
      <c r="AY258" s="140"/>
      <c r="AZ258" s="140"/>
      <c r="BA258" s="140"/>
      <c r="BB258" s="140"/>
      <c r="BC258" s="140"/>
      <c r="BD258" s="140"/>
      <c r="BE258" s="140"/>
      <c r="BF258" s="140"/>
      <c r="BG258" s="140"/>
      <c r="BH258" s="140"/>
    </row>
    <row r="259" spans="1:60" outlineLevel="1" x14ac:dyDescent="0.2">
      <c r="A259" s="141"/>
      <c r="B259" s="141"/>
      <c r="C259" s="241" t="s">
        <v>405</v>
      </c>
      <c r="D259" s="242"/>
      <c r="E259" s="243"/>
      <c r="F259" s="244"/>
      <c r="G259" s="245"/>
      <c r="H259" s="159"/>
      <c r="I259" s="159"/>
      <c r="J259" s="159"/>
      <c r="K259" s="159"/>
      <c r="L259" s="159"/>
      <c r="M259" s="159"/>
      <c r="N259" s="148"/>
      <c r="O259" s="148"/>
      <c r="P259" s="148"/>
      <c r="Q259" s="148"/>
      <c r="R259" s="148"/>
      <c r="S259" s="148"/>
      <c r="T259" s="149"/>
      <c r="U259" s="148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 t="s">
        <v>166</v>
      </c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  <c r="AV259" s="140"/>
      <c r="AW259" s="140"/>
      <c r="AX259" s="140"/>
      <c r="AY259" s="140"/>
      <c r="AZ259" s="140"/>
      <c r="BA259" s="143" t="str">
        <f>C259</f>
        <v>s těsnící gumou</v>
      </c>
      <c r="BB259" s="140"/>
      <c r="BC259" s="140"/>
      <c r="BD259" s="140"/>
      <c r="BE259" s="140"/>
      <c r="BF259" s="140"/>
      <c r="BG259" s="140"/>
      <c r="BH259" s="140"/>
    </row>
    <row r="260" spans="1:60" outlineLevel="1" x14ac:dyDescent="0.2">
      <c r="A260" s="141">
        <v>83</v>
      </c>
      <c r="B260" s="141" t="s">
        <v>406</v>
      </c>
      <c r="C260" s="179" t="s">
        <v>407</v>
      </c>
      <c r="D260" s="148" t="s">
        <v>269</v>
      </c>
      <c r="E260" s="154">
        <v>10</v>
      </c>
      <c r="F260" s="158"/>
      <c r="G260" s="159">
        <f>ROUND(E260*F260,2)</f>
        <v>0</v>
      </c>
      <c r="H260" s="158"/>
      <c r="I260" s="159">
        <f>ROUND(E260*H260,2)</f>
        <v>0</v>
      </c>
      <c r="J260" s="158"/>
      <c r="K260" s="159">
        <f>ROUND(E260*J260,2)</f>
        <v>0</v>
      </c>
      <c r="L260" s="159">
        <v>21</v>
      </c>
      <c r="M260" s="159">
        <f>G260*(1+L260/100)</f>
        <v>0</v>
      </c>
      <c r="N260" s="148">
        <v>0</v>
      </c>
      <c r="O260" s="148">
        <f>ROUND(E260*N260,5)</f>
        <v>0</v>
      </c>
      <c r="P260" s="148">
        <v>0</v>
      </c>
      <c r="Q260" s="148">
        <f>ROUND(E260*P260,5)</f>
        <v>0</v>
      </c>
      <c r="R260" s="148"/>
      <c r="S260" s="148"/>
      <c r="T260" s="149">
        <v>0</v>
      </c>
      <c r="U260" s="148">
        <f>ROUND(E260*T260,2)</f>
        <v>0</v>
      </c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 t="s">
        <v>160</v>
      </c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  <c r="AV260" s="140"/>
      <c r="AW260" s="140"/>
      <c r="AX260" s="140"/>
      <c r="AY260" s="140"/>
      <c r="AZ260" s="140"/>
      <c r="BA260" s="140"/>
      <c r="BB260" s="140"/>
      <c r="BC260" s="140"/>
      <c r="BD260" s="140"/>
      <c r="BE260" s="140"/>
      <c r="BF260" s="140"/>
      <c r="BG260" s="140"/>
      <c r="BH260" s="140"/>
    </row>
    <row r="261" spans="1:60" outlineLevel="1" x14ac:dyDescent="0.2">
      <c r="A261" s="141"/>
      <c r="B261" s="141"/>
      <c r="C261" s="241" t="s">
        <v>405</v>
      </c>
      <c r="D261" s="242"/>
      <c r="E261" s="243"/>
      <c r="F261" s="244"/>
      <c r="G261" s="245"/>
      <c r="H261" s="159"/>
      <c r="I261" s="159"/>
      <c r="J261" s="159"/>
      <c r="K261" s="159"/>
      <c r="L261" s="159"/>
      <c r="M261" s="159"/>
      <c r="N261" s="148"/>
      <c r="O261" s="148"/>
      <c r="P261" s="148"/>
      <c r="Q261" s="148"/>
      <c r="R261" s="148"/>
      <c r="S261" s="148"/>
      <c r="T261" s="149"/>
      <c r="U261" s="148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 t="s">
        <v>166</v>
      </c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  <c r="AV261" s="140"/>
      <c r="AW261" s="140"/>
      <c r="AX261" s="140"/>
      <c r="AY261" s="140"/>
      <c r="AZ261" s="140"/>
      <c r="BA261" s="143" t="str">
        <f>C261</f>
        <v>s těsnící gumou</v>
      </c>
      <c r="BB261" s="140"/>
      <c r="BC261" s="140"/>
      <c r="BD261" s="140"/>
      <c r="BE261" s="140"/>
      <c r="BF261" s="140"/>
      <c r="BG261" s="140"/>
      <c r="BH261" s="140"/>
    </row>
    <row r="262" spans="1:60" outlineLevel="1" x14ac:dyDescent="0.2">
      <c r="A262" s="141">
        <v>84</v>
      </c>
      <c r="B262" s="141" t="s">
        <v>408</v>
      </c>
      <c r="C262" s="179" t="s">
        <v>409</v>
      </c>
      <c r="D262" s="148" t="s">
        <v>269</v>
      </c>
      <c r="E262" s="154">
        <v>1</v>
      </c>
      <c r="F262" s="158"/>
      <c r="G262" s="159">
        <f>ROUND(E262*F262,2)</f>
        <v>0</v>
      </c>
      <c r="H262" s="158"/>
      <c r="I262" s="159">
        <f>ROUND(E262*H262,2)</f>
        <v>0</v>
      </c>
      <c r="J262" s="158"/>
      <c r="K262" s="159">
        <f>ROUND(E262*J262,2)</f>
        <v>0</v>
      </c>
      <c r="L262" s="159">
        <v>21</v>
      </c>
      <c r="M262" s="159">
        <f>G262*(1+L262/100)</f>
        <v>0</v>
      </c>
      <c r="N262" s="148">
        <v>0</v>
      </c>
      <c r="O262" s="148">
        <f>ROUND(E262*N262,5)</f>
        <v>0</v>
      </c>
      <c r="P262" s="148">
        <v>0</v>
      </c>
      <c r="Q262" s="148">
        <f>ROUND(E262*P262,5)</f>
        <v>0</v>
      </c>
      <c r="R262" s="148"/>
      <c r="S262" s="148"/>
      <c r="T262" s="149">
        <v>0</v>
      </c>
      <c r="U262" s="148">
        <f>ROUND(E262*T262,2)</f>
        <v>0</v>
      </c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 t="s">
        <v>160</v>
      </c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  <c r="AV262" s="140"/>
      <c r="AW262" s="140"/>
      <c r="AX262" s="140"/>
      <c r="AY262" s="140"/>
      <c r="AZ262" s="140"/>
      <c r="BA262" s="140"/>
      <c r="BB262" s="140"/>
      <c r="BC262" s="140"/>
      <c r="BD262" s="140"/>
      <c r="BE262" s="140"/>
      <c r="BF262" s="140"/>
      <c r="BG262" s="140"/>
      <c r="BH262" s="140"/>
    </row>
    <row r="263" spans="1:60" outlineLevel="1" x14ac:dyDescent="0.2">
      <c r="A263" s="141">
        <v>85</v>
      </c>
      <c r="B263" s="141" t="s">
        <v>410</v>
      </c>
      <c r="C263" s="179" t="s">
        <v>411</v>
      </c>
      <c r="D263" s="148" t="s">
        <v>181</v>
      </c>
      <c r="E263" s="154">
        <v>0.99104000000000003</v>
      </c>
      <c r="F263" s="158"/>
      <c r="G263" s="159">
        <f>ROUND(E263*F263,2)</f>
        <v>0</v>
      </c>
      <c r="H263" s="158"/>
      <c r="I263" s="159">
        <f>ROUND(E263*H263,2)</f>
        <v>0</v>
      </c>
      <c r="J263" s="158"/>
      <c r="K263" s="159">
        <f>ROUND(E263*J263,2)</f>
        <v>0</v>
      </c>
      <c r="L263" s="159">
        <v>21</v>
      </c>
      <c r="M263" s="159">
        <f>G263*(1+L263/100)</f>
        <v>0</v>
      </c>
      <c r="N263" s="148">
        <v>0</v>
      </c>
      <c r="O263" s="148">
        <f>ROUND(E263*N263,5)</f>
        <v>0</v>
      </c>
      <c r="P263" s="148">
        <v>0</v>
      </c>
      <c r="Q263" s="148">
        <f>ROUND(E263*P263,5)</f>
        <v>0</v>
      </c>
      <c r="R263" s="148"/>
      <c r="S263" s="148"/>
      <c r="T263" s="149">
        <v>5.0640000000000001</v>
      </c>
      <c r="U263" s="148">
        <f>ROUND(E263*T263,2)</f>
        <v>5.0199999999999996</v>
      </c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 t="s">
        <v>160</v>
      </c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  <c r="AV263" s="140"/>
      <c r="AW263" s="140"/>
      <c r="AX263" s="140"/>
      <c r="AY263" s="140"/>
      <c r="AZ263" s="140"/>
      <c r="BA263" s="140"/>
      <c r="BB263" s="140"/>
      <c r="BC263" s="140"/>
      <c r="BD263" s="140"/>
      <c r="BE263" s="140"/>
      <c r="BF263" s="140"/>
      <c r="BG263" s="140"/>
      <c r="BH263" s="140"/>
    </row>
    <row r="264" spans="1:60" x14ac:dyDescent="0.2">
      <c r="A264" s="142" t="s">
        <v>144</v>
      </c>
      <c r="B264" s="142" t="s">
        <v>99</v>
      </c>
      <c r="C264" s="181" t="s">
        <v>100</v>
      </c>
      <c r="D264" s="151"/>
      <c r="E264" s="156"/>
      <c r="F264" s="160"/>
      <c r="G264" s="160">
        <f>SUMIF(AE265:AE283,"&lt;&gt;NOR",G265:G283)</f>
        <v>0</v>
      </c>
      <c r="H264" s="160"/>
      <c r="I264" s="160">
        <f>SUM(I265:I283)</f>
        <v>0</v>
      </c>
      <c r="J264" s="160"/>
      <c r="K264" s="160">
        <f>SUM(K265:K283)</f>
        <v>0</v>
      </c>
      <c r="L264" s="160"/>
      <c r="M264" s="160">
        <f>SUM(M265:M283)</f>
        <v>0</v>
      </c>
      <c r="N264" s="151"/>
      <c r="O264" s="151">
        <f>SUM(O265:O283)</f>
        <v>10.1919</v>
      </c>
      <c r="P264" s="151"/>
      <c r="Q264" s="151">
        <f>SUM(Q265:Q283)</f>
        <v>8.0342000000000002</v>
      </c>
      <c r="R264" s="151"/>
      <c r="S264" s="151"/>
      <c r="T264" s="152"/>
      <c r="U264" s="151">
        <f>SUM(U265:U283)</f>
        <v>405.36</v>
      </c>
      <c r="AE264" t="s">
        <v>145</v>
      </c>
    </row>
    <row r="265" spans="1:60" outlineLevel="1" x14ac:dyDescent="0.2">
      <c r="A265" s="141">
        <v>86</v>
      </c>
      <c r="B265" s="141" t="s">
        <v>412</v>
      </c>
      <c r="C265" s="179" t="s">
        <v>413</v>
      </c>
      <c r="D265" s="148" t="s">
        <v>152</v>
      </c>
      <c r="E265" s="154">
        <v>450.702</v>
      </c>
      <c r="F265" s="158"/>
      <c r="G265" s="159">
        <f>ROUND(E265*F265,2)</f>
        <v>0</v>
      </c>
      <c r="H265" s="158"/>
      <c r="I265" s="159">
        <f>ROUND(E265*H265,2)</f>
        <v>0</v>
      </c>
      <c r="J265" s="158"/>
      <c r="K265" s="159">
        <f>ROUND(E265*J265,2)</f>
        <v>0</v>
      </c>
      <c r="L265" s="159">
        <v>21</v>
      </c>
      <c r="M265" s="159">
        <f>G265*(1+L265/100)</f>
        <v>0</v>
      </c>
      <c r="N265" s="148">
        <v>1.4999999999999999E-2</v>
      </c>
      <c r="O265" s="148">
        <f>ROUND(E265*N265,5)</f>
        <v>6.7605300000000002</v>
      </c>
      <c r="P265" s="148">
        <v>0</v>
      </c>
      <c r="Q265" s="148">
        <f>ROUND(E265*P265,5)</f>
        <v>0</v>
      </c>
      <c r="R265" s="148"/>
      <c r="S265" s="148"/>
      <c r="T265" s="149">
        <v>0</v>
      </c>
      <c r="U265" s="148">
        <f>ROUND(E265*T265,2)</f>
        <v>0</v>
      </c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 t="s">
        <v>258</v>
      </c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  <c r="AV265" s="140"/>
      <c r="AW265" s="140"/>
      <c r="AX265" s="140"/>
      <c r="AY265" s="140"/>
      <c r="AZ265" s="140"/>
      <c r="BA265" s="140"/>
      <c r="BB265" s="140"/>
      <c r="BC265" s="140"/>
      <c r="BD265" s="140"/>
      <c r="BE265" s="140"/>
      <c r="BF265" s="140"/>
      <c r="BG265" s="140"/>
      <c r="BH265" s="140"/>
    </row>
    <row r="266" spans="1:60" outlineLevel="1" x14ac:dyDescent="0.2">
      <c r="A266" s="141"/>
      <c r="B266" s="141"/>
      <c r="C266" s="180" t="s">
        <v>414</v>
      </c>
      <c r="D266" s="150"/>
      <c r="E266" s="155">
        <v>450.702</v>
      </c>
      <c r="F266" s="159"/>
      <c r="G266" s="159"/>
      <c r="H266" s="159"/>
      <c r="I266" s="159"/>
      <c r="J266" s="159"/>
      <c r="K266" s="159"/>
      <c r="L266" s="159"/>
      <c r="M266" s="159"/>
      <c r="N266" s="148"/>
      <c r="O266" s="148"/>
      <c r="P266" s="148"/>
      <c r="Q266" s="148"/>
      <c r="R266" s="148"/>
      <c r="S266" s="148"/>
      <c r="T266" s="149"/>
      <c r="U266" s="148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 t="s">
        <v>157</v>
      </c>
      <c r="AF266" s="140">
        <v>0</v>
      </c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  <c r="AV266" s="140"/>
      <c r="AW266" s="140"/>
      <c r="AX266" s="140"/>
      <c r="AY266" s="140"/>
      <c r="AZ266" s="140"/>
      <c r="BA266" s="140"/>
      <c r="BB266" s="140"/>
      <c r="BC266" s="140"/>
      <c r="BD266" s="140"/>
      <c r="BE266" s="140"/>
      <c r="BF266" s="140"/>
      <c r="BG266" s="140"/>
      <c r="BH266" s="140"/>
    </row>
    <row r="267" spans="1:60" outlineLevel="1" x14ac:dyDescent="0.2">
      <c r="A267" s="141">
        <v>87</v>
      </c>
      <c r="B267" s="141" t="s">
        <v>415</v>
      </c>
      <c r="C267" s="179" t="s">
        <v>416</v>
      </c>
      <c r="D267" s="148" t="s">
        <v>269</v>
      </c>
      <c r="E267" s="154">
        <v>3</v>
      </c>
      <c r="F267" s="158"/>
      <c r="G267" s="159">
        <f>ROUND(E267*F267,2)</f>
        <v>0</v>
      </c>
      <c r="H267" s="158"/>
      <c r="I267" s="159">
        <f>ROUND(E267*H267,2)</f>
        <v>0</v>
      </c>
      <c r="J267" s="158"/>
      <c r="K267" s="159">
        <f>ROUND(E267*J267,2)</f>
        <v>0</v>
      </c>
      <c r="L267" s="159">
        <v>21</v>
      </c>
      <c r="M267" s="159">
        <f>G267*(1+L267/100)</f>
        <v>0</v>
      </c>
      <c r="N267" s="148">
        <v>8.4709999999999994E-2</v>
      </c>
      <c r="O267" s="148">
        <f>ROUND(E267*N267,5)</f>
        <v>0.25413000000000002</v>
      </c>
      <c r="P267" s="148">
        <v>0</v>
      </c>
      <c r="Q267" s="148">
        <f>ROUND(E267*P267,5)</f>
        <v>0</v>
      </c>
      <c r="R267" s="148"/>
      <c r="S267" s="148"/>
      <c r="T267" s="149">
        <v>26</v>
      </c>
      <c r="U267" s="148">
        <f>ROUND(E267*T267,2)</f>
        <v>78</v>
      </c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 t="s">
        <v>160</v>
      </c>
      <c r="AF267" s="140"/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  <c r="AV267" s="140"/>
      <c r="AW267" s="140"/>
      <c r="AX267" s="140"/>
      <c r="AY267" s="140"/>
      <c r="AZ267" s="140"/>
      <c r="BA267" s="140"/>
      <c r="BB267" s="140"/>
      <c r="BC267" s="140"/>
      <c r="BD267" s="140"/>
      <c r="BE267" s="140"/>
      <c r="BF267" s="140"/>
      <c r="BG267" s="140"/>
      <c r="BH267" s="140"/>
    </row>
    <row r="268" spans="1:60" ht="22.5" outlineLevel="1" x14ac:dyDescent="0.2">
      <c r="A268" s="141">
        <v>88</v>
      </c>
      <c r="B268" s="141" t="s">
        <v>417</v>
      </c>
      <c r="C268" s="179" t="s">
        <v>418</v>
      </c>
      <c r="D268" s="148" t="s">
        <v>148</v>
      </c>
      <c r="E268" s="154">
        <v>100</v>
      </c>
      <c r="F268" s="158"/>
      <c r="G268" s="159">
        <f>ROUND(E268*F268,2)</f>
        <v>0</v>
      </c>
      <c r="H268" s="158"/>
      <c r="I268" s="159">
        <f>ROUND(E268*H268,2)</f>
        <v>0</v>
      </c>
      <c r="J268" s="158"/>
      <c r="K268" s="159">
        <f>ROUND(E268*J268,2)</f>
        <v>0</v>
      </c>
      <c r="L268" s="159">
        <v>21</v>
      </c>
      <c r="M268" s="159">
        <f>G268*(1+L268/100)</f>
        <v>0</v>
      </c>
      <c r="N268" s="148">
        <v>8.2500000000000004E-3</v>
      </c>
      <c r="O268" s="148">
        <f>ROUND(E268*N268,5)</f>
        <v>0.82499999999999996</v>
      </c>
      <c r="P268" s="148">
        <v>0</v>
      </c>
      <c r="Q268" s="148">
        <f>ROUND(E268*P268,5)</f>
        <v>0</v>
      </c>
      <c r="R268" s="148"/>
      <c r="S268" s="148"/>
      <c r="T268" s="149">
        <v>0.26200000000000001</v>
      </c>
      <c r="U268" s="148">
        <f>ROUND(E268*T268,2)</f>
        <v>26.2</v>
      </c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 t="s">
        <v>160</v>
      </c>
      <c r="AF268" s="140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  <c r="AV268" s="140"/>
      <c r="AW268" s="140"/>
      <c r="AX268" s="140"/>
      <c r="AY268" s="140"/>
      <c r="AZ268" s="140"/>
      <c r="BA268" s="140"/>
      <c r="BB268" s="140"/>
      <c r="BC268" s="140"/>
      <c r="BD268" s="140"/>
      <c r="BE268" s="140"/>
      <c r="BF268" s="140"/>
      <c r="BG268" s="140"/>
      <c r="BH268" s="140"/>
    </row>
    <row r="269" spans="1:60" outlineLevel="1" x14ac:dyDescent="0.2">
      <c r="A269" s="141"/>
      <c r="B269" s="141"/>
      <c r="C269" s="241" t="s">
        <v>419</v>
      </c>
      <c r="D269" s="242"/>
      <c r="E269" s="243"/>
      <c r="F269" s="244"/>
      <c r="G269" s="245"/>
      <c r="H269" s="159"/>
      <c r="I269" s="159"/>
      <c r="J269" s="159"/>
      <c r="K269" s="159"/>
      <c r="L269" s="159"/>
      <c r="M269" s="159"/>
      <c r="N269" s="148"/>
      <c r="O269" s="148"/>
      <c r="P269" s="148"/>
      <c r="Q269" s="148"/>
      <c r="R269" s="148"/>
      <c r="S269" s="148"/>
      <c r="T269" s="149"/>
      <c r="U269" s="148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 t="s">
        <v>166</v>
      </c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  <c r="AV269" s="140"/>
      <c r="AW269" s="140"/>
      <c r="AX269" s="140"/>
      <c r="AY269" s="140"/>
      <c r="AZ269" s="140"/>
      <c r="BA269" s="143" t="str">
        <f>C269</f>
        <v>rezerva, případné úpravy nebo zesílení konstrukce krovu</v>
      </c>
      <c r="BB269" s="140"/>
      <c r="BC269" s="140"/>
      <c r="BD269" s="140"/>
      <c r="BE269" s="140"/>
      <c r="BF269" s="140"/>
      <c r="BG269" s="140"/>
      <c r="BH269" s="140"/>
    </row>
    <row r="270" spans="1:60" outlineLevel="1" x14ac:dyDescent="0.2">
      <c r="A270" s="141">
        <v>89</v>
      </c>
      <c r="B270" s="141" t="s">
        <v>420</v>
      </c>
      <c r="C270" s="179" t="s">
        <v>421</v>
      </c>
      <c r="D270" s="148" t="s">
        <v>152</v>
      </c>
      <c r="E270" s="154">
        <v>429.24</v>
      </c>
      <c r="F270" s="158"/>
      <c r="G270" s="159">
        <f>ROUND(E270*F270,2)</f>
        <v>0</v>
      </c>
      <c r="H270" s="158"/>
      <c r="I270" s="159">
        <f>ROUND(E270*H270,2)</f>
        <v>0</v>
      </c>
      <c r="J270" s="158"/>
      <c r="K270" s="159">
        <f>ROUND(E270*J270,2)</f>
        <v>0</v>
      </c>
      <c r="L270" s="159">
        <v>21</v>
      </c>
      <c r="M270" s="159">
        <f>G270*(1+L270/100)</f>
        <v>0</v>
      </c>
      <c r="N270" s="148">
        <v>0</v>
      </c>
      <c r="O270" s="148">
        <f>ROUND(E270*N270,5)</f>
        <v>0</v>
      </c>
      <c r="P270" s="148">
        <v>0</v>
      </c>
      <c r="Q270" s="148">
        <f>ROUND(E270*P270,5)</f>
        <v>0</v>
      </c>
      <c r="R270" s="148"/>
      <c r="S270" s="148"/>
      <c r="T270" s="149">
        <v>0.32500000000000001</v>
      </c>
      <c r="U270" s="148">
        <f>ROUND(E270*T270,2)</f>
        <v>139.5</v>
      </c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 t="s">
        <v>160</v>
      </c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  <c r="AV270" s="140"/>
      <c r="AW270" s="140"/>
      <c r="AX270" s="140"/>
      <c r="AY270" s="140"/>
      <c r="AZ270" s="140"/>
      <c r="BA270" s="140"/>
      <c r="BB270" s="140"/>
      <c r="BC270" s="140"/>
      <c r="BD270" s="140"/>
      <c r="BE270" s="140"/>
      <c r="BF270" s="140"/>
      <c r="BG270" s="140"/>
      <c r="BH270" s="140"/>
    </row>
    <row r="271" spans="1:60" outlineLevel="1" x14ac:dyDescent="0.2">
      <c r="A271" s="141"/>
      <c r="B271" s="141"/>
      <c r="C271" s="180" t="s">
        <v>422</v>
      </c>
      <c r="D271" s="150"/>
      <c r="E271" s="155">
        <v>429.24</v>
      </c>
      <c r="F271" s="159"/>
      <c r="G271" s="159"/>
      <c r="H271" s="159"/>
      <c r="I271" s="159"/>
      <c r="J271" s="159"/>
      <c r="K271" s="159"/>
      <c r="L271" s="159"/>
      <c r="M271" s="159"/>
      <c r="N271" s="148"/>
      <c r="O271" s="148"/>
      <c r="P271" s="148"/>
      <c r="Q271" s="148"/>
      <c r="R271" s="148"/>
      <c r="S271" s="148"/>
      <c r="T271" s="149"/>
      <c r="U271" s="148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 t="s">
        <v>157</v>
      </c>
      <c r="AF271" s="140">
        <v>0</v>
      </c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  <c r="AV271" s="140"/>
      <c r="AW271" s="140"/>
      <c r="AX271" s="140"/>
      <c r="AY271" s="140"/>
      <c r="AZ271" s="140"/>
      <c r="BA271" s="140"/>
      <c r="BB271" s="140"/>
      <c r="BC271" s="140"/>
      <c r="BD271" s="140"/>
      <c r="BE271" s="140"/>
      <c r="BF271" s="140"/>
      <c r="BG271" s="140"/>
      <c r="BH271" s="140"/>
    </row>
    <row r="272" spans="1:60" outlineLevel="1" x14ac:dyDescent="0.2">
      <c r="A272" s="141">
        <v>90</v>
      </c>
      <c r="B272" s="141" t="s">
        <v>423</v>
      </c>
      <c r="C272" s="179" t="s">
        <v>424</v>
      </c>
      <c r="D272" s="148" t="s">
        <v>152</v>
      </c>
      <c r="E272" s="154">
        <v>437.8</v>
      </c>
      <c r="F272" s="158"/>
      <c r="G272" s="159">
        <f>ROUND(E272*F272,2)</f>
        <v>0</v>
      </c>
      <c r="H272" s="158"/>
      <c r="I272" s="159">
        <f>ROUND(E272*H272,2)</f>
        <v>0</v>
      </c>
      <c r="J272" s="158"/>
      <c r="K272" s="159">
        <f>ROUND(E272*J272,2)</f>
        <v>0</v>
      </c>
      <c r="L272" s="159">
        <v>21</v>
      </c>
      <c r="M272" s="159">
        <f>G272*(1+L272/100)</f>
        <v>0</v>
      </c>
      <c r="N272" s="148">
        <v>0</v>
      </c>
      <c r="O272" s="148">
        <f>ROUND(E272*N272,5)</f>
        <v>0</v>
      </c>
      <c r="P272" s="148">
        <v>1.7000000000000001E-2</v>
      </c>
      <c r="Q272" s="148">
        <f>ROUND(E272*P272,5)</f>
        <v>7.4425999999999997</v>
      </c>
      <c r="R272" s="148"/>
      <c r="S272" s="148"/>
      <c r="T272" s="149">
        <v>0.11</v>
      </c>
      <c r="U272" s="148">
        <f>ROUND(E272*T272,2)</f>
        <v>48.16</v>
      </c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 t="s">
        <v>160</v>
      </c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  <c r="AV272" s="140"/>
      <c r="AW272" s="140"/>
      <c r="AX272" s="140"/>
      <c r="AY272" s="140"/>
      <c r="AZ272" s="140"/>
      <c r="BA272" s="140"/>
      <c r="BB272" s="140"/>
      <c r="BC272" s="140"/>
      <c r="BD272" s="140"/>
      <c r="BE272" s="140"/>
      <c r="BF272" s="140"/>
      <c r="BG272" s="140"/>
      <c r="BH272" s="140"/>
    </row>
    <row r="273" spans="1:60" outlineLevel="1" x14ac:dyDescent="0.2">
      <c r="A273" s="141"/>
      <c r="B273" s="141"/>
      <c r="C273" s="180" t="s">
        <v>345</v>
      </c>
      <c r="D273" s="150"/>
      <c r="E273" s="155">
        <v>426.3</v>
      </c>
      <c r="F273" s="159"/>
      <c r="G273" s="159"/>
      <c r="H273" s="159"/>
      <c r="I273" s="159"/>
      <c r="J273" s="159"/>
      <c r="K273" s="159"/>
      <c r="L273" s="159"/>
      <c r="M273" s="159"/>
      <c r="N273" s="148"/>
      <c r="O273" s="148"/>
      <c r="P273" s="148"/>
      <c r="Q273" s="148"/>
      <c r="R273" s="148"/>
      <c r="S273" s="148"/>
      <c r="T273" s="149"/>
      <c r="U273" s="148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 t="s">
        <v>157</v>
      </c>
      <c r="AF273" s="140">
        <v>0</v>
      </c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  <c r="AV273" s="140"/>
      <c r="AW273" s="140"/>
      <c r="AX273" s="140"/>
      <c r="AY273" s="140"/>
      <c r="AZ273" s="140"/>
      <c r="BA273" s="140"/>
      <c r="BB273" s="140"/>
      <c r="BC273" s="140"/>
      <c r="BD273" s="140"/>
      <c r="BE273" s="140"/>
      <c r="BF273" s="140"/>
      <c r="BG273" s="140"/>
      <c r="BH273" s="140"/>
    </row>
    <row r="274" spans="1:60" outlineLevel="1" x14ac:dyDescent="0.2">
      <c r="A274" s="141"/>
      <c r="B274" s="141"/>
      <c r="C274" s="180" t="s">
        <v>346</v>
      </c>
      <c r="D274" s="150"/>
      <c r="E274" s="155">
        <v>11.5</v>
      </c>
      <c r="F274" s="159"/>
      <c r="G274" s="159"/>
      <c r="H274" s="159"/>
      <c r="I274" s="159"/>
      <c r="J274" s="159"/>
      <c r="K274" s="159"/>
      <c r="L274" s="159"/>
      <c r="M274" s="159"/>
      <c r="N274" s="148"/>
      <c r="O274" s="148"/>
      <c r="P274" s="148"/>
      <c r="Q274" s="148"/>
      <c r="R274" s="148"/>
      <c r="S274" s="148"/>
      <c r="T274" s="149"/>
      <c r="U274" s="148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 t="s">
        <v>157</v>
      </c>
      <c r="AF274" s="140">
        <v>0</v>
      </c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  <c r="AV274" s="140"/>
      <c r="AW274" s="140"/>
      <c r="AX274" s="140"/>
      <c r="AY274" s="140"/>
      <c r="AZ274" s="140"/>
      <c r="BA274" s="140"/>
      <c r="BB274" s="140"/>
      <c r="BC274" s="140"/>
      <c r="BD274" s="140"/>
      <c r="BE274" s="140"/>
      <c r="BF274" s="140"/>
      <c r="BG274" s="140"/>
      <c r="BH274" s="140"/>
    </row>
    <row r="275" spans="1:60" ht="22.5" outlineLevel="1" x14ac:dyDescent="0.2">
      <c r="A275" s="141">
        <v>91</v>
      </c>
      <c r="B275" s="141" t="s">
        <v>425</v>
      </c>
      <c r="C275" s="179" t="s">
        <v>426</v>
      </c>
      <c r="D275" s="148" t="s">
        <v>152</v>
      </c>
      <c r="E275" s="154">
        <v>429.24</v>
      </c>
      <c r="F275" s="158"/>
      <c r="G275" s="159">
        <f>ROUND(E275*F275,2)</f>
        <v>0</v>
      </c>
      <c r="H275" s="158"/>
      <c r="I275" s="159">
        <f>ROUND(E275*H275,2)</f>
        <v>0</v>
      </c>
      <c r="J275" s="158"/>
      <c r="K275" s="159">
        <f>ROUND(E275*J275,2)</f>
        <v>0</v>
      </c>
      <c r="L275" s="159">
        <v>21</v>
      </c>
      <c r="M275" s="159">
        <f>G275*(1+L275/100)</f>
        <v>0</v>
      </c>
      <c r="N275" s="148">
        <v>4.0299999999999997E-3</v>
      </c>
      <c r="O275" s="148">
        <f>ROUND(E275*N275,5)</f>
        <v>1.72984</v>
      </c>
      <c r="P275" s="148">
        <v>0</v>
      </c>
      <c r="Q275" s="148">
        <f>ROUND(E275*P275,5)</f>
        <v>0</v>
      </c>
      <c r="R275" s="148"/>
      <c r="S275" s="148"/>
      <c r="T275" s="149">
        <v>0.156</v>
      </c>
      <c r="U275" s="148">
        <f>ROUND(E275*T275,2)</f>
        <v>66.959999999999994</v>
      </c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 t="s">
        <v>160</v>
      </c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  <c r="AV275" s="140"/>
      <c r="AW275" s="140"/>
      <c r="AX275" s="140"/>
      <c r="AY275" s="140"/>
      <c r="AZ275" s="140"/>
      <c r="BA275" s="140"/>
      <c r="BB275" s="140"/>
      <c r="BC275" s="140"/>
      <c r="BD275" s="140"/>
      <c r="BE275" s="140"/>
      <c r="BF275" s="140"/>
      <c r="BG275" s="140"/>
      <c r="BH275" s="140"/>
    </row>
    <row r="276" spans="1:60" outlineLevel="1" x14ac:dyDescent="0.2">
      <c r="A276" s="141"/>
      <c r="B276" s="141"/>
      <c r="C276" s="180" t="s">
        <v>422</v>
      </c>
      <c r="D276" s="150"/>
      <c r="E276" s="155">
        <v>429.24</v>
      </c>
      <c r="F276" s="159"/>
      <c r="G276" s="159"/>
      <c r="H276" s="159"/>
      <c r="I276" s="159"/>
      <c r="J276" s="159"/>
      <c r="K276" s="159"/>
      <c r="L276" s="159"/>
      <c r="M276" s="159"/>
      <c r="N276" s="148"/>
      <c r="O276" s="148"/>
      <c r="P276" s="148"/>
      <c r="Q276" s="148"/>
      <c r="R276" s="148"/>
      <c r="S276" s="148"/>
      <c r="T276" s="149"/>
      <c r="U276" s="148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 t="s">
        <v>157</v>
      </c>
      <c r="AF276" s="140">
        <v>0</v>
      </c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  <c r="AV276" s="140"/>
      <c r="AW276" s="140"/>
      <c r="AX276" s="140"/>
      <c r="AY276" s="140"/>
      <c r="AZ276" s="140"/>
      <c r="BA276" s="140"/>
      <c r="BB276" s="140"/>
      <c r="BC276" s="140"/>
      <c r="BD276" s="140"/>
      <c r="BE276" s="140"/>
      <c r="BF276" s="140"/>
      <c r="BG276" s="140"/>
      <c r="BH276" s="140"/>
    </row>
    <row r="277" spans="1:60" ht="22.5" outlineLevel="1" x14ac:dyDescent="0.2">
      <c r="A277" s="141">
        <v>92</v>
      </c>
      <c r="B277" s="141" t="s">
        <v>427</v>
      </c>
      <c r="C277" s="179" t="s">
        <v>428</v>
      </c>
      <c r="D277" s="148" t="s">
        <v>152</v>
      </c>
      <c r="E277" s="154">
        <v>429.24</v>
      </c>
      <c r="F277" s="158"/>
      <c r="G277" s="159">
        <f>ROUND(E277*F277,2)</f>
        <v>0</v>
      </c>
      <c r="H277" s="158"/>
      <c r="I277" s="159">
        <f>ROUND(E277*H277,2)</f>
        <v>0</v>
      </c>
      <c r="J277" s="158"/>
      <c r="K277" s="159">
        <f>ROUND(E277*J277,2)</f>
        <v>0</v>
      </c>
      <c r="L277" s="159">
        <v>21</v>
      </c>
      <c r="M277" s="159">
        <f>G277*(1+L277/100)</f>
        <v>0</v>
      </c>
      <c r="N277" s="148">
        <v>1.4499999999999999E-3</v>
      </c>
      <c r="O277" s="148">
        <f>ROUND(E277*N277,5)</f>
        <v>0.62239999999999995</v>
      </c>
      <c r="P277" s="148">
        <v>0</v>
      </c>
      <c r="Q277" s="148">
        <f>ROUND(E277*P277,5)</f>
        <v>0</v>
      </c>
      <c r="R277" s="148"/>
      <c r="S277" s="148"/>
      <c r="T277" s="149">
        <v>5.5E-2</v>
      </c>
      <c r="U277" s="148">
        <f>ROUND(E277*T277,2)</f>
        <v>23.61</v>
      </c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 t="s">
        <v>160</v>
      </c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  <c r="AV277" s="140"/>
      <c r="AW277" s="140"/>
      <c r="AX277" s="140"/>
      <c r="AY277" s="140"/>
      <c r="AZ277" s="140"/>
      <c r="BA277" s="140"/>
      <c r="BB277" s="140"/>
      <c r="BC277" s="140"/>
      <c r="BD277" s="140"/>
      <c r="BE277" s="140"/>
      <c r="BF277" s="140"/>
      <c r="BG277" s="140"/>
      <c r="BH277" s="140"/>
    </row>
    <row r="278" spans="1:60" outlineLevel="1" x14ac:dyDescent="0.2">
      <c r="A278" s="141"/>
      <c r="B278" s="141"/>
      <c r="C278" s="180" t="s">
        <v>422</v>
      </c>
      <c r="D278" s="150"/>
      <c r="E278" s="155">
        <v>429.24</v>
      </c>
      <c r="F278" s="159"/>
      <c r="G278" s="159"/>
      <c r="H278" s="159"/>
      <c r="I278" s="159"/>
      <c r="J278" s="159"/>
      <c r="K278" s="159"/>
      <c r="L278" s="159"/>
      <c r="M278" s="159"/>
      <c r="N278" s="148"/>
      <c r="O278" s="148"/>
      <c r="P278" s="148"/>
      <c r="Q278" s="148"/>
      <c r="R278" s="148"/>
      <c r="S278" s="148"/>
      <c r="T278" s="149"/>
      <c r="U278" s="148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 t="s">
        <v>157</v>
      </c>
      <c r="AF278" s="140">
        <v>0</v>
      </c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  <c r="AV278" s="140"/>
      <c r="AW278" s="140"/>
      <c r="AX278" s="140"/>
      <c r="AY278" s="140"/>
      <c r="AZ278" s="140"/>
      <c r="BA278" s="140"/>
      <c r="BB278" s="140"/>
      <c r="BC278" s="140"/>
      <c r="BD278" s="140"/>
      <c r="BE278" s="140"/>
      <c r="BF278" s="140"/>
      <c r="BG278" s="140"/>
      <c r="BH278" s="140"/>
    </row>
    <row r="279" spans="1:60" outlineLevel="1" x14ac:dyDescent="0.2">
      <c r="A279" s="141">
        <v>93</v>
      </c>
      <c r="B279" s="141" t="s">
        <v>429</v>
      </c>
      <c r="C279" s="179" t="s">
        <v>430</v>
      </c>
      <c r="D279" s="148" t="s">
        <v>152</v>
      </c>
      <c r="E279" s="154">
        <v>34.799999999999997</v>
      </c>
      <c r="F279" s="158"/>
      <c r="G279" s="159">
        <f>ROUND(E279*F279,2)</f>
        <v>0</v>
      </c>
      <c r="H279" s="158"/>
      <c r="I279" s="159">
        <f>ROUND(E279*H279,2)</f>
        <v>0</v>
      </c>
      <c r="J279" s="158"/>
      <c r="K279" s="159">
        <f>ROUND(E279*J279,2)</f>
        <v>0</v>
      </c>
      <c r="L279" s="159">
        <v>21</v>
      </c>
      <c r="M279" s="159">
        <f>G279*(1+L279/100)</f>
        <v>0</v>
      </c>
      <c r="N279" s="148">
        <v>0</v>
      </c>
      <c r="O279" s="148">
        <f>ROUND(E279*N279,5)</f>
        <v>0</v>
      </c>
      <c r="P279" s="148">
        <v>1.7000000000000001E-2</v>
      </c>
      <c r="Q279" s="148">
        <f>ROUND(E279*P279,5)</f>
        <v>0.59160000000000001</v>
      </c>
      <c r="R279" s="148"/>
      <c r="S279" s="148"/>
      <c r="T279" s="149">
        <v>0.14599999999999999</v>
      </c>
      <c r="U279" s="148">
        <f>ROUND(E279*T279,2)</f>
        <v>5.08</v>
      </c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 t="s">
        <v>160</v>
      </c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  <c r="AV279" s="140"/>
      <c r="AW279" s="140"/>
      <c r="AX279" s="140"/>
      <c r="AY279" s="140"/>
      <c r="AZ279" s="140"/>
      <c r="BA279" s="140"/>
      <c r="BB279" s="140"/>
      <c r="BC279" s="140"/>
      <c r="BD279" s="140"/>
      <c r="BE279" s="140"/>
      <c r="BF279" s="140"/>
      <c r="BG279" s="140"/>
      <c r="BH279" s="140"/>
    </row>
    <row r="280" spans="1:60" outlineLevel="1" x14ac:dyDescent="0.2">
      <c r="A280" s="141"/>
      <c r="B280" s="141"/>
      <c r="C280" s="241" t="s">
        <v>431</v>
      </c>
      <c r="D280" s="242"/>
      <c r="E280" s="243"/>
      <c r="F280" s="244"/>
      <c r="G280" s="245"/>
      <c r="H280" s="159"/>
      <c r="I280" s="159"/>
      <c r="J280" s="159"/>
      <c r="K280" s="159"/>
      <c r="L280" s="159"/>
      <c r="M280" s="159"/>
      <c r="N280" s="148"/>
      <c r="O280" s="148"/>
      <c r="P280" s="148"/>
      <c r="Q280" s="148"/>
      <c r="R280" s="148"/>
      <c r="S280" s="148"/>
      <c r="T280" s="149"/>
      <c r="U280" s="148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 t="s">
        <v>166</v>
      </c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  <c r="AV280" s="140"/>
      <c r="AW280" s="140"/>
      <c r="AX280" s="140"/>
      <c r="AY280" s="140"/>
      <c r="AZ280" s="140"/>
      <c r="BA280" s="143" t="str">
        <f>C280</f>
        <v>přesah střechy</v>
      </c>
      <c r="BB280" s="140"/>
      <c r="BC280" s="140"/>
      <c r="BD280" s="140"/>
      <c r="BE280" s="140"/>
      <c r="BF280" s="140"/>
      <c r="BG280" s="140"/>
      <c r="BH280" s="140"/>
    </row>
    <row r="281" spans="1:60" outlineLevel="1" x14ac:dyDescent="0.2">
      <c r="A281" s="141"/>
      <c r="B281" s="141"/>
      <c r="C281" s="180" t="s">
        <v>432</v>
      </c>
      <c r="D281" s="150"/>
      <c r="E281" s="155">
        <v>34.799999999999997</v>
      </c>
      <c r="F281" s="159"/>
      <c r="G281" s="159"/>
      <c r="H281" s="159"/>
      <c r="I281" s="159"/>
      <c r="J281" s="159"/>
      <c r="K281" s="159"/>
      <c r="L281" s="159"/>
      <c r="M281" s="159"/>
      <c r="N281" s="148"/>
      <c r="O281" s="148"/>
      <c r="P281" s="148"/>
      <c r="Q281" s="148"/>
      <c r="R281" s="148"/>
      <c r="S281" s="148"/>
      <c r="T281" s="149"/>
      <c r="U281" s="148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 t="s">
        <v>157</v>
      </c>
      <c r="AF281" s="140">
        <v>0</v>
      </c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  <c r="AV281" s="140"/>
      <c r="AW281" s="140"/>
      <c r="AX281" s="140"/>
      <c r="AY281" s="140"/>
      <c r="AZ281" s="140"/>
      <c r="BA281" s="140"/>
      <c r="BB281" s="140"/>
      <c r="BC281" s="140"/>
      <c r="BD281" s="140"/>
      <c r="BE281" s="140"/>
      <c r="BF281" s="140"/>
      <c r="BG281" s="140"/>
      <c r="BH281" s="140"/>
    </row>
    <row r="282" spans="1:60" ht="22.5" outlineLevel="1" x14ac:dyDescent="0.2">
      <c r="A282" s="141">
        <v>94</v>
      </c>
      <c r="B282" s="141" t="s">
        <v>433</v>
      </c>
      <c r="C282" s="179" t="s">
        <v>434</v>
      </c>
      <c r="D282" s="148" t="s">
        <v>181</v>
      </c>
      <c r="E282" s="154">
        <v>10.1919</v>
      </c>
      <c r="F282" s="158"/>
      <c r="G282" s="159">
        <f>ROUND(E282*F282,2)</f>
        <v>0</v>
      </c>
      <c r="H282" s="158"/>
      <c r="I282" s="159">
        <f>ROUND(E282*H282,2)</f>
        <v>0</v>
      </c>
      <c r="J282" s="158"/>
      <c r="K282" s="159">
        <f>ROUND(E282*J282,2)</f>
        <v>0</v>
      </c>
      <c r="L282" s="159">
        <v>21</v>
      </c>
      <c r="M282" s="159">
        <f>G282*(1+L282/100)</f>
        <v>0</v>
      </c>
      <c r="N282" s="148">
        <v>0</v>
      </c>
      <c r="O282" s="148">
        <f>ROUND(E282*N282,5)</f>
        <v>0</v>
      </c>
      <c r="P282" s="148">
        <v>0</v>
      </c>
      <c r="Q282" s="148">
        <f>ROUND(E282*P282,5)</f>
        <v>0</v>
      </c>
      <c r="R282" s="148"/>
      <c r="S282" s="148"/>
      <c r="T282" s="149">
        <v>1.7509999999999999</v>
      </c>
      <c r="U282" s="148">
        <f>ROUND(E282*T282,2)</f>
        <v>17.850000000000001</v>
      </c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 t="s">
        <v>160</v>
      </c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  <c r="AV282" s="140"/>
      <c r="AW282" s="140"/>
      <c r="AX282" s="140"/>
      <c r="AY282" s="140"/>
      <c r="AZ282" s="140"/>
      <c r="BA282" s="140"/>
      <c r="BB282" s="140"/>
      <c r="BC282" s="140"/>
      <c r="BD282" s="140"/>
      <c r="BE282" s="140"/>
      <c r="BF282" s="140"/>
      <c r="BG282" s="140"/>
      <c r="BH282" s="140"/>
    </row>
    <row r="283" spans="1:60" outlineLevel="1" x14ac:dyDescent="0.2">
      <c r="A283" s="141"/>
      <c r="B283" s="141"/>
      <c r="C283" s="180" t="s">
        <v>435</v>
      </c>
      <c r="D283" s="150"/>
      <c r="E283" s="155">
        <v>10.1919</v>
      </c>
      <c r="F283" s="159"/>
      <c r="G283" s="159"/>
      <c r="H283" s="159"/>
      <c r="I283" s="159"/>
      <c r="J283" s="159"/>
      <c r="K283" s="159"/>
      <c r="L283" s="159"/>
      <c r="M283" s="159"/>
      <c r="N283" s="148"/>
      <c r="O283" s="148"/>
      <c r="P283" s="148"/>
      <c r="Q283" s="148"/>
      <c r="R283" s="148"/>
      <c r="S283" s="148"/>
      <c r="T283" s="149"/>
      <c r="U283" s="148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 t="s">
        <v>157</v>
      </c>
      <c r="AF283" s="140">
        <v>0</v>
      </c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  <c r="AV283" s="140"/>
      <c r="AW283" s="140"/>
      <c r="AX283" s="140"/>
      <c r="AY283" s="140"/>
      <c r="AZ283" s="140"/>
      <c r="BA283" s="140"/>
      <c r="BB283" s="140"/>
      <c r="BC283" s="140"/>
      <c r="BD283" s="140"/>
      <c r="BE283" s="140"/>
      <c r="BF283" s="140"/>
      <c r="BG283" s="140"/>
      <c r="BH283" s="140"/>
    </row>
    <row r="284" spans="1:60" x14ac:dyDescent="0.2">
      <c r="A284" s="142" t="s">
        <v>144</v>
      </c>
      <c r="B284" s="142" t="s">
        <v>101</v>
      </c>
      <c r="C284" s="181" t="s">
        <v>102</v>
      </c>
      <c r="D284" s="151"/>
      <c r="E284" s="156"/>
      <c r="F284" s="160"/>
      <c r="G284" s="160">
        <f>SUMIF(AE285:AE327,"&lt;&gt;NOR",G285:G327)</f>
        <v>0</v>
      </c>
      <c r="H284" s="160"/>
      <c r="I284" s="160">
        <f>SUM(I285:I327)</f>
        <v>0</v>
      </c>
      <c r="J284" s="160"/>
      <c r="K284" s="160">
        <f>SUM(K285:K327)</f>
        <v>0</v>
      </c>
      <c r="L284" s="160"/>
      <c r="M284" s="160">
        <f>SUM(M285:M327)</f>
        <v>0</v>
      </c>
      <c r="N284" s="151"/>
      <c r="O284" s="151">
        <f>SUM(O285:O327)</f>
        <v>8.9026900000000015</v>
      </c>
      <c r="P284" s="151"/>
      <c r="Q284" s="151">
        <f>SUM(Q285:Q327)</f>
        <v>0.86957999999999991</v>
      </c>
      <c r="R284" s="151"/>
      <c r="S284" s="151"/>
      <c r="T284" s="152"/>
      <c r="U284" s="151">
        <f>SUM(U285:U327)</f>
        <v>891.77999999999986</v>
      </c>
      <c r="AE284" t="s">
        <v>145</v>
      </c>
    </row>
    <row r="285" spans="1:60" outlineLevel="1" x14ac:dyDescent="0.2">
      <c r="A285" s="141">
        <v>95</v>
      </c>
      <c r="B285" s="141" t="s">
        <v>436</v>
      </c>
      <c r="C285" s="179" t="s">
        <v>437</v>
      </c>
      <c r="D285" s="148" t="s">
        <v>148</v>
      </c>
      <c r="E285" s="154">
        <v>87</v>
      </c>
      <c r="F285" s="158"/>
      <c r="G285" s="159">
        <f t="shared" ref="G285:G290" si="4">ROUND(E285*F285,2)</f>
        <v>0</v>
      </c>
      <c r="H285" s="158"/>
      <c r="I285" s="159">
        <f t="shared" ref="I285:I290" si="5">ROUND(E285*H285,2)</f>
        <v>0</v>
      </c>
      <c r="J285" s="158"/>
      <c r="K285" s="159">
        <f t="shared" ref="K285:K290" si="6">ROUND(E285*J285,2)</f>
        <v>0</v>
      </c>
      <c r="L285" s="159">
        <v>21</v>
      </c>
      <c r="M285" s="159">
        <f t="shared" ref="M285:M290" si="7">G285*(1+L285/100)</f>
        <v>0</v>
      </c>
      <c r="N285" s="148">
        <v>0</v>
      </c>
      <c r="O285" s="148">
        <f t="shared" ref="O285:O290" si="8">ROUND(E285*N285,5)</f>
        <v>0</v>
      </c>
      <c r="P285" s="148">
        <v>3.2000000000000002E-3</v>
      </c>
      <c r="Q285" s="148">
        <f t="shared" ref="Q285:Q290" si="9">ROUND(E285*P285,5)</f>
        <v>0.27839999999999998</v>
      </c>
      <c r="R285" s="148"/>
      <c r="S285" s="148"/>
      <c r="T285" s="149">
        <v>8.0500000000000002E-2</v>
      </c>
      <c r="U285" s="148">
        <f t="shared" ref="U285:U290" si="10">ROUND(E285*T285,2)</f>
        <v>7</v>
      </c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 t="s">
        <v>160</v>
      </c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  <c r="AV285" s="140"/>
      <c r="AW285" s="140"/>
      <c r="AX285" s="140"/>
      <c r="AY285" s="140"/>
      <c r="AZ285" s="140"/>
      <c r="BA285" s="140"/>
      <c r="BB285" s="140"/>
      <c r="BC285" s="140"/>
      <c r="BD285" s="140"/>
      <c r="BE285" s="140"/>
      <c r="BF285" s="140"/>
      <c r="BG285" s="140"/>
      <c r="BH285" s="140"/>
    </row>
    <row r="286" spans="1:60" outlineLevel="1" x14ac:dyDescent="0.2">
      <c r="A286" s="141">
        <v>96</v>
      </c>
      <c r="B286" s="141" t="s">
        <v>438</v>
      </c>
      <c r="C286" s="179" t="s">
        <v>439</v>
      </c>
      <c r="D286" s="148" t="s">
        <v>148</v>
      </c>
      <c r="E286" s="154">
        <v>87</v>
      </c>
      <c r="F286" s="158"/>
      <c r="G286" s="159">
        <f t="shared" si="4"/>
        <v>0</v>
      </c>
      <c r="H286" s="158"/>
      <c r="I286" s="159">
        <f t="shared" si="5"/>
        <v>0</v>
      </c>
      <c r="J286" s="158"/>
      <c r="K286" s="159">
        <f t="shared" si="6"/>
        <v>0</v>
      </c>
      <c r="L286" s="159">
        <v>21</v>
      </c>
      <c r="M286" s="159">
        <f t="shared" si="7"/>
        <v>0</v>
      </c>
      <c r="N286" s="148">
        <v>0</v>
      </c>
      <c r="O286" s="148">
        <f t="shared" si="8"/>
        <v>0</v>
      </c>
      <c r="P286" s="148">
        <v>3.47E-3</v>
      </c>
      <c r="Q286" s="148">
        <f t="shared" si="9"/>
        <v>0.30188999999999999</v>
      </c>
      <c r="R286" s="148"/>
      <c r="S286" s="148"/>
      <c r="T286" s="149">
        <v>7.9350000000000004E-2</v>
      </c>
      <c r="U286" s="148">
        <f t="shared" si="10"/>
        <v>6.9</v>
      </c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 t="s">
        <v>160</v>
      </c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  <c r="AV286" s="140"/>
      <c r="AW286" s="140"/>
      <c r="AX286" s="140"/>
      <c r="AY286" s="140"/>
      <c r="AZ286" s="140"/>
      <c r="BA286" s="140"/>
      <c r="BB286" s="140"/>
      <c r="BC286" s="140"/>
      <c r="BD286" s="140"/>
      <c r="BE286" s="140"/>
      <c r="BF286" s="140"/>
      <c r="BG286" s="140"/>
      <c r="BH286" s="140"/>
    </row>
    <row r="287" spans="1:60" outlineLevel="1" x14ac:dyDescent="0.2">
      <c r="A287" s="141">
        <v>97</v>
      </c>
      <c r="B287" s="141" t="s">
        <v>440</v>
      </c>
      <c r="C287" s="179" t="s">
        <v>441</v>
      </c>
      <c r="D287" s="148" t="s">
        <v>269</v>
      </c>
      <c r="E287" s="154">
        <v>95</v>
      </c>
      <c r="F287" s="158"/>
      <c r="G287" s="159">
        <f t="shared" si="4"/>
        <v>0</v>
      </c>
      <c r="H287" s="158"/>
      <c r="I287" s="159">
        <f t="shared" si="5"/>
        <v>0</v>
      </c>
      <c r="J287" s="158"/>
      <c r="K287" s="159">
        <f t="shared" si="6"/>
        <v>0</v>
      </c>
      <c r="L287" s="159">
        <v>21</v>
      </c>
      <c r="M287" s="159">
        <f t="shared" si="7"/>
        <v>0</v>
      </c>
      <c r="N287" s="148">
        <v>0</v>
      </c>
      <c r="O287" s="148">
        <f t="shared" si="8"/>
        <v>0</v>
      </c>
      <c r="P287" s="148">
        <v>9.6000000000000002E-4</v>
      </c>
      <c r="Q287" s="148">
        <f t="shared" si="9"/>
        <v>9.1200000000000003E-2</v>
      </c>
      <c r="R287" s="148"/>
      <c r="S287" s="148"/>
      <c r="T287" s="149">
        <v>5.7500000000000002E-2</v>
      </c>
      <c r="U287" s="148">
        <f t="shared" si="10"/>
        <v>5.46</v>
      </c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 t="s">
        <v>160</v>
      </c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  <c r="AV287" s="140"/>
      <c r="AW287" s="140"/>
      <c r="AX287" s="140"/>
      <c r="AY287" s="140"/>
      <c r="AZ287" s="140"/>
      <c r="BA287" s="140"/>
      <c r="BB287" s="140"/>
      <c r="BC287" s="140"/>
      <c r="BD287" s="140"/>
      <c r="BE287" s="140"/>
      <c r="BF287" s="140"/>
      <c r="BG287" s="140"/>
      <c r="BH287" s="140"/>
    </row>
    <row r="288" spans="1:60" outlineLevel="1" x14ac:dyDescent="0.2">
      <c r="A288" s="141">
        <v>98</v>
      </c>
      <c r="B288" s="141" t="s">
        <v>442</v>
      </c>
      <c r="C288" s="179" t="s">
        <v>443</v>
      </c>
      <c r="D288" s="148" t="s">
        <v>269</v>
      </c>
      <c r="E288" s="154">
        <v>5</v>
      </c>
      <c r="F288" s="158"/>
      <c r="G288" s="159">
        <f t="shared" si="4"/>
        <v>0</v>
      </c>
      <c r="H288" s="158"/>
      <c r="I288" s="159">
        <f t="shared" si="5"/>
        <v>0</v>
      </c>
      <c r="J288" s="158"/>
      <c r="K288" s="159">
        <f t="shared" si="6"/>
        <v>0</v>
      </c>
      <c r="L288" s="159">
        <v>21</v>
      </c>
      <c r="M288" s="159">
        <f t="shared" si="7"/>
        <v>0</v>
      </c>
      <c r="N288" s="148">
        <v>0</v>
      </c>
      <c r="O288" s="148">
        <f t="shared" si="8"/>
        <v>0</v>
      </c>
      <c r="P288" s="148">
        <v>1.15E-3</v>
      </c>
      <c r="Q288" s="148">
        <f t="shared" si="9"/>
        <v>5.7499999999999999E-3</v>
      </c>
      <c r="R288" s="148"/>
      <c r="S288" s="148"/>
      <c r="T288" s="149">
        <v>9.1999999999999998E-2</v>
      </c>
      <c r="U288" s="148">
        <f t="shared" si="10"/>
        <v>0.46</v>
      </c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 t="s">
        <v>160</v>
      </c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  <c r="AV288" s="140"/>
      <c r="AW288" s="140"/>
      <c r="AX288" s="140"/>
      <c r="AY288" s="140"/>
      <c r="AZ288" s="140"/>
      <c r="BA288" s="140"/>
      <c r="BB288" s="140"/>
      <c r="BC288" s="140"/>
      <c r="BD288" s="140"/>
      <c r="BE288" s="140"/>
      <c r="BF288" s="140"/>
      <c r="BG288" s="140"/>
      <c r="BH288" s="140"/>
    </row>
    <row r="289" spans="1:60" outlineLevel="1" x14ac:dyDescent="0.2">
      <c r="A289" s="141">
        <v>99</v>
      </c>
      <c r="B289" s="141" t="s">
        <v>444</v>
      </c>
      <c r="C289" s="179" t="s">
        <v>445</v>
      </c>
      <c r="D289" s="148" t="s">
        <v>148</v>
      </c>
      <c r="E289" s="154">
        <v>26.6</v>
      </c>
      <c r="F289" s="158"/>
      <c r="G289" s="159">
        <f t="shared" si="4"/>
        <v>0</v>
      </c>
      <c r="H289" s="158"/>
      <c r="I289" s="159">
        <f t="shared" si="5"/>
        <v>0</v>
      </c>
      <c r="J289" s="158"/>
      <c r="K289" s="159">
        <f t="shared" si="6"/>
        <v>0</v>
      </c>
      <c r="L289" s="159">
        <v>21</v>
      </c>
      <c r="M289" s="159">
        <f t="shared" si="7"/>
        <v>0</v>
      </c>
      <c r="N289" s="148">
        <v>0</v>
      </c>
      <c r="O289" s="148">
        <f t="shared" si="8"/>
        <v>0</v>
      </c>
      <c r="P289" s="148">
        <v>1.92E-3</v>
      </c>
      <c r="Q289" s="148">
        <f t="shared" si="9"/>
        <v>5.1069999999999997E-2</v>
      </c>
      <c r="R289" s="148"/>
      <c r="S289" s="148"/>
      <c r="T289" s="149">
        <v>5.7500000000000002E-2</v>
      </c>
      <c r="U289" s="148">
        <f t="shared" si="10"/>
        <v>1.53</v>
      </c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 t="s">
        <v>160</v>
      </c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  <c r="AV289" s="140"/>
      <c r="AW289" s="140"/>
      <c r="AX289" s="140"/>
      <c r="AY289" s="140"/>
      <c r="AZ289" s="140"/>
      <c r="BA289" s="140"/>
      <c r="BB289" s="140"/>
      <c r="BC289" s="140"/>
      <c r="BD289" s="140"/>
      <c r="BE289" s="140"/>
      <c r="BF289" s="140"/>
      <c r="BG289" s="140"/>
      <c r="BH289" s="140"/>
    </row>
    <row r="290" spans="1:60" ht="22.5" outlineLevel="1" x14ac:dyDescent="0.2">
      <c r="A290" s="141">
        <v>100</v>
      </c>
      <c r="B290" s="141" t="s">
        <v>446</v>
      </c>
      <c r="C290" s="179" t="s">
        <v>447</v>
      </c>
      <c r="D290" s="148" t="s">
        <v>148</v>
      </c>
      <c r="E290" s="154">
        <v>52.32</v>
      </c>
      <c r="F290" s="158"/>
      <c r="G290" s="159">
        <f t="shared" si="4"/>
        <v>0</v>
      </c>
      <c r="H290" s="158"/>
      <c r="I290" s="159">
        <f t="shared" si="5"/>
        <v>0</v>
      </c>
      <c r="J290" s="158"/>
      <c r="K290" s="159">
        <f t="shared" si="6"/>
        <v>0</v>
      </c>
      <c r="L290" s="159">
        <v>21</v>
      </c>
      <c r="M290" s="159">
        <f t="shared" si="7"/>
        <v>0</v>
      </c>
      <c r="N290" s="148">
        <v>0</v>
      </c>
      <c r="O290" s="148">
        <f t="shared" si="8"/>
        <v>0</v>
      </c>
      <c r="P290" s="148">
        <v>1.3500000000000001E-3</v>
      </c>
      <c r="Q290" s="148">
        <f t="shared" si="9"/>
        <v>7.0629999999999998E-2</v>
      </c>
      <c r="R290" s="148"/>
      <c r="S290" s="148"/>
      <c r="T290" s="149">
        <v>9.1999999999999998E-2</v>
      </c>
      <c r="U290" s="148">
        <f t="shared" si="10"/>
        <v>4.8099999999999996</v>
      </c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 t="s">
        <v>160</v>
      </c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  <c r="AV290" s="140"/>
      <c r="AW290" s="140"/>
      <c r="AX290" s="140"/>
      <c r="AY290" s="140"/>
      <c r="AZ290" s="140"/>
      <c r="BA290" s="140"/>
      <c r="BB290" s="140"/>
      <c r="BC290" s="140"/>
      <c r="BD290" s="140"/>
      <c r="BE290" s="140"/>
      <c r="BF290" s="140"/>
      <c r="BG290" s="140"/>
      <c r="BH290" s="140"/>
    </row>
    <row r="291" spans="1:60" outlineLevel="1" x14ac:dyDescent="0.2">
      <c r="A291" s="141"/>
      <c r="B291" s="141"/>
      <c r="C291" s="180" t="s">
        <v>448</v>
      </c>
      <c r="D291" s="150"/>
      <c r="E291" s="155">
        <v>52.32</v>
      </c>
      <c r="F291" s="159"/>
      <c r="G291" s="159"/>
      <c r="H291" s="159"/>
      <c r="I291" s="159"/>
      <c r="J291" s="159"/>
      <c r="K291" s="159"/>
      <c r="L291" s="159"/>
      <c r="M291" s="159"/>
      <c r="N291" s="148"/>
      <c r="O291" s="148"/>
      <c r="P291" s="148"/>
      <c r="Q291" s="148"/>
      <c r="R291" s="148"/>
      <c r="S291" s="148"/>
      <c r="T291" s="149"/>
      <c r="U291" s="148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 t="s">
        <v>157</v>
      </c>
      <c r="AF291" s="140">
        <v>0</v>
      </c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  <c r="AV291" s="140"/>
      <c r="AW291" s="140"/>
      <c r="AX291" s="140"/>
      <c r="AY291" s="140"/>
      <c r="AZ291" s="140"/>
      <c r="BA291" s="140"/>
      <c r="BB291" s="140"/>
      <c r="BC291" s="140"/>
      <c r="BD291" s="140"/>
      <c r="BE291" s="140"/>
      <c r="BF291" s="140"/>
      <c r="BG291" s="140"/>
      <c r="BH291" s="140"/>
    </row>
    <row r="292" spans="1:60" outlineLevel="1" x14ac:dyDescent="0.2">
      <c r="A292" s="141">
        <v>101</v>
      </c>
      <c r="B292" s="141" t="s">
        <v>449</v>
      </c>
      <c r="C292" s="179" t="s">
        <v>450</v>
      </c>
      <c r="D292" s="148" t="s">
        <v>269</v>
      </c>
      <c r="E292" s="154">
        <v>10</v>
      </c>
      <c r="F292" s="158"/>
      <c r="G292" s="159">
        <f>ROUND(E292*F292,2)</f>
        <v>0</v>
      </c>
      <c r="H292" s="158"/>
      <c r="I292" s="159">
        <f>ROUND(E292*H292,2)</f>
        <v>0</v>
      </c>
      <c r="J292" s="158"/>
      <c r="K292" s="159">
        <f>ROUND(E292*J292,2)</f>
        <v>0</v>
      </c>
      <c r="L292" s="159">
        <v>21</v>
      </c>
      <c r="M292" s="159">
        <f>G292*(1+L292/100)</f>
        <v>0</v>
      </c>
      <c r="N292" s="148">
        <v>0</v>
      </c>
      <c r="O292" s="148">
        <f>ROUND(E292*N292,5)</f>
        <v>0</v>
      </c>
      <c r="P292" s="148">
        <v>2.1800000000000001E-3</v>
      </c>
      <c r="Q292" s="148">
        <f>ROUND(E292*P292,5)</f>
        <v>2.18E-2</v>
      </c>
      <c r="R292" s="148"/>
      <c r="S292" s="148"/>
      <c r="T292" s="149">
        <v>0.115</v>
      </c>
      <c r="U292" s="148">
        <f>ROUND(E292*T292,2)</f>
        <v>1.1499999999999999</v>
      </c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 t="s">
        <v>160</v>
      </c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  <c r="AV292" s="140"/>
      <c r="AW292" s="140"/>
      <c r="AX292" s="140"/>
      <c r="AY292" s="140"/>
      <c r="AZ292" s="140"/>
      <c r="BA292" s="140"/>
      <c r="BB292" s="140"/>
      <c r="BC292" s="140"/>
      <c r="BD292" s="140"/>
      <c r="BE292" s="140"/>
      <c r="BF292" s="140"/>
      <c r="BG292" s="140"/>
      <c r="BH292" s="140"/>
    </row>
    <row r="293" spans="1:60" outlineLevel="1" x14ac:dyDescent="0.2">
      <c r="A293" s="141">
        <v>102</v>
      </c>
      <c r="B293" s="141" t="s">
        <v>451</v>
      </c>
      <c r="C293" s="179" t="s">
        <v>452</v>
      </c>
      <c r="D293" s="148" t="s">
        <v>148</v>
      </c>
      <c r="E293" s="154">
        <v>21</v>
      </c>
      <c r="F293" s="158"/>
      <c r="G293" s="159">
        <f>ROUND(E293*F293,2)</f>
        <v>0</v>
      </c>
      <c r="H293" s="158"/>
      <c r="I293" s="159">
        <f>ROUND(E293*H293,2)</f>
        <v>0</v>
      </c>
      <c r="J293" s="158"/>
      <c r="K293" s="159">
        <f>ROUND(E293*J293,2)</f>
        <v>0</v>
      </c>
      <c r="L293" s="159">
        <v>21</v>
      </c>
      <c r="M293" s="159">
        <f>G293*(1+L293/100)</f>
        <v>0</v>
      </c>
      <c r="N293" s="148">
        <v>0</v>
      </c>
      <c r="O293" s="148">
        <f>ROUND(E293*N293,5)</f>
        <v>0</v>
      </c>
      <c r="P293" s="148">
        <v>2.2599999999999999E-3</v>
      </c>
      <c r="Q293" s="148">
        <f>ROUND(E293*P293,5)</f>
        <v>4.7460000000000002E-2</v>
      </c>
      <c r="R293" s="148"/>
      <c r="S293" s="148"/>
      <c r="T293" s="149">
        <v>5.7500000000000002E-2</v>
      </c>
      <c r="U293" s="148">
        <f>ROUND(E293*T293,2)</f>
        <v>1.21</v>
      </c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 t="s">
        <v>160</v>
      </c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  <c r="AV293" s="140"/>
      <c r="AW293" s="140"/>
      <c r="AX293" s="140"/>
      <c r="AY293" s="140"/>
      <c r="AZ293" s="140"/>
      <c r="BA293" s="140"/>
      <c r="BB293" s="140"/>
      <c r="BC293" s="140"/>
      <c r="BD293" s="140"/>
      <c r="BE293" s="140"/>
      <c r="BF293" s="140"/>
      <c r="BG293" s="140"/>
      <c r="BH293" s="140"/>
    </row>
    <row r="294" spans="1:60" outlineLevel="1" x14ac:dyDescent="0.2">
      <c r="A294" s="141">
        <v>103</v>
      </c>
      <c r="B294" s="141" t="s">
        <v>453</v>
      </c>
      <c r="C294" s="179" t="s">
        <v>454</v>
      </c>
      <c r="D294" s="148" t="s">
        <v>269</v>
      </c>
      <c r="E294" s="154">
        <v>2</v>
      </c>
      <c r="F294" s="158"/>
      <c r="G294" s="159">
        <f>ROUND(E294*F294,2)</f>
        <v>0</v>
      </c>
      <c r="H294" s="158"/>
      <c r="I294" s="159">
        <f>ROUND(E294*H294,2)</f>
        <v>0</v>
      </c>
      <c r="J294" s="158"/>
      <c r="K294" s="159">
        <f>ROUND(E294*J294,2)</f>
        <v>0</v>
      </c>
      <c r="L294" s="159">
        <v>21</v>
      </c>
      <c r="M294" s="159">
        <f>G294*(1+L294/100)</f>
        <v>0</v>
      </c>
      <c r="N294" s="148">
        <v>0</v>
      </c>
      <c r="O294" s="148">
        <f>ROUND(E294*N294,5)</f>
        <v>0</v>
      </c>
      <c r="P294" s="148">
        <v>6.8999999999999997E-4</v>
      </c>
      <c r="Q294" s="148">
        <f>ROUND(E294*P294,5)</f>
        <v>1.3799999999999999E-3</v>
      </c>
      <c r="R294" s="148"/>
      <c r="S294" s="148"/>
      <c r="T294" s="149">
        <v>8.0500000000000002E-2</v>
      </c>
      <c r="U294" s="148">
        <f>ROUND(E294*T294,2)</f>
        <v>0.16</v>
      </c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 t="s">
        <v>160</v>
      </c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  <c r="AV294" s="140"/>
      <c r="AW294" s="140"/>
      <c r="AX294" s="140"/>
      <c r="AY294" s="140"/>
      <c r="AZ294" s="140"/>
      <c r="BA294" s="140"/>
      <c r="BB294" s="140"/>
      <c r="BC294" s="140"/>
      <c r="BD294" s="140"/>
      <c r="BE294" s="140"/>
      <c r="BF294" s="140"/>
      <c r="BG294" s="140"/>
      <c r="BH294" s="140"/>
    </row>
    <row r="295" spans="1:60" outlineLevel="1" x14ac:dyDescent="0.2">
      <c r="A295" s="141">
        <v>104</v>
      </c>
      <c r="B295" s="141" t="s">
        <v>455</v>
      </c>
      <c r="C295" s="179" t="s">
        <v>456</v>
      </c>
      <c r="D295" s="148" t="s">
        <v>152</v>
      </c>
      <c r="E295" s="154">
        <v>429.24</v>
      </c>
      <c r="F295" s="158"/>
      <c r="G295" s="159">
        <f>ROUND(E295*F295,2)</f>
        <v>0</v>
      </c>
      <c r="H295" s="158"/>
      <c r="I295" s="159">
        <f>ROUND(E295*H295,2)</f>
        <v>0</v>
      </c>
      <c r="J295" s="158"/>
      <c r="K295" s="159">
        <f>ROUND(E295*J295,2)</f>
        <v>0</v>
      </c>
      <c r="L295" s="159">
        <v>21</v>
      </c>
      <c r="M295" s="159">
        <f>G295*(1+L295/100)</f>
        <v>0</v>
      </c>
      <c r="N295" s="148">
        <v>1.8870000000000001E-2</v>
      </c>
      <c r="O295" s="148">
        <f>ROUND(E295*N295,5)</f>
        <v>8.0997599999999998</v>
      </c>
      <c r="P295" s="148">
        <v>0</v>
      </c>
      <c r="Q295" s="148">
        <f>ROUND(E295*P295,5)</f>
        <v>0</v>
      </c>
      <c r="R295" s="148"/>
      <c r="S295" s="148"/>
      <c r="T295" s="149">
        <v>1.5542</v>
      </c>
      <c r="U295" s="148">
        <f>ROUND(E295*T295,2)</f>
        <v>667.12</v>
      </c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 t="s">
        <v>149</v>
      </c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  <c r="AV295" s="140"/>
      <c r="AW295" s="140"/>
      <c r="AX295" s="140"/>
      <c r="AY295" s="140"/>
      <c r="AZ295" s="140"/>
      <c r="BA295" s="140"/>
      <c r="BB295" s="140"/>
      <c r="BC295" s="140"/>
      <c r="BD295" s="140"/>
      <c r="BE295" s="140"/>
      <c r="BF295" s="140"/>
      <c r="BG295" s="140"/>
      <c r="BH295" s="140"/>
    </row>
    <row r="296" spans="1:60" outlineLevel="1" x14ac:dyDescent="0.2">
      <c r="A296" s="141"/>
      <c r="B296" s="141"/>
      <c r="C296" s="241" t="s">
        <v>457</v>
      </c>
      <c r="D296" s="242"/>
      <c r="E296" s="243"/>
      <c r="F296" s="244"/>
      <c r="G296" s="245"/>
      <c r="H296" s="159"/>
      <c r="I296" s="159"/>
      <c r="J296" s="159"/>
      <c r="K296" s="159"/>
      <c r="L296" s="159"/>
      <c r="M296" s="159"/>
      <c r="N296" s="148"/>
      <c r="O296" s="148"/>
      <c r="P296" s="148"/>
      <c r="Q296" s="148"/>
      <c r="R296" s="148"/>
      <c r="S296" s="148"/>
      <c r="T296" s="149"/>
      <c r="U296" s="148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 t="s">
        <v>166</v>
      </c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  <c r="AV296" s="140"/>
      <c r="AW296" s="140"/>
      <c r="AX296" s="140"/>
      <c r="AY296" s="140"/>
      <c r="AZ296" s="140"/>
      <c r="BA296" s="143" t="str">
        <f>C296</f>
        <v>Falcovaná střešní krytina, lakovaná, barva antracit</v>
      </c>
      <c r="BB296" s="140"/>
      <c r="BC296" s="140"/>
      <c r="BD296" s="140"/>
      <c r="BE296" s="140"/>
      <c r="BF296" s="140"/>
      <c r="BG296" s="140"/>
      <c r="BH296" s="140"/>
    </row>
    <row r="297" spans="1:60" outlineLevel="1" x14ac:dyDescent="0.2">
      <c r="A297" s="141"/>
      <c r="B297" s="141"/>
      <c r="C297" s="180" t="s">
        <v>422</v>
      </c>
      <c r="D297" s="150"/>
      <c r="E297" s="155">
        <v>429.24</v>
      </c>
      <c r="F297" s="159"/>
      <c r="G297" s="159"/>
      <c r="H297" s="159"/>
      <c r="I297" s="159"/>
      <c r="J297" s="159"/>
      <c r="K297" s="159"/>
      <c r="L297" s="159"/>
      <c r="M297" s="159"/>
      <c r="N297" s="148"/>
      <c r="O297" s="148"/>
      <c r="P297" s="148"/>
      <c r="Q297" s="148"/>
      <c r="R297" s="148"/>
      <c r="S297" s="148"/>
      <c r="T297" s="149"/>
      <c r="U297" s="148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 t="s">
        <v>157</v>
      </c>
      <c r="AF297" s="140">
        <v>0</v>
      </c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  <c r="AV297" s="140"/>
      <c r="AW297" s="140"/>
      <c r="AX297" s="140"/>
      <c r="AY297" s="140"/>
      <c r="AZ297" s="140"/>
      <c r="BA297" s="140"/>
      <c r="BB297" s="140"/>
      <c r="BC297" s="140"/>
      <c r="BD297" s="140"/>
      <c r="BE297" s="140"/>
      <c r="BF297" s="140"/>
      <c r="BG297" s="140"/>
      <c r="BH297" s="140"/>
    </row>
    <row r="298" spans="1:60" ht="22.5" outlineLevel="1" x14ac:dyDescent="0.2">
      <c r="A298" s="141">
        <v>105</v>
      </c>
      <c r="B298" s="141" t="s">
        <v>458</v>
      </c>
      <c r="C298" s="179" t="s">
        <v>459</v>
      </c>
      <c r="D298" s="148" t="s">
        <v>148</v>
      </c>
      <c r="E298" s="154">
        <v>87.6</v>
      </c>
      <c r="F298" s="158"/>
      <c r="G298" s="159">
        <f>ROUND(E298*F298,2)</f>
        <v>0</v>
      </c>
      <c r="H298" s="158"/>
      <c r="I298" s="159">
        <f>ROUND(E298*H298,2)</f>
        <v>0</v>
      </c>
      <c r="J298" s="158"/>
      <c r="K298" s="159">
        <f>ROUND(E298*J298,2)</f>
        <v>0</v>
      </c>
      <c r="L298" s="159">
        <v>21</v>
      </c>
      <c r="M298" s="159">
        <f>G298*(1+L298/100)</f>
        <v>0</v>
      </c>
      <c r="N298" s="148">
        <v>0</v>
      </c>
      <c r="O298" s="148">
        <f>ROUND(E298*N298,5)</f>
        <v>0</v>
      </c>
      <c r="P298" s="148">
        <v>0</v>
      </c>
      <c r="Q298" s="148">
        <f>ROUND(E298*P298,5)</f>
        <v>0</v>
      </c>
      <c r="R298" s="148"/>
      <c r="S298" s="148"/>
      <c r="T298" s="149">
        <v>0</v>
      </c>
      <c r="U298" s="148">
        <f>ROUND(E298*T298,2)</f>
        <v>0</v>
      </c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 t="s">
        <v>160</v>
      </c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  <c r="AV298" s="140"/>
      <c r="AW298" s="140"/>
      <c r="AX298" s="140"/>
      <c r="AY298" s="140"/>
      <c r="AZ298" s="140"/>
      <c r="BA298" s="140"/>
      <c r="BB298" s="140"/>
      <c r="BC298" s="140"/>
      <c r="BD298" s="140"/>
      <c r="BE298" s="140"/>
      <c r="BF298" s="140"/>
      <c r="BG298" s="140"/>
      <c r="BH298" s="140"/>
    </row>
    <row r="299" spans="1:60" ht="22.5" outlineLevel="1" x14ac:dyDescent="0.2">
      <c r="A299" s="141"/>
      <c r="B299" s="141"/>
      <c r="C299" s="241" t="s">
        <v>460</v>
      </c>
      <c r="D299" s="242"/>
      <c r="E299" s="243"/>
      <c r="F299" s="244"/>
      <c r="G299" s="245"/>
      <c r="H299" s="159"/>
      <c r="I299" s="159"/>
      <c r="J299" s="159"/>
      <c r="K299" s="159"/>
      <c r="L299" s="159"/>
      <c r="M299" s="159"/>
      <c r="N299" s="148"/>
      <c r="O299" s="148"/>
      <c r="P299" s="148"/>
      <c r="Q299" s="148"/>
      <c r="R299" s="148"/>
      <c r="S299" s="148"/>
      <c r="T299" s="149"/>
      <c r="U299" s="148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 t="s">
        <v>166</v>
      </c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  <c r="AV299" s="140"/>
      <c r="AW299" s="140"/>
      <c r="AX299" s="140"/>
      <c r="AY299" s="140"/>
      <c r="AZ299" s="140"/>
      <c r="BA299" s="143" t="str">
        <f>C299</f>
        <v>ocelový pozinkovaný plech + 2 x pozinkovaná trubka prům 28 mm, povrchová úprava lakováním, barva antracit</v>
      </c>
      <c r="BB299" s="140"/>
      <c r="BC299" s="140"/>
      <c r="BD299" s="140"/>
      <c r="BE299" s="140"/>
      <c r="BF299" s="140"/>
      <c r="BG299" s="140"/>
      <c r="BH299" s="140"/>
    </row>
    <row r="300" spans="1:60" outlineLevel="1" x14ac:dyDescent="0.2">
      <c r="A300" s="141"/>
      <c r="B300" s="141"/>
      <c r="C300" s="180" t="s">
        <v>461</v>
      </c>
      <c r="D300" s="150"/>
      <c r="E300" s="155">
        <v>87.6</v>
      </c>
      <c r="F300" s="159"/>
      <c r="G300" s="159"/>
      <c r="H300" s="159"/>
      <c r="I300" s="159"/>
      <c r="J300" s="159"/>
      <c r="K300" s="159"/>
      <c r="L300" s="159"/>
      <c r="M300" s="159"/>
      <c r="N300" s="148"/>
      <c r="O300" s="148"/>
      <c r="P300" s="148"/>
      <c r="Q300" s="148"/>
      <c r="R300" s="148"/>
      <c r="S300" s="148"/>
      <c r="T300" s="149"/>
      <c r="U300" s="148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 t="s">
        <v>157</v>
      </c>
      <c r="AF300" s="140">
        <v>0</v>
      </c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  <c r="AV300" s="140"/>
      <c r="AW300" s="140"/>
      <c r="AX300" s="140"/>
      <c r="AY300" s="140"/>
      <c r="AZ300" s="140"/>
      <c r="BA300" s="140"/>
      <c r="BB300" s="140"/>
      <c r="BC300" s="140"/>
      <c r="BD300" s="140"/>
      <c r="BE300" s="140"/>
      <c r="BF300" s="140"/>
      <c r="BG300" s="140"/>
      <c r="BH300" s="140"/>
    </row>
    <row r="301" spans="1:60" outlineLevel="1" x14ac:dyDescent="0.2">
      <c r="A301" s="141">
        <v>106</v>
      </c>
      <c r="B301" s="141" t="s">
        <v>462</v>
      </c>
      <c r="C301" s="179" t="s">
        <v>463</v>
      </c>
      <c r="D301" s="148" t="s">
        <v>148</v>
      </c>
      <c r="E301" s="154">
        <v>91.2</v>
      </c>
      <c r="F301" s="158"/>
      <c r="G301" s="159">
        <f>ROUND(E301*F301,2)</f>
        <v>0</v>
      </c>
      <c r="H301" s="158"/>
      <c r="I301" s="159">
        <f>ROUND(E301*H301,2)</f>
        <v>0</v>
      </c>
      <c r="J301" s="158"/>
      <c r="K301" s="159">
        <f>ROUND(E301*J301,2)</f>
        <v>0</v>
      </c>
      <c r="L301" s="159">
        <v>21</v>
      </c>
      <c r="M301" s="159">
        <f>G301*(1+L301/100)</f>
        <v>0</v>
      </c>
      <c r="N301" s="148">
        <v>3.2499999999999999E-3</v>
      </c>
      <c r="O301" s="148">
        <f>ROUND(E301*N301,5)</f>
        <v>0.2964</v>
      </c>
      <c r="P301" s="148">
        <v>0</v>
      </c>
      <c r="Q301" s="148">
        <f>ROUND(E301*P301,5)</f>
        <v>0</v>
      </c>
      <c r="R301" s="148"/>
      <c r="S301" s="148"/>
      <c r="T301" s="149">
        <v>0.69716</v>
      </c>
      <c r="U301" s="148">
        <f>ROUND(E301*T301,2)</f>
        <v>63.58</v>
      </c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 t="s">
        <v>149</v>
      </c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  <c r="AV301" s="140"/>
      <c r="AW301" s="140"/>
      <c r="AX301" s="140"/>
      <c r="AY301" s="140"/>
      <c r="AZ301" s="140"/>
      <c r="BA301" s="140"/>
      <c r="BB301" s="140"/>
      <c r="BC301" s="140"/>
      <c r="BD301" s="140"/>
      <c r="BE301" s="140"/>
      <c r="BF301" s="140"/>
      <c r="BG301" s="140"/>
      <c r="BH301" s="140"/>
    </row>
    <row r="302" spans="1:60" outlineLevel="1" x14ac:dyDescent="0.2">
      <c r="A302" s="141"/>
      <c r="B302" s="141"/>
      <c r="C302" s="241" t="s">
        <v>464</v>
      </c>
      <c r="D302" s="242"/>
      <c r="E302" s="243"/>
      <c r="F302" s="244"/>
      <c r="G302" s="245"/>
      <c r="H302" s="159"/>
      <c r="I302" s="159"/>
      <c r="J302" s="159"/>
      <c r="K302" s="159"/>
      <c r="L302" s="159"/>
      <c r="M302" s="159"/>
      <c r="N302" s="148"/>
      <c r="O302" s="148"/>
      <c r="P302" s="148"/>
      <c r="Q302" s="148"/>
      <c r="R302" s="148"/>
      <c r="S302" s="148"/>
      <c r="T302" s="149"/>
      <c r="U302" s="148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 t="s">
        <v>166</v>
      </c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  <c r="AV302" s="140"/>
      <c r="AW302" s="140"/>
      <c r="AX302" s="140"/>
      <c r="AY302" s="140"/>
      <c r="AZ302" s="140"/>
      <c r="BA302" s="143" t="str">
        <f>C302</f>
        <v>K1</v>
      </c>
      <c r="BB302" s="140"/>
      <c r="BC302" s="140"/>
      <c r="BD302" s="140"/>
      <c r="BE302" s="140"/>
      <c r="BF302" s="140"/>
      <c r="BG302" s="140"/>
      <c r="BH302" s="140"/>
    </row>
    <row r="303" spans="1:60" outlineLevel="1" x14ac:dyDescent="0.2">
      <c r="A303" s="141"/>
      <c r="B303" s="141"/>
      <c r="C303" s="241" t="s">
        <v>465</v>
      </c>
      <c r="D303" s="242"/>
      <c r="E303" s="243"/>
      <c r="F303" s="244"/>
      <c r="G303" s="245"/>
      <c r="H303" s="159"/>
      <c r="I303" s="159"/>
      <c r="J303" s="159"/>
      <c r="K303" s="159"/>
      <c r="L303" s="159"/>
      <c r="M303" s="159"/>
      <c r="N303" s="148"/>
      <c r="O303" s="148"/>
      <c r="P303" s="148"/>
      <c r="Q303" s="148"/>
      <c r="R303" s="148"/>
      <c r="S303" s="148"/>
      <c r="T303" s="149"/>
      <c r="U303" s="148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 t="s">
        <v>166</v>
      </c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  <c r="AV303" s="140"/>
      <c r="AW303" s="140"/>
      <c r="AX303" s="140"/>
      <c r="AY303" s="140"/>
      <c r="AZ303" s="140"/>
      <c r="BA303" s="143" t="str">
        <f>C303</f>
        <v>povrchová úprava lakováním, barva antracit</v>
      </c>
      <c r="BB303" s="140"/>
      <c r="BC303" s="140"/>
      <c r="BD303" s="140"/>
      <c r="BE303" s="140"/>
      <c r="BF303" s="140"/>
      <c r="BG303" s="140"/>
      <c r="BH303" s="140"/>
    </row>
    <row r="304" spans="1:60" outlineLevel="1" x14ac:dyDescent="0.2">
      <c r="A304" s="141"/>
      <c r="B304" s="141"/>
      <c r="C304" s="241" t="s">
        <v>466</v>
      </c>
      <c r="D304" s="242"/>
      <c r="E304" s="243"/>
      <c r="F304" s="244"/>
      <c r="G304" s="245"/>
      <c r="H304" s="159"/>
      <c r="I304" s="159"/>
      <c r="J304" s="159"/>
      <c r="K304" s="159"/>
      <c r="L304" s="159"/>
      <c r="M304" s="159"/>
      <c r="N304" s="148"/>
      <c r="O304" s="148"/>
      <c r="P304" s="148"/>
      <c r="Q304" s="148"/>
      <c r="R304" s="148"/>
      <c r="S304" s="148"/>
      <c r="T304" s="149"/>
      <c r="U304" s="148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 t="s">
        <v>166</v>
      </c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  <c r="AV304" s="140"/>
      <c r="AW304" s="140"/>
      <c r="AX304" s="140"/>
      <c r="AY304" s="140"/>
      <c r="AZ304" s="140"/>
      <c r="BA304" s="143" t="str">
        <f>C304</f>
        <v>včetně háků, čel, rohů, kotlíků a dilatací</v>
      </c>
      <c r="BB304" s="140"/>
      <c r="BC304" s="140"/>
      <c r="BD304" s="140"/>
      <c r="BE304" s="140"/>
      <c r="BF304" s="140"/>
      <c r="BG304" s="140"/>
      <c r="BH304" s="140"/>
    </row>
    <row r="305" spans="1:60" outlineLevel="1" x14ac:dyDescent="0.2">
      <c r="A305" s="141"/>
      <c r="B305" s="141"/>
      <c r="C305" s="180" t="s">
        <v>467</v>
      </c>
      <c r="D305" s="150"/>
      <c r="E305" s="155">
        <v>91.2</v>
      </c>
      <c r="F305" s="159"/>
      <c r="G305" s="159"/>
      <c r="H305" s="159"/>
      <c r="I305" s="159"/>
      <c r="J305" s="159"/>
      <c r="K305" s="159"/>
      <c r="L305" s="159"/>
      <c r="M305" s="159"/>
      <c r="N305" s="148"/>
      <c r="O305" s="148"/>
      <c r="P305" s="148"/>
      <c r="Q305" s="148"/>
      <c r="R305" s="148"/>
      <c r="S305" s="148"/>
      <c r="T305" s="149"/>
      <c r="U305" s="148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 t="s">
        <v>157</v>
      </c>
      <c r="AF305" s="140">
        <v>0</v>
      </c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  <c r="AV305" s="140"/>
      <c r="AW305" s="140"/>
      <c r="AX305" s="140"/>
      <c r="AY305" s="140"/>
      <c r="AZ305" s="140"/>
      <c r="BA305" s="140"/>
      <c r="BB305" s="140"/>
      <c r="BC305" s="140"/>
      <c r="BD305" s="140"/>
      <c r="BE305" s="140"/>
      <c r="BF305" s="140"/>
      <c r="BG305" s="140"/>
      <c r="BH305" s="140"/>
    </row>
    <row r="306" spans="1:60" ht="22.5" outlineLevel="1" x14ac:dyDescent="0.2">
      <c r="A306" s="141">
        <v>107</v>
      </c>
      <c r="B306" s="141" t="s">
        <v>468</v>
      </c>
      <c r="C306" s="179" t="s">
        <v>469</v>
      </c>
      <c r="D306" s="148" t="s">
        <v>148</v>
      </c>
      <c r="E306" s="154">
        <v>21</v>
      </c>
      <c r="F306" s="158"/>
      <c r="G306" s="159">
        <f>ROUND(E306*F306,2)</f>
        <v>0</v>
      </c>
      <c r="H306" s="158"/>
      <c r="I306" s="159">
        <f>ROUND(E306*H306,2)</f>
        <v>0</v>
      </c>
      <c r="J306" s="158"/>
      <c r="K306" s="159">
        <f>ROUND(E306*J306,2)</f>
        <v>0</v>
      </c>
      <c r="L306" s="159">
        <v>21</v>
      </c>
      <c r="M306" s="159">
        <f>G306*(1+L306/100)</f>
        <v>0</v>
      </c>
      <c r="N306" s="148">
        <v>2.63E-3</v>
      </c>
      <c r="O306" s="148">
        <f>ROUND(E306*N306,5)</f>
        <v>5.5230000000000001E-2</v>
      </c>
      <c r="P306" s="148">
        <v>0</v>
      </c>
      <c r="Q306" s="148">
        <f>ROUND(E306*P306,5)</f>
        <v>0</v>
      </c>
      <c r="R306" s="148"/>
      <c r="S306" s="148"/>
      <c r="T306" s="149">
        <v>0.55572999999999995</v>
      </c>
      <c r="U306" s="148">
        <f>ROUND(E306*T306,2)</f>
        <v>11.67</v>
      </c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 t="s">
        <v>149</v>
      </c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  <c r="AV306" s="140"/>
      <c r="AW306" s="140"/>
      <c r="AX306" s="140"/>
      <c r="AY306" s="140"/>
      <c r="AZ306" s="140"/>
      <c r="BA306" s="140"/>
      <c r="BB306" s="140"/>
      <c r="BC306" s="140"/>
      <c r="BD306" s="140"/>
      <c r="BE306" s="140"/>
      <c r="BF306" s="140"/>
      <c r="BG306" s="140"/>
      <c r="BH306" s="140"/>
    </row>
    <row r="307" spans="1:60" outlineLevel="1" x14ac:dyDescent="0.2">
      <c r="A307" s="141"/>
      <c r="B307" s="141"/>
      <c r="C307" s="241" t="s">
        <v>470</v>
      </c>
      <c r="D307" s="242"/>
      <c r="E307" s="243"/>
      <c r="F307" s="244"/>
      <c r="G307" s="245"/>
      <c r="H307" s="159"/>
      <c r="I307" s="159"/>
      <c r="J307" s="159"/>
      <c r="K307" s="159"/>
      <c r="L307" s="159"/>
      <c r="M307" s="159"/>
      <c r="N307" s="148"/>
      <c r="O307" s="148"/>
      <c r="P307" s="148"/>
      <c r="Q307" s="148"/>
      <c r="R307" s="148"/>
      <c r="S307" s="148"/>
      <c r="T307" s="149"/>
      <c r="U307" s="148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 t="s">
        <v>166</v>
      </c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  <c r="AV307" s="140"/>
      <c r="AW307" s="140"/>
      <c r="AX307" s="140"/>
      <c r="AY307" s="140"/>
      <c r="AZ307" s="140"/>
      <c r="BA307" s="143" t="str">
        <f>C307</f>
        <v>K2</v>
      </c>
      <c r="BB307" s="140"/>
      <c r="BC307" s="140"/>
      <c r="BD307" s="140"/>
      <c r="BE307" s="140"/>
      <c r="BF307" s="140"/>
      <c r="BG307" s="140"/>
      <c r="BH307" s="140"/>
    </row>
    <row r="308" spans="1:60" outlineLevel="1" x14ac:dyDescent="0.2">
      <c r="A308" s="141"/>
      <c r="B308" s="141"/>
      <c r="C308" s="241" t="s">
        <v>465</v>
      </c>
      <c r="D308" s="242"/>
      <c r="E308" s="243"/>
      <c r="F308" s="244"/>
      <c r="G308" s="245"/>
      <c r="H308" s="159"/>
      <c r="I308" s="159"/>
      <c r="J308" s="159"/>
      <c r="K308" s="159"/>
      <c r="L308" s="159"/>
      <c r="M308" s="159"/>
      <c r="N308" s="148"/>
      <c r="O308" s="148"/>
      <c r="P308" s="148"/>
      <c r="Q308" s="148"/>
      <c r="R308" s="148"/>
      <c r="S308" s="148"/>
      <c r="T308" s="149"/>
      <c r="U308" s="148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 t="s">
        <v>166</v>
      </c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  <c r="AV308" s="140"/>
      <c r="AW308" s="140"/>
      <c r="AX308" s="140"/>
      <c r="AY308" s="140"/>
      <c r="AZ308" s="140"/>
      <c r="BA308" s="143" t="str">
        <f>C308</f>
        <v>povrchová úprava lakováním, barva antracit</v>
      </c>
      <c r="BB308" s="140"/>
      <c r="BC308" s="140"/>
      <c r="BD308" s="140"/>
      <c r="BE308" s="140"/>
      <c r="BF308" s="140"/>
      <c r="BG308" s="140"/>
      <c r="BH308" s="140"/>
    </row>
    <row r="309" spans="1:60" outlineLevel="1" x14ac:dyDescent="0.2">
      <c r="A309" s="141"/>
      <c r="B309" s="141"/>
      <c r="C309" s="241" t="s">
        <v>471</v>
      </c>
      <c r="D309" s="242"/>
      <c r="E309" s="243"/>
      <c r="F309" s="244"/>
      <c r="G309" s="245"/>
      <c r="H309" s="159"/>
      <c r="I309" s="159"/>
      <c r="J309" s="159"/>
      <c r="K309" s="159"/>
      <c r="L309" s="159"/>
      <c r="M309" s="159"/>
      <c r="N309" s="148"/>
      <c r="O309" s="148"/>
      <c r="P309" s="148"/>
      <c r="Q309" s="148"/>
      <c r="R309" s="148"/>
      <c r="S309" s="148"/>
      <c r="T309" s="149"/>
      <c r="U309" s="148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 t="s">
        <v>166</v>
      </c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  <c r="AV309" s="140"/>
      <c r="AW309" s="140"/>
      <c r="AX309" s="140"/>
      <c r="AY309" s="140"/>
      <c r="AZ309" s="140"/>
      <c r="BA309" s="143" t="str">
        <f>C309</f>
        <v>včetně zděří, manžet, kolen, odskoků</v>
      </c>
      <c r="BB309" s="140"/>
      <c r="BC309" s="140"/>
      <c r="BD309" s="140"/>
      <c r="BE309" s="140"/>
      <c r="BF309" s="140"/>
      <c r="BG309" s="140"/>
      <c r="BH309" s="140"/>
    </row>
    <row r="310" spans="1:60" outlineLevel="1" x14ac:dyDescent="0.2">
      <c r="A310" s="141">
        <v>108</v>
      </c>
      <c r="B310" s="141" t="s">
        <v>472</v>
      </c>
      <c r="C310" s="179" t="s">
        <v>473</v>
      </c>
      <c r="D310" s="148" t="s">
        <v>148</v>
      </c>
      <c r="E310" s="154">
        <v>22.8</v>
      </c>
      <c r="F310" s="158"/>
      <c r="G310" s="159">
        <f>ROUND(E310*F310,2)</f>
        <v>0</v>
      </c>
      <c r="H310" s="158"/>
      <c r="I310" s="159">
        <f>ROUND(E310*H310,2)</f>
        <v>0</v>
      </c>
      <c r="J310" s="158"/>
      <c r="K310" s="159">
        <f>ROUND(E310*J310,2)</f>
        <v>0</v>
      </c>
      <c r="L310" s="159">
        <v>21</v>
      </c>
      <c r="M310" s="159">
        <f>G310*(1+L310/100)</f>
        <v>0</v>
      </c>
      <c r="N310" s="148">
        <v>3.8600000000000001E-3</v>
      </c>
      <c r="O310" s="148">
        <f>ROUND(E310*N310,5)</f>
        <v>8.8010000000000005E-2</v>
      </c>
      <c r="P310" s="148">
        <v>0</v>
      </c>
      <c r="Q310" s="148">
        <f>ROUND(E310*P310,5)</f>
        <v>0</v>
      </c>
      <c r="R310" s="148"/>
      <c r="S310" s="148"/>
      <c r="T310" s="149">
        <v>0.59325000000000006</v>
      </c>
      <c r="U310" s="148">
        <f>ROUND(E310*T310,2)</f>
        <v>13.53</v>
      </c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 t="s">
        <v>160</v>
      </c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  <c r="AV310" s="140"/>
      <c r="AW310" s="140"/>
      <c r="AX310" s="140"/>
      <c r="AY310" s="140"/>
      <c r="AZ310" s="140"/>
      <c r="BA310" s="140"/>
      <c r="BB310" s="140"/>
      <c r="BC310" s="140"/>
      <c r="BD310" s="140"/>
      <c r="BE310" s="140"/>
      <c r="BF310" s="140"/>
      <c r="BG310" s="140"/>
      <c r="BH310" s="140"/>
    </row>
    <row r="311" spans="1:60" outlineLevel="1" x14ac:dyDescent="0.2">
      <c r="A311" s="141"/>
      <c r="B311" s="141"/>
      <c r="C311" s="241" t="s">
        <v>474</v>
      </c>
      <c r="D311" s="242"/>
      <c r="E311" s="243"/>
      <c r="F311" s="244"/>
      <c r="G311" s="245"/>
      <c r="H311" s="159"/>
      <c r="I311" s="159"/>
      <c r="J311" s="159"/>
      <c r="K311" s="159"/>
      <c r="L311" s="159"/>
      <c r="M311" s="159"/>
      <c r="N311" s="148"/>
      <c r="O311" s="148"/>
      <c r="P311" s="148"/>
      <c r="Q311" s="148"/>
      <c r="R311" s="148"/>
      <c r="S311" s="148"/>
      <c r="T311" s="149"/>
      <c r="U311" s="148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 t="s">
        <v>166</v>
      </c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  <c r="AV311" s="140"/>
      <c r="AW311" s="140"/>
      <c r="AX311" s="140"/>
      <c r="AY311" s="140"/>
      <c r="AZ311" s="140"/>
      <c r="BA311" s="143" t="str">
        <f>C311</f>
        <v>K3</v>
      </c>
      <c r="BB311" s="140"/>
      <c r="BC311" s="140"/>
      <c r="BD311" s="140"/>
      <c r="BE311" s="140"/>
      <c r="BF311" s="140"/>
      <c r="BG311" s="140"/>
      <c r="BH311" s="140"/>
    </row>
    <row r="312" spans="1:60" outlineLevel="1" x14ac:dyDescent="0.2">
      <c r="A312" s="141"/>
      <c r="B312" s="141"/>
      <c r="C312" s="241" t="s">
        <v>465</v>
      </c>
      <c r="D312" s="242"/>
      <c r="E312" s="243"/>
      <c r="F312" s="244"/>
      <c r="G312" s="245"/>
      <c r="H312" s="159"/>
      <c r="I312" s="159"/>
      <c r="J312" s="159"/>
      <c r="K312" s="159"/>
      <c r="L312" s="159"/>
      <c r="M312" s="159"/>
      <c r="N312" s="148"/>
      <c r="O312" s="148"/>
      <c r="P312" s="148"/>
      <c r="Q312" s="148"/>
      <c r="R312" s="148"/>
      <c r="S312" s="148"/>
      <c r="T312" s="149"/>
      <c r="U312" s="148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 t="s">
        <v>166</v>
      </c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  <c r="AV312" s="140"/>
      <c r="AW312" s="140"/>
      <c r="AX312" s="140"/>
      <c r="AY312" s="140"/>
      <c r="AZ312" s="140"/>
      <c r="BA312" s="143" t="str">
        <f>C312</f>
        <v>povrchová úprava lakováním, barva antracit</v>
      </c>
      <c r="BB312" s="140"/>
      <c r="BC312" s="140"/>
      <c r="BD312" s="140"/>
      <c r="BE312" s="140"/>
      <c r="BF312" s="140"/>
      <c r="BG312" s="140"/>
      <c r="BH312" s="140"/>
    </row>
    <row r="313" spans="1:60" outlineLevel="1" x14ac:dyDescent="0.2">
      <c r="A313" s="141">
        <v>109</v>
      </c>
      <c r="B313" s="141" t="s">
        <v>475</v>
      </c>
      <c r="C313" s="179" t="s">
        <v>476</v>
      </c>
      <c r="D313" s="148" t="s">
        <v>148</v>
      </c>
      <c r="E313" s="154">
        <v>91.2</v>
      </c>
      <c r="F313" s="158"/>
      <c r="G313" s="159">
        <f>ROUND(E313*F313,2)</f>
        <v>0</v>
      </c>
      <c r="H313" s="158"/>
      <c r="I313" s="159">
        <f>ROUND(E313*H313,2)</f>
        <v>0</v>
      </c>
      <c r="J313" s="158"/>
      <c r="K313" s="159">
        <f>ROUND(E313*J313,2)</f>
        <v>0</v>
      </c>
      <c r="L313" s="159">
        <v>21</v>
      </c>
      <c r="M313" s="159">
        <f>G313*(1+L313/100)</f>
        <v>0</v>
      </c>
      <c r="N313" s="148">
        <v>0</v>
      </c>
      <c r="O313" s="148">
        <f>ROUND(E313*N313,5)</f>
        <v>0</v>
      </c>
      <c r="P313" s="148">
        <v>0</v>
      </c>
      <c r="Q313" s="148">
        <f>ROUND(E313*P313,5)</f>
        <v>0</v>
      </c>
      <c r="R313" s="148"/>
      <c r="S313" s="148"/>
      <c r="T313" s="149">
        <v>0</v>
      </c>
      <c r="U313" s="148">
        <f>ROUND(E313*T313,2)</f>
        <v>0</v>
      </c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 t="s">
        <v>160</v>
      </c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  <c r="AV313" s="140"/>
      <c r="AW313" s="140"/>
      <c r="AX313" s="140"/>
      <c r="AY313" s="140"/>
      <c r="AZ313" s="140"/>
      <c r="BA313" s="140"/>
      <c r="BB313" s="140"/>
      <c r="BC313" s="140"/>
      <c r="BD313" s="140"/>
      <c r="BE313" s="140"/>
      <c r="BF313" s="140"/>
      <c r="BG313" s="140"/>
      <c r="BH313" s="140"/>
    </row>
    <row r="314" spans="1:60" outlineLevel="1" x14ac:dyDescent="0.2">
      <c r="A314" s="141"/>
      <c r="B314" s="141"/>
      <c r="C314" s="241" t="s">
        <v>477</v>
      </c>
      <c r="D314" s="242"/>
      <c r="E314" s="243"/>
      <c r="F314" s="244"/>
      <c r="G314" s="245"/>
      <c r="H314" s="159"/>
      <c r="I314" s="159"/>
      <c r="J314" s="159"/>
      <c r="K314" s="159"/>
      <c r="L314" s="159"/>
      <c r="M314" s="159"/>
      <c r="N314" s="148"/>
      <c r="O314" s="148"/>
      <c r="P314" s="148"/>
      <c r="Q314" s="148"/>
      <c r="R314" s="148"/>
      <c r="S314" s="148"/>
      <c r="T314" s="149"/>
      <c r="U314" s="148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 t="s">
        <v>166</v>
      </c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  <c r="AV314" s="140"/>
      <c r="AW314" s="140"/>
      <c r="AX314" s="140"/>
      <c r="AY314" s="140"/>
      <c r="AZ314" s="140"/>
      <c r="BA314" s="143" t="str">
        <f>C314</f>
        <v>K4</v>
      </c>
      <c r="BB314" s="140"/>
      <c r="BC314" s="140"/>
      <c r="BD314" s="140"/>
      <c r="BE314" s="140"/>
      <c r="BF314" s="140"/>
      <c r="BG314" s="140"/>
      <c r="BH314" s="140"/>
    </row>
    <row r="315" spans="1:60" outlineLevel="1" x14ac:dyDescent="0.2">
      <c r="A315" s="141"/>
      <c r="B315" s="141"/>
      <c r="C315" s="241" t="s">
        <v>465</v>
      </c>
      <c r="D315" s="242"/>
      <c r="E315" s="243"/>
      <c r="F315" s="244"/>
      <c r="G315" s="245"/>
      <c r="H315" s="159"/>
      <c r="I315" s="159"/>
      <c r="J315" s="159"/>
      <c r="K315" s="159"/>
      <c r="L315" s="159"/>
      <c r="M315" s="159"/>
      <c r="N315" s="148"/>
      <c r="O315" s="148"/>
      <c r="P315" s="148"/>
      <c r="Q315" s="148"/>
      <c r="R315" s="148"/>
      <c r="S315" s="148"/>
      <c r="T315" s="149"/>
      <c r="U315" s="148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 t="s">
        <v>166</v>
      </c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  <c r="AV315" s="140"/>
      <c r="AW315" s="140"/>
      <c r="AX315" s="140"/>
      <c r="AY315" s="140"/>
      <c r="AZ315" s="140"/>
      <c r="BA315" s="143" t="str">
        <f>C315</f>
        <v>povrchová úprava lakováním, barva antracit</v>
      </c>
      <c r="BB315" s="140"/>
      <c r="BC315" s="140"/>
      <c r="BD315" s="140"/>
      <c r="BE315" s="140"/>
      <c r="BF315" s="140"/>
      <c r="BG315" s="140"/>
      <c r="BH315" s="140"/>
    </row>
    <row r="316" spans="1:60" outlineLevel="1" x14ac:dyDescent="0.2">
      <c r="A316" s="141">
        <v>110</v>
      </c>
      <c r="B316" s="141" t="s">
        <v>478</v>
      </c>
      <c r="C316" s="179" t="s">
        <v>479</v>
      </c>
      <c r="D316" s="148" t="s">
        <v>148</v>
      </c>
      <c r="E316" s="154">
        <v>43.8</v>
      </c>
      <c r="F316" s="158"/>
      <c r="G316" s="159">
        <f>ROUND(E316*F316,2)</f>
        <v>0</v>
      </c>
      <c r="H316" s="158"/>
      <c r="I316" s="159">
        <f>ROUND(E316*H316,2)</f>
        <v>0</v>
      </c>
      <c r="J316" s="158"/>
      <c r="K316" s="159">
        <f>ROUND(E316*J316,2)</f>
        <v>0</v>
      </c>
      <c r="L316" s="159">
        <v>21</v>
      </c>
      <c r="M316" s="159">
        <f>G316*(1+L316/100)</f>
        <v>0</v>
      </c>
      <c r="N316" s="148">
        <v>2.8400000000000001E-3</v>
      </c>
      <c r="O316" s="148">
        <f>ROUND(E316*N316,5)</f>
        <v>0.12439</v>
      </c>
      <c r="P316" s="148">
        <v>0</v>
      </c>
      <c r="Q316" s="148">
        <f>ROUND(E316*P316,5)</f>
        <v>0</v>
      </c>
      <c r="R316" s="148"/>
      <c r="S316" s="148"/>
      <c r="T316" s="149">
        <v>0.27139999999999997</v>
      </c>
      <c r="U316" s="148">
        <f>ROUND(E316*T316,2)</f>
        <v>11.89</v>
      </c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 t="s">
        <v>160</v>
      </c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  <c r="AV316" s="140"/>
      <c r="AW316" s="140"/>
      <c r="AX316" s="140"/>
      <c r="AY316" s="140"/>
      <c r="AZ316" s="140"/>
      <c r="BA316" s="140"/>
      <c r="BB316" s="140"/>
      <c r="BC316" s="140"/>
      <c r="BD316" s="140"/>
      <c r="BE316" s="140"/>
      <c r="BF316" s="140"/>
      <c r="BG316" s="140"/>
      <c r="BH316" s="140"/>
    </row>
    <row r="317" spans="1:60" outlineLevel="1" x14ac:dyDescent="0.2">
      <c r="A317" s="141"/>
      <c r="B317" s="141"/>
      <c r="C317" s="241" t="s">
        <v>480</v>
      </c>
      <c r="D317" s="242"/>
      <c r="E317" s="243"/>
      <c r="F317" s="244"/>
      <c r="G317" s="245"/>
      <c r="H317" s="159"/>
      <c r="I317" s="159"/>
      <c r="J317" s="159"/>
      <c r="K317" s="159"/>
      <c r="L317" s="159"/>
      <c r="M317" s="159"/>
      <c r="N317" s="148"/>
      <c r="O317" s="148"/>
      <c r="P317" s="148"/>
      <c r="Q317" s="148"/>
      <c r="R317" s="148"/>
      <c r="S317" s="148"/>
      <c r="T317" s="149"/>
      <c r="U317" s="148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 t="s">
        <v>166</v>
      </c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  <c r="AV317" s="140"/>
      <c r="AW317" s="140"/>
      <c r="AX317" s="140"/>
      <c r="AY317" s="140"/>
      <c r="AZ317" s="140"/>
      <c r="BA317" s="143" t="str">
        <f>C317</f>
        <v>K5</v>
      </c>
      <c r="BB317" s="140"/>
      <c r="BC317" s="140"/>
      <c r="BD317" s="140"/>
      <c r="BE317" s="140"/>
      <c r="BF317" s="140"/>
      <c r="BG317" s="140"/>
      <c r="BH317" s="140"/>
    </row>
    <row r="318" spans="1:60" outlineLevel="1" x14ac:dyDescent="0.2">
      <c r="A318" s="141"/>
      <c r="B318" s="141"/>
      <c r="C318" s="241" t="s">
        <v>481</v>
      </c>
      <c r="D318" s="242"/>
      <c r="E318" s="243"/>
      <c r="F318" s="244"/>
      <c r="G318" s="245"/>
      <c r="H318" s="159"/>
      <c r="I318" s="159"/>
      <c r="J318" s="159"/>
      <c r="K318" s="159"/>
      <c r="L318" s="159"/>
      <c r="M318" s="159"/>
      <c r="N318" s="148"/>
      <c r="O318" s="148"/>
      <c r="P318" s="148"/>
      <c r="Q318" s="148"/>
      <c r="R318" s="148"/>
      <c r="S318" s="148"/>
      <c r="T318" s="149"/>
      <c r="U318" s="148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 t="s">
        <v>166</v>
      </c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  <c r="AV318" s="140"/>
      <c r="AW318" s="140"/>
      <c r="AX318" s="140"/>
      <c r="AY318" s="140"/>
      <c r="AZ318" s="140"/>
      <c r="BA318" s="143" t="str">
        <f>C318</f>
        <v>povrchová úprava laková úprava lakováním, barva antracit</v>
      </c>
      <c r="BB318" s="140"/>
      <c r="BC318" s="140"/>
      <c r="BD318" s="140"/>
      <c r="BE318" s="140"/>
      <c r="BF318" s="140"/>
      <c r="BG318" s="140"/>
      <c r="BH318" s="140"/>
    </row>
    <row r="319" spans="1:60" outlineLevel="1" x14ac:dyDescent="0.2">
      <c r="A319" s="141">
        <v>111</v>
      </c>
      <c r="B319" s="141" t="s">
        <v>482</v>
      </c>
      <c r="C319" s="179" t="s">
        <v>483</v>
      </c>
      <c r="D319" s="148" t="s">
        <v>148</v>
      </c>
      <c r="E319" s="154">
        <v>3.6</v>
      </c>
      <c r="F319" s="158"/>
      <c r="G319" s="159">
        <f>ROUND(E319*F319,2)</f>
        <v>0</v>
      </c>
      <c r="H319" s="158"/>
      <c r="I319" s="159">
        <f>ROUND(E319*H319,2)</f>
        <v>0</v>
      </c>
      <c r="J319" s="158"/>
      <c r="K319" s="159">
        <f>ROUND(E319*J319,2)</f>
        <v>0</v>
      </c>
      <c r="L319" s="159">
        <v>21</v>
      </c>
      <c r="M319" s="159">
        <f>G319*(1+L319/100)</f>
        <v>0</v>
      </c>
      <c r="N319" s="148">
        <v>2.8500000000000001E-3</v>
      </c>
      <c r="O319" s="148">
        <f>ROUND(E319*N319,5)</f>
        <v>1.026E-2</v>
      </c>
      <c r="P319" s="148">
        <v>0</v>
      </c>
      <c r="Q319" s="148">
        <f>ROUND(E319*P319,5)</f>
        <v>0</v>
      </c>
      <c r="R319" s="148"/>
      <c r="S319" s="148"/>
      <c r="T319" s="149">
        <v>0.30245</v>
      </c>
      <c r="U319" s="148">
        <f>ROUND(E319*T319,2)</f>
        <v>1.0900000000000001</v>
      </c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 t="s">
        <v>160</v>
      </c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  <c r="AV319" s="140"/>
      <c r="AW319" s="140"/>
      <c r="AX319" s="140"/>
      <c r="AY319" s="140"/>
      <c r="AZ319" s="140"/>
      <c r="BA319" s="140"/>
      <c r="BB319" s="140"/>
      <c r="BC319" s="140"/>
      <c r="BD319" s="140"/>
      <c r="BE319" s="140"/>
      <c r="BF319" s="140"/>
      <c r="BG319" s="140"/>
      <c r="BH319" s="140"/>
    </row>
    <row r="320" spans="1:60" outlineLevel="1" x14ac:dyDescent="0.2">
      <c r="A320" s="141"/>
      <c r="B320" s="141"/>
      <c r="C320" s="241" t="s">
        <v>484</v>
      </c>
      <c r="D320" s="242"/>
      <c r="E320" s="243"/>
      <c r="F320" s="244"/>
      <c r="G320" s="245"/>
      <c r="H320" s="159"/>
      <c r="I320" s="159"/>
      <c r="J320" s="159"/>
      <c r="K320" s="159"/>
      <c r="L320" s="159"/>
      <c r="M320" s="159"/>
      <c r="N320" s="148"/>
      <c r="O320" s="148"/>
      <c r="P320" s="148"/>
      <c r="Q320" s="148"/>
      <c r="R320" s="148"/>
      <c r="S320" s="148"/>
      <c r="T320" s="149"/>
      <c r="U320" s="148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 t="s">
        <v>166</v>
      </c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  <c r="AV320" s="140"/>
      <c r="AW320" s="140"/>
      <c r="AX320" s="140"/>
      <c r="AY320" s="140"/>
      <c r="AZ320" s="140"/>
      <c r="BA320" s="143" t="str">
        <f>C320</f>
        <v>K6</v>
      </c>
      <c r="BB320" s="140"/>
      <c r="BC320" s="140"/>
      <c r="BD320" s="140"/>
      <c r="BE320" s="140"/>
      <c r="BF320" s="140"/>
      <c r="BG320" s="140"/>
      <c r="BH320" s="140"/>
    </row>
    <row r="321" spans="1:60" outlineLevel="1" x14ac:dyDescent="0.2">
      <c r="A321" s="141"/>
      <c r="B321" s="141"/>
      <c r="C321" s="241" t="s">
        <v>481</v>
      </c>
      <c r="D321" s="242"/>
      <c r="E321" s="243"/>
      <c r="F321" s="244"/>
      <c r="G321" s="245"/>
      <c r="H321" s="159"/>
      <c r="I321" s="159"/>
      <c r="J321" s="159"/>
      <c r="K321" s="159"/>
      <c r="L321" s="159"/>
      <c r="M321" s="159"/>
      <c r="N321" s="148"/>
      <c r="O321" s="148"/>
      <c r="P321" s="148"/>
      <c r="Q321" s="148"/>
      <c r="R321" s="148"/>
      <c r="S321" s="148"/>
      <c r="T321" s="149"/>
      <c r="U321" s="148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 t="s">
        <v>166</v>
      </c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  <c r="AV321" s="140"/>
      <c r="AW321" s="140"/>
      <c r="AX321" s="140"/>
      <c r="AY321" s="140"/>
      <c r="AZ321" s="140"/>
      <c r="BA321" s="143" t="str">
        <f>C321</f>
        <v>povrchová úprava laková úprava lakováním, barva antracit</v>
      </c>
      <c r="BB321" s="140"/>
      <c r="BC321" s="140"/>
      <c r="BD321" s="140"/>
      <c r="BE321" s="140"/>
      <c r="BF321" s="140"/>
      <c r="BG321" s="140"/>
      <c r="BH321" s="140"/>
    </row>
    <row r="322" spans="1:60" outlineLevel="1" x14ac:dyDescent="0.2">
      <c r="A322" s="141">
        <v>112</v>
      </c>
      <c r="B322" s="141" t="s">
        <v>485</v>
      </c>
      <c r="C322" s="179" t="s">
        <v>486</v>
      </c>
      <c r="D322" s="148" t="s">
        <v>148</v>
      </c>
      <c r="E322" s="154">
        <v>52.32</v>
      </c>
      <c r="F322" s="158"/>
      <c r="G322" s="159">
        <f>ROUND(E322*F322,2)</f>
        <v>0</v>
      </c>
      <c r="H322" s="158"/>
      <c r="I322" s="159">
        <f>ROUND(E322*H322,2)</f>
        <v>0</v>
      </c>
      <c r="J322" s="158"/>
      <c r="K322" s="159">
        <f>ROUND(E322*J322,2)</f>
        <v>0</v>
      </c>
      <c r="L322" s="159">
        <v>21</v>
      </c>
      <c r="M322" s="159">
        <f>G322*(1+L322/100)</f>
        <v>0</v>
      </c>
      <c r="N322" s="148">
        <v>4.3699999999999998E-3</v>
      </c>
      <c r="O322" s="148">
        <f>ROUND(E322*N322,5)</f>
        <v>0.22864000000000001</v>
      </c>
      <c r="P322" s="148">
        <v>0</v>
      </c>
      <c r="Q322" s="148">
        <f>ROUND(E322*P322,5)</f>
        <v>0</v>
      </c>
      <c r="R322" s="148"/>
      <c r="S322" s="148"/>
      <c r="T322" s="149">
        <v>0.91610000000000003</v>
      </c>
      <c r="U322" s="148">
        <f>ROUND(E322*T322,2)</f>
        <v>47.93</v>
      </c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 t="s">
        <v>149</v>
      </c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  <c r="AV322" s="140"/>
      <c r="AW322" s="140"/>
      <c r="AX322" s="140"/>
      <c r="AY322" s="140"/>
      <c r="AZ322" s="140"/>
      <c r="BA322" s="140"/>
      <c r="BB322" s="140"/>
      <c r="BC322" s="140"/>
      <c r="BD322" s="140"/>
      <c r="BE322" s="140"/>
      <c r="BF322" s="140"/>
      <c r="BG322" s="140"/>
      <c r="BH322" s="140"/>
    </row>
    <row r="323" spans="1:60" outlineLevel="1" x14ac:dyDescent="0.2">
      <c r="A323" s="141"/>
      <c r="B323" s="141"/>
      <c r="C323" s="241" t="s">
        <v>487</v>
      </c>
      <c r="D323" s="242"/>
      <c r="E323" s="243"/>
      <c r="F323" s="244"/>
      <c r="G323" s="245"/>
      <c r="H323" s="159"/>
      <c r="I323" s="159"/>
      <c r="J323" s="159"/>
      <c r="K323" s="159"/>
      <c r="L323" s="159"/>
      <c r="M323" s="159"/>
      <c r="N323" s="148"/>
      <c r="O323" s="148"/>
      <c r="P323" s="148"/>
      <c r="Q323" s="148"/>
      <c r="R323" s="148"/>
      <c r="S323" s="148"/>
      <c r="T323" s="149"/>
      <c r="U323" s="148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 t="s">
        <v>166</v>
      </c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  <c r="AV323" s="140"/>
      <c r="AW323" s="140"/>
      <c r="AX323" s="140"/>
      <c r="AY323" s="140"/>
      <c r="AZ323" s="140"/>
      <c r="BA323" s="143" t="str">
        <f>C323</f>
        <v>K7</v>
      </c>
      <c r="BB323" s="140"/>
      <c r="BC323" s="140"/>
      <c r="BD323" s="140"/>
      <c r="BE323" s="140"/>
      <c r="BF323" s="140"/>
      <c r="BG323" s="140"/>
      <c r="BH323" s="140"/>
    </row>
    <row r="324" spans="1:60" outlineLevel="1" x14ac:dyDescent="0.2">
      <c r="A324" s="141"/>
      <c r="B324" s="141"/>
      <c r="C324" s="241" t="s">
        <v>488</v>
      </c>
      <c r="D324" s="242"/>
      <c r="E324" s="243"/>
      <c r="F324" s="244"/>
      <c r="G324" s="245"/>
      <c r="H324" s="159"/>
      <c r="I324" s="159"/>
      <c r="J324" s="159"/>
      <c r="K324" s="159"/>
      <c r="L324" s="159"/>
      <c r="M324" s="159"/>
      <c r="N324" s="148"/>
      <c r="O324" s="148"/>
      <c r="P324" s="148"/>
      <c r="Q324" s="148"/>
      <c r="R324" s="148"/>
      <c r="S324" s="148"/>
      <c r="T324" s="149"/>
      <c r="U324" s="148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 t="s">
        <v>166</v>
      </c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  <c r="AV324" s="140"/>
      <c r="AW324" s="140"/>
      <c r="AX324" s="140"/>
      <c r="AY324" s="140"/>
      <c r="AZ324" s="140"/>
      <c r="BA324" s="143" t="str">
        <f>C324</f>
        <v>povrchová úprava laková úprava lakováním, barva bílá</v>
      </c>
      <c r="BB324" s="140"/>
      <c r="BC324" s="140"/>
      <c r="BD324" s="140"/>
      <c r="BE324" s="140"/>
      <c r="BF324" s="140"/>
      <c r="BG324" s="140"/>
      <c r="BH324" s="140"/>
    </row>
    <row r="325" spans="1:60" outlineLevel="1" x14ac:dyDescent="0.2">
      <c r="A325" s="141"/>
      <c r="B325" s="141"/>
      <c r="C325" s="241" t="s">
        <v>489</v>
      </c>
      <c r="D325" s="242"/>
      <c r="E325" s="243"/>
      <c r="F325" s="244"/>
      <c r="G325" s="245"/>
      <c r="H325" s="159"/>
      <c r="I325" s="159"/>
      <c r="J325" s="159"/>
      <c r="K325" s="159"/>
      <c r="L325" s="159"/>
      <c r="M325" s="159"/>
      <c r="N325" s="148"/>
      <c r="O325" s="148"/>
      <c r="P325" s="148"/>
      <c r="Q325" s="148"/>
      <c r="R325" s="148"/>
      <c r="S325" s="148"/>
      <c r="T325" s="149"/>
      <c r="U325" s="148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 t="s">
        <v>166</v>
      </c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  <c r="AV325" s="140"/>
      <c r="AW325" s="140"/>
      <c r="AX325" s="140"/>
      <c r="AY325" s="140"/>
      <c r="AZ325" s="140"/>
      <c r="BA325" s="143" t="str">
        <f>C325</f>
        <v>včetně bočních plastových krytek</v>
      </c>
      <c r="BB325" s="140"/>
      <c r="BC325" s="140"/>
      <c r="BD325" s="140"/>
      <c r="BE325" s="140"/>
      <c r="BF325" s="140"/>
      <c r="BG325" s="140"/>
      <c r="BH325" s="140"/>
    </row>
    <row r="326" spans="1:60" outlineLevel="1" x14ac:dyDescent="0.2">
      <c r="A326" s="141">
        <v>113</v>
      </c>
      <c r="B326" s="141" t="s">
        <v>490</v>
      </c>
      <c r="C326" s="179" t="s">
        <v>491</v>
      </c>
      <c r="D326" s="148" t="s">
        <v>181</v>
      </c>
      <c r="E326" s="154">
        <v>9.7722700000000007</v>
      </c>
      <c r="F326" s="158"/>
      <c r="G326" s="159">
        <f>ROUND(E326*F326,2)</f>
        <v>0</v>
      </c>
      <c r="H326" s="158"/>
      <c r="I326" s="159">
        <f>ROUND(E326*H326,2)</f>
        <v>0</v>
      </c>
      <c r="J326" s="158"/>
      <c r="K326" s="159">
        <f>ROUND(E326*J326,2)</f>
        <v>0</v>
      </c>
      <c r="L326" s="159">
        <v>21</v>
      </c>
      <c r="M326" s="159">
        <f>G326*(1+L326/100)</f>
        <v>0</v>
      </c>
      <c r="N326" s="148">
        <v>0</v>
      </c>
      <c r="O326" s="148">
        <f>ROUND(E326*N326,5)</f>
        <v>0</v>
      </c>
      <c r="P326" s="148">
        <v>0</v>
      </c>
      <c r="Q326" s="148">
        <f>ROUND(E326*P326,5)</f>
        <v>0</v>
      </c>
      <c r="R326" s="148"/>
      <c r="S326" s="148"/>
      <c r="T326" s="149">
        <v>4.7370000000000001</v>
      </c>
      <c r="U326" s="148">
        <f>ROUND(E326*T326,2)</f>
        <v>46.29</v>
      </c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 t="s">
        <v>160</v>
      </c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  <c r="AV326" s="140"/>
      <c r="AW326" s="140"/>
      <c r="AX326" s="140"/>
      <c r="AY326" s="140"/>
      <c r="AZ326" s="140"/>
      <c r="BA326" s="140"/>
      <c r="BB326" s="140"/>
      <c r="BC326" s="140"/>
      <c r="BD326" s="140"/>
      <c r="BE326" s="140"/>
      <c r="BF326" s="140"/>
      <c r="BG326" s="140"/>
      <c r="BH326" s="140"/>
    </row>
    <row r="327" spans="1:60" outlineLevel="1" x14ac:dyDescent="0.2">
      <c r="A327" s="141"/>
      <c r="B327" s="141"/>
      <c r="C327" s="180" t="s">
        <v>492</v>
      </c>
      <c r="D327" s="150"/>
      <c r="E327" s="155">
        <v>9.7722700000000007</v>
      </c>
      <c r="F327" s="159"/>
      <c r="G327" s="159"/>
      <c r="H327" s="159"/>
      <c r="I327" s="159"/>
      <c r="J327" s="159"/>
      <c r="K327" s="159"/>
      <c r="L327" s="159"/>
      <c r="M327" s="159"/>
      <c r="N327" s="148"/>
      <c r="O327" s="148"/>
      <c r="P327" s="148"/>
      <c r="Q327" s="148"/>
      <c r="R327" s="148"/>
      <c r="S327" s="148"/>
      <c r="T327" s="149"/>
      <c r="U327" s="148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 t="s">
        <v>157</v>
      </c>
      <c r="AF327" s="140">
        <v>0</v>
      </c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  <c r="AV327" s="140"/>
      <c r="AW327" s="140"/>
      <c r="AX327" s="140"/>
      <c r="AY327" s="140"/>
      <c r="AZ327" s="140"/>
      <c r="BA327" s="140"/>
      <c r="BB327" s="140"/>
      <c r="BC327" s="140"/>
      <c r="BD327" s="140"/>
      <c r="BE327" s="140"/>
      <c r="BF327" s="140"/>
      <c r="BG327" s="140"/>
      <c r="BH327" s="140"/>
    </row>
    <row r="328" spans="1:60" x14ac:dyDescent="0.2">
      <c r="A328" s="142" t="s">
        <v>144</v>
      </c>
      <c r="B328" s="142" t="s">
        <v>103</v>
      </c>
      <c r="C328" s="181" t="s">
        <v>104</v>
      </c>
      <c r="D328" s="151"/>
      <c r="E328" s="156"/>
      <c r="F328" s="160"/>
      <c r="G328" s="160">
        <f>SUMIF(AE329:AE331,"&lt;&gt;NOR",G329:G331)</f>
        <v>0</v>
      </c>
      <c r="H328" s="160"/>
      <c r="I328" s="160">
        <f>SUM(I329:I331)</f>
        <v>0</v>
      </c>
      <c r="J328" s="160"/>
      <c r="K328" s="160">
        <f>SUM(K329:K331)</f>
        <v>0</v>
      </c>
      <c r="L328" s="160"/>
      <c r="M328" s="160">
        <f>SUM(M329:M331)</f>
        <v>0</v>
      </c>
      <c r="N328" s="151"/>
      <c r="O328" s="151">
        <f>SUM(O329:O331)</f>
        <v>5.194E-2</v>
      </c>
      <c r="P328" s="151"/>
      <c r="Q328" s="151">
        <f>SUM(Q329:Q331)</f>
        <v>0</v>
      </c>
      <c r="R328" s="151"/>
      <c r="S328" s="151"/>
      <c r="T328" s="152"/>
      <c r="U328" s="151">
        <f>SUM(U329:U331)</f>
        <v>47.33</v>
      </c>
      <c r="AE328" t="s">
        <v>145</v>
      </c>
    </row>
    <row r="329" spans="1:60" outlineLevel="1" x14ac:dyDescent="0.2">
      <c r="A329" s="141">
        <v>114</v>
      </c>
      <c r="B329" s="141" t="s">
        <v>493</v>
      </c>
      <c r="C329" s="179" t="s">
        <v>494</v>
      </c>
      <c r="D329" s="148" t="s">
        <v>152</v>
      </c>
      <c r="E329" s="154">
        <v>472.16399999999999</v>
      </c>
      <c r="F329" s="158"/>
      <c r="G329" s="159">
        <f>ROUND(E329*F329,2)</f>
        <v>0</v>
      </c>
      <c r="H329" s="158"/>
      <c r="I329" s="159">
        <f>ROUND(E329*H329,2)</f>
        <v>0</v>
      </c>
      <c r="J329" s="158"/>
      <c r="K329" s="159">
        <f>ROUND(E329*J329,2)</f>
        <v>0</v>
      </c>
      <c r="L329" s="159">
        <v>21</v>
      </c>
      <c r="M329" s="159">
        <f>G329*(1+L329/100)</f>
        <v>0</v>
      </c>
      <c r="N329" s="148">
        <v>1.1E-4</v>
      </c>
      <c r="O329" s="148">
        <f>ROUND(E329*N329,5)</f>
        <v>5.194E-2</v>
      </c>
      <c r="P329" s="148">
        <v>0</v>
      </c>
      <c r="Q329" s="148">
        <f>ROUND(E329*P329,5)</f>
        <v>0</v>
      </c>
      <c r="R329" s="148"/>
      <c r="S329" s="148"/>
      <c r="T329" s="149">
        <v>0.1</v>
      </c>
      <c r="U329" s="148">
        <f>ROUND(E329*T329,2)</f>
        <v>47.22</v>
      </c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 t="s">
        <v>160</v>
      </c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  <c r="AV329" s="140"/>
      <c r="AW329" s="140"/>
      <c r="AX329" s="140"/>
      <c r="AY329" s="140"/>
      <c r="AZ329" s="140"/>
      <c r="BA329" s="140"/>
      <c r="BB329" s="140"/>
      <c r="BC329" s="140"/>
      <c r="BD329" s="140"/>
      <c r="BE329" s="140"/>
      <c r="BF329" s="140"/>
      <c r="BG329" s="140"/>
      <c r="BH329" s="140"/>
    </row>
    <row r="330" spans="1:60" outlineLevel="1" x14ac:dyDescent="0.2">
      <c r="A330" s="141"/>
      <c r="B330" s="141"/>
      <c r="C330" s="180" t="s">
        <v>495</v>
      </c>
      <c r="D330" s="150"/>
      <c r="E330" s="155">
        <v>472.16399999999999</v>
      </c>
      <c r="F330" s="159"/>
      <c r="G330" s="159"/>
      <c r="H330" s="159"/>
      <c r="I330" s="159"/>
      <c r="J330" s="159"/>
      <c r="K330" s="159"/>
      <c r="L330" s="159"/>
      <c r="M330" s="159"/>
      <c r="N330" s="148"/>
      <c r="O330" s="148"/>
      <c r="P330" s="148"/>
      <c r="Q330" s="148"/>
      <c r="R330" s="148"/>
      <c r="S330" s="148"/>
      <c r="T330" s="149"/>
      <c r="U330" s="148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 t="s">
        <v>157</v>
      </c>
      <c r="AF330" s="140">
        <v>0</v>
      </c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  <c r="AV330" s="140"/>
      <c r="AW330" s="140"/>
      <c r="AX330" s="140"/>
      <c r="AY330" s="140"/>
      <c r="AZ330" s="140"/>
      <c r="BA330" s="140"/>
      <c r="BB330" s="140"/>
      <c r="BC330" s="140"/>
      <c r="BD330" s="140"/>
      <c r="BE330" s="140"/>
      <c r="BF330" s="140"/>
      <c r="BG330" s="140"/>
      <c r="BH330" s="140"/>
    </row>
    <row r="331" spans="1:60" outlineLevel="1" x14ac:dyDescent="0.2">
      <c r="A331" s="141">
        <v>115</v>
      </c>
      <c r="B331" s="141" t="s">
        <v>496</v>
      </c>
      <c r="C331" s="179" t="s">
        <v>497</v>
      </c>
      <c r="D331" s="148" t="s">
        <v>181</v>
      </c>
      <c r="E331" s="154">
        <v>5.194E-2</v>
      </c>
      <c r="F331" s="158"/>
      <c r="G331" s="159">
        <f>ROUND(E331*F331,2)</f>
        <v>0</v>
      </c>
      <c r="H331" s="158"/>
      <c r="I331" s="159">
        <f>ROUND(E331*H331,2)</f>
        <v>0</v>
      </c>
      <c r="J331" s="158"/>
      <c r="K331" s="159">
        <f>ROUND(E331*J331,2)</f>
        <v>0</v>
      </c>
      <c r="L331" s="159">
        <v>21</v>
      </c>
      <c r="M331" s="159">
        <f>G331*(1+L331/100)</f>
        <v>0</v>
      </c>
      <c r="N331" s="148">
        <v>0</v>
      </c>
      <c r="O331" s="148">
        <f>ROUND(E331*N331,5)</f>
        <v>0</v>
      </c>
      <c r="P331" s="148">
        <v>0</v>
      </c>
      <c r="Q331" s="148">
        <f>ROUND(E331*P331,5)</f>
        <v>0</v>
      </c>
      <c r="R331" s="148"/>
      <c r="S331" s="148"/>
      <c r="T331" s="149">
        <v>2.1779999999999999</v>
      </c>
      <c r="U331" s="148">
        <f>ROUND(E331*T331,2)</f>
        <v>0.11</v>
      </c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 t="s">
        <v>160</v>
      </c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  <c r="AV331" s="140"/>
      <c r="AW331" s="140"/>
      <c r="AX331" s="140"/>
      <c r="AY331" s="140"/>
      <c r="AZ331" s="140"/>
      <c r="BA331" s="140"/>
      <c r="BB331" s="140"/>
      <c r="BC331" s="140"/>
      <c r="BD331" s="140"/>
      <c r="BE331" s="140"/>
      <c r="BF331" s="140"/>
      <c r="BG331" s="140"/>
      <c r="BH331" s="140"/>
    </row>
    <row r="332" spans="1:60" x14ac:dyDescent="0.2">
      <c r="A332" s="142" t="s">
        <v>144</v>
      </c>
      <c r="B332" s="142" t="s">
        <v>105</v>
      </c>
      <c r="C332" s="181" t="s">
        <v>106</v>
      </c>
      <c r="D332" s="151"/>
      <c r="E332" s="156"/>
      <c r="F332" s="160"/>
      <c r="G332" s="160">
        <f>SUMIF(AE333:AE357,"&lt;&gt;NOR",G333:G357)</f>
        <v>0</v>
      </c>
      <c r="H332" s="160"/>
      <c r="I332" s="160">
        <f>SUM(I333:I357)</f>
        <v>0</v>
      </c>
      <c r="J332" s="160"/>
      <c r="K332" s="160">
        <f>SUM(K333:K357)</f>
        <v>0</v>
      </c>
      <c r="L332" s="160"/>
      <c r="M332" s="160">
        <f>SUM(M333:M357)</f>
        <v>0</v>
      </c>
      <c r="N332" s="151"/>
      <c r="O332" s="151">
        <f>SUM(O333:O357)</f>
        <v>4.2189999999999998E-2</v>
      </c>
      <c r="P332" s="151"/>
      <c r="Q332" s="151">
        <f>SUM(Q333:Q357)</f>
        <v>0.20399999999999999</v>
      </c>
      <c r="R332" s="151"/>
      <c r="S332" s="151"/>
      <c r="T332" s="152"/>
      <c r="U332" s="151">
        <f>SUM(U333:U357)</f>
        <v>48.160000000000004</v>
      </c>
      <c r="AE332" t="s">
        <v>145</v>
      </c>
    </row>
    <row r="333" spans="1:60" outlineLevel="1" x14ac:dyDescent="0.2">
      <c r="A333" s="141">
        <v>116</v>
      </c>
      <c r="B333" s="141" t="s">
        <v>498</v>
      </c>
      <c r="C333" s="179" t="s">
        <v>499</v>
      </c>
      <c r="D333" s="148" t="s">
        <v>152</v>
      </c>
      <c r="E333" s="154">
        <v>59.895200000000003</v>
      </c>
      <c r="F333" s="158"/>
      <c r="G333" s="159">
        <f>ROUND(E333*F333,2)</f>
        <v>0</v>
      </c>
      <c r="H333" s="158"/>
      <c r="I333" s="159">
        <f>ROUND(E333*H333,2)</f>
        <v>0</v>
      </c>
      <c r="J333" s="158"/>
      <c r="K333" s="159">
        <f>ROUND(E333*J333,2)</f>
        <v>0</v>
      </c>
      <c r="L333" s="159">
        <v>21</v>
      </c>
      <c r="M333" s="159">
        <f>G333*(1+L333/100)</f>
        <v>0</v>
      </c>
      <c r="N333" s="148">
        <v>5.0000000000000001E-4</v>
      </c>
      <c r="O333" s="148">
        <f>ROUND(E333*N333,5)</f>
        <v>2.9950000000000001E-2</v>
      </c>
      <c r="P333" s="148">
        <v>0</v>
      </c>
      <c r="Q333" s="148">
        <f>ROUND(E333*P333,5)</f>
        <v>0</v>
      </c>
      <c r="R333" s="148"/>
      <c r="S333" s="148"/>
      <c r="T333" s="149">
        <v>0.46</v>
      </c>
      <c r="U333" s="148">
        <f>ROUND(E333*T333,2)</f>
        <v>27.55</v>
      </c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 t="s">
        <v>160</v>
      </c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  <c r="AV333" s="140"/>
      <c r="AW333" s="140"/>
      <c r="AX333" s="140"/>
      <c r="AY333" s="140"/>
      <c r="AZ333" s="140"/>
      <c r="BA333" s="140"/>
      <c r="BB333" s="140"/>
      <c r="BC333" s="140"/>
      <c r="BD333" s="140"/>
      <c r="BE333" s="140"/>
      <c r="BF333" s="140"/>
      <c r="BG333" s="140"/>
      <c r="BH333" s="140"/>
    </row>
    <row r="334" spans="1:60" outlineLevel="1" x14ac:dyDescent="0.2">
      <c r="A334" s="141"/>
      <c r="B334" s="141"/>
      <c r="C334" s="180" t="s">
        <v>500</v>
      </c>
      <c r="D334" s="150"/>
      <c r="E334" s="155">
        <v>59.895200000000003</v>
      </c>
      <c r="F334" s="159"/>
      <c r="G334" s="159"/>
      <c r="H334" s="159"/>
      <c r="I334" s="159"/>
      <c r="J334" s="159"/>
      <c r="K334" s="159"/>
      <c r="L334" s="159"/>
      <c r="M334" s="159"/>
      <c r="N334" s="148"/>
      <c r="O334" s="148"/>
      <c r="P334" s="148"/>
      <c r="Q334" s="148"/>
      <c r="R334" s="148"/>
      <c r="S334" s="148"/>
      <c r="T334" s="149"/>
      <c r="U334" s="148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 t="s">
        <v>157</v>
      </c>
      <c r="AF334" s="140">
        <v>0</v>
      </c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  <c r="AV334" s="140"/>
      <c r="AW334" s="140"/>
      <c r="AX334" s="140"/>
      <c r="AY334" s="140"/>
      <c r="AZ334" s="140"/>
      <c r="BA334" s="140"/>
      <c r="BB334" s="140"/>
      <c r="BC334" s="140"/>
      <c r="BD334" s="140"/>
      <c r="BE334" s="140"/>
      <c r="BF334" s="140"/>
      <c r="BG334" s="140"/>
      <c r="BH334" s="140"/>
    </row>
    <row r="335" spans="1:60" outlineLevel="1" x14ac:dyDescent="0.2">
      <c r="A335" s="141">
        <v>117</v>
      </c>
      <c r="B335" s="141" t="s">
        <v>501</v>
      </c>
      <c r="C335" s="179" t="s">
        <v>502</v>
      </c>
      <c r="D335" s="148" t="s">
        <v>503</v>
      </c>
      <c r="E335" s="154">
        <v>204</v>
      </c>
      <c r="F335" s="158"/>
      <c r="G335" s="159">
        <f>ROUND(E335*F335,2)</f>
        <v>0</v>
      </c>
      <c r="H335" s="158"/>
      <c r="I335" s="159">
        <f>ROUND(E335*H335,2)</f>
        <v>0</v>
      </c>
      <c r="J335" s="158"/>
      <c r="K335" s="159">
        <f>ROUND(E335*J335,2)</f>
        <v>0</v>
      </c>
      <c r="L335" s="159">
        <v>21</v>
      </c>
      <c r="M335" s="159">
        <f>G335*(1+L335/100)</f>
        <v>0</v>
      </c>
      <c r="N335" s="148">
        <v>6.0000000000000002E-5</v>
      </c>
      <c r="O335" s="148">
        <f>ROUND(E335*N335,5)</f>
        <v>1.2239999999999999E-2</v>
      </c>
      <c r="P335" s="148">
        <v>1E-3</v>
      </c>
      <c r="Q335" s="148">
        <f>ROUND(E335*P335,5)</f>
        <v>0.20399999999999999</v>
      </c>
      <c r="R335" s="148"/>
      <c r="S335" s="148"/>
      <c r="T335" s="149">
        <v>9.7000000000000003E-2</v>
      </c>
      <c r="U335" s="148">
        <f>ROUND(E335*T335,2)</f>
        <v>19.79</v>
      </c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 t="s">
        <v>160</v>
      </c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  <c r="AV335" s="140"/>
      <c r="AW335" s="140"/>
      <c r="AX335" s="140"/>
      <c r="AY335" s="140"/>
      <c r="AZ335" s="140"/>
      <c r="BA335" s="140"/>
      <c r="BB335" s="140"/>
      <c r="BC335" s="140"/>
      <c r="BD335" s="140"/>
      <c r="BE335" s="140"/>
      <c r="BF335" s="140"/>
      <c r="BG335" s="140"/>
      <c r="BH335" s="140"/>
    </row>
    <row r="336" spans="1:60" outlineLevel="1" x14ac:dyDescent="0.2">
      <c r="A336" s="141"/>
      <c r="B336" s="141"/>
      <c r="C336" s="180" t="s">
        <v>504</v>
      </c>
      <c r="D336" s="150"/>
      <c r="E336" s="155">
        <v>144</v>
      </c>
      <c r="F336" s="159"/>
      <c r="G336" s="159"/>
      <c r="H336" s="159"/>
      <c r="I336" s="159"/>
      <c r="J336" s="159"/>
      <c r="K336" s="159"/>
      <c r="L336" s="159"/>
      <c r="M336" s="159"/>
      <c r="N336" s="148"/>
      <c r="O336" s="148"/>
      <c r="P336" s="148"/>
      <c r="Q336" s="148"/>
      <c r="R336" s="148"/>
      <c r="S336" s="148"/>
      <c r="T336" s="149"/>
      <c r="U336" s="148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 t="s">
        <v>157</v>
      </c>
      <c r="AF336" s="140">
        <v>0</v>
      </c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  <c r="AV336" s="140"/>
      <c r="AW336" s="140"/>
      <c r="AX336" s="140"/>
      <c r="AY336" s="140"/>
      <c r="AZ336" s="140"/>
      <c r="BA336" s="140"/>
      <c r="BB336" s="140"/>
      <c r="BC336" s="140"/>
      <c r="BD336" s="140"/>
      <c r="BE336" s="140"/>
      <c r="BF336" s="140"/>
      <c r="BG336" s="140"/>
      <c r="BH336" s="140"/>
    </row>
    <row r="337" spans="1:60" outlineLevel="1" x14ac:dyDescent="0.2">
      <c r="A337" s="141"/>
      <c r="B337" s="141"/>
      <c r="C337" s="180" t="s">
        <v>505</v>
      </c>
      <c r="D337" s="150"/>
      <c r="E337" s="155">
        <v>20</v>
      </c>
      <c r="F337" s="159"/>
      <c r="G337" s="159"/>
      <c r="H337" s="159"/>
      <c r="I337" s="159"/>
      <c r="J337" s="159"/>
      <c r="K337" s="159"/>
      <c r="L337" s="159"/>
      <c r="M337" s="159"/>
      <c r="N337" s="148"/>
      <c r="O337" s="148"/>
      <c r="P337" s="148"/>
      <c r="Q337" s="148"/>
      <c r="R337" s="148"/>
      <c r="S337" s="148"/>
      <c r="T337" s="149"/>
      <c r="U337" s="148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 t="s">
        <v>157</v>
      </c>
      <c r="AF337" s="140">
        <v>0</v>
      </c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  <c r="AV337" s="140"/>
      <c r="AW337" s="140"/>
      <c r="AX337" s="140"/>
      <c r="AY337" s="140"/>
      <c r="AZ337" s="140"/>
      <c r="BA337" s="140"/>
      <c r="BB337" s="140"/>
      <c r="BC337" s="140"/>
      <c r="BD337" s="140"/>
      <c r="BE337" s="140"/>
      <c r="BF337" s="140"/>
      <c r="BG337" s="140"/>
      <c r="BH337" s="140"/>
    </row>
    <row r="338" spans="1:60" outlineLevel="1" x14ac:dyDescent="0.2">
      <c r="A338" s="141"/>
      <c r="B338" s="141"/>
      <c r="C338" s="180" t="s">
        <v>506</v>
      </c>
      <c r="D338" s="150"/>
      <c r="E338" s="155">
        <v>20</v>
      </c>
      <c r="F338" s="159"/>
      <c r="G338" s="159"/>
      <c r="H338" s="159"/>
      <c r="I338" s="159"/>
      <c r="J338" s="159"/>
      <c r="K338" s="159"/>
      <c r="L338" s="159"/>
      <c r="M338" s="159"/>
      <c r="N338" s="148"/>
      <c r="O338" s="148"/>
      <c r="P338" s="148"/>
      <c r="Q338" s="148"/>
      <c r="R338" s="148"/>
      <c r="S338" s="148"/>
      <c r="T338" s="149"/>
      <c r="U338" s="148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 t="s">
        <v>157</v>
      </c>
      <c r="AF338" s="140">
        <v>0</v>
      </c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  <c r="AV338" s="140"/>
      <c r="AW338" s="140"/>
      <c r="AX338" s="140"/>
      <c r="AY338" s="140"/>
      <c r="AZ338" s="140"/>
      <c r="BA338" s="140"/>
      <c r="BB338" s="140"/>
      <c r="BC338" s="140"/>
      <c r="BD338" s="140"/>
      <c r="BE338" s="140"/>
      <c r="BF338" s="140"/>
      <c r="BG338" s="140"/>
      <c r="BH338" s="140"/>
    </row>
    <row r="339" spans="1:60" outlineLevel="1" x14ac:dyDescent="0.2">
      <c r="A339" s="141"/>
      <c r="B339" s="141"/>
      <c r="C339" s="180" t="s">
        <v>507</v>
      </c>
      <c r="D339" s="150"/>
      <c r="E339" s="155">
        <v>20</v>
      </c>
      <c r="F339" s="159"/>
      <c r="G339" s="159"/>
      <c r="H339" s="159"/>
      <c r="I339" s="159"/>
      <c r="J339" s="159"/>
      <c r="K339" s="159"/>
      <c r="L339" s="159"/>
      <c r="M339" s="159"/>
      <c r="N339" s="148"/>
      <c r="O339" s="148"/>
      <c r="P339" s="148"/>
      <c r="Q339" s="148"/>
      <c r="R339" s="148"/>
      <c r="S339" s="148"/>
      <c r="T339" s="149"/>
      <c r="U339" s="148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 t="s">
        <v>157</v>
      </c>
      <c r="AF339" s="140">
        <v>0</v>
      </c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  <c r="AV339" s="140"/>
      <c r="AW339" s="140"/>
      <c r="AX339" s="140"/>
      <c r="AY339" s="140"/>
      <c r="AZ339" s="140"/>
      <c r="BA339" s="140"/>
      <c r="BB339" s="140"/>
      <c r="BC339" s="140"/>
      <c r="BD339" s="140"/>
      <c r="BE339" s="140"/>
      <c r="BF339" s="140"/>
      <c r="BG339" s="140"/>
      <c r="BH339" s="140"/>
    </row>
    <row r="340" spans="1:60" outlineLevel="1" x14ac:dyDescent="0.2">
      <c r="A340" s="141">
        <v>118</v>
      </c>
      <c r="B340" s="141" t="s">
        <v>508</v>
      </c>
      <c r="C340" s="179" t="s">
        <v>509</v>
      </c>
      <c r="D340" s="148" t="s">
        <v>510</v>
      </c>
      <c r="E340" s="154">
        <v>1</v>
      </c>
      <c r="F340" s="158"/>
      <c r="G340" s="159">
        <f>ROUND(E340*F340,2)</f>
        <v>0</v>
      </c>
      <c r="H340" s="158"/>
      <c r="I340" s="159">
        <f>ROUND(E340*H340,2)</f>
        <v>0</v>
      </c>
      <c r="J340" s="158"/>
      <c r="K340" s="159">
        <f>ROUND(E340*J340,2)</f>
        <v>0</v>
      </c>
      <c r="L340" s="159">
        <v>21</v>
      </c>
      <c r="M340" s="159">
        <f>G340*(1+L340/100)</f>
        <v>0</v>
      </c>
      <c r="N340" s="148">
        <v>0</v>
      </c>
      <c r="O340" s="148">
        <f>ROUND(E340*N340,5)</f>
        <v>0</v>
      </c>
      <c r="P340" s="148">
        <v>0</v>
      </c>
      <c r="Q340" s="148">
        <f>ROUND(E340*P340,5)</f>
        <v>0</v>
      </c>
      <c r="R340" s="148"/>
      <c r="S340" s="148"/>
      <c r="T340" s="149">
        <v>0</v>
      </c>
      <c r="U340" s="148">
        <f>ROUND(E340*T340,2)</f>
        <v>0</v>
      </c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 t="s">
        <v>160</v>
      </c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  <c r="AV340" s="140"/>
      <c r="AW340" s="140"/>
      <c r="AX340" s="140"/>
      <c r="AY340" s="140"/>
      <c r="AZ340" s="140"/>
      <c r="BA340" s="140"/>
      <c r="BB340" s="140"/>
      <c r="BC340" s="140"/>
      <c r="BD340" s="140"/>
      <c r="BE340" s="140"/>
      <c r="BF340" s="140"/>
      <c r="BG340" s="140"/>
      <c r="BH340" s="140"/>
    </row>
    <row r="341" spans="1:60" outlineLevel="1" x14ac:dyDescent="0.2">
      <c r="A341" s="141"/>
      <c r="B341" s="141"/>
      <c r="C341" s="241" t="s">
        <v>511</v>
      </c>
      <c r="D341" s="242"/>
      <c r="E341" s="243"/>
      <c r="F341" s="244"/>
      <c r="G341" s="245"/>
      <c r="H341" s="159"/>
      <c r="I341" s="159"/>
      <c r="J341" s="159"/>
      <c r="K341" s="159"/>
      <c r="L341" s="159"/>
      <c r="M341" s="159"/>
      <c r="N341" s="148"/>
      <c r="O341" s="148"/>
      <c r="P341" s="148"/>
      <c r="Q341" s="148"/>
      <c r="R341" s="148"/>
      <c r="S341" s="148"/>
      <c r="T341" s="149"/>
      <c r="U341" s="148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 t="s">
        <v>166</v>
      </c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  <c r="AV341" s="140"/>
      <c r="AW341" s="140"/>
      <c r="AX341" s="140"/>
      <c r="AY341" s="140"/>
      <c r="AZ341" s="140"/>
      <c r="BA341" s="143" t="str">
        <f>C341</f>
        <v>Zvonky, cedule, mřížky, čidla, svítidla ...</v>
      </c>
      <c r="BB341" s="140"/>
      <c r="BC341" s="140"/>
      <c r="BD341" s="140"/>
      <c r="BE341" s="140"/>
      <c r="BF341" s="140"/>
      <c r="BG341" s="140"/>
      <c r="BH341" s="140"/>
    </row>
    <row r="342" spans="1:60" outlineLevel="1" x14ac:dyDescent="0.2">
      <c r="A342" s="141">
        <v>119</v>
      </c>
      <c r="B342" s="141" t="s">
        <v>512</v>
      </c>
      <c r="C342" s="179" t="s">
        <v>513</v>
      </c>
      <c r="D342" s="148" t="s">
        <v>269</v>
      </c>
      <c r="E342" s="154">
        <v>14</v>
      </c>
      <c r="F342" s="158"/>
      <c r="G342" s="159">
        <f>ROUND(E342*F342,2)</f>
        <v>0</v>
      </c>
      <c r="H342" s="158"/>
      <c r="I342" s="159">
        <f>ROUND(E342*H342,2)</f>
        <v>0</v>
      </c>
      <c r="J342" s="158"/>
      <c r="K342" s="159">
        <f>ROUND(E342*J342,2)</f>
        <v>0</v>
      </c>
      <c r="L342" s="159">
        <v>21</v>
      </c>
      <c r="M342" s="159">
        <f>G342*(1+L342/100)</f>
        <v>0</v>
      </c>
      <c r="N342" s="148">
        <v>0</v>
      </c>
      <c r="O342" s="148">
        <f>ROUND(E342*N342,5)</f>
        <v>0</v>
      </c>
      <c r="P342" s="148">
        <v>0</v>
      </c>
      <c r="Q342" s="148">
        <f>ROUND(E342*P342,5)</f>
        <v>0</v>
      </c>
      <c r="R342" s="148"/>
      <c r="S342" s="148"/>
      <c r="T342" s="149">
        <v>0</v>
      </c>
      <c r="U342" s="148">
        <f>ROUND(E342*T342,2)</f>
        <v>0</v>
      </c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 t="s">
        <v>160</v>
      </c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  <c r="AV342" s="140"/>
      <c r="AW342" s="140"/>
      <c r="AX342" s="140"/>
      <c r="AY342" s="140"/>
      <c r="AZ342" s="140"/>
      <c r="BA342" s="140"/>
      <c r="BB342" s="140"/>
      <c r="BC342" s="140"/>
      <c r="BD342" s="140"/>
      <c r="BE342" s="140"/>
      <c r="BF342" s="140"/>
      <c r="BG342" s="140"/>
      <c r="BH342" s="140"/>
    </row>
    <row r="343" spans="1:60" outlineLevel="1" x14ac:dyDescent="0.2">
      <c r="A343" s="141"/>
      <c r="B343" s="141"/>
      <c r="C343" s="241" t="s">
        <v>514</v>
      </c>
      <c r="D343" s="242"/>
      <c r="E343" s="243"/>
      <c r="F343" s="244"/>
      <c r="G343" s="245"/>
      <c r="H343" s="159"/>
      <c r="I343" s="159"/>
      <c r="J343" s="159"/>
      <c r="K343" s="159"/>
      <c r="L343" s="159"/>
      <c r="M343" s="159"/>
      <c r="N343" s="148"/>
      <c r="O343" s="148"/>
      <c r="P343" s="148"/>
      <c r="Q343" s="148"/>
      <c r="R343" s="148"/>
      <c r="S343" s="148"/>
      <c r="T343" s="149"/>
      <c r="U343" s="148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 t="s">
        <v>166</v>
      </c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  <c r="AV343" s="140"/>
      <c r="AW343" s="140"/>
      <c r="AX343" s="140"/>
      <c r="AY343" s="140"/>
      <c r="AZ343" s="140"/>
      <c r="BA343" s="143" t="str">
        <f>C343</f>
        <v>Z01</v>
      </c>
      <c r="BB343" s="140"/>
      <c r="BC343" s="140"/>
      <c r="BD343" s="140"/>
      <c r="BE343" s="140"/>
      <c r="BF343" s="140"/>
      <c r="BG343" s="140"/>
      <c r="BH343" s="140"/>
    </row>
    <row r="344" spans="1:60" outlineLevel="1" x14ac:dyDescent="0.2">
      <c r="A344" s="141"/>
      <c r="B344" s="141"/>
      <c r="C344" s="241" t="s">
        <v>515</v>
      </c>
      <c r="D344" s="242"/>
      <c r="E344" s="243"/>
      <c r="F344" s="244"/>
      <c r="G344" s="245"/>
      <c r="H344" s="159"/>
      <c r="I344" s="159"/>
      <c r="J344" s="159"/>
      <c r="K344" s="159"/>
      <c r="L344" s="159"/>
      <c r="M344" s="159"/>
      <c r="N344" s="148"/>
      <c r="O344" s="148"/>
      <c r="P344" s="148"/>
      <c r="Q344" s="148"/>
      <c r="R344" s="148"/>
      <c r="S344" s="148"/>
      <c r="T344" s="149"/>
      <c r="U344" s="148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 t="s">
        <v>166</v>
      </c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  <c r="AV344" s="140"/>
      <c r="AW344" s="140"/>
      <c r="AX344" s="140"/>
      <c r="AY344" s="140"/>
      <c r="AZ344" s="140"/>
      <c r="BA344" s="143" t="str">
        <f>C344</f>
        <v>očištění, základní nátěr, syntetický nátěr, barva matná bílá</v>
      </c>
      <c r="BB344" s="140"/>
      <c r="BC344" s="140"/>
      <c r="BD344" s="140"/>
      <c r="BE344" s="140"/>
      <c r="BF344" s="140"/>
      <c r="BG344" s="140"/>
      <c r="BH344" s="140"/>
    </row>
    <row r="345" spans="1:60" outlineLevel="1" x14ac:dyDescent="0.2">
      <c r="A345" s="141">
        <v>120</v>
      </c>
      <c r="B345" s="141" t="s">
        <v>516</v>
      </c>
      <c r="C345" s="179" t="s">
        <v>517</v>
      </c>
      <c r="D345" s="148" t="s">
        <v>269</v>
      </c>
      <c r="E345" s="154">
        <v>2</v>
      </c>
      <c r="F345" s="158"/>
      <c r="G345" s="159">
        <f>ROUND(E345*F345,2)</f>
        <v>0</v>
      </c>
      <c r="H345" s="158"/>
      <c r="I345" s="159">
        <f>ROUND(E345*H345,2)</f>
        <v>0</v>
      </c>
      <c r="J345" s="158"/>
      <c r="K345" s="159">
        <f>ROUND(E345*J345,2)</f>
        <v>0</v>
      </c>
      <c r="L345" s="159">
        <v>21</v>
      </c>
      <c r="M345" s="159">
        <f>G345*(1+L345/100)</f>
        <v>0</v>
      </c>
      <c r="N345" s="148">
        <v>0</v>
      </c>
      <c r="O345" s="148">
        <f>ROUND(E345*N345,5)</f>
        <v>0</v>
      </c>
      <c r="P345" s="148">
        <v>0</v>
      </c>
      <c r="Q345" s="148">
        <f>ROUND(E345*P345,5)</f>
        <v>0</v>
      </c>
      <c r="R345" s="148"/>
      <c r="S345" s="148"/>
      <c r="T345" s="149">
        <v>0</v>
      </c>
      <c r="U345" s="148">
        <f>ROUND(E345*T345,2)</f>
        <v>0</v>
      </c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 t="s">
        <v>160</v>
      </c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  <c r="AV345" s="140"/>
      <c r="AW345" s="140"/>
      <c r="AX345" s="140"/>
      <c r="AY345" s="140"/>
      <c r="AZ345" s="140"/>
      <c r="BA345" s="140"/>
      <c r="BB345" s="140"/>
      <c r="BC345" s="140"/>
      <c r="BD345" s="140"/>
      <c r="BE345" s="140"/>
      <c r="BF345" s="140"/>
      <c r="BG345" s="140"/>
      <c r="BH345" s="140"/>
    </row>
    <row r="346" spans="1:60" outlineLevel="1" x14ac:dyDescent="0.2">
      <c r="A346" s="141"/>
      <c r="B346" s="141"/>
      <c r="C346" s="241" t="s">
        <v>518</v>
      </c>
      <c r="D346" s="242"/>
      <c r="E346" s="243"/>
      <c r="F346" s="244"/>
      <c r="G346" s="245"/>
      <c r="H346" s="159"/>
      <c r="I346" s="159"/>
      <c r="J346" s="159"/>
      <c r="K346" s="159"/>
      <c r="L346" s="159"/>
      <c r="M346" s="159"/>
      <c r="N346" s="148"/>
      <c r="O346" s="148"/>
      <c r="P346" s="148"/>
      <c r="Q346" s="148"/>
      <c r="R346" s="148"/>
      <c r="S346" s="148"/>
      <c r="T346" s="149"/>
      <c r="U346" s="148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 t="s">
        <v>166</v>
      </c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  <c r="AV346" s="140"/>
      <c r="AW346" s="140"/>
      <c r="AX346" s="140"/>
      <c r="AY346" s="140"/>
      <c r="AZ346" s="140"/>
      <c r="BA346" s="143" t="str">
        <f>C346</f>
        <v>Z02</v>
      </c>
      <c r="BB346" s="140"/>
      <c r="BC346" s="140"/>
      <c r="BD346" s="140"/>
      <c r="BE346" s="140"/>
      <c r="BF346" s="140"/>
      <c r="BG346" s="140"/>
      <c r="BH346" s="140"/>
    </row>
    <row r="347" spans="1:60" outlineLevel="1" x14ac:dyDescent="0.2">
      <c r="A347" s="141"/>
      <c r="B347" s="141"/>
      <c r="C347" s="241" t="s">
        <v>515</v>
      </c>
      <c r="D347" s="242"/>
      <c r="E347" s="243"/>
      <c r="F347" s="244"/>
      <c r="G347" s="245"/>
      <c r="H347" s="159"/>
      <c r="I347" s="159"/>
      <c r="J347" s="159"/>
      <c r="K347" s="159"/>
      <c r="L347" s="159"/>
      <c r="M347" s="159"/>
      <c r="N347" s="148"/>
      <c r="O347" s="148"/>
      <c r="P347" s="148"/>
      <c r="Q347" s="148"/>
      <c r="R347" s="148"/>
      <c r="S347" s="148"/>
      <c r="T347" s="149"/>
      <c r="U347" s="148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 t="s">
        <v>166</v>
      </c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  <c r="AV347" s="140"/>
      <c r="AW347" s="140"/>
      <c r="AX347" s="140"/>
      <c r="AY347" s="140"/>
      <c r="AZ347" s="140"/>
      <c r="BA347" s="143" t="str">
        <f>C347</f>
        <v>očištění, základní nátěr, syntetický nátěr, barva matná bílá</v>
      </c>
      <c r="BB347" s="140"/>
      <c r="BC347" s="140"/>
      <c r="BD347" s="140"/>
      <c r="BE347" s="140"/>
      <c r="BF347" s="140"/>
      <c r="BG347" s="140"/>
      <c r="BH347" s="140"/>
    </row>
    <row r="348" spans="1:60" outlineLevel="1" x14ac:dyDescent="0.2">
      <c r="A348" s="141">
        <v>121</v>
      </c>
      <c r="B348" s="141" t="s">
        <v>519</v>
      </c>
      <c r="C348" s="179" t="s">
        <v>520</v>
      </c>
      <c r="D348" s="148" t="s">
        <v>269</v>
      </c>
      <c r="E348" s="154">
        <v>1</v>
      </c>
      <c r="F348" s="158"/>
      <c r="G348" s="159">
        <f>ROUND(E348*F348,2)</f>
        <v>0</v>
      </c>
      <c r="H348" s="158"/>
      <c r="I348" s="159">
        <f>ROUND(E348*H348,2)</f>
        <v>0</v>
      </c>
      <c r="J348" s="158"/>
      <c r="K348" s="159">
        <f>ROUND(E348*J348,2)</f>
        <v>0</v>
      </c>
      <c r="L348" s="159">
        <v>21</v>
      </c>
      <c r="M348" s="159">
        <f>G348*(1+L348/100)</f>
        <v>0</v>
      </c>
      <c r="N348" s="148">
        <v>0</v>
      </c>
      <c r="O348" s="148">
        <f>ROUND(E348*N348,5)</f>
        <v>0</v>
      </c>
      <c r="P348" s="148">
        <v>0</v>
      </c>
      <c r="Q348" s="148">
        <f>ROUND(E348*P348,5)</f>
        <v>0</v>
      </c>
      <c r="R348" s="148"/>
      <c r="S348" s="148"/>
      <c r="T348" s="149">
        <v>0</v>
      </c>
      <c r="U348" s="148">
        <f>ROUND(E348*T348,2)</f>
        <v>0</v>
      </c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 t="s">
        <v>160</v>
      </c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  <c r="AV348" s="140"/>
      <c r="AW348" s="140"/>
      <c r="AX348" s="140"/>
      <c r="AY348" s="140"/>
      <c r="AZ348" s="140"/>
      <c r="BA348" s="140"/>
      <c r="BB348" s="140"/>
      <c r="BC348" s="140"/>
      <c r="BD348" s="140"/>
      <c r="BE348" s="140"/>
      <c r="BF348" s="140"/>
      <c r="BG348" s="140"/>
      <c r="BH348" s="140"/>
    </row>
    <row r="349" spans="1:60" outlineLevel="1" x14ac:dyDescent="0.2">
      <c r="A349" s="141"/>
      <c r="B349" s="141"/>
      <c r="C349" s="241" t="s">
        <v>521</v>
      </c>
      <c r="D349" s="242"/>
      <c r="E349" s="243"/>
      <c r="F349" s="244"/>
      <c r="G349" s="245"/>
      <c r="H349" s="159"/>
      <c r="I349" s="159"/>
      <c r="J349" s="159"/>
      <c r="K349" s="159"/>
      <c r="L349" s="159"/>
      <c r="M349" s="159"/>
      <c r="N349" s="148"/>
      <c r="O349" s="148"/>
      <c r="P349" s="148"/>
      <c r="Q349" s="148"/>
      <c r="R349" s="148"/>
      <c r="S349" s="148"/>
      <c r="T349" s="149"/>
      <c r="U349" s="148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 t="s">
        <v>166</v>
      </c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  <c r="AV349" s="140"/>
      <c r="AW349" s="140"/>
      <c r="AX349" s="140"/>
      <c r="AY349" s="140"/>
      <c r="AZ349" s="140"/>
      <c r="BA349" s="143" t="str">
        <f>C349</f>
        <v>Z05</v>
      </c>
      <c r="BB349" s="140"/>
      <c r="BC349" s="140"/>
      <c r="BD349" s="140"/>
      <c r="BE349" s="140"/>
      <c r="BF349" s="140"/>
      <c r="BG349" s="140"/>
      <c r="BH349" s="140"/>
    </row>
    <row r="350" spans="1:60" outlineLevel="1" x14ac:dyDescent="0.2">
      <c r="A350" s="141"/>
      <c r="B350" s="141"/>
      <c r="C350" s="241" t="s">
        <v>522</v>
      </c>
      <c r="D350" s="242"/>
      <c r="E350" s="243"/>
      <c r="F350" s="244"/>
      <c r="G350" s="245"/>
      <c r="H350" s="159"/>
      <c r="I350" s="159"/>
      <c r="J350" s="159"/>
      <c r="K350" s="159"/>
      <c r="L350" s="159"/>
      <c r="M350" s="159"/>
      <c r="N350" s="148"/>
      <c r="O350" s="148"/>
      <c r="P350" s="148"/>
      <c r="Q350" s="148"/>
      <c r="R350" s="148"/>
      <c r="S350" s="148"/>
      <c r="T350" s="149"/>
      <c r="U350" s="148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 t="s">
        <v>166</v>
      </c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  <c r="AV350" s="140"/>
      <c r="AW350" s="140"/>
      <c r="AX350" s="140"/>
      <c r="AY350" s="140"/>
      <c r="AZ350" s="140"/>
      <c r="BA350" s="143" t="str">
        <f>C350</f>
        <v>schodišťové zábradlí z ocelových jeklů 40x40x3</v>
      </c>
      <c r="BB350" s="140"/>
      <c r="BC350" s="140"/>
      <c r="BD350" s="140"/>
      <c r="BE350" s="140"/>
      <c r="BF350" s="140"/>
      <c r="BG350" s="140"/>
      <c r="BH350" s="140"/>
    </row>
    <row r="351" spans="1:60" outlineLevel="1" x14ac:dyDescent="0.2">
      <c r="A351" s="141"/>
      <c r="B351" s="141"/>
      <c r="C351" s="241" t="s">
        <v>523</v>
      </c>
      <c r="D351" s="242"/>
      <c r="E351" s="243"/>
      <c r="F351" s="244"/>
      <c r="G351" s="245"/>
      <c r="H351" s="159"/>
      <c r="I351" s="159"/>
      <c r="J351" s="159"/>
      <c r="K351" s="159"/>
      <c r="L351" s="159"/>
      <c r="M351" s="159"/>
      <c r="N351" s="148"/>
      <c r="O351" s="148"/>
      <c r="P351" s="148"/>
      <c r="Q351" s="148"/>
      <c r="R351" s="148"/>
      <c r="S351" s="148"/>
      <c r="T351" s="149"/>
      <c r="U351" s="148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 t="s">
        <v>166</v>
      </c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  <c r="AV351" s="140"/>
      <c r="AW351" s="140"/>
      <c r="AX351" s="140"/>
      <c r="AY351" s="140"/>
      <c r="AZ351" s="140"/>
      <c r="BA351" s="143" t="str">
        <f>C351</f>
        <v>povrchová úprava lakováním, barva světle šedá</v>
      </c>
      <c r="BB351" s="140"/>
      <c r="BC351" s="140"/>
      <c r="BD351" s="140"/>
      <c r="BE351" s="140"/>
      <c r="BF351" s="140"/>
      <c r="BG351" s="140"/>
      <c r="BH351" s="140"/>
    </row>
    <row r="352" spans="1:60" outlineLevel="1" x14ac:dyDescent="0.2">
      <c r="A352" s="141"/>
      <c r="B352" s="141"/>
      <c r="C352" s="241" t="s">
        <v>524</v>
      </c>
      <c r="D352" s="242"/>
      <c r="E352" s="243"/>
      <c r="F352" s="244"/>
      <c r="G352" s="245"/>
      <c r="H352" s="159"/>
      <c r="I352" s="159"/>
      <c r="J352" s="159"/>
      <c r="K352" s="159"/>
      <c r="L352" s="159"/>
      <c r="M352" s="159"/>
      <c r="N352" s="148"/>
      <c r="O352" s="148"/>
      <c r="P352" s="148"/>
      <c r="Q352" s="148"/>
      <c r="R352" s="148"/>
      <c r="S352" s="148"/>
      <c r="T352" s="149"/>
      <c r="U352" s="148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 t="s">
        <v>166</v>
      </c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  <c r="AV352" s="140"/>
      <c r="AW352" s="140"/>
      <c r="AX352" s="140"/>
      <c r="AY352" s="140"/>
      <c r="AZ352" s="140"/>
      <c r="BA352" s="143" t="str">
        <f>C352</f>
        <v>jekly celkem 5,75 m, 19 kg</v>
      </c>
      <c r="BB352" s="140"/>
      <c r="BC352" s="140"/>
      <c r="BD352" s="140"/>
      <c r="BE352" s="140"/>
      <c r="BF352" s="140"/>
      <c r="BG352" s="140"/>
      <c r="BH352" s="140"/>
    </row>
    <row r="353" spans="1:60" outlineLevel="1" x14ac:dyDescent="0.2">
      <c r="A353" s="141">
        <v>122</v>
      </c>
      <c r="B353" s="141" t="s">
        <v>525</v>
      </c>
      <c r="C353" s="179" t="s">
        <v>526</v>
      </c>
      <c r="D353" s="148" t="s">
        <v>269</v>
      </c>
      <c r="E353" s="154">
        <v>2</v>
      </c>
      <c r="F353" s="158"/>
      <c r="G353" s="159">
        <f>ROUND(E353*F353,2)</f>
        <v>0</v>
      </c>
      <c r="H353" s="158"/>
      <c r="I353" s="159">
        <f>ROUND(E353*H353,2)</f>
        <v>0</v>
      </c>
      <c r="J353" s="158"/>
      <c r="K353" s="159">
        <f>ROUND(E353*J353,2)</f>
        <v>0</v>
      </c>
      <c r="L353" s="159">
        <v>21</v>
      </c>
      <c r="M353" s="159">
        <f>G353*(1+L353/100)</f>
        <v>0</v>
      </c>
      <c r="N353" s="148">
        <v>0</v>
      </c>
      <c r="O353" s="148">
        <f>ROUND(E353*N353,5)</f>
        <v>0</v>
      </c>
      <c r="P353" s="148">
        <v>0</v>
      </c>
      <c r="Q353" s="148">
        <f>ROUND(E353*P353,5)</f>
        <v>0</v>
      </c>
      <c r="R353" s="148"/>
      <c r="S353" s="148"/>
      <c r="T353" s="149">
        <v>0</v>
      </c>
      <c r="U353" s="148">
        <f>ROUND(E353*T353,2)</f>
        <v>0</v>
      </c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 t="s">
        <v>160</v>
      </c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  <c r="AV353" s="140"/>
      <c r="AW353" s="140"/>
      <c r="AX353" s="140"/>
      <c r="AY353" s="140"/>
      <c r="AZ353" s="140"/>
      <c r="BA353" s="140"/>
      <c r="BB353" s="140"/>
      <c r="BC353" s="140"/>
      <c r="BD353" s="140"/>
      <c r="BE353" s="140"/>
      <c r="BF353" s="140"/>
      <c r="BG353" s="140"/>
      <c r="BH353" s="140"/>
    </row>
    <row r="354" spans="1:60" outlineLevel="1" x14ac:dyDescent="0.2">
      <c r="A354" s="141">
        <v>123</v>
      </c>
      <c r="B354" s="141" t="s">
        <v>527</v>
      </c>
      <c r="C354" s="179" t="s">
        <v>528</v>
      </c>
      <c r="D354" s="148" t="s">
        <v>510</v>
      </c>
      <c r="E354" s="154">
        <v>1</v>
      </c>
      <c r="F354" s="158"/>
      <c r="G354" s="159">
        <f>ROUND(E354*F354,2)</f>
        <v>0</v>
      </c>
      <c r="H354" s="158"/>
      <c r="I354" s="159">
        <f>ROUND(E354*H354,2)</f>
        <v>0</v>
      </c>
      <c r="J354" s="158"/>
      <c r="K354" s="159">
        <f>ROUND(E354*J354,2)</f>
        <v>0</v>
      </c>
      <c r="L354" s="159">
        <v>21</v>
      </c>
      <c r="M354" s="159">
        <f>G354*(1+L354/100)</f>
        <v>0</v>
      </c>
      <c r="N354" s="148">
        <v>0</v>
      </c>
      <c r="O354" s="148">
        <f>ROUND(E354*N354,5)</f>
        <v>0</v>
      </c>
      <c r="P354" s="148">
        <v>0</v>
      </c>
      <c r="Q354" s="148">
        <f>ROUND(E354*P354,5)</f>
        <v>0</v>
      </c>
      <c r="R354" s="148"/>
      <c r="S354" s="148"/>
      <c r="T354" s="149">
        <v>0</v>
      </c>
      <c r="U354" s="148">
        <f>ROUND(E354*T354,2)</f>
        <v>0</v>
      </c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 t="s">
        <v>160</v>
      </c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  <c r="AV354" s="140"/>
      <c r="AW354" s="140"/>
      <c r="AX354" s="140"/>
      <c r="AY354" s="140"/>
      <c r="AZ354" s="140"/>
      <c r="BA354" s="140"/>
      <c r="BB354" s="140"/>
      <c r="BC354" s="140"/>
      <c r="BD354" s="140"/>
      <c r="BE354" s="140"/>
      <c r="BF354" s="140"/>
      <c r="BG354" s="140"/>
      <c r="BH354" s="140"/>
    </row>
    <row r="355" spans="1:60" outlineLevel="1" x14ac:dyDescent="0.2">
      <c r="A355" s="141"/>
      <c r="B355" s="141"/>
      <c r="C355" s="241" t="s">
        <v>511</v>
      </c>
      <c r="D355" s="242"/>
      <c r="E355" s="243"/>
      <c r="F355" s="244"/>
      <c r="G355" s="245"/>
      <c r="H355" s="159"/>
      <c r="I355" s="159"/>
      <c r="J355" s="159"/>
      <c r="K355" s="159"/>
      <c r="L355" s="159"/>
      <c r="M355" s="159"/>
      <c r="N355" s="148"/>
      <c r="O355" s="148"/>
      <c r="P355" s="148"/>
      <c r="Q355" s="148"/>
      <c r="R355" s="148"/>
      <c r="S355" s="148"/>
      <c r="T355" s="149"/>
      <c r="U355" s="148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 t="s">
        <v>166</v>
      </c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  <c r="AV355" s="140"/>
      <c r="AW355" s="140"/>
      <c r="AX355" s="140"/>
      <c r="AY355" s="140"/>
      <c r="AZ355" s="140"/>
      <c r="BA355" s="143" t="str">
        <f>C355</f>
        <v>Zvonky, cedule, mřížky, čidla, svítidla ...</v>
      </c>
      <c r="BB355" s="140"/>
      <c r="BC355" s="140"/>
      <c r="BD355" s="140"/>
      <c r="BE355" s="140"/>
      <c r="BF355" s="140"/>
      <c r="BG355" s="140"/>
      <c r="BH355" s="140"/>
    </row>
    <row r="356" spans="1:60" outlineLevel="1" x14ac:dyDescent="0.2">
      <c r="A356" s="141">
        <v>124</v>
      </c>
      <c r="B356" s="141" t="s">
        <v>529</v>
      </c>
      <c r="C356" s="179" t="s">
        <v>530</v>
      </c>
      <c r="D356" s="148" t="s">
        <v>181</v>
      </c>
      <c r="E356" s="154">
        <v>0.24618999999999999</v>
      </c>
      <c r="F356" s="158"/>
      <c r="G356" s="159">
        <f>ROUND(E356*F356,2)</f>
        <v>0</v>
      </c>
      <c r="H356" s="158"/>
      <c r="I356" s="159">
        <f>ROUND(E356*H356,2)</f>
        <v>0</v>
      </c>
      <c r="J356" s="158"/>
      <c r="K356" s="159">
        <f>ROUND(E356*J356,2)</f>
        <v>0</v>
      </c>
      <c r="L356" s="159">
        <v>21</v>
      </c>
      <c r="M356" s="159">
        <f>G356*(1+L356/100)</f>
        <v>0</v>
      </c>
      <c r="N356" s="148">
        <v>0</v>
      </c>
      <c r="O356" s="148">
        <f>ROUND(E356*N356,5)</f>
        <v>0</v>
      </c>
      <c r="P356" s="148">
        <v>0</v>
      </c>
      <c r="Q356" s="148">
        <f>ROUND(E356*P356,5)</f>
        <v>0</v>
      </c>
      <c r="R356" s="148"/>
      <c r="S356" s="148"/>
      <c r="T356" s="149">
        <v>3.327</v>
      </c>
      <c r="U356" s="148">
        <f>ROUND(E356*T356,2)</f>
        <v>0.82</v>
      </c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 t="s">
        <v>160</v>
      </c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  <c r="AV356" s="140"/>
      <c r="AW356" s="140"/>
      <c r="AX356" s="140"/>
      <c r="AY356" s="140"/>
      <c r="AZ356" s="140"/>
      <c r="BA356" s="140"/>
      <c r="BB356" s="140"/>
      <c r="BC356" s="140"/>
      <c r="BD356" s="140"/>
      <c r="BE356" s="140"/>
      <c r="BF356" s="140"/>
      <c r="BG356" s="140"/>
      <c r="BH356" s="140"/>
    </row>
    <row r="357" spans="1:60" outlineLevel="1" x14ac:dyDescent="0.2">
      <c r="A357" s="141"/>
      <c r="B357" s="141"/>
      <c r="C357" s="180" t="s">
        <v>531</v>
      </c>
      <c r="D357" s="150"/>
      <c r="E357" s="155">
        <v>0.24618999999999999</v>
      </c>
      <c r="F357" s="159"/>
      <c r="G357" s="159"/>
      <c r="H357" s="159"/>
      <c r="I357" s="159"/>
      <c r="J357" s="159"/>
      <c r="K357" s="159"/>
      <c r="L357" s="159"/>
      <c r="M357" s="159"/>
      <c r="N357" s="148"/>
      <c r="O357" s="148"/>
      <c r="P357" s="148"/>
      <c r="Q357" s="148"/>
      <c r="R357" s="148"/>
      <c r="S357" s="148"/>
      <c r="T357" s="149"/>
      <c r="U357" s="148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 t="s">
        <v>157</v>
      </c>
      <c r="AF357" s="140">
        <v>0</v>
      </c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  <c r="AV357" s="140"/>
      <c r="AW357" s="140"/>
      <c r="AX357" s="140"/>
      <c r="AY357" s="140"/>
      <c r="AZ357" s="140"/>
      <c r="BA357" s="140"/>
      <c r="BB357" s="140"/>
      <c r="BC357" s="140"/>
      <c r="BD357" s="140"/>
      <c r="BE357" s="140"/>
      <c r="BF357" s="140"/>
      <c r="BG357" s="140"/>
      <c r="BH357" s="140"/>
    </row>
    <row r="358" spans="1:60" x14ac:dyDescent="0.2">
      <c r="A358" s="142" t="s">
        <v>144</v>
      </c>
      <c r="B358" s="142" t="s">
        <v>107</v>
      </c>
      <c r="C358" s="181" t="s">
        <v>108</v>
      </c>
      <c r="D358" s="151"/>
      <c r="E358" s="156"/>
      <c r="F358" s="160"/>
      <c r="G358" s="160">
        <f>SUMIF(AE359:AE364,"&lt;&gt;NOR",G359:G364)</f>
        <v>0</v>
      </c>
      <c r="H358" s="160"/>
      <c r="I358" s="160">
        <f>SUM(I359:I364)</f>
        <v>0</v>
      </c>
      <c r="J358" s="160"/>
      <c r="K358" s="160">
        <f>SUM(K359:K364)</f>
        <v>0</v>
      </c>
      <c r="L358" s="160"/>
      <c r="M358" s="160">
        <f>SUM(M359:M364)</f>
        <v>0</v>
      </c>
      <c r="N358" s="151"/>
      <c r="O358" s="151">
        <f>SUM(O359:O364)</f>
        <v>0.12959999999999999</v>
      </c>
      <c r="P358" s="151"/>
      <c r="Q358" s="151">
        <f>SUM(Q359:Q364)</f>
        <v>0.51</v>
      </c>
      <c r="R358" s="151"/>
      <c r="S358" s="151"/>
      <c r="T358" s="152"/>
      <c r="U358" s="151">
        <f>SUM(U359:U364)</f>
        <v>13.73</v>
      </c>
      <c r="AE358" t="s">
        <v>145</v>
      </c>
    </row>
    <row r="359" spans="1:60" outlineLevel="1" x14ac:dyDescent="0.2">
      <c r="A359" s="141">
        <v>125</v>
      </c>
      <c r="B359" s="141" t="s">
        <v>532</v>
      </c>
      <c r="C359" s="179" t="s">
        <v>533</v>
      </c>
      <c r="D359" s="148" t="s">
        <v>152</v>
      </c>
      <c r="E359" s="154">
        <v>7.5</v>
      </c>
      <c r="F359" s="158"/>
      <c r="G359" s="159">
        <f>ROUND(E359*F359,2)</f>
        <v>0</v>
      </c>
      <c r="H359" s="158"/>
      <c r="I359" s="159">
        <f>ROUND(E359*H359,2)</f>
        <v>0</v>
      </c>
      <c r="J359" s="158"/>
      <c r="K359" s="159">
        <f>ROUND(E359*J359,2)</f>
        <v>0</v>
      </c>
      <c r="L359" s="159">
        <v>21</v>
      </c>
      <c r="M359" s="159">
        <f>G359*(1+L359/100)</f>
        <v>0</v>
      </c>
      <c r="N359" s="148">
        <v>1.728E-2</v>
      </c>
      <c r="O359" s="148">
        <f>ROUND(E359*N359,5)</f>
        <v>0.12959999999999999</v>
      </c>
      <c r="P359" s="148">
        <v>0</v>
      </c>
      <c r="Q359" s="148">
        <f>ROUND(E359*P359,5)</f>
        <v>0</v>
      </c>
      <c r="R359" s="148"/>
      <c r="S359" s="148"/>
      <c r="T359" s="149">
        <v>1.1618599999999999</v>
      </c>
      <c r="U359" s="148">
        <f>ROUND(E359*T359,2)</f>
        <v>8.7100000000000009</v>
      </c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 t="s">
        <v>149</v>
      </c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  <c r="AV359" s="140"/>
      <c r="AW359" s="140"/>
      <c r="AX359" s="140"/>
      <c r="AY359" s="140"/>
      <c r="AZ359" s="140"/>
      <c r="BA359" s="140"/>
      <c r="BB359" s="140"/>
      <c r="BC359" s="140"/>
      <c r="BD359" s="140"/>
      <c r="BE359" s="140"/>
      <c r="BF359" s="140"/>
      <c r="BG359" s="140"/>
      <c r="BH359" s="140"/>
    </row>
    <row r="360" spans="1:60" outlineLevel="1" x14ac:dyDescent="0.2">
      <c r="A360" s="141"/>
      <c r="B360" s="141"/>
      <c r="C360" s="241" t="s">
        <v>534</v>
      </c>
      <c r="D360" s="242"/>
      <c r="E360" s="243"/>
      <c r="F360" s="244"/>
      <c r="G360" s="245"/>
      <c r="H360" s="159"/>
      <c r="I360" s="159"/>
      <c r="J360" s="159"/>
      <c r="K360" s="159"/>
      <c r="L360" s="159"/>
      <c r="M360" s="159"/>
      <c r="N360" s="148"/>
      <c r="O360" s="148"/>
      <c r="P360" s="148"/>
      <c r="Q360" s="148"/>
      <c r="R360" s="148"/>
      <c r="S360" s="148"/>
      <c r="T360" s="149"/>
      <c r="U360" s="148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 t="s">
        <v>166</v>
      </c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  <c r="AV360" s="140"/>
      <c r="AW360" s="140"/>
      <c r="AX360" s="140"/>
      <c r="AY360" s="140"/>
      <c r="AZ360" s="140"/>
      <c r="BA360" s="143" t="str">
        <f>C360</f>
        <v>Nový obklad za umyvadly</v>
      </c>
      <c r="BB360" s="140"/>
      <c r="BC360" s="140"/>
      <c r="BD360" s="140"/>
      <c r="BE360" s="140"/>
      <c r="BF360" s="140"/>
      <c r="BG360" s="140"/>
      <c r="BH360" s="140"/>
    </row>
    <row r="361" spans="1:60" outlineLevel="1" x14ac:dyDescent="0.2">
      <c r="A361" s="141"/>
      <c r="B361" s="141"/>
      <c r="C361" s="180" t="s">
        <v>535</v>
      </c>
      <c r="D361" s="150"/>
      <c r="E361" s="155">
        <v>7.5</v>
      </c>
      <c r="F361" s="159"/>
      <c r="G361" s="159"/>
      <c r="H361" s="159"/>
      <c r="I361" s="159"/>
      <c r="J361" s="159"/>
      <c r="K361" s="159"/>
      <c r="L361" s="159"/>
      <c r="M361" s="159"/>
      <c r="N361" s="148"/>
      <c r="O361" s="148"/>
      <c r="P361" s="148"/>
      <c r="Q361" s="148"/>
      <c r="R361" s="148"/>
      <c r="S361" s="148"/>
      <c r="T361" s="149"/>
      <c r="U361" s="148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 t="s">
        <v>157</v>
      </c>
      <c r="AF361" s="140">
        <v>0</v>
      </c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  <c r="AV361" s="140"/>
      <c r="AW361" s="140"/>
      <c r="AX361" s="140"/>
      <c r="AY361" s="140"/>
      <c r="AZ361" s="140"/>
      <c r="BA361" s="140"/>
      <c r="BB361" s="140"/>
      <c r="BC361" s="140"/>
      <c r="BD361" s="140"/>
      <c r="BE361" s="140"/>
      <c r="BF361" s="140"/>
      <c r="BG361" s="140"/>
      <c r="BH361" s="140"/>
    </row>
    <row r="362" spans="1:60" outlineLevel="1" x14ac:dyDescent="0.2">
      <c r="A362" s="141">
        <v>126</v>
      </c>
      <c r="B362" s="141" t="s">
        <v>536</v>
      </c>
      <c r="C362" s="179" t="s">
        <v>537</v>
      </c>
      <c r="D362" s="148" t="s">
        <v>152</v>
      </c>
      <c r="E362" s="154">
        <v>7.5</v>
      </c>
      <c r="F362" s="158"/>
      <c r="G362" s="159">
        <f>ROUND(E362*F362,2)</f>
        <v>0</v>
      </c>
      <c r="H362" s="158"/>
      <c r="I362" s="159">
        <f>ROUND(E362*H362,2)</f>
        <v>0</v>
      </c>
      <c r="J362" s="158"/>
      <c r="K362" s="159">
        <f>ROUND(E362*J362,2)</f>
        <v>0</v>
      </c>
      <c r="L362" s="159">
        <v>21</v>
      </c>
      <c r="M362" s="159">
        <f>G362*(1+L362/100)</f>
        <v>0</v>
      </c>
      <c r="N362" s="148">
        <v>0</v>
      </c>
      <c r="O362" s="148">
        <f>ROUND(E362*N362,5)</f>
        <v>0</v>
      </c>
      <c r="P362" s="148">
        <v>6.8000000000000005E-2</v>
      </c>
      <c r="Q362" s="148">
        <f>ROUND(E362*P362,5)</f>
        <v>0.51</v>
      </c>
      <c r="R362" s="148"/>
      <c r="S362" s="148"/>
      <c r="T362" s="149">
        <v>0.66937999999999998</v>
      </c>
      <c r="U362" s="148">
        <f>ROUND(E362*T362,2)</f>
        <v>5.0199999999999996</v>
      </c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 t="s">
        <v>149</v>
      </c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  <c r="AV362" s="140"/>
      <c r="AW362" s="140"/>
      <c r="AX362" s="140"/>
      <c r="AY362" s="140"/>
      <c r="AZ362" s="140"/>
      <c r="BA362" s="140"/>
      <c r="BB362" s="140"/>
      <c r="BC362" s="140"/>
      <c r="BD362" s="140"/>
      <c r="BE362" s="140"/>
      <c r="BF362" s="140"/>
      <c r="BG362" s="140"/>
      <c r="BH362" s="140"/>
    </row>
    <row r="363" spans="1:60" outlineLevel="1" x14ac:dyDescent="0.2">
      <c r="A363" s="141"/>
      <c r="B363" s="141"/>
      <c r="C363" s="241" t="s">
        <v>538</v>
      </c>
      <c r="D363" s="242"/>
      <c r="E363" s="243"/>
      <c r="F363" s="244"/>
      <c r="G363" s="245"/>
      <c r="H363" s="159"/>
      <c r="I363" s="159"/>
      <c r="J363" s="159"/>
      <c r="K363" s="159"/>
      <c r="L363" s="159"/>
      <c r="M363" s="159"/>
      <c r="N363" s="148"/>
      <c r="O363" s="148"/>
      <c r="P363" s="148"/>
      <c r="Q363" s="148"/>
      <c r="R363" s="148"/>
      <c r="S363" s="148"/>
      <c r="T363" s="149"/>
      <c r="U363" s="148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 t="s">
        <v>166</v>
      </c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  <c r="AV363" s="140"/>
      <c r="AW363" s="140"/>
      <c r="AX363" s="140"/>
      <c r="AY363" s="140"/>
      <c r="AZ363" s="140"/>
      <c r="BA363" s="143" t="str">
        <f>C363</f>
        <v>Stávající obklad za umyvadly</v>
      </c>
      <c r="BB363" s="140"/>
      <c r="BC363" s="140"/>
      <c r="BD363" s="140"/>
      <c r="BE363" s="140"/>
      <c r="BF363" s="140"/>
      <c r="BG363" s="140"/>
      <c r="BH363" s="140"/>
    </row>
    <row r="364" spans="1:60" outlineLevel="1" x14ac:dyDescent="0.2">
      <c r="A364" s="141"/>
      <c r="B364" s="141"/>
      <c r="C364" s="180" t="s">
        <v>535</v>
      </c>
      <c r="D364" s="150"/>
      <c r="E364" s="155">
        <v>7.5</v>
      </c>
      <c r="F364" s="159"/>
      <c r="G364" s="159"/>
      <c r="H364" s="159"/>
      <c r="I364" s="159"/>
      <c r="J364" s="159"/>
      <c r="K364" s="159"/>
      <c r="L364" s="159"/>
      <c r="M364" s="159"/>
      <c r="N364" s="148"/>
      <c r="O364" s="148"/>
      <c r="P364" s="148"/>
      <c r="Q364" s="148"/>
      <c r="R364" s="148"/>
      <c r="S364" s="148"/>
      <c r="T364" s="149"/>
      <c r="U364" s="148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 t="s">
        <v>157</v>
      </c>
      <c r="AF364" s="140">
        <v>0</v>
      </c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  <c r="AV364" s="140"/>
      <c r="AW364" s="140"/>
      <c r="AX364" s="140"/>
      <c r="AY364" s="140"/>
      <c r="AZ364" s="140"/>
      <c r="BA364" s="140"/>
      <c r="BB364" s="140"/>
      <c r="BC364" s="140"/>
      <c r="BD364" s="140"/>
      <c r="BE364" s="140"/>
      <c r="BF364" s="140"/>
      <c r="BG364" s="140"/>
      <c r="BH364" s="140"/>
    </row>
    <row r="365" spans="1:60" x14ac:dyDescent="0.2">
      <c r="A365" s="142" t="s">
        <v>144</v>
      </c>
      <c r="B365" s="142" t="s">
        <v>109</v>
      </c>
      <c r="C365" s="181" t="s">
        <v>110</v>
      </c>
      <c r="D365" s="151"/>
      <c r="E365" s="156"/>
      <c r="F365" s="160"/>
      <c r="G365" s="160">
        <f>SUMIF(AE366:AE372,"&lt;&gt;NOR",G366:G372)</f>
        <v>0</v>
      </c>
      <c r="H365" s="160"/>
      <c r="I365" s="160">
        <f>SUM(I366:I372)</f>
        <v>0</v>
      </c>
      <c r="J365" s="160"/>
      <c r="K365" s="160">
        <f>SUM(K366:K372)</f>
        <v>0</v>
      </c>
      <c r="L365" s="160"/>
      <c r="M365" s="160">
        <f>SUM(M366:M372)</f>
        <v>0</v>
      </c>
      <c r="N365" s="151"/>
      <c r="O365" s="151">
        <f>SUM(O366:O372)</f>
        <v>2.7353100000000001</v>
      </c>
      <c r="P365" s="151"/>
      <c r="Q365" s="151">
        <f>SUM(Q366:Q372)</f>
        <v>0</v>
      </c>
      <c r="R365" s="151"/>
      <c r="S365" s="151"/>
      <c r="T365" s="152"/>
      <c r="U365" s="151">
        <f>SUM(U366:U372)</f>
        <v>288.20999999999998</v>
      </c>
      <c r="AE365" t="s">
        <v>145</v>
      </c>
    </row>
    <row r="366" spans="1:60" outlineLevel="1" x14ac:dyDescent="0.2">
      <c r="A366" s="141">
        <v>127</v>
      </c>
      <c r="B366" s="141" t="s">
        <v>539</v>
      </c>
      <c r="C366" s="179" t="s">
        <v>540</v>
      </c>
      <c r="D366" s="148" t="s">
        <v>152</v>
      </c>
      <c r="E366" s="154">
        <v>80.238</v>
      </c>
      <c r="F366" s="158"/>
      <c r="G366" s="159">
        <f>ROUND(E366*F366,2)</f>
        <v>0</v>
      </c>
      <c r="H366" s="158"/>
      <c r="I366" s="159">
        <f>ROUND(E366*H366,2)</f>
        <v>0</v>
      </c>
      <c r="J366" s="158"/>
      <c r="K366" s="159">
        <f>ROUND(E366*J366,2)</f>
        <v>0</v>
      </c>
      <c r="L366" s="159">
        <v>21</v>
      </c>
      <c r="M366" s="159">
        <f>G366*(1+L366/100)</f>
        <v>0</v>
      </c>
      <c r="N366" s="148">
        <v>1.09E-3</v>
      </c>
      <c r="O366" s="148">
        <f>ROUND(E366*N366,5)</f>
        <v>8.7459999999999996E-2</v>
      </c>
      <c r="P366" s="148">
        <v>0</v>
      </c>
      <c r="Q366" s="148">
        <f>ROUND(E366*P366,5)</f>
        <v>0</v>
      </c>
      <c r="R366" s="148"/>
      <c r="S366" s="148"/>
      <c r="T366" s="149">
        <v>3.5350000000000001</v>
      </c>
      <c r="U366" s="148">
        <f>ROUND(E366*T366,2)</f>
        <v>283.64</v>
      </c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 t="s">
        <v>160</v>
      </c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  <c r="AV366" s="140"/>
      <c r="AW366" s="140"/>
      <c r="AX366" s="140"/>
      <c r="AY366" s="140"/>
      <c r="AZ366" s="140"/>
      <c r="BA366" s="140"/>
      <c r="BB366" s="140"/>
      <c r="BC366" s="140"/>
      <c r="BD366" s="140"/>
      <c r="BE366" s="140"/>
      <c r="BF366" s="140"/>
      <c r="BG366" s="140"/>
      <c r="BH366" s="140"/>
    </row>
    <row r="367" spans="1:60" outlineLevel="1" x14ac:dyDescent="0.2">
      <c r="A367" s="141"/>
      <c r="B367" s="141"/>
      <c r="C367" s="180" t="s">
        <v>541</v>
      </c>
      <c r="D367" s="150"/>
      <c r="E367" s="155">
        <v>75.238</v>
      </c>
      <c r="F367" s="159"/>
      <c r="G367" s="159"/>
      <c r="H367" s="159"/>
      <c r="I367" s="159"/>
      <c r="J367" s="159"/>
      <c r="K367" s="159"/>
      <c r="L367" s="159"/>
      <c r="M367" s="159"/>
      <c r="N367" s="148"/>
      <c r="O367" s="148"/>
      <c r="P367" s="148"/>
      <c r="Q367" s="148"/>
      <c r="R367" s="148"/>
      <c r="S367" s="148"/>
      <c r="T367" s="149"/>
      <c r="U367" s="148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 t="s">
        <v>157</v>
      </c>
      <c r="AF367" s="140">
        <v>0</v>
      </c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  <c r="AV367" s="140"/>
      <c r="AW367" s="140"/>
      <c r="AX367" s="140"/>
      <c r="AY367" s="140"/>
      <c r="AZ367" s="140"/>
      <c r="BA367" s="140"/>
      <c r="BB367" s="140"/>
      <c r="BC367" s="140"/>
      <c r="BD367" s="140"/>
      <c r="BE367" s="140"/>
      <c r="BF367" s="140"/>
      <c r="BG367" s="140"/>
      <c r="BH367" s="140"/>
    </row>
    <row r="368" spans="1:60" outlineLevel="1" x14ac:dyDescent="0.2">
      <c r="A368" s="141"/>
      <c r="B368" s="141"/>
      <c r="C368" s="180" t="s">
        <v>542</v>
      </c>
      <c r="D368" s="150"/>
      <c r="E368" s="155">
        <v>5</v>
      </c>
      <c r="F368" s="159"/>
      <c r="G368" s="159"/>
      <c r="H368" s="159"/>
      <c r="I368" s="159"/>
      <c r="J368" s="159"/>
      <c r="K368" s="159"/>
      <c r="L368" s="159"/>
      <c r="M368" s="159"/>
      <c r="N368" s="148"/>
      <c r="O368" s="148"/>
      <c r="P368" s="148"/>
      <c r="Q368" s="148"/>
      <c r="R368" s="148"/>
      <c r="S368" s="148"/>
      <c r="T368" s="149"/>
      <c r="U368" s="148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 t="s">
        <v>157</v>
      </c>
      <c r="AF368" s="140">
        <v>0</v>
      </c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  <c r="AV368" s="140"/>
      <c r="AW368" s="140"/>
      <c r="AX368" s="140"/>
      <c r="AY368" s="140"/>
      <c r="AZ368" s="140"/>
      <c r="BA368" s="140"/>
      <c r="BB368" s="140"/>
      <c r="BC368" s="140"/>
      <c r="BD368" s="140"/>
      <c r="BE368" s="140"/>
      <c r="BF368" s="140"/>
      <c r="BG368" s="140"/>
      <c r="BH368" s="140"/>
    </row>
    <row r="369" spans="1:60" outlineLevel="1" x14ac:dyDescent="0.2">
      <c r="A369" s="141">
        <v>128</v>
      </c>
      <c r="B369" s="141" t="s">
        <v>543</v>
      </c>
      <c r="C369" s="179" t="s">
        <v>544</v>
      </c>
      <c r="D369" s="148" t="s">
        <v>152</v>
      </c>
      <c r="E369" s="154">
        <v>88.261799999999994</v>
      </c>
      <c r="F369" s="158"/>
      <c r="G369" s="159">
        <f>ROUND(E369*F369,2)</f>
        <v>0</v>
      </c>
      <c r="H369" s="158"/>
      <c r="I369" s="159">
        <f>ROUND(E369*H369,2)</f>
        <v>0</v>
      </c>
      <c r="J369" s="158"/>
      <c r="K369" s="159">
        <f>ROUND(E369*J369,2)</f>
        <v>0</v>
      </c>
      <c r="L369" s="159">
        <v>21</v>
      </c>
      <c r="M369" s="159">
        <f>G369*(1+L369/100)</f>
        <v>0</v>
      </c>
      <c r="N369" s="148">
        <v>0.03</v>
      </c>
      <c r="O369" s="148">
        <f>ROUND(E369*N369,5)</f>
        <v>2.64785</v>
      </c>
      <c r="P369" s="148">
        <v>0</v>
      </c>
      <c r="Q369" s="148">
        <f>ROUND(E369*P369,5)</f>
        <v>0</v>
      </c>
      <c r="R369" s="148"/>
      <c r="S369" s="148"/>
      <c r="T369" s="149">
        <v>0</v>
      </c>
      <c r="U369" s="148">
        <f>ROUND(E369*T369,2)</f>
        <v>0</v>
      </c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 t="s">
        <v>160</v>
      </c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  <c r="AV369" s="140"/>
      <c r="AW369" s="140"/>
      <c r="AX369" s="140"/>
      <c r="AY369" s="140"/>
      <c r="AZ369" s="140"/>
      <c r="BA369" s="140"/>
      <c r="BB369" s="140"/>
      <c r="BC369" s="140"/>
      <c r="BD369" s="140"/>
      <c r="BE369" s="140"/>
      <c r="BF369" s="140"/>
      <c r="BG369" s="140"/>
      <c r="BH369" s="140"/>
    </row>
    <row r="370" spans="1:60" outlineLevel="1" x14ac:dyDescent="0.2">
      <c r="A370" s="141"/>
      <c r="B370" s="141"/>
      <c r="C370" s="241" t="s">
        <v>545</v>
      </c>
      <c r="D370" s="242"/>
      <c r="E370" s="243"/>
      <c r="F370" s="244"/>
      <c r="G370" s="245"/>
      <c r="H370" s="159"/>
      <c r="I370" s="159"/>
      <c r="J370" s="159"/>
      <c r="K370" s="159"/>
      <c r="L370" s="159"/>
      <c r="M370" s="159"/>
      <c r="N370" s="148"/>
      <c r="O370" s="148"/>
      <c r="P370" s="148"/>
      <c r="Q370" s="148"/>
      <c r="R370" s="148"/>
      <c r="S370" s="148"/>
      <c r="T370" s="149"/>
      <c r="U370" s="148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 t="s">
        <v>166</v>
      </c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  <c r="AV370" s="140"/>
      <c r="AW370" s="140"/>
      <c r="AX370" s="140"/>
      <c r="AY370" s="140"/>
      <c r="AZ370" s="140"/>
      <c r="BA370" s="143" t="str">
        <f>C370</f>
        <v>z přírodní štípané břidlice šedé a antracitové odstíny, pásky cca 400 x 100 mm, tl. cca 25 mm</v>
      </c>
      <c r="BB370" s="140"/>
      <c r="BC370" s="140"/>
      <c r="BD370" s="140"/>
      <c r="BE370" s="140"/>
      <c r="BF370" s="140"/>
      <c r="BG370" s="140"/>
      <c r="BH370" s="140"/>
    </row>
    <row r="371" spans="1:60" outlineLevel="1" x14ac:dyDescent="0.2">
      <c r="A371" s="141"/>
      <c r="B371" s="141"/>
      <c r="C371" s="180" t="s">
        <v>546</v>
      </c>
      <c r="D371" s="150"/>
      <c r="E371" s="155">
        <v>88.261799999999994</v>
      </c>
      <c r="F371" s="159"/>
      <c r="G371" s="159"/>
      <c r="H371" s="159"/>
      <c r="I371" s="159"/>
      <c r="J371" s="159"/>
      <c r="K371" s="159"/>
      <c r="L371" s="159"/>
      <c r="M371" s="159"/>
      <c r="N371" s="148"/>
      <c r="O371" s="148"/>
      <c r="P371" s="148"/>
      <c r="Q371" s="148"/>
      <c r="R371" s="148"/>
      <c r="S371" s="148"/>
      <c r="T371" s="149"/>
      <c r="U371" s="148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 t="s">
        <v>157</v>
      </c>
      <c r="AF371" s="140">
        <v>0</v>
      </c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  <c r="AV371" s="140"/>
      <c r="AW371" s="140"/>
      <c r="AX371" s="140"/>
      <c r="AY371" s="140"/>
      <c r="AZ371" s="140"/>
      <c r="BA371" s="140"/>
      <c r="BB371" s="140"/>
      <c r="BC371" s="140"/>
      <c r="BD371" s="140"/>
      <c r="BE371" s="140"/>
      <c r="BF371" s="140"/>
      <c r="BG371" s="140"/>
      <c r="BH371" s="140"/>
    </row>
    <row r="372" spans="1:60" outlineLevel="1" x14ac:dyDescent="0.2">
      <c r="A372" s="141">
        <v>129</v>
      </c>
      <c r="B372" s="141" t="s">
        <v>547</v>
      </c>
      <c r="C372" s="179" t="s">
        <v>548</v>
      </c>
      <c r="D372" s="148" t="s">
        <v>181</v>
      </c>
      <c r="E372" s="154">
        <v>2.7353100000000001</v>
      </c>
      <c r="F372" s="158"/>
      <c r="G372" s="159">
        <f>ROUND(E372*F372,2)</f>
        <v>0</v>
      </c>
      <c r="H372" s="158"/>
      <c r="I372" s="159">
        <f>ROUND(E372*H372,2)</f>
        <v>0</v>
      </c>
      <c r="J372" s="158"/>
      <c r="K372" s="159">
        <f>ROUND(E372*J372,2)</f>
        <v>0</v>
      </c>
      <c r="L372" s="159">
        <v>21</v>
      </c>
      <c r="M372" s="159">
        <f>G372*(1+L372/100)</f>
        <v>0</v>
      </c>
      <c r="N372" s="148">
        <v>0</v>
      </c>
      <c r="O372" s="148">
        <f>ROUND(E372*N372,5)</f>
        <v>0</v>
      </c>
      <c r="P372" s="148">
        <v>0</v>
      </c>
      <c r="Q372" s="148">
        <f>ROUND(E372*P372,5)</f>
        <v>0</v>
      </c>
      <c r="R372" s="148"/>
      <c r="S372" s="148"/>
      <c r="T372" s="149">
        <v>1.67</v>
      </c>
      <c r="U372" s="148">
        <f>ROUND(E372*T372,2)</f>
        <v>4.57</v>
      </c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 t="s">
        <v>160</v>
      </c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  <c r="AV372" s="140"/>
      <c r="AW372" s="140"/>
      <c r="AX372" s="140"/>
      <c r="AY372" s="140"/>
      <c r="AZ372" s="140"/>
      <c r="BA372" s="140"/>
      <c r="BB372" s="140"/>
      <c r="BC372" s="140"/>
      <c r="BD372" s="140"/>
      <c r="BE372" s="140"/>
      <c r="BF372" s="140"/>
      <c r="BG372" s="140"/>
      <c r="BH372" s="140"/>
    </row>
    <row r="373" spans="1:60" x14ac:dyDescent="0.2">
      <c r="A373" s="142" t="s">
        <v>144</v>
      </c>
      <c r="B373" s="142" t="s">
        <v>111</v>
      </c>
      <c r="C373" s="181" t="s">
        <v>112</v>
      </c>
      <c r="D373" s="151"/>
      <c r="E373" s="156"/>
      <c r="F373" s="160"/>
      <c r="G373" s="160">
        <f>SUMIF(AE374:AE379,"&lt;&gt;NOR",G374:G379)</f>
        <v>0</v>
      </c>
      <c r="H373" s="160"/>
      <c r="I373" s="160">
        <f>SUM(I374:I379)</f>
        <v>0</v>
      </c>
      <c r="J373" s="160"/>
      <c r="K373" s="160">
        <f>SUM(K374:K379)</f>
        <v>0</v>
      </c>
      <c r="L373" s="160"/>
      <c r="M373" s="160">
        <f>SUM(M374:M379)</f>
        <v>0</v>
      </c>
      <c r="N373" s="151"/>
      <c r="O373" s="151">
        <f>SUM(O374:O379)</f>
        <v>4.4600000000000004E-3</v>
      </c>
      <c r="P373" s="151"/>
      <c r="Q373" s="151">
        <f>SUM(Q374:Q379)</f>
        <v>0</v>
      </c>
      <c r="R373" s="151"/>
      <c r="S373" s="151"/>
      <c r="T373" s="152"/>
      <c r="U373" s="151">
        <f>SUM(U374:U379)</f>
        <v>30.32</v>
      </c>
      <c r="AE373" t="s">
        <v>145</v>
      </c>
    </row>
    <row r="374" spans="1:60" outlineLevel="1" x14ac:dyDescent="0.2">
      <c r="A374" s="141">
        <v>130</v>
      </c>
      <c r="B374" s="141" t="s">
        <v>549</v>
      </c>
      <c r="C374" s="179" t="s">
        <v>550</v>
      </c>
      <c r="D374" s="148" t="s">
        <v>152</v>
      </c>
      <c r="E374" s="154">
        <v>445.9</v>
      </c>
      <c r="F374" s="158"/>
      <c r="G374" s="159">
        <f>ROUND(E374*F374,2)</f>
        <v>0</v>
      </c>
      <c r="H374" s="158"/>
      <c r="I374" s="159">
        <f>ROUND(E374*H374,2)</f>
        <v>0</v>
      </c>
      <c r="J374" s="158"/>
      <c r="K374" s="159">
        <f>ROUND(E374*J374,2)</f>
        <v>0</v>
      </c>
      <c r="L374" s="159">
        <v>21</v>
      </c>
      <c r="M374" s="159">
        <f>G374*(1+L374/100)</f>
        <v>0</v>
      </c>
      <c r="N374" s="148">
        <v>1.0000000000000001E-5</v>
      </c>
      <c r="O374" s="148">
        <f>ROUND(E374*N374,5)</f>
        <v>4.4600000000000004E-3</v>
      </c>
      <c r="P374" s="148">
        <v>0</v>
      </c>
      <c r="Q374" s="148">
        <f>ROUND(E374*P374,5)</f>
        <v>0</v>
      </c>
      <c r="R374" s="148"/>
      <c r="S374" s="148"/>
      <c r="T374" s="149">
        <v>6.8000000000000005E-2</v>
      </c>
      <c r="U374" s="148">
        <f>ROUND(E374*T374,2)</f>
        <v>30.32</v>
      </c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 t="s">
        <v>160</v>
      </c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  <c r="AV374" s="140"/>
      <c r="AW374" s="140"/>
      <c r="AX374" s="140"/>
      <c r="AY374" s="140"/>
      <c r="AZ374" s="140"/>
      <c r="BA374" s="140"/>
      <c r="BB374" s="140"/>
      <c r="BC374" s="140"/>
      <c r="BD374" s="140"/>
      <c r="BE374" s="140"/>
      <c r="BF374" s="140"/>
      <c r="BG374" s="140"/>
      <c r="BH374" s="140"/>
    </row>
    <row r="375" spans="1:60" outlineLevel="1" x14ac:dyDescent="0.2">
      <c r="A375" s="141"/>
      <c r="B375" s="141"/>
      <c r="C375" s="180" t="s">
        <v>208</v>
      </c>
      <c r="D375" s="150"/>
      <c r="E375" s="155">
        <v>160.30000000000001</v>
      </c>
      <c r="F375" s="159"/>
      <c r="G375" s="159"/>
      <c r="H375" s="159"/>
      <c r="I375" s="159"/>
      <c r="J375" s="159"/>
      <c r="K375" s="159"/>
      <c r="L375" s="159"/>
      <c r="M375" s="159"/>
      <c r="N375" s="148"/>
      <c r="O375" s="148"/>
      <c r="P375" s="148"/>
      <c r="Q375" s="148"/>
      <c r="R375" s="148"/>
      <c r="S375" s="148"/>
      <c r="T375" s="149"/>
      <c r="U375" s="148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 t="s">
        <v>157</v>
      </c>
      <c r="AF375" s="140">
        <v>0</v>
      </c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  <c r="AV375" s="140"/>
      <c r="AW375" s="140"/>
      <c r="AX375" s="140"/>
      <c r="AY375" s="140"/>
      <c r="AZ375" s="140"/>
      <c r="BA375" s="140"/>
      <c r="BB375" s="140"/>
      <c r="BC375" s="140"/>
      <c r="BD375" s="140"/>
      <c r="BE375" s="140"/>
      <c r="BF375" s="140"/>
      <c r="BG375" s="140"/>
      <c r="BH375" s="140"/>
    </row>
    <row r="376" spans="1:60" outlineLevel="1" x14ac:dyDescent="0.2">
      <c r="A376" s="141"/>
      <c r="B376" s="141"/>
      <c r="C376" s="180" t="s">
        <v>209</v>
      </c>
      <c r="D376" s="150"/>
      <c r="E376" s="155">
        <v>170.6</v>
      </c>
      <c r="F376" s="159"/>
      <c r="G376" s="159"/>
      <c r="H376" s="159"/>
      <c r="I376" s="159"/>
      <c r="J376" s="159"/>
      <c r="K376" s="159"/>
      <c r="L376" s="159"/>
      <c r="M376" s="159"/>
      <c r="N376" s="148"/>
      <c r="O376" s="148"/>
      <c r="P376" s="148"/>
      <c r="Q376" s="148"/>
      <c r="R376" s="148"/>
      <c r="S376" s="148"/>
      <c r="T376" s="149"/>
      <c r="U376" s="148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 t="s">
        <v>157</v>
      </c>
      <c r="AF376" s="140">
        <v>0</v>
      </c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  <c r="AV376" s="140"/>
      <c r="AW376" s="140"/>
      <c r="AX376" s="140"/>
      <c r="AY376" s="140"/>
      <c r="AZ376" s="140"/>
      <c r="BA376" s="140"/>
      <c r="BB376" s="140"/>
      <c r="BC376" s="140"/>
      <c r="BD376" s="140"/>
      <c r="BE376" s="140"/>
      <c r="BF376" s="140"/>
      <c r="BG376" s="140"/>
      <c r="BH376" s="140"/>
    </row>
    <row r="377" spans="1:60" outlineLevel="1" x14ac:dyDescent="0.2">
      <c r="A377" s="141"/>
      <c r="B377" s="141"/>
      <c r="C377" s="180" t="s">
        <v>210</v>
      </c>
      <c r="D377" s="150"/>
      <c r="E377" s="155">
        <v>43</v>
      </c>
      <c r="F377" s="159"/>
      <c r="G377" s="159"/>
      <c r="H377" s="159"/>
      <c r="I377" s="159"/>
      <c r="J377" s="159"/>
      <c r="K377" s="159"/>
      <c r="L377" s="159"/>
      <c r="M377" s="159"/>
      <c r="N377" s="148"/>
      <c r="O377" s="148"/>
      <c r="P377" s="148"/>
      <c r="Q377" s="148"/>
      <c r="R377" s="148"/>
      <c r="S377" s="148"/>
      <c r="T377" s="149"/>
      <c r="U377" s="148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 t="s">
        <v>157</v>
      </c>
      <c r="AF377" s="140">
        <v>0</v>
      </c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  <c r="AV377" s="140"/>
      <c r="AW377" s="140"/>
      <c r="AX377" s="140"/>
      <c r="AY377" s="140"/>
      <c r="AZ377" s="140"/>
      <c r="BA377" s="140"/>
      <c r="BB377" s="140"/>
      <c r="BC377" s="140"/>
      <c r="BD377" s="140"/>
      <c r="BE377" s="140"/>
      <c r="BF377" s="140"/>
      <c r="BG377" s="140"/>
      <c r="BH377" s="140"/>
    </row>
    <row r="378" spans="1:60" outlineLevel="1" x14ac:dyDescent="0.2">
      <c r="A378" s="141"/>
      <c r="B378" s="141"/>
      <c r="C378" s="180" t="s">
        <v>211</v>
      </c>
      <c r="D378" s="150"/>
      <c r="E378" s="155">
        <v>35.200000000000003</v>
      </c>
      <c r="F378" s="159"/>
      <c r="G378" s="159"/>
      <c r="H378" s="159"/>
      <c r="I378" s="159"/>
      <c r="J378" s="159"/>
      <c r="K378" s="159"/>
      <c r="L378" s="159"/>
      <c r="M378" s="159"/>
      <c r="N378" s="148"/>
      <c r="O378" s="148"/>
      <c r="P378" s="148"/>
      <c r="Q378" s="148"/>
      <c r="R378" s="148"/>
      <c r="S378" s="148"/>
      <c r="T378" s="149"/>
      <c r="U378" s="148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 t="s">
        <v>157</v>
      </c>
      <c r="AF378" s="140">
        <v>0</v>
      </c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  <c r="AV378" s="140"/>
      <c r="AW378" s="140"/>
      <c r="AX378" s="140"/>
      <c r="AY378" s="140"/>
      <c r="AZ378" s="140"/>
      <c r="BA378" s="140"/>
      <c r="BB378" s="140"/>
      <c r="BC378" s="140"/>
      <c r="BD378" s="140"/>
      <c r="BE378" s="140"/>
      <c r="BF378" s="140"/>
      <c r="BG378" s="140"/>
      <c r="BH378" s="140"/>
    </row>
    <row r="379" spans="1:60" outlineLevel="1" x14ac:dyDescent="0.2">
      <c r="A379" s="141"/>
      <c r="B379" s="141"/>
      <c r="C379" s="180" t="s">
        <v>212</v>
      </c>
      <c r="D379" s="150"/>
      <c r="E379" s="155">
        <v>36.799999999999997</v>
      </c>
      <c r="F379" s="159"/>
      <c r="G379" s="159"/>
      <c r="H379" s="159"/>
      <c r="I379" s="159"/>
      <c r="J379" s="159"/>
      <c r="K379" s="159"/>
      <c r="L379" s="159"/>
      <c r="M379" s="159"/>
      <c r="N379" s="148"/>
      <c r="O379" s="148"/>
      <c r="P379" s="148"/>
      <c r="Q379" s="148"/>
      <c r="R379" s="148"/>
      <c r="S379" s="148"/>
      <c r="T379" s="149"/>
      <c r="U379" s="148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 t="s">
        <v>157</v>
      </c>
      <c r="AF379" s="140">
        <v>0</v>
      </c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  <c r="AV379" s="140"/>
      <c r="AW379" s="140"/>
      <c r="AX379" s="140"/>
      <c r="AY379" s="140"/>
      <c r="AZ379" s="140"/>
      <c r="BA379" s="140"/>
      <c r="BB379" s="140"/>
      <c r="BC379" s="140"/>
      <c r="BD379" s="140"/>
      <c r="BE379" s="140"/>
      <c r="BF379" s="140"/>
      <c r="BG379" s="140"/>
      <c r="BH379" s="140"/>
    </row>
    <row r="380" spans="1:60" x14ac:dyDescent="0.2">
      <c r="A380" s="142" t="s">
        <v>144</v>
      </c>
      <c r="B380" s="142" t="s">
        <v>113</v>
      </c>
      <c r="C380" s="181" t="s">
        <v>114</v>
      </c>
      <c r="D380" s="151"/>
      <c r="E380" s="156"/>
      <c r="F380" s="160"/>
      <c r="G380" s="160">
        <f>SUMIF(AE381:AE382,"&lt;&gt;NOR",G381:G382)</f>
        <v>0</v>
      </c>
      <c r="H380" s="160"/>
      <c r="I380" s="160">
        <f>SUM(I381:I382)</f>
        <v>0</v>
      </c>
      <c r="J380" s="160"/>
      <c r="K380" s="160">
        <f>SUM(K381:K382)</f>
        <v>0</v>
      </c>
      <c r="L380" s="160"/>
      <c r="M380" s="160">
        <f>SUM(M381:M382)</f>
        <v>0</v>
      </c>
      <c r="N380" s="151"/>
      <c r="O380" s="151">
        <f>SUM(O381:O382)</f>
        <v>0.2268</v>
      </c>
      <c r="P380" s="151"/>
      <c r="Q380" s="151">
        <f>SUM(Q381:Q382)</f>
        <v>0</v>
      </c>
      <c r="R380" s="151"/>
      <c r="S380" s="151"/>
      <c r="T380" s="152"/>
      <c r="U380" s="151">
        <f>SUM(U381:U382)</f>
        <v>43.04</v>
      </c>
      <c r="AE380" t="s">
        <v>145</v>
      </c>
    </row>
    <row r="381" spans="1:60" ht="22.5" outlineLevel="1" x14ac:dyDescent="0.2">
      <c r="A381" s="141">
        <v>131</v>
      </c>
      <c r="B381" s="141" t="s">
        <v>551</v>
      </c>
      <c r="C381" s="179" t="s">
        <v>552</v>
      </c>
      <c r="D381" s="148" t="s">
        <v>269</v>
      </c>
      <c r="E381" s="154">
        <v>14</v>
      </c>
      <c r="F381" s="158"/>
      <c r="G381" s="159">
        <f>ROUND(E381*F381,2)</f>
        <v>0</v>
      </c>
      <c r="H381" s="158"/>
      <c r="I381" s="159">
        <f>ROUND(E381*H381,2)</f>
        <v>0</v>
      </c>
      <c r="J381" s="158"/>
      <c r="K381" s="159">
        <f>ROUND(E381*J381,2)</f>
        <v>0</v>
      </c>
      <c r="L381" s="159">
        <v>21</v>
      </c>
      <c r="M381" s="159">
        <f>G381*(1+L381/100)</f>
        <v>0</v>
      </c>
      <c r="N381" s="148">
        <v>1.6199999999999999E-2</v>
      </c>
      <c r="O381" s="148">
        <f>ROUND(E381*N381,5)</f>
        <v>0.2268</v>
      </c>
      <c r="P381" s="148">
        <v>0</v>
      </c>
      <c r="Q381" s="148">
        <f>ROUND(E381*P381,5)</f>
        <v>0</v>
      </c>
      <c r="R381" s="148"/>
      <c r="S381" s="148"/>
      <c r="T381" s="149">
        <v>3.0739999999999998</v>
      </c>
      <c r="U381" s="148">
        <f>ROUND(E381*T381,2)</f>
        <v>43.04</v>
      </c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 t="s">
        <v>160</v>
      </c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  <c r="AV381" s="140"/>
      <c r="AW381" s="140"/>
      <c r="AX381" s="140"/>
      <c r="AY381" s="140"/>
      <c r="AZ381" s="140"/>
      <c r="BA381" s="140"/>
      <c r="BB381" s="140"/>
      <c r="BC381" s="140"/>
      <c r="BD381" s="140"/>
      <c r="BE381" s="140"/>
      <c r="BF381" s="140"/>
      <c r="BG381" s="140"/>
      <c r="BH381" s="140"/>
    </row>
    <row r="382" spans="1:60" outlineLevel="1" x14ac:dyDescent="0.2">
      <c r="A382" s="141"/>
      <c r="B382" s="141"/>
      <c r="C382" s="241" t="s">
        <v>553</v>
      </c>
      <c r="D382" s="242"/>
      <c r="E382" s="243"/>
      <c r="F382" s="244"/>
      <c r="G382" s="245"/>
      <c r="H382" s="159"/>
      <c r="I382" s="159"/>
      <c r="J382" s="159"/>
      <c r="K382" s="159"/>
      <c r="L382" s="159"/>
      <c r="M382" s="159"/>
      <c r="N382" s="148"/>
      <c r="O382" s="148"/>
      <c r="P382" s="148"/>
      <c r="Q382" s="148"/>
      <c r="R382" s="148"/>
      <c r="S382" s="148"/>
      <c r="T382" s="149"/>
      <c r="U382" s="148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 t="s">
        <v>166</v>
      </c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  <c r="AV382" s="140"/>
      <c r="AW382" s="140"/>
      <c r="AX382" s="140"/>
      <c r="AY382" s="140"/>
      <c r="AZ382" s="140"/>
      <c r="BA382" s="143" t="str">
        <f>C382</f>
        <v>podomítkový box, hliníkové lamely vyplněné PUR pěnou</v>
      </c>
      <c r="BB382" s="140"/>
      <c r="BC382" s="140"/>
      <c r="BD382" s="140"/>
      <c r="BE382" s="140"/>
      <c r="BF382" s="140"/>
      <c r="BG382" s="140"/>
      <c r="BH382" s="140"/>
    </row>
    <row r="383" spans="1:60" x14ac:dyDescent="0.2">
      <c r="A383" s="142" t="s">
        <v>144</v>
      </c>
      <c r="B383" s="142" t="s">
        <v>115</v>
      </c>
      <c r="C383" s="181" t="s">
        <v>116</v>
      </c>
      <c r="D383" s="151"/>
      <c r="E383" s="156"/>
      <c r="F383" s="160"/>
      <c r="G383" s="160">
        <f>SUMIF(AE384:AE394,"&lt;&gt;NOR",G384:G394)</f>
        <v>0</v>
      </c>
      <c r="H383" s="160"/>
      <c r="I383" s="160">
        <f>SUM(I384:I394)</f>
        <v>0</v>
      </c>
      <c r="J383" s="160"/>
      <c r="K383" s="160">
        <f>SUM(K384:K394)</f>
        <v>0</v>
      </c>
      <c r="L383" s="160"/>
      <c r="M383" s="160">
        <f>SUM(M384:M394)</f>
        <v>0</v>
      </c>
      <c r="N383" s="151"/>
      <c r="O383" s="151">
        <f>SUM(O384:O394)</f>
        <v>8.1960000000000005E-2</v>
      </c>
      <c r="P383" s="151"/>
      <c r="Q383" s="151">
        <f>SUM(Q384:Q394)</f>
        <v>0</v>
      </c>
      <c r="R383" s="151"/>
      <c r="S383" s="151"/>
      <c r="T383" s="152"/>
      <c r="U383" s="151">
        <f>SUM(U384:U394)</f>
        <v>51.639999999999993</v>
      </c>
      <c r="AE383" t="s">
        <v>145</v>
      </c>
    </row>
    <row r="384" spans="1:60" ht="22.5" outlineLevel="1" x14ac:dyDescent="0.2">
      <c r="A384" s="141">
        <v>134</v>
      </c>
      <c r="B384" s="141" t="s">
        <v>554</v>
      </c>
      <c r="C384" s="179" t="s">
        <v>555</v>
      </c>
      <c r="D384" s="148" t="s">
        <v>148</v>
      </c>
      <c r="E384" s="154">
        <v>80</v>
      </c>
      <c r="F384" s="158"/>
      <c r="G384" s="159">
        <f>ROUND(E384*F384,2)</f>
        <v>0</v>
      </c>
      <c r="H384" s="158"/>
      <c r="I384" s="159">
        <f>ROUND(E384*H384,2)</f>
        <v>0</v>
      </c>
      <c r="J384" s="158"/>
      <c r="K384" s="159">
        <f>ROUND(E384*J384,2)</f>
        <v>0</v>
      </c>
      <c r="L384" s="159">
        <v>21</v>
      </c>
      <c r="M384" s="159">
        <f>G384*(1+L384/100)</f>
        <v>0</v>
      </c>
      <c r="N384" s="148">
        <v>4.6999999999999999E-4</v>
      </c>
      <c r="O384" s="148">
        <f>ROUND(E384*N384,5)</f>
        <v>3.7600000000000001E-2</v>
      </c>
      <c r="P384" s="148">
        <v>0</v>
      </c>
      <c r="Q384" s="148">
        <f>ROUND(E384*P384,5)</f>
        <v>0</v>
      </c>
      <c r="R384" s="148"/>
      <c r="S384" s="148"/>
      <c r="T384" s="149">
        <v>0.49717</v>
      </c>
      <c r="U384" s="148">
        <f>ROUND(E384*T384,2)</f>
        <v>39.770000000000003</v>
      </c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 t="s">
        <v>160</v>
      </c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  <c r="AV384" s="140"/>
      <c r="AW384" s="140"/>
      <c r="AX384" s="140"/>
      <c r="AY384" s="140"/>
      <c r="AZ384" s="140"/>
      <c r="BA384" s="140"/>
      <c r="BB384" s="140"/>
      <c r="BC384" s="140"/>
      <c r="BD384" s="140"/>
      <c r="BE384" s="140"/>
      <c r="BF384" s="140"/>
      <c r="BG384" s="140"/>
      <c r="BH384" s="140"/>
    </row>
    <row r="385" spans="1:60" outlineLevel="1" x14ac:dyDescent="0.2">
      <c r="A385" s="141"/>
      <c r="B385" s="141"/>
      <c r="C385" s="180" t="s">
        <v>556</v>
      </c>
      <c r="D385" s="150"/>
      <c r="E385" s="155">
        <v>80</v>
      </c>
      <c r="F385" s="159"/>
      <c r="G385" s="159"/>
      <c r="H385" s="159"/>
      <c r="I385" s="159"/>
      <c r="J385" s="159"/>
      <c r="K385" s="159"/>
      <c r="L385" s="159"/>
      <c r="M385" s="159"/>
      <c r="N385" s="148"/>
      <c r="O385" s="148"/>
      <c r="P385" s="148"/>
      <c r="Q385" s="148"/>
      <c r="R385" s="148"/>
      <c r="S385" s="148"/>
      <c r="T385" s="149"/>
      <c r="U385" s="148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 t="s">
        <v>157</v>
      </c>
      <c r="AF385" s="140">
        <v>0</v>
      </c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  <c r="AV385" s="140"/>
      <c r="AW385" s="140"/>
      <c r="AX385" s="140"/>
      <c r="AY385" s="140"/>
      <c r="AZ385" s="140"/>
      <c r="BA385" s="140"/>
      <c r="BB385" s="140"/>
      <c r="BC385" s="140"/>
      <c r="BD385" s="140"/>
      <c r="BE385" s="140"/>
      <c r="BF385" s="140"/>
      <c r="BG385" s="140"/>
      <c r="BH385" s="140"/>
    </row>
    <row r="386" spans="1:60" ht="22.5" outlineLevel="1" x14ac:dyDescent="0.2">
      <c r="A386" s="141">
        <v>135</v>
      </c>
      <c r="B386" s="141" t="s">
        <v>557</v>
      </c>
      <c r="C386" s="179" t="s">
        <v>558</v>
      </c>
      <c r="D386" s="148" t="s">
        <v>269</v>
      </c>
      <c r="E386" s="154">
        <v>4</v>
      </c>
      <c r="F386" s="158"/>
      <c r="G386" s="159">
        <f t="shared" ref="G386:G394" si="11">ROUND(E386*F386,2)</f>
        <v>0</v>
      </c>
      <c r="H386" s="158"/>
      <c r="I386" s="159">
        <f t="shared" ref="I386:I394" si="12">ROUND(E386*H386,2)</f>
        <v>0</v>
      </c>
      <c r="J386" s="158"/>
      <c r="K386" s="159">
        <f t="shared" ref="K386:K394" si="13">ROUND(E386*J386,2)</f>
        <v>0</v>
      </c>
      <c r="L386" s="159">
        <v>21</v>
      </c>
      <c r="M386" s="159">
        <f t="shared" ref="M386:M394" si="14">G386*(1+L386/100)</f>
        <v>0</v>
      </c>
      <c r="N386" s="148">
        <v>6.4999999999999997E-3</v>
      </c>
      <c r="O386" s="148">
        <f t="shared" ref="O386:O394" si="15">ROUND(E386*N386,5)</f>
        <v>2.5999999999999999E-2</v>
      </c>
      <c r="P386" s="148">
        <v>0</v>
      </c>
      <c r="Q386" s="148">
        <f t="shared" ref="Q386:Q394" si="16">ROUND(E386*P386,5)</f>
        <v>0</v>
      </c>
      <c r="R386" s="148"/>
      <c r="S386" s="148"/>
      <c r="T386" s="149">
        <v>0.48532999999999998</v>
      </c>
      <c r="U386" s="148">
        <f t="shared" ref="U386:U394" si="17">ROUND(E386*T386,2)</f>
        <v>1.94</v>
      </c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 t="s">
        <v>160</v>
      </c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  <c r="AV386" s="140"/>
      <c r="AW386" s="140"/>
      <c r="AX386" s="140"/>
      <c r="AY386" s="140"/>
      <c r="AZ386" s="140"/>
      <c r="BA386" s="140"/>
      <c r="BB386" s="140"/>
      <c r="BC386" s="140"/>
      <c r="BD386" s="140"/>
      <c r="BE386" s="140"/>
      <c r="BF386" s="140"/>
      <c r="BG386" s="140"/>
      <c r="BH386" s="140"/>
    </row>
    <row r="387" spans="1:60" ht="22.5" outlineLevel="1" x14ac:dyDescent="0.2">
      <c r="A387" s="141">
        <v>136</v>
      </c>
      <c r="B387" s="141" t="s">
        <v>559</v>
      </c>
      <c r="C387" s="179" t="s">
        <v>560</v>
      </c>
      <c r="D387" s="148" t="s">
        <v>269</v>
      </c>
      <c r="E387" s="154">
        <v>8</v>
      </c>
      <c r="F387" s="158"/>
      <c r="G387" s="159">
        <f t="shared" si="11"/>
        <v>0</v>
      </c>
      <c r="H387" s="158"/>
      <c r="I387" s="159">
        <f t="shared" si="12"/>
        <v>0</v>
      </c>
      <c r="J387" s="158"/>
      <c r="K387" s="159">
        <f t="shared" si="13"/>
        <v>0</v>
      </c>
      <c r="L387" s="159">
        <v>21</v>
      </c>
      <c r="M387" s="159">
        <f t="shared" si="14"/>
        <v>0</v>
      </c>
      <c r="N387" s="148">
        <v>1.1E-4</v>
      </c>
      <c r="O387" s="148">
        <f t="shared" si="15"/>
        <v>8.8000000000000003E-4</v>
      </c>
      <c r="P387" s="148">
        <v>0</v>
      </c>
      <c r="Q387" s="148">
        <f t="shared" si="16"/>
        <v>0</v>
      </c>
      <c r="R387" s="148"/>
      <c r="S387" s="148"/>
      <c r="T387" s="149">
        <v>0.24399999999999999</v>
      </c>
      <c r="U387" s="148">
        <f t="shared" si="17"/>
        <v>1.95</v>
      </c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 t="s">
        <v>160</v>
      </c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  <c r="AV387" s="140"/>
      <c r="AW387" s="140"/>
      <c r="AX387" s="140"/>
      <c r="AY387" s="140"/>
      <c r="AZ387" s="140"/>
      <c r="BA387" s="140"/>
      <c r="BB387" s="140"/>
      <c r="BC387" s="140"/>
      <c r="BD387" s="140"/>
      <c r="BE387" s="140"/>
      <c r="BF387" s="140"/>
      <c r="BG387" s="140"/>
      <c r="BH387" s="140"/>
    </row>
    <row r="388" spans="1:60" ht="22.5" outlineLevel="1" x14ac:dyDescent="0.2">
      <c r="A388" s="141">
        <v>137</v>
      </c>
      <c r="B388" s="141" t="s">
        <v>561</v>
      </c>
      <c r="C388" s="179" t="s">
        <v>562</v>
      </c>
      <c r="D388" s="148" t="s">
        <v>269</v>
      </c>
      <c r="E388" s="154">
        <v>4</v>
      </c>
      <c r="F388" s="158"/>
      <c r="G388" s="159">
        <f t="shared" si="11"/>
        <v>0</v>
      </c>
      <c r="H388" s="158"/>
      <c r="I388" s="159">
        <f t="shared" si="12"/>
        <v>0</v>
      </c>
      <c r="J388" s="158"/>
      <c r="K388" s="159">
        <f t="shared" si="13"/>
        <v>0</v>
      </c>
      <c r="L388" s="159">
        <v>21</v>
      </c>
      <c r="M388" s="159">
        <f t="shared" si="14"/>
        <v>0</v>
      </c>
      <c r="N388" s="148">
        <v>2.0000000000000001E-4</v>
      </c>
      <c r="O388" s="148">
        <f t="shared" si="15"/>
        <v>8.0000000000000004E-4</v>
      </c>
      <c r="P388" s="148">
        <v>0</v>
      </c>
      <c r="Q388" s="148">
        <f t="shared" si="16"/>
        <v>0</v>
      </c>
      <c r="R388" s="148"/>
      <c r="S388" s="148"/>
      <c r="T388" s="149">
        <v>0.24399999999999999</v>
      </c>
      <c r="U388" s="148">
        <f t="shared" si="17"/>
        <v>0.98</v>
      </c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 t="s">
        <v>160</v>
      </c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</row>
    <row r="389" spans="1:60" ht="33.75" outlineLevel="1" x14ac:dyDescent="0.2">
      <c r="A389" s="141">
        <v>138</v>
      </c>
      <c r="B389" s="141" t="s">
        <v>563</v>
      </c>
      <c r="C389" s="179" t="s">
        <v>564</v>
      </c>
      <c r="D389" s="148" t="s">
        <v>269</v>
      </c>
      <c r="E389" s="154">
        <v>2</v>
      </c>
      <c r="F389" s="158"/>
      <c r="G389" s="159">
        <f t="shared" si="11"/>
        <v>0</v>
      </c>
      <c r="H389" s="158"/>
      <c r="I389" s="159">
        <f t="shared" si="12"/>
        <v>0</v>
      </c>
      <c r="J389" s="158"/>
      <c r="K389" s="159">
        <f t="shared" si="13"/>
        <v>0</v>
      </c>
      <c r="L389" s="159">
        <v>21</v>
      </c>
      <c r="M389" s="159">
        <f t="shared" si="14"/>
        <v>0</v>
      </c>
      <c r="N389" s="148">
        <v>2.2000000000000001E-4</v>
      </c>
      <c r="O389" s="148">
        <f t="shared" si="15"/>
        <v>4.4000000000000002E-4</v>
      </c>
      <c r="P389" s="148">
        <v>0</v>
      </c>
      <c r="Q389" s="148">
        <f t="shared" si="16"/>
        <v>0</v>
      </c>
      <c r="R389" s="148"/>
      <c r="S389" s="148"/>
      <c r="T389" s="149">
        <v>0.35216999999999998</v>
      </c>
      <c r="U389" s="148">
        <f t="shared" si="17"/>
        <v>0.7</v>
      </c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 t="s">
        <v>160</v>
      </c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</row>
    <row r="390" spans="1:60" ht="22.5" outlineLevel="1" x14ac:dyDescent="0.2">
      <c r="A390" s="141">
        <v>139</v>
      </c>
      <c r="B390" s="141" t="s">
        <v>565</v>
      </c>
      <c r="C390" s="179" t="s">
        <v>566</v>
      </c>
      <c r="D390" s="148" t="s">
        <v>269</v>
      </c>
      <c r="E390" s="154">
        <v>4</v>
      </c>
      <c r="F390" s="158"/>
      <c r="G390" s="159">
        <f t="shared" si="11"/>
        <v>0</v>
      </c>
      <c r="H390" s="158"/>
      <c r="I390" s="159">
        <f t="shared" si="12"/>
        <v>0</v>
      </c>
      <c r="J390" s="158"/>
      <c r="K390" s="159">
        <f t="shared" si="13"/>
        <v>0</v>
      </c>
      <c r="L390" s="159">
        <v>21</v>
      </c>
      <c r="M390" s="159">
        <f t="shared" si="14"/>
        <v>0</v>
      </c>
      <c r="N390" s="148">
        <v>4.2000000000000002E-4</v>
      </c>
      <c r="O390" s="148">
        <f t="shared" si="15"/>
        <v>1.6800000000000001E-3</v>
      </c>
      <c r="P390" s="148">
        <v>0</v>
      </c>
      <c r="Q390" s="148">
        <f t="shared" si="16"/>
        <v>0</v>
      </c>
      <c r="R390" s="148"/>
      <c r="S390" s="148"/>
      <c r="T390" s="149">
        <v>0.35216999999999998</v>
      </c>
      <c r="U390" s="148">
        <f t="shared" si="17"/>
        <v>1.41</v>
      </c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 t="s">
        <v>160</v>
      </c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  <c r="AV390" s="140"/>
      <c r="AW390" s="140"/>
      <c r="AX390" s="140"/>
      <c r="AY390" s="140"/>
      <c r="AZ390" s="140"/>
      <c r="BA390" s="140"/>
      <c r="BB390" s="140"/>
      <c r="BC390" s="140"/>
      <c r="BD390" s="140"/>
      <c r="BE390" s="140"/>
      <c r="BF390" s="140"/>
      <c r="BG390" s="140"/>
      <c r="BH390" s="140"/>
    </row>
    <row r="391" spans="1:60" ht="22.5" outlineLevel="1" x14ac:dyDescent="0.2">
      <c r="A391" s="141">
        <v>140</v>
      </c>
      <c r="B391" s="141" t="s">
        <v>567</v>
      </c>
      <c r="C391" s="179" t="s">
        <v>568</v>
      </c>
      <c r="D391" s="148" t="s">
        <v>269</v>
      </c>
      <c r="E391" s="154">
        <v>4</v>
      </c>
      <c r="F391" s="158"/>
      <c r="G391" s="159">
        <f t="shared" si="11"/>
        <v>0</v>
      </c>
      <c r="H391" s="158"/>
      <c r="I391" s="159">
        <f t="shared" si="12"/>
        <v>0</v>
      </c>
      <c r="J391" s="158"/>
      <c r="K391" s="159">
        <f t="shared" si="13"/>
        <v>0</v>
      </c>
      <c r="L391" s="159">
        <v>21</v>
      </c>
      <c r="M391" s="159">
        <f t="shared" si="14"/>
        <v>0</v>
      </c>
      <c r="N391" s="148">
        <v>0</v>
      </c>
      <c r="O391" s="148">
        <f t="shared" si="15"/>
        <v>0</v>
      </c>
      <c r="P391" s="148">
        <v>0</v>
      </c>
      <c r="Q391" s="148">
        <f t="shared" si="16"/>
        <v>0</v>
      </c>
      <c r="R391" s="148"/>
      <c r="S391" s="148"/>
      <c r="T391" s="149">
        <v>0.35216999999999998</v>
      </c>
      <c r="U391" s="148">
        <f t="shared" si="17"/>
        <v>1.41</v>
      </c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 t="s">
        <v>160</v>
      </c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  <c r="AV391" s="140"/>
      <c r="AW391" s="140"/>
      <c r="AX391" s="140"/>
      <c r="AY391" s="140"/>
      <c r="AZ391" s="140"/>
      <c r="BA391" s="140"/>
      <c r="BB391" s="140"/>
      <c r="BC391" s="140"/>
      <c r="BD391" s="140"/>
      <c r="BE391" s="140"/>
      <c r="BF391" s="140"/>
      <c r="BG391" s="140"/>
      <c r="BH391" s="140"/>
    </row>
    <row r="392" spans="1:60" ht="22.5" outlineLevel="1" x14ac:dyDescent="0.2">
      <c r="A392" s="141">
        <v>141</v>
      </c>
      <c r="B392" s="141" t="s">
        <v>569</v>
      </c>
      <c r="C392" s="179" t="s">
        <v>570</v>
      </c>
      <c r="D392" s="148" t="s">
        <v>269</v>
      </c>
      <c r="E392" s="154">
        <v>4</v>
      </c>
      <c r="F392" s="158"/>
      <c r="G392" s="159">
        <f t="shared" si="11"/>
        <v>0</v>
      </c>
      <c r="H392" s="158"/>
      <c r="I392" s="159">
        <f t="shared" si="12"/>
        <v>0</v>
      </c>
      <c r="J392" s="158"/>
      <c r="K392" s="159">
        <f t="shared" si="13"/>
        <v>0</v>
      </c>
      <c r="L392" s="159">
        <v>21</v>
      </c>
      <c r="M392" s="159">
        <f t="shared" si="14"/>
        <v>0</v>
      </c>
      <c r="N392" s="148">
        <v>3.64E-3</v>
      </c>
      <c r="O392" s="148">
        <f t="shared" si="15"/>
        <v>1.456E-2</v>
      </c>
      <c r="P392" s="148">
        <v>0</v>
      </c>
      <c r="Q392" s="148">
        <f t="shared" si="16"/>
        <v>0</v>
      </c>
      <c r="R392" s="148"/>
      <c r="S392" s="148"/>
      <c r="T392" s="149">
        <v>0.871</v>
      </c>
      <c r="U392" s="148">
        <f t="shared" si="17"/>
        <v>3.48</v>
      </c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 t="s">
        <v>160</v>
      </c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  <c r="AV392" s="140"/>
      <c r="AW392" s="140"/>
      <c r="AX392" s="140"/>
      <c r="AY392" s="140"/>
      <c r="AZ392" s="140"/>
      <c r="BA392" s="140"/>
      <c r="BB392" s="140"/>
      <c r="BC392" s="140"/>
      <c r="BD392" s="140"/>
      <c r="BE392" s="140"/>
      <c r="BF392" s="140"/>
      <c r="BG392" s="140"/>
      <c r="BH392" s="140"/>
    </row>
    <row r="393" spans="1:60" outlineLevel="1" x14ac:dyDescent="0.2">
      <c r="A393" s="141">
        <v>142</v>
      </c>
      <c r="B393" s="141" t="s">
        <v>571</v>
      </c>
      <c r="C393" s="179" t="s">
        <v>572</v>
      </c>
      <c r="D393" s="148" t="s">
        <v>269</v>
      </c>
      <c r="E393" s="154">
        <v>12</v>
      </c>
      <c r="F393" s="158"/>
      <c r="G393" s="159">
        <f t="shared" si="11"/>
        <v>0</v>
      </c>
      <c r="H393" s="158"/>
      <c r="I393" s="159">
        <f t="shared" si="12"/>
        <v>0</v>
      </c>
      <c r="J393" s="158"/>
      <c r="K393" s="159">
        <f t="shared" si="13"/>
        <v>0</v>
      </c>
      <c r="L393" s="159">
        <v>21</v>
      </c>
      <c r="M393" s="159">
        <f t="shared" si="14"/>
        <v>0</v>
      </c>
      <c r="N393" s="148">
        <v>0</v>
      </c>
      <c r="O393" s="148">
        <f t="shared" si="15"/>
        <v>0</v>
      </c>
      <c r="P393" s="148">
        <v>0</v>
      </c>
      <c r="Q393" s="148">
        <f t="shared" si="16"/>
        <v>0</v>
      </c>
      <c r="R393" s="148"/>
      <c r="S393" s="148"/>
      <c r="T393" s="149">
        <v>0</v>
      </c>
      <c r="U393" s="148">
        <f t="shared" si="17"/>
        <v>0</v>
      </c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 t="s">
        <v>160</v>
      </c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</row>
    <row r="394" spans="1:60" outlineLevel="1" x14ac:dyDescent="0.2">
      <c r="A394" s="141">
        <v>143</v>
      </c>
      <c r="B394" s="141" t="s">
        <v>573</v>
      </c>
      <c r="C394" s="179" t="s">
        <v>574</v>
      </c>
      <c r="D394" s="148" t="s">
        <v>269</v>
      </c>
      <c r="E394" s="154">
        <v>1</v>
      </c>
      <c r="F394" s="158"/>
      <c r="G394" s="159">
        <f t="shared" si="11"/>
        <v>0</v>
      </c>
      <c r="H394" s="158"/>
      <c r="I394" s="159">
        <f t="shared" si="12"/>
        <v>0</v>
      </c>
      <c r="J394" s="158"/>
      <c r="K394" s="159">
        <f t="shared" si="13"/>
        <v>0</v>
      </c>
      <c r="L394" s="159">
        <v>21</v>
      </c>
      <c r="M394" s="159">
        <f t="shared" si="14"/>
        <v>0</v>
      </c>
      <c r="N394" s="148">
        <v>0</v>
      </c>
      <c r="O394" s="148">
        <f t="shared" si="15"/>
        <v>0</v>
      </c>
      <c r="P394" s="148">
        <v>0</v>
      </c>
      <c r="Q394" s="148">
        <f t="shared" si="16"/>
        <v>0</v>
      </c>
      <c r="R394" s="148"/>
      <c r="S394" s="148"/>
      <c r="T394" s="149">
        <v>0</v>
      </c>
      <c r="U394" s="148">
        <f t="shared" si="17"/>
        <v>0</v>
      </c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 t="s">
        <v>160</v>
      </c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</row>
    <row r="395" spans="1:60" x14ac:dyDescent="0.2">
      <c r="A395" s="142" t="s">
        <v>144</v>
      </c>
      <c r="B395" s="142" t="s">
        <v>117</v>
      </c>
      <c r="C395" s="181" t="s">
        <v>26</v>
      </c>
      <c r="D395" s="151"/>
      <c r="E395" s="156"/>
      <c r="F395" s="160"/>
      <c r="G395" s="160">
        <f>SUMIF(AE396:AE400,"&lt;&gt;NOR",G396:G400)</f>
        <v>0</v>
      </c>
      <c r="H395" s="160"/>
      <c r="I395" s="160">
        <f>SUM(I396:I400)</f>
        <v>0</v>
      </c>
      <c r="J395" s="160"/>
      <c r="K395" s="160">
        <f>SUM(K396:K400)</f>
        <v>0</v>
      </c>
      <c r="L395" s="160"/>
      <c r="M395" s="160">
        <f>SUM(M396:M400)</f>
        <v>0</v>
      </c>
      <c r="N395" s="151"/>
      <c r="O395" s="151">
        <f>SUM(O396:O400)</f>
        <v>0</v>
      </c>
      <c r="P395" s="151"/>
      <c r="Q395" s="151">
        <f>SUM(Q396:Q400)</f>
        <v>0</v>
      </c>
      <c r="R395" s="151"/>
      <c r="S395" s="151"/>
      <c r="T395" s="152"/>
      <c r="U395" s="151">
        <f>SUM(U396:U400)</f>
        <v>0</v>
      </c>
      <c r="AE395" t="s">
        <v>145</v>
      </c>
    </row>
    <row r="396" spans="1:60" outlineLevel="1" x14ac:dyDescent="0.2">
      <c r="A396" s="141">
        <v>144</v>
      </c>
      <c r="B396" s="141" t="s">
        <v>575</v>
      </c>
      <c r="C396" s="179" t="s">
        <v>576</v>
      </c>
      <c r="D396" s="148" t="s">
        <v>0</v>
      </c>
      <c r="E396" s="154">
        <v>54506.720000000001</v>
      </c>
      <c r="F396" s="158"/>
      <c r="G396" s="159">
        <f>ROUND(E396*F396,2)</f>
        <v>0</v>
      </c>
      <c r="H396" s="158"/>
      <c r="I396" s="159">
        <f>ROUND(E396*H396,2)</f>
        <v>0</v>
      </c>
      <c r="J396" s="158"/>
      <c r="K396" s="159">
        <f>ROUND(E396*J396,2)</f>
        <v>0</v>
      </c>
      <c r="L396" s="159">
        <v>21</v>
      </c>
      <c r="M396" s="159">
        <f>G396*(1+L396/100)</f>
        <v>0</v>
      </c>
      <c r="N396" s="148">
        <v>0</v>
      </c>
      <c r="O396" s="148">
        <f>ROUND(E396*N396,5)</f>
        <v>0</v>
      </c>
      <c r="P396" s="148">
        <v>0</v>
      </c>
      <c r="Q396" s="148">
        <f>ROUND(E396*P396,5)</f>
        <v>0</v>
      </c>
      <c r="R396" s="148"/>
      <c r="S396" s="148"/>
      <c r="T396" s="149">
        <v>0</v>
      </c>
      <c r="U396" s="148">
        <f>ROUND(E396*T396,2)</f>
        <v>0</v>
      </c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 t="s">
        <v>160</v>
      </c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  <c r="AV396" s="140"/>
      <c r="AW396" s="140"/>
      <c r="AX396" s="140"/>
      <c r="AY396" s="140"/>
      <c r="AZ396" s="140"/>
      <c r="BA396" s="140"/>
      <c r="BB396" s="140"/>
      <c r="BC396" s="140"/>
      <c r="BD396" s="140"/>
      <c r="BE396" s="140"/>
      <c r="BF396" s="140"/>
      <c r="BG396" s="140"/>
      <c r="BH396" s="140"/>
    </row>
    <row r="397" spans="1:60" outlineLevel="1" x14ac:dyDescent="0.2">
      <c r="A397" s="141"/>
      <c r="B397" s="141"/>
      <c r="C397" s="180" t="s">
        <v>577</v>
      </c>
      <c r="D397" s="150"/>
      <c r="E397" s="155">
        <v>54506.720000000001</v>
      </c>
      <c r="F397" s="159"/>
      <c r="G397" s="159"/>
      <c r="H397" s="159"/>
      <c r="I397" s="159"/>
      <c r="J397" s="159"/>
      <c r="K397" s="159"/>
      <c r="L397" s="159"/>
      <c r="M397" s="159"/>
      <c r="N397" s="148"/>
      <c r="O397" s="148"/>
      <c r="P397" s="148"/>
      <c r="Q397" s="148"/>
      <c r="R397" s="148"/>
      <c r="S397" s="148"/>
      <c r="T397" s="149"/>
      <c r="U397" s="148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 t="s">
        <v>157</v>
      </c>
      <c r="AF397" s="140">
        <v>0</v>
      </c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  <c r="AV397" s="140"/>
      <c r="AW397" s="140"/>
      <c r="AX397" s="140"/>
      <c r="AY397" s="140"/>
      <c r="AZ397" s="140"/>
      <c r="BA397" s="140"/>
      <c r="BB397" s="140"/>
      <c r="BC397" s="140"/>
      <c r="BD397" s="140"/>
      <c r="BE397" s="140"/>
      <c r="BF397" s="140"/>
      <c r="BG397" s="140"/>
      <c r="BH397" s="140"/>
    </row>
    <row r="398" spans="1:60" outlineLevel="1" x14ac:dyDescent="0.2">
      <c r="A398" s="141">
        <v>145</v>
      </c>
      <c r="B398" s="141" t="s">
        <v>578</v>
      </c>
      <c r="C398" s="179" t="s">
        <v>579</v>
      </c>
      <c r="D398" s="148" t="s">
        <v>580</v>
      </c>
      <c r="E398" s="154">
        <v>1</v>
      </c>
      <c r="F398" s="158"/>
      <c r="G398" s="159">
        <f>ROUND(E398*F398,2)</f>
        <v>0</v>
      </c>
      <c r="H398" s="158"/>
      <c r="I398" s="159">
        <f>ROUND(E398*H398,2)</f>
        <v>0</v>
      </c>
      <c r="J398" s="158"/>
      <c r="K398" s="159">
        <f>ROUND(E398*J398,2)</f>
        <v>0</v>
      </c>
      <c r="L398" s="159">
        <v>21</v>
      </c>
      <c r="M398" s="159">
        <f>G398*(1+L398/100)</f>
        <v>0</v>
      </c>
      <c r="N398" s="148">
        <v>0</v>
      </c>
      <c r="O398" s="148">
        <f>ROUND(E398*N398,5)</f>
        <v>0</v>
      </c>
      <c r="P398" s="148">
        <v>0</v>
      </c>
      <c r="Q398" s="148">
        <f>ROUND(E398*P398,5)</f>
        <v>0</v>
      </c>
      <c r="R398" s="148"/>
      <c r="S398" s="148"/>
      <c r="T398" s="149">
        <v>0</v>
      </c>
      <c r="U398" s="148">
        <f>ROUND(E398*T398,2)</f>
        <v>0</v>
      </c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 t="s">
        <v>160</v>
      </c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  <c r="AV398" s="140"/>
      <c r="AW398" s="140"/>
      <c r="AX398" s="140"/>
      <c r="AY398" s="140"/>
      <c r="AZ398" s="140"/>
      <c r="BA398" s="140"/>
      <c r="BB398" s="140"/>
      <c r="BC398" s="140"/>
      <c r="BD398" s="140"/>
      <c r="BE398" s="140"/>
      <c r="BF398" s="140"/>
      <c r="BG398" s="140"/>
      <c r="BH398" s="140"/>
    </row>
    <row r="399" spans="1:60" outlineLevel="1" x14ac:dyDescent="0.2">
      <c r="A399" s="141">
        <v>146</v>
      </c>
      <c r="B399" s="141" t="s">
        <v>581</v>
      </c>
      <c r="C399" s="179" t="s">
        <v>582</v>
      </c>
      <c r="D399" s="148" t="s">
        <v>0</v>
      </c>
      <c r="E399" s="154">
        <v>54506.720000000001</v>
      </c>
      <c r="F399" s="158"/>
      <c r="G399" s="159">
        <f>ROUND(E399*F399,2)</f>
        <v>0</v>
      </c>
      <c r="H399" s="158"/>
      <c r="I399" s="159">
        <f>ROUND(E399*H399,2)</f>
        <v>0</v>
      </c>
      <c r="J399" s="158"/>
      <c r="K399" s="159">
        <f>ROUND(E399*J399,2)</f>
        <v>0</v>
      </c>
      <c r="L399" s="159">
        <v>21</v>
      </c>
      <c r="M399" s="159">
        <f>G399*(1+L399/100)</f>
        <v>0</v>
      </c>
      <c r="N399" s="148">
        <v>0</v>
      </c>
      <c r="O399" s="148">
        <f>ROUND(E399*N399,5)</f>
        <v>0</v>
      </c>
      <c r="P399" s="148">
        <v>0</v>
      </c>
      <c r="Q399" s="148">
        <f>ROUND(E399*P399,5)</f>
        <v>0</v>
      </c>
      <c r="R399" s="148"/>
      <c r="S399" s="148"/>
      <c r="T399" s="149">
        <v>0</v>
      </c>
      <c r="U399" s="148">
        <f>ROUND(E399*T399,2)</f>
        <v>0</v>
      </c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 t="s">
        <v>160</v>
      </c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  <c r="AV399" s="140"/>
      <c r="AW399" s="140"/>
      <c r="AX399" s="140"/>
      <c r="AY399" s="140"/>
      <c r="AZ399" s="140"/>
      <c r="BA399" s="140"/>
      <c r="BB399" s="140"/>
      <c r="BC399" s="140"/>
      <c r="BD399" s="140"/>
      <c r="BE399" s="140"/>
      <c r="BF399" s="140"/>
      <c r="BG399" s="140"/>
      <c r="BH399" s="140"/>
    </row>
    <row r="400" spans="1:60" outlineLevel="1" x14ac:dyDescent="0.2">
      <c r="A400" s="169"/>
      <c r="B400" s="169"/>
      <c r="C400" s="183" t="s">
        <v>577</v>
      </c>
      <c r="D400" s="170"/>
      <c r="E400" s="171">
        <v>54506.720000000001</v>
      </c>
      <c r="F400" s="172"/>
      <c r="G400" s="172"/>
      <c r="H400" s="172"/>
      <c r="I400" s="172"/>
      <c r="J400" s="172"/>
      <c r="K400" s="172"/>
      <c r="L400" s="172"/>
      <c r="M400" s="172"/>
      <c r="N400" s="173"/>
      <c r="O400" s="173"/>
      <c r="P400" s="173"/>
      <c r="Q400" s="173"/>
      <c r="R400" s="173"/>
      <c r="S400" s="173"/>
      <c r="T400" s="174"/>
      <c r="U400" s="173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 t="s">
        <v>157</v>
      </c>
      <c r="AF400" s="140">
        <v>0</v>
      </c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  <c r="AV400" s="140"/>
      <c r="AW400" s="140"/>
      <c r="AX400" s="140"/>
      <c r="AY400" s="140"/>
      <c r="AZ400" s="140"/>
      <c r="BA400" s="140"/>
      <c r="BB400" s="140"/>
      <c r="BC400" s="140"/>
      <c r="BD400" s="140"/>
      <c r="BE400" s="140"/>
      <c r="BF400" s="140"/>
      <c r="BG400" s="140"/>
      <c r="BH400" s="140"/>
    </row>
    <row r="401" spans="1:31" x14ac:dyDescent="0.2">
      <c r="A401" s="4"/>
      <c r="B401" s="5" t="s">
        <v>226</v>
      </c>
      <c r="C401" s="184" t="s">
        <v>226</v>
      </c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AC401">
        <v>15</v>
      </c>
      <c r="AD401">
        <v>21</v>
      </c>
    </row>
    <row r="402" spans="1:31" x14ac:dyDescent="0.2">
      <c r="A402" s="175"/>
      <c r="B402" s="176">
        <v>26</v>
      </c>
      <c r="C402" s="185" t="s">
        <v>226</v>
      </c>
      <c r="D402" s="177"/>
      <c r="E402" s="177"/>
      <c r="F402" s="177"/>
      <c r="G402" s="178">
        <f>G8+G15+G22+G26+G35+G43+G47+G52+G133+G137+G142+G149+G161+G199+G202+G205+G218+G235+G244+G246+G264+G284+G328+G332+G358+G365+G373+G380+G383+G395</f>
        <v>0</v>
      </c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AC402">
        <f>SUMIF(L7:L400,AC401,G7:G400)</f>
        <v>0</v>
      </c>
      <c r="AD402">
        <f>SUMIF(L7:L400,AD401,G7:G400)</f>
        <v>0</v>
      </c>
      <c r="AE402" t="s">
        <v>583</v>
      </c>
    </row>
    <row r="403" spans="1:31" x14ac:dyDescent="0.2">
      <c r="A403" s="4"/>
      <c r="B403" s="5" t="s">
        <v>226</v>
      </c>
      <c r="C403" s="184" t="s">
        <v>226</v>
      </c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:31" x14ac:dyDescent="0.2">
      <c r="A404" s="4"/>
      <c r="B404" s="5" t="s">
        <v>226</v>
      </c>
      <c r="C404" s="184" t="s">
        <v>226</v>
      </c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:31" x14ac:dyDescent="0.2">
      <c r="A405" s="259">
        <v>33</v>
      </c>
      <c r="B405" s="259"/>
      <c r="C405" s="260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:31" x14ac:dyDescent="0.2">
      <c r="A406" s="247"/>
      <c r="B406" s="248"/>
      <c r="C406" s="249"/>
      <c r="D406" s="248"/>
      <c r="E406" s="248"/>
      <c r="F406" s="248"/>
      <c r="G406" s="250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AE406" t="s">
        <v>584</v>
      </c>
    </row>
    <row r="407" spans="1:31" x14ac:dyDescent="0.2">
      <c r="A407" s="251"/>
      <c r="B407" s="252"/>
      <c r="C407" s="253"/>
      <c r="D407" s="252"/>
      <c r="E407" s="252"/>
      <c r="F407" s="252"/>
      <c r="G407" s="25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:31" x14ac:dyDescent="0.2">
      <c r="A408" s="251"/>
      <c r="B408" s="252"/>
      <c r="C408" s="253"/>
      <c r="D408" s="252"/>
      <c r="E408" s="252"/>
      <c r="F408" s="252"/>
      <c r="G408" s="25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:31" x14ac:dyDescent="0.2">
      <c r="A409" s="251"/>
      <c r="B409" s="252"/>
      <c r="C409" s="253"/>
      <c r="D409" s="252"/>
      <c r="E409" s="252"/>
      <c r="F409" s="252"/>
      <c r="G409" s="25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:31" x14ac:dyDescent="0.2">
      <c r="A410" s="255"/>
      <c r="B410" s="256"/>
      <c r="C410" s="257"/>
      <c r="D410" s="256"/>
      <c r="E410" s="256"/>
      <c r="F410" s="256"/>
      <c r="G410" s="258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:31" x14ac:dyDescent="0.2">
      <c r="A411" s="4"/>
      <c r="B411" s="5" t="s">
        <v>226</v>
      </c>
      <c r="C411" s="184" t="s">
        <v>226</v>
      </c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:31" x14ac:dyDescent="0.2">
      <c r="C412" s="186"/>
      <c r="AE412" t="s">
        <v>585</v>
      </c>
    </row>
  </sheetData>
  <mergeCells count="125">
    <mergeCell ref="A406:G410"/>
    <mergeCell ref="C355:G355"/>
    <mergeCell ref="C360:G360"/>
    <mergeCell ref="C363:G363"/>
    <mergeCell ref="C370:G370"/>
    <mergeCell ref="C382:G382"/>
    <mergeCell ref="A405:C405"/>
    <mergeCell ref="C346:G346"/>
    <mergeCell ref="C347:G347"/>
    <mergeCell ref="C349:G349"/>
    <mergeCell ref="C350:G350"/>
    <mergeCell ref="C351:G351"/>
    <mergeCell ref="C352:G352"/>
    <mergeCell ref="C323:G323"/>
    <mergeCell ref="C324:G324"/>
    <mergeCell ref="C325:G325"/>
    <mergeCell ref="C341:G341"/>
    <mergeCell ref="C343:G343"/>
    <mergeCell ref="C344:G344"/>
    <mergeCell ref="C314:G314"/>
    <mergeCell ref="C315:G315"/>
    <mergeCell ref="C317:G317"/>
    <mergeCell ref="C318:G318"/>
    <mergeCell ref="C320:G320"/>
    <mergeCell ref="C321:G321"/>
    <mergeCell ref="C304:G304"/>
    <mergeCell ref="C307:G307"/>
    <mergeCell ref="C308:G308"/>
    <mergeCell ref="C309:G309"/>
    <mergeCell ref="C311:G311"/>
    <mergeCell ref="C312:G312"/>
    <mergeCell ref="C269:G269"/>
    <mergeCell ref="C280:G280"/>
    <mergeCell ref="C296:G296"/>
    <mergeCell ref="C299:G299"/>
    <mergeCell ref="C302:G302"/>
    <mergeCell ref="C303:G303"/>
    <mergeCell ref="C254:G254"/>
    <mergeCell ref="C255:G255"/>
    <mergeCell ref="C256:G256"/>
    <mergeCell ref="C257:G257"/>
    <mergeCell ref="C259:G259"/>
    <mergeCell ref="C261:G261"/>
    <mergeCell ref="C233:G233"/>
    <mergeCell ref="C242:G242"/>
    <mergeCell ref="C250:G250"/>
    <mergeCell ref="C251:G251"/>
    <mergeCell ref="C213:G213"/>
    <mergeCell ref="C215:G215"/>
    <mergeCell ref="C216:G216"/>
    <mergeCell ref="C220:G220"/>
    <mergeCell ref="C223:G223"/>
    <mergeCell ref="C226:G226"/>
    <mergeCell ref="C169:G169"/>
    <mergeCell ref="C174:G174"/>
    <mergeCell ref="C176:G176"/>
    <mergeCell ref="C178:G178"/>
    <mergeCell ref="C210:G210"/>
    <mergeCell ref="C211:G211"/>
    <mergeCell ref="C141:G141"/>
    <mergeCell ref="C151:G151"/>
    <mergeCell ref="C158:G158"/>
    <mergeCell ref="C163:G163"/>
    <mergeCell ref="C165:G165"/>
    <mergeCell ref="C167:G167"/>
    <mergeCell ref="C125:G125"/>
    <mergeCell ref="C128:G128"/>
    <mergeCell ref="C131:G131"/>
    <mergeCell ref="C135:G135"/>
    <mergeCell ref="C139:G139"/>
    <mergeCell ref="C140:G140"/>
    <mergeCell ref="C114:G114"/>
    <mergeCell ref="C116:G116"/>
    <mergeCell ref="C119:G119"/>
    <mergeCell ref="C120:G120"/>
    <mergeCell ref="C121:G121"/>
    <mergeCell ref="C122:G122"/>
    <mergeCell ref="C106:G106"/>
    <mergeCell ref="C109:G109"/>
    <mergeCell ref="C110:G110"/>
    <mergeCell ref="C111:G111"/>
    <mergeCell ref="C112:G112"/>
    <mergeCell ref="C113:G113"/>
    <mergeCell ref="C97:G97"/>
    <mergeCell ref="C100:G100"/>
    <mergeCell ref="C101:G101"/>
    <mergeCell ref="C102:G102"/>
    <mergeCell ref="C103:G103"/>
    <mergeCell ref="C104:G104"/>
    <mergeCell ref="C90:G90"/>
    <mergeCell ref="C91:G91"/>
    <mergeCell ref="C92:G92"/>
    <mergeCell ref="C93:G93"/>
    <mergeCell ref="C94:G94"/>
    <mergeCell ref="C95:G95"/>
    <mergeCell ref="C81:G81"/>
    <mergeCell ref="C82:G82"/>
    <mergeCell ref="C83:G83"/>
    <mergeCell ref="C84:G84"/>
    <mergeCell ref="C86:G86"/>
    <mergeCell ref="C89:G89"/>
    <mergeCell ref="C72:G72"/>
    <mergeCell ref="C73:G73"/>
    <mergeCell ref="C74:G74"/>
    <mergeCell ref="C76:G76"/>
    <mergeCell ref="C79:G79"/>
    <mergeCell ref="C80:G80"/>
    <mergeCell ref="C69:G69"/>
    <mergeCell ref="C70:G70"/>
    <mergeCell ref="C71:G71"/>
    <mergeCell ref="C24:G24"/>
    <mergeCell ref="C25:G25"/>
    <mergeCell ref="C37:G37"/>
    <mergeCell ref="C38:G38"/>
    <mergeCell ref="C39:G39"/>
    <mergeCell ref="C40:G40"/>
    <mergeCell ref="A1:G1"/>
    <mergeCell ref="C2:G2"/>
    <mergeCell ref="C3:G3"/>
    <mergeCell ref="C4:G4"/>
    <mergeCell ref="C17:G17"/>
    <mergeCell ref="C20:G20"/>
    <mergeCell ref="C41:G41"/>
    <mergeCell ref="C45:G45"/>
    <mergeCell ref="C68:G68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261" t="s">
        <v>39</v>
      </c>
      <c r="B2" s="261"/>
      <c r="C2" s="261"/>
      <c r="D2" s="261"/>
      <c r="E2" s="261"/>
      <c r="F2" s="261"/>
      <c r="G2" s="26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62" t="s">
        <v>6</v>
      </c>
      <c r="B1" s="262"/>
      <c r="C1" s="263"/>
      <c r="D1" s="262"/>
      <c r="E1" s="262"/>
      <c r="F1" s="262"/>
      <c r="G1" s="262"/>
    </row>
    <row r="2" spans="1:7" ht="24.95" customHeight="1" x14ac:dyDescent="0.2">
      <c r="A2" s="69" t="s">
        <v>41</v>
      </c>
      <c r="B2" s="68"/>
      <c r="C2" s="264"/>
      <c r="D2" s="264"/>
      <c r="E2" s="264"/>
      <c r="F2" s="264"/>
      <c r="G2" s="265"/>
    </row>
    <row r="3" spans="1:7" ht="24.95" hidden="1" customHeight="1" x14ac:dyDescent="0.2">
      <c r="A3" s="69" t="s">
        <v>7</v>
      </c>
      <c r="B3" s="68"/>
      <c r="C3" s="264"/>
      <c r="D3" s="264"/>
      <c r="E3" s="264"/>
      <c r="F3" s="264"/>
      <c r="G3" s="265"/>
    </row>
    <row r="4" spans="1:7" ht="24.95" hidden="1" customHeight="1" x14ac:dyDescent="0.2">
      <c r="A4" s="69" t="s">
        <v>8</v>
      </c>
      <c r="B4" s="68"/>
      <c r="C4" s="264"/>
      <c r="D4" s="264"/>
      <c r="E4" s="264"/>
      <c r="F4" s="264"/>
      <c r="G4" s="26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Rozpočet Pol</vt:lpstr>
      <vt:lpstr>Pokyny pro vyplnění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Cernohorsky Dusan</cp:lastModifiedBy>
  <cp:lastPrinted>2014-02-28T09:52:57Z</cp:lastPrinted>
  <dcterms:created xsi:type="dcterms:W3CDTF">2009-04-08T07:15:50Z</dcterms:created>
  <dcterms:modified xsi:type="dcterms:W3CDTF">2023-05-02T12:13:02Z</dcterms:modified>
</cp:coreProperties>
</file>