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928"/>
  <workbookPr/>
  <bookViews>
    <workbookView xWindow="65416" yWindow="65416" windowWidth="29040" windowHeight="15840" activeTab="1"/>
  </bookViews>
  <sheets>
    <sheet name="Rekapitulace" sheetId="4" r:id="rId1"/>
    <sheet name="poptávka" sheetId="3" r:id="rId2"/>
  </sheets>
  <definedNames>
    <definedName name="_xlnm.Print_Area" localSheetId="0">'Rekapitulace'!$A$1:$AR$103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<sst xmlns="http://schemas.openxmlformats.org/spreadsheetml/2006/main" count="372" uniqueCount="189">
  <si>
    <t>množství</t>
  </si>
  <si>
    <t>položka</t>
  </si>
  <si>
    <t>popis</t>
  </si>
  <si>
    <t>ks</t>
  </si>
  <si>
    <t>set</t>
  </si>
  <si>
    <t>x</t>
  </si>
  <si>
    <t>číslo položky</t>
  </si>
  <si>
    <t>bez DPH</t>
  </si>
  <si>
    <t xml:space="preserve"> cena za m.j. bez DPH</t>
  </si>
  <si>
    <t xml:space="preserve"> celkem bez DPH</t>
  </si>
  <si>
    <t>DPH 21%</t>
  </si>
  <si>
    <t>celkem vč. DPH</t>
  </si>
  <si>
    <t>CENA ZA SOUBOR :</t>
  </si>
  <si>
    <t>jednotka</t>
  </si>
  <si>
    <t>CENA CELKEM:</t>
  </si>
  <si>
    <t>21% DPH</t>
  </si>
  <si>
    <t>vč. DPH</t>
  </si>
  <si>
    <t>CENA ZA SOUBOR:</t>
  </si>
  <si>
    <t>Číslo položky</t>
  </si>
  <si>
    <t>Položka</t>
  </si>
  <si>
    <t>cena za m.j. bez DPH</t>
  </si>
  <si>
    <t>celkem bez DPH</t>
  </si>
  <si>
    <t>Centrální řídící jednotka</t>
  </si>
  <si>
    <t>Diskusní jednotka</t>
  </si>
  <si>
    <t xml:space="preserve">Mikrofon </t>
  </si>
  <si>
    <t>Odpružená desková montáž mikrofonu</t>
  </si>
  <si>
    <t>Dokovací kabel pro mikrofonní stanici</t>
  </si>
  <si>
    <t xml:space="preserve">UTP kabel </t>
  </si>
  <si>
    <t>Kotvící a spojovací materiál</t>
  </si>
  <si>
    <t>Instalace kabeláže</t>
  </si>
  <si>
    <t>Instalace modulů a oživení</t>
  </si>
  <si>
    <t>Konfigurace, SW integrace s hlasovacím systémem</t>
  </si>
  <si>
    <t>Doprava a přesun hmot v rámci zakázky</t>
  </si>
  <si>
    <t>rozsah 110 dB, Mic/Line ×2, AUX (ST) ×1, INTERPRETATION RETURN ×2
Outputs: Balanced ×4, Unbalanced ×1</t>
  </si>
  <si>
    <t>106dB A-Weighted, 24bit / 48kHz, 2x RJ45, 39 pin</t>
  </si>
  <si>
    <t xml:space="preserve">58cm, Hypercardioid, 100 - 15,000Hz, -40 dB (10.0 mV) re 1V at 1 Pa </t>
  </si>
  <si>
    <t xml:space="preserve">Eliminace rušivých zvuků od bouchání a jiných ruchů </t>
  </si>
  <si>
    <t xml:space="preserve">CAT6 </t>
  </si>
  <si>
    <t>1,5m</t>
  </si>
  <si>
    <t>Audiokonferenční systém</t>
  </si>
  <si>
    <t>bal</t>
  </si>
  <si>
    <t>hzs</t>
  </si>
  <si>
    <t>Hlasovací jednotka</t>
  </si>
  <si>
    <t xml:space="preserve">Centrální řídící jednotka </t>
  </si>
  <si>
    <t>Zdroj centrální jednotky</t>
  </si>
  <si>
    <t xml:space="preserve">Oddělovač sběrnice od napájecího zdroje </t>
  </si>
  <si>
    <t>ETI rozvodnice</t>
  </si>
  <si>
    <t>1-rámeček zásuvky</t>
  </si>
  <si>
    <t>Bezšroubová elektrická zásuvka se zemnícím kolíkem</t>
  </si>
  <si>
    <t>Kryt zásuvky</t>
  </si>
  <si>
    <t xml:space="preserve">Čipová karta </t>
  </si>
  <si>
    <t>Kryt mikrofonní zásuvky</t>
  </si>
  <si>
    <t xml:space="preserve">USB zásuvka dvojitá </t>
  </si>
  <si>
    <t xml:space="preserve">Protipožární přístrojová elektroinstalační krabice jednonásobná </t>
  </si>
  <si>
    <t>iNels Kabel</t>
  </si>
  <si>
    <t xml:space="preserve">Řídící PC rackmountové </t>
  </si>
  <si>
    <t xml:space="preserve">PTZ kamera AXIS V5914 </t>
  </si>
  <si>
    <t>Konfigurace, SW integrace</t>
  </si>
  <si>
    <t xml:space="preserve"> 27 V DC a 12 V DC, 100W, dvě pevné výstupní napěťové úrovně 27.6 V a 12.2 V </t>
  </si>
  <si>
    <t>112 x 287 x 361 mm, 24modulů, 2 řady, IP40</t>
  </si>
  <si>
    <t>crystal sklo - černá</t>
  </si>
  <si>
    <t>dvou-žílový AWG20</t>
  </si>
  <si>
    <t>m</t>
  </si>
  <si>
    <t>i5 nebo i7 6GB RAM, SSD DISK, Windows 10 Pro, alespoň 3x HDMI</t>
  </si>
  <si>
    <t>ze zdrojů zadavatele - není předmětem dodávky</t>
  </si>
  <si>
    <t xml:space="preserve">EHS - Elektronické hlasovací zařízení </t>
  </si>
  <si>
    <t xml:space="preserve">Zesilovač </t>
  </si>
  <si>
    <t xml:space="preserve">Výkon:1400W 1x(4ohmy v power boost), 500W x 2(ohmy), vzorkovací frekvence 48kHz, </t>
  </si>
  <si>
    <t xml:space="preserve">Reproduktor </t>
  </si>
  <si>
    <t>frekvenční rozsah v rozmězí 60 - 35.000 Hz, impedanci 6 ohmů, 60 W trvalého výkonu a 150 W špičkového, citlivosst  87 dB</t>
  </si>
  <si>
    <t>Mikrofonní kabel</t>
  </si>
  <si>
    <t>KLOTZ SCY225, Speaker kabel 2x2,5mm, twinax, PVC, tubular, černý</t>
  </si>
  <si>
    <t>Držák pro reproduktor</t>
  </si>
  <si>
    <t>(2 kusy v balení)</t>
  </si>
  <si>
    <t>Doprava  a přesun hmot  v rámci zakázky</t>
  </si>
  <si>
    <t>Ozvučení</t>
  </si>
  <si>
    <t xml:space="preserve">popis </t>
  </si>
  <si>
    <t xml:space="preserve">Konferenční set </t>
  </si>
  <si>
    <t>8" displej, 1280x800 rozlišení, 3,5mm Jack, USB-C-&gt;USB-C/HDMI, human motion senzor</t>
  </si>
  <si>
    <t>8 generace i5 Quad, RAM 8GB (2x4), úložiště 128GB ssd, 2x HDMI výstup, 1x VHC, 4x 3.0 USB</t>
  </si>
  <si>
    <t>4k, 12x opitcký, auto-framing, pant range 200°, tilt range 130°, 1x USB 2.0</t>
  </si>
  <si>
    <t>podpora 9 kamer, 1x rca in, 1x rca out, 3x USB 3.0, 1x power port</t>
  </si>
  <si>
    <t>Mikrofon</t>
  </si>
  <si>
    <t>360° poloměr sběru o poloměru 6m, LED signalizace, 6 v sérii</t>
  </si>
  <si>
    <t>Reproduktor</t>
  </si>
  <si>
    <t>Frekvenční odezva 100Hz - 20KHz, 70dB, 1x 3,5mm Jack, POE</t>
  </si>
  <si>
    <t>POE Switch</t>
  </si>
  <si>
    <t>USB - Ethernet adapter</t>
  </si>
  <si>
    <t>USB A-B</t>
  </si>
  <si>
    <t>USB 3.0 propojovací kabel 5m</t>
  </si>
  <si>
    <t>UTP kabel</t>
  </si>
  <si>
    <t>CAT6</t>
  </si>
  <si>
    <t>Polička</t>
  </si>
  <si>
    <t>Polička/nástěnný držák pro kameru MTR</t>
  </si>
  <si>
    <t>Doprava  a přesun hmot v rámci zakázky</t>
  </si>
  <si>
    <t>Zobrazovací panel</t>
  </si>
  <si>
    <t>velikost úhlopříčky 55" = 140 cm
profesionální display, jas (cd/m2) 400, 
kontrast 1.200:1, technologie IPS,  poměr stran 16:9, 
rozlišení 3.849x2.160 (4k), provoz 16/7, webOS 6.0</t>
  </si>
  <si>
    <t>Projektor</t>
  </si>
  <si>
    <t>Laser, konstrast: 2500000:1, rozlišení: 1920x1200 (WUXGA),
světelný výkon: 7000 ANSI, formát: 16:10</t>
  </si>
  <si>
    <t>Objektiv</t>
  </si>
  <si>
    <t>Krátka projekce z 2,2m, šířka obrazu 3m</t>
  </si>
  <si>
    <t>Plátno</t>
  </si>
  <si>
    <t>Slučovač</t>
  </si>
  <si>
    <t>Rozdělovač</t>
  </si>
  <si>
    <t xml:space="preserve">2 na 1 </t>
  </si>
  <si>
    <t>Převodník</t>
  </si>
  <si>
    <t>set rx-tx</t>
  </si>
  <si>
    <t>Držák pro projektor</t>
  </si>
  <si>
    <t>Držák pro TV 55"</t>
  </si>
  <si>
    <t>HDMI</t>
  </si>
  <si>
    <t>High speed s ethernetem 50m</t>
  </si>
  <si>
    <t>High speed s ethernetem 15m</t>
  </si>
  <si>
    <t>High speed s ethernetem a integrovaným zesilovačem FullHD 30m</t>
  </si>
  <si>
    <t>COAX</t>
  </si>
  <si>
    <t>Projekce / TV</t>
  </si>
  <si>
    <t>Videokonference</t>
  </si>
  <si>
    <t>Rack</t>
  </si>
  <si>
    <t>Rack - 600x600x600 - uzamykatelný na kolečkách s ventlací a příslušenstvím</t>
  </si>
  <si>
    <t>Patch panel</t>
  </si>
  <si>
    <t>24 port + příslušenství</t>
  </si>
  <si>
    <t>Napájecí lišty do RACKU</t>
  </si>
  <si>
    <t>Router</t>
  </si>
  <si>
    <t>Ostatní</t>
  </si>
  <si>
    <t>IP kamera</t>
  </si>
  <si>
    <t>Příprava pro anténu bezdrátového mikrofonu</t>
  </si>
  <si>
    <t>WA-AC25</t>
  </si>
  <si>
    <t>Lešení 4,5m</t>
  </si>
  <si>
    <t>den</t>
  </si>
  <si>
    <t>Práce revizního technika</t>
  </si>
  <si>
    <t>VRN</t>
  </si>
  <si>
    <t>vedlejší rozpočtové náklady</t>
  </si>
  <si>
    <t xml:space="preserve">Zapracování kabeláže, sekání, vrtání, drážkování, zapravení tras aj…. </t>
  </si>
  <si>
    <t>není předmětem dodávky - stavební připravenost je řešena zadavatelem</t>
  </si>
  <si>
    <r>
      <rPr>
        <b/>
        <sz val="16"/>
        <color theme="0"/>
        <rFont val="Arial"/>
        <family val="2"/>
      </rPr>
      <t>Adaptace obřadní síně na zasedací místnost</t>
    </r>
    <r>
      <rPr>
        <b/>
        <sz val="16"/>
        <color theme="0"/>
        <rFont val="Calibri"/>
        <family val="2"/>
        <scheme val="minor"/>
      </rPr>
      <t xml:space="preserve">
</t>
    </r>
    <r>
      <rPr>
        <b/>
        <sz val="16"/>
        <color theme="0"/>
        <rFont val="Arial"/>
        <family val="2"/>
      </rPr>
      <t>POLOŽKOVÝ ROZPOČET</t>
    </r>
    <r>
      <rPr>
        <b/>
        <sz val="16"/>
        <color theme="0"/>
        <rFont val="Calibri"/>
        <family val="2"/>
        <scheme val="minor"/>
      </rPr>
      <t xml:space="preserve">
Investor: Město Litvínov
Vypracováno dne 31.1.2022</t>
    </r>
  </si>
  <si>
    <r>
      <t>75</t>
    </r>
    <r>
      <rPr>
        <sz val="16"/>
        <rFont val="Calibri"/>
        <family val="2"/>
        <scheme val="minor"/>
      </rPr>
      <t>Ω</t>
    </r>
  </si>
  <si>
    <t>balení obsahuje:</t>
  </si>
  <si>
    <t>1ks          Dotykový panel</t>
  </si>
  <si>
    <t>1ks          Mini-PC</t>
  </si>
  <si>
    <t>2ks          Kamera</t>
  </si>
  <si>
    <t>1ks          Kamera HUB</t>
  </si>
  <si>
    <t>Export Komplet</t>
  </si>
  <si>
    <t>REKAPITULACE STAVBY</t>
  </si>
  <si>
    <t>Kód:</t>
  </si>
  <si>
    <t>Stavba:</t>
  </si>
  <si>
    <t>Adaptace obřadní síně na zasedací místnost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</si>
  <si>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</si>
  <si>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</si>
  <si>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</si>
  <si>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</si>
  <si>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</si>
  <si>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</si>
  <si>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</si>
  <si>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</si>
  <si>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Město Litvnínov</t>
  </si>
  <si>
    <t>DIČ:</t>
  </si>
  <si>
    <t>CZ00266027</t>
  </si>
  <si>
    <t>Zhotovitel:</t>
  </si>
  <si>
    <t>Projektant:</t>
  </si>
  <si>
    <t>Tomáš Behina</t>
  </si>
  <si>
    <t>CZ7409282793</t>
  </si>
  <si>
    <t>Zpracovatel:</t>
  </si>
  <si>
    <t>Milan Balát</t>
  </si>
  <si>
    <t>Poznámka:</t>
  </si>
  <si>
    <t>Je-li v technických specifikacích uveden odkaz na konkrétní výrobek, materiál, technologii příp. na obchodní firmu, tak se má za to, že se jedná o vymezení minimálních požadovaných standardů výrobku, technologie či materiálu. V tomto případě je účastník ZŘ oprávněn v nabídce uvést i jiné, kvalitativně a technicky obdobné řešení, které splňuje minimálně požadované standardy a odpovídá uvedeným parametrům.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</si>
  <si>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</si>
  <si>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</si>
  <si>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</si>
  <si>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</si>
  <si>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</si>
  <si>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</si>
  <si>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</si>
  <si>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</si>
  <si>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</si>
  <si>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</si>
  <si>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</si>
  <si>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</si>
  <si>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</si>
  <si>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</si>
  <si>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</si>
  <si>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</si>
  <si>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</si>
  <si>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</si>
  <si>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</si>
  <si>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</si>
  <si>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Kód</t>
  </si>
  <si>
    <t>Popis</t>
  </si>
  <si>
    <t>Cena bez DPH [CZK]</t>
  </si>
  <si>
    <t>Cena s DPH [CZK]</t>
  </si>
  <si>
    <t>Náklady z rozpočtů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</si>
</sst>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.00%"/>
    <numFmt numFmtId="166" formatCode="dd\.mm\.yyyy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000000"/>
      <name val="Arial"/>
      <family val="2"/>
    </font>
    <font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8"/>
      <color rgb="FFFFFFFF"/>
      <name val="Arial CE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u val="single"/>
      <sz val="11"/>
      <color theme="10"/>
      <name val="Calibri"/>
      <family val="2"/>
      <scheme val="minor"/>
    </font>
    <font>
      <sz val="18"/>
      <color theme="10"/>
      <name val="Wingdings 2"/>
      <family val="1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03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2" borderId="0" xfId="0" applyFont="1" applyFill="1"/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4" fontId="4" fillId="0" borderId="7" xfId="0" applyNumberFormat="1" applyFont="1" applyBorder="1" applyAlignment="1">
      <alignment horizontal="right" vertical="center"/>
    </xf>
    <xf numFmtId="44" fontId="4" fillId="0" borderId="7" xfId="22" applyFont="1" applyFill="1" applyBorder="1" applyAlignment="1" applyProtection="1">
      <alignment horizontal="right" vertical="center"/>
      <protection/>
    </xf>
    <xf numFmtId="44" fontId="4" fillId="0" borderId="8" xfId="22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44" fontId="5" fillId="3" borderId="15" xfId="22" applyFont="1" applyFill="1" applyBorder="1" applyAlignment="1" applyProtection="1">
      <alignment horizontal="center" vertical="center"/>
      <protection/>
    </xf>
    <xf numFmtId="44" fontId="5" fillId="3" borderId="15" xfId="22" applyFont="1" applyFill="1" applyBorder="1" applyAlignment="1" applyProtection="1">
      <alignment horizontal="right" vertical="center"/>
      <protection/>
    </xf>
    <xf numFmtId="44" fontId="5" fillId="3" borderId="16" xfId="22" applyFont="1" applyFill="1" applyBorder="1" applyAlignment="1" applyProtection="1">
      <alignment horizontal="right" vertical="center"/>
      <protection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44" fontId="5" fillId="3" borderId="15" xfId="0" applyNumberFormat="1" applyFont="1" applyFill="1" applyBorder="1" applyAlignment="1">
      <alignment horizontal="right"/>
    </xf>
    <xf numFmtId="44" fontId="5" fillId="3" borderId="16" xfId="0" applyNumberFormat="1" applyFont="1" applyFill="1" applyBorder="1" applyAlignment="1">
      <alignment horizontal="right"/>
    </xf>
    <xf numFmtId="8" fontId="4" fillId="0" borderId="0" xfId="0" applyNumberFormat="1" applyFont="1"/>
    <xf numFmtId="8" fontId="4" fillId="0" borderId="2" xfId="0" applyNumberFormat="1" applyFont="1" applyBorder="1"/>
    <xf numFmtId="0" fontId="5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right" vertical="center"/>
    </xf>
    <xf numFmtId="44" fontId="4" fillId="0" borderId="18" xfId="22" applyFont="1" applyFill="1" applyBorder="1" applyAlignment="1" applyProtection="1">
      <alignment horizontal="right" vertical="center"/>
      <protection/>
    </xf>
    <xf numFmtId="44" fontId="4" fillId="0" borderId="19" xfId="22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4" fontId="5" fillId="0" borderId="15" xfId="22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4" fontId="4" fillId="0" borderId="10" xfId="0" applyNumberFormat="1" applyFont="1" applyBorder="1" applyAlignment="1">
      <alignment horizontal="right" vertical="center"/>
    </xf>
    <xf numFmtId="44" fontId="4" fillId="0" borderId="10" xfId="22" applyFont="1" applyFill="1" applyBorder="1" applyAlignment="1" applyProtection="1">
      <alignment horizontal="right" vertical="center"/>
      <protection/>
    </xf>
    <xf numFmtId="44" fontId="4" fillId="0" borderId="21" xfId="0" applyNumberFormat="1" applyFont="1" applyBorder="1" applyAlignment="1">
      <alignment horizontal="right" vertical="center"/>
    </xf>
    <xf numFmtId="44" fontId="4" fillId="0" borderId="12" xfId="0" applyNumberFormat="1" applyFont="1" applyBorder="1" applyAlignment="1">
      <alignment horizontal="right" vertical="center"/>
    </xf>
    <xf numFmtId="44" fontId="4" fillId="0" borderId="12" xfId="22" applyFont="1" applyFill="1" applyBorder="1" applyAlignment="1" applyProtection="1">
      <alignment horizontal="right" vertical="center"/>
      <protection/>
    </xf>
    <xf numFmtId="44" fontId="4" fillId="0" borderId="22" xfId="0" applyNumberFormat="1" applyFont="1" applyBorder="1" applyAlignment="1">
      <alignment horizontal="right" vertical="center"/>
    </xf>
    <xf numFmtId="0" fontId="5" fillId="3" borderId="15" xfId="0" applyFont="1" applyFill="1" applyBorder="1"/>
    <xf numFmtId="44" fontId="5" fillId="3" borderId="15" xfId="0" applyNumberFormat="1" applyFont="1" applyFill="1" applyBorder="1"/>
    <xf numFmtId="44" fontId="5" fillId="3" borderId="16" xfId="0" applyNumberFormat="1" applyFont="1" applyFill="1" applyBorder="1"/>
    <xf numFmtId="8" fontId="5" fillId="0" borderId="0" xfId="0" applyNumberFormat="1" applyFont="1"/>
    <xf numFmtId="44" fontId="5" fillId="0" borderId="0" xfId="0" applyNumberFormat="1" applyFont="1"/>
    <xf numFmtId="8" fontId="5" fillId="0" borderId="2" xfId="0" applyNumberFormat="1" applyFont="1" applyBorder="1"/>
    <xf numFmtId="0" fontId="8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4" fontId="5" fillId="3" borderId="16" xfId="22" applyFont="1" applyFill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8" fontId="4" fillId="0" borderId="24" xfId="0" applyNumberFormat="1" applyFont="1" applyBorder="1"/>
    <xf numFmtId="8" fontId="4" fillId="0" borderId="0" xfId="0" applyNumberFormat="1" applyFont="1"/>
    <xf numFmtId="8" fontId="4" fillId="0" borderId="2" xfId="0" applyNumberFormat="1" applyFont="1" applyBorder="1"/>
    <xf numFmtId="0" fontId="4" fillId="0" borderId="25" xfId="0" applyFont="1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0" xfId="0" applyFont="1"/>
    <xf numFmtId="0" fontId="5" fillId="3" borderId="26" xfId="0" applyFont="1" applyFill="1" applyBorder="1" applyAlignment="1">
      <alignment vertical="center"/>
    </xf>
    <xf numFmtId="44" fontId="5" fillId="3" borderId="17" xfId="0" applyNumberFormat="1" applyFont="1" applyFill="1" applyBorder="1" applyAlignment="1">
      <alignment horizontal="right" vertical="center"/>
    </xf>
    <xf numFmtId="44" fontId="5" fillId="3" borderId="17" xfId="22" applyFont="1" applyFill="1" applyBorder="1" applyAlignment="1" applyProtection="1">
      <alignment horizontal="right" vertical="center"/>
      <protection/>
    </xf>
    <xf numFmtId="44" fontId="5" fillId="3" borderId="27" xfId="0" applyNumberFormat="1" applyFont="1" applyFill="1" applyBorder="1" applyAlignment="1">
      <alignment horizontal="right" vertical="center"/>
    </xf>
    <xf numFmtId="164" fontId="4" fillId="4" borderId="7" xfId="0" applyNumberFormat="1" applyFont="1" applyFill="1" applyBorder="1" applyAlignment="1" applyProtection="1">
      <alignment horizontal="right" vertical="center"/>
      <protection locked="0"/>
    </xf>
    <xf numFmtId="164" fontId="4" fillId="4" borderId="10" xfId="0" applyNumberFormat="1" applyFont="1" applyFill="1" applyBorder="1" applyAlignment="1" applyProtection="1">
      <alignment horizontal="right" vertical="center"/>
      <protection locked="0"/>
    </xf>
    <xf numFmtId="164" fontId="4" fillId="4" borderId="12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>
      <alignment horizontal="left" vertical="center"/>
    </xf>
    <xf numFmtId="0" fontId="0" fillId="2" borderId="28" xfId="0" applyFill="1" applyBorder="1"/>
    <xf numFmtId="0" fontId="0" fillId="2" borderId="14" xfId="0" applyFill="1" applyBorder="1"/>
    <xf numFmtId="0" fontId="0" fillId="2" borderId="29" xfId="0" applyFill="1" applyBorder="1"/>
    <xf numFmtId="0" fontId="0" fillId="2" borderId="30" xfId="0" applyFill="1" applyBorder="1"/>
    <xf numFmtId="0" fontId="11" fillId="2" borderId="0" xfId="0" applyFont="1" applyFill="1" applyAlignment="1">
      <alignment horizontal="left" vertical="center"/>
    </xf>
    <xf numFmtId="0" fontId="0" fillId="2" borderId="31" xfId="0" applyFill="1" applyBorder="1"/>
    <xf numFmtId="0" fontId="12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center"/>
    </xf>
    <xf numFmtId="0" fontId="0" fillId="2" borderId="32" xfId="0" applyFill="1" applyBorder="1"/>
    <xf numFmtId="0" fontId="0" fillId="2" borderId="30" xfId="0" applyFill="1" applyBorder="1" applyAlignment="1">
      <alignment vertical="center"/>
    </xf>
    <xf numFmtId="0" fontId="15" fillId="2" borderId="33" xfId="0" applyFont="1" applyFill="1" applyBorder="1" applyAlignment="1">
      <alignment horizontal="left" vertical="center"/>
    </xf>
    <xf numFmtId="0" fontId="0" fillId="2" borderId="33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17" fillId="2" borderId="34" xfId="0" applyFont="1" applyFill="1" applyBorder="1" applyAlignment="1">
      <alignment horizontal="left" vertical="center"/>
    </xf>
    <xf numFmtId="0" fontId="0" fillId="2" borderId="35" xfId="0" applyFill="1" applyBorder="1" applyAlignment="1">
      <alignment vertical="center"/>
    </xf>
    <xf numFmtId="0" fontId="17" fillId="2" borderId="35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vertical="center"/>
    </xf>
    <xf numFmtId="0" fontId="12" fillId="2" borderId="33" xfId="0" applyFont="1" applyFill="1" applyBorder="1" applyAlignment="1">
      <alignment horizontal="left" vertical="center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13" fillId="2" borderId="31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31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31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17" fillId="2" borderId="31" xfId="0" applyFont="1" applyFill="1" applyBorder="1" applyAlignment="1">
      <alignment horizontal="center" vertical="center"/>
    </xf>
    <xf numFmtId="0" fontId="22" fillId="2" borderId="0" xfId="23" applyFont="1" applyFill="1" applyAlignment="1" applyProtection="1">
      <alignment horizontal="center" vertical="center"/>
      <protection/>
    </xf>
    <xf numFmtId="0" fontId="23" fillId="2" borderId="3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14" fillId="2" borderId="31" xfId="0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 wrapText="1"/>
    </xf>
    <xf numFmtId="0" fontId="0" fillId="4" borderId="0" xfId="0" applyFill="1" applyProtection="1">
      <protection locked="0"/>
    </xf>
    <xf numFmtId="14" fontId="13" fillId="4" borderId="0" xfId="0" applyNumberFormat="1" applyFont="1" applyFill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24" fillId="2" borderId="0" xfId="0" applyFont="1" applyFill="1" applyAlignment="1">
      <alignment horizontal="left" vertical="center" wrapText="1"/>
    </xf>
    <xf numFmtId="4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4" fillId="2" borderId="37" xfId="0" applyFont="1" applyFill="1" applyBorder="1" applyAlignment="1">
      <alignment horizontal="left" vertical="center" wrapText="1"/>
    </xf>
    <xf numFmtId="4" fontId="25" fillId="2" borderId="37" xfId="0" applyNumberFormat="1" applyFont="1" applyFill="1" applyBorder="1" applyAlignment="1">
      <alignment vertical="center"/>
    </xf>
    <xf numFmtId="0" fontId="25" fillId="2" borderId="37" xfId="0" applyFont="1" applyFill="1" applyBorder="1" applyAlignment="1">
      <alignment vertical="center"/>
    </xf>
    <xf numFmtId="4" fontId="20" fillId="2" borderId="0" xfId="0" applyNumberFormat="1" applyFont="1" applyFill="1" applyAlignment="1">
      <alignment horizontal="right" vertical="center"/>
    </xf>
    <xf numFmtId="4" fontId="20" fillId="2" borderId="0" xfId="0" applyNumberFormat="1" applyFont="1" applyFill="1" applyAlignment="1">
      <alignment vertical="center"/>
    </xf>
    <xf numFmtId="166" fontId="13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left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0" fontId="17" fillId="2" borderId="35" xfId="0" applyFont="1" applyFill="1" applyBorder="1" applyAlignment="1">
      <alignment horizontal="left" vertical="center"/>
    </xf>
    <xf numFmtId="0" fontId="0" fillId="2" borderId="35" xfId="0" applyFill="1" applyBorder="1" applyAlignment="1">
      <alignment vertical="center"/>
    </xf>
    <xf numFmtId="4" fontId="17" fillId="2" borderId="35" xfId="0" applyNumberFormat="1" applyFont="1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4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center" wrapText="1"/>
    </xf>
    <xf numFmtId="4" fontId="15" fillId="2" borderId="33" xfId="0" applyNumberFormat="1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center" vertical="center" wrapText="1"/>
    </xf>
    <xf numFmtId="0" fontId="5" fillId="6" borderId="40" xfId="0" applyFont="1" applyFill="1" applyBorder="1" applyAlignment="1">
      <alignment horizontal="left"/>
    </xf>
    <xf numFmtId="0" fontId="5" fillId="6" borderId="41" xfId="0" applyFont="1" applyFill="1" applyBorder="1" applyAlignment="1">
      <alignment horizontal="left"/>
    </xf>
    <xf numFmtId="0" fontId="5" fillId="6" borderId="42" xfId="0" applyFont="1" applyFill="1" applyBorder="1" applyAlignment="1">
      <alignment horizontal="left"/>
    </xf>
    <xf numFmtId="164" fontId="4" fillId="4" borderId="18" xfId="0" applyNumberFormat="1" applyFont="1" applyFill="1" applyBorder="1" applyAlignment="1" applyProtection="1">
      <alignment horizontal="right" vertical="center"/>
      <protection locked="0"/>
    </xf>
    <xf numFmtId="164" fontId="4" fillId="4" borderId="7" xfId="0" applyNumberFormat="1" applyFont="1" applyFill="1" applyBorder="1" applyAlignment="1" applyProtection="1">
      <alignment horizontal="right" vertical="center"/>
      <protection locked="0"/>
    </xf>
    <xf numFmtId="44" fontId="4" fillId="0" borderId="18" xfId="0" applyNumberFormat="1" applyFont="1" applyBorder="1" applyAlignment="1">
      <alignment horizontal="right" vertical="center"/>
    </xf>
    <xf numFmtId="44" fontId="4" fillId="0" borderId="7" xfId="0" applyNumberFormat="1" applyFont="1" applyBorder="1" applyAlignment="1">
      <alignment horizontal="right" vertical="center"/>
    </xf>
    <xf numFmtId="44" fontId="4" fillId="0" borderId="18" xfId="22" applyFont="1" applyFill="1" applyBorder="1" applyAlignment="1" applyProtection="1">
      <alignment horizontal="right" vertical="center"/>
      <protection/>
    </xf>
    <xf numFmtId="44" fontId="4" fillId="0" borderId="7" xfId="22" applyFont="1" applyFill="1" applyBorder="1" applyAlignment="1" applyProtection="1">
      <alignment horizontal="right" vertical="center"/>
      <protection/>
    </xf>
    <xf numFmtId="44" fontId="4" fillId="0" borderId="19" xfId="0" applyNumberFormat="1" applyFont="1" applyBorder="1" applyAlignment="1">
      <alignment horizontal="right" vertical="center"/>
    </xf>
    <xf numFmtId="44" fontId="4" fillId="0" borderId="8" xfId="0" applyNumberFormat="1" applyFont="1" applyBorder="1" applyAlignment="1">
      <alignment horizontal="right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164" fontId="4" fillId="0" borderId="43" xfId="0" applyNumberFormat="1" applyFont="1" applyFill="1" applyBorder="1" applyAlignment="1" applyProtection="1">
      <alignment horizontal="right" vertical="center"/>
      <protection/>
    </xf>
    <xf numFmtId="164" fontId="4" fillId="0" borderId="44" xfId="0" applyNumberFormat="1" applyFont="1" applyFill="1" applyBorder="1" applyAlignment="1" applyProtection="1">
      <alignment horizontal="right" vertical="center"/>
      <protection/>
    </xf>
    <xf numFmtId="164" fontId="4" fillId="0" borderId="45" xfId="0" applyNumberFormat="1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Měna" xfId="22"/>
    <cellStyle name="Hypertextový odkaz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25A26-665F-4BE9-967E-F2A42361EFF7}">
  <sheetPr>
    <pageSetUpPr fitToPage="1"/>
  </sheetPr>
  <dimension ref="A1:AQ101"/>
  <sheetViews>
    <sheetView zoomScale="70" zoomScaleNormal="70" workbookViewId="0" topLeftCell="A34">
      <selection activeCell="AU23" sqref="AU23"/>
    </sheetView>
  </sheetViews>
  <sheetFormatPr defaultColWidth="9.140625" defaultRowHeight="15"/>
  <cols>
    <col min="1" max="1" width="7.140625" style="9" customWidth="1"/>
    <col min="2" max="2" width="1.421875" style="9" customWidth="1"/>
    <col min="3" max="3" width="3.57421875" style="9" customWidth="1"/>
    <col min="4" max="33" width="2.28125" style="9" customWidth="1"/>
    <col min="34" max="34" width="2.8515625" style="9" customWidth="1"/>
    <col min="35" max="35" width="27.140625" style="9" customWidth="1"/>
    <col min="36" max="37" width="2.140625" style="9" customWidth="1"/>
    <col min="38" max="38" width="7.140625" style="9" customWidth="1"/>
    <col min="39" max="39" width="2.8515625" style="9" customWidth="1"/>
    <col min="40" max="40" width="11.421875" style="9" customWidth="1"/>
    <col min="41" max="41" width="6.421875" style="9" customWidth="1"/>
    <col min="42" max="42" width="3.57421875" style="9" customWidth="1"/>
    <col min="43" max="43" width="5.140625" style="9" bestFit="1" customWidth="1"/>
    <col min="44" max="16384" width="9.140625" style="9" customWidth="1"/>
  </cols>
  <sheetData>
    <row r="1" ht="15">
      <c r="A1" s="102" t="s">
        <v>140</v>
      </c>
    </row>
    <row r="2" ht="36.95" customHeight="1"/>
    <row r="3" spans="2:43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5"/>
    </row>
    <row r="4" spans="2:43" ht="24.95" customHeight="1">
      <c r="B4" s="106"/>
      <c r="D4" s="107" t="s">
        <v>141</v>
      </c>
      <c r="AQ4" s="108"/>
    </row>
    <row r="5" spans="2:43" ht="12" customHeight="1">
      <c r="B5" s="106"/>
      <c r="D5" s="109" t="s">
        <v>142</v>
      </c>
      <c r="K5" s="17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Q5" s="108"/>
    </row>
    <row r="6" spans="2:43" ht="36.95" customHeight="1">
      <c r="B6" s="106"/>
      <c r="D6" s="111" t="s">
        <v>143</v>
      </c>
      <c r="K6" s="179" t="s">
        <v>144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Q6" s="108"/>
    </row>
    <row r="7" spans="2:43" ht="12" customHeight="1">
      <c r="B7" s="106"/>
      <c r="D7" s="112" t="s">
        <v>145</v>
      </c>
      <c r="K7" s="110" t="s">
        <v>146</v>
      </c>
      <c r="AK7" s="112" t="s">
        <v>147</v>
      </c>
      <c r="AN7" s="110" t="s">
        <v>146</v>
      </c>
      <c r="AQ7" s="108"/>
    </row>
    <row r="8" spans="2:43" ht="12" customHeight="1">
      <c r="B8" s="106"/>
      <c r="D8" s="112" t="s">
        <v>148</v>
      </c>
      <c r="K8" s="110" t="s">
        <v>149</v>
      </c>
      <c r="AK8" s="112" t="s">
        <v>150</v>
      </c>
      <c r="AN8" s="150"/>
      <c r="AQ8" s="108"/>
    </row>
    <row r="9" spans="2:43" ht="14.45" customHeight="1">
      <c r="B9" s="106"/>
      <c r="AQ9" s="108"/>
    </row>
    <row r="10" spans="2:43" ht="12" customHeight="1">
      <c r="B10" s="106"/>
      <c r="D10" s="112" t="s">
        <v>151</v>
      </c>
      <c r="AK10" s="112" t="s">
        <v>152</v>
      </c>
      <c r="AN10" s="110">
        <v>266027</v>
      </c>
      <c r="AQ10" s="108"/>
    </row>
    <row r="11" spans="2:43" ht="18.4" customHeight="1">
      <c r="B11" s="106"/>
      <c r="E11" s="110" t="s">
        <v>153</v>
      </c>
      <c r="AK11" s="112" t="s">
        <v>154</v>
      </c>
      <c r="AN11" s="110" t="s">
        <v>155</v>
      </c>
      <c r="AQ11" s="108"/>
    </row>
    <row r="12" spans="2:43" ht="6.95" customHeight="1">
      <c r="B12" s="106"/>
      <c r="AQ12" s="108"/>
    </row>
    <row r="13" spans="2:43" ht="12" customHeight="1">
      <c r="B13" s="106"/>
      <c r="D13" s="112" t="s">
        <v>156</v>
      </c>
      <c r="AK13" s="112" t="s">
        <v>152</v>
      </c>
      <c r="AN13" s="151" t="s">
        <v>146</v>
      </c>
      <c r="AQ13" s="108"/>
    </row>
    <row r="14" spans="2:43" ht="15">
      <c r="B14" s="106"/>
      <c r="E14" s="110" t="s">
        <v>149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K14" s="112" t="s">
        <v>154</v>
      </c>
      <c r="AN14" s="151" t="s">
        <v>146</v>
      </c>
      <c r="AQ14" s="108"/>
    </row>
    <row r="15" spans="2:43" ht="6.95" customHeight="1">
      <c r="B15" s="106"/>
      <c r="AQ15" s="108"/>
    </row>
    <row r="16" spans="2:43" ht="12" customHeight="1">
      <c r="B16" s="106"/>
      <c r="D16" s="112" t="s">
        <v>157</v>
      </c>
      <c r="AK16" s="112" t="s">
        <v>152</v>
      </c>
      <c r="AN16" s="110">
        <v>63756943</v>
      </c>
      <c r="AQ16" s="108"/>
    </row>
    <row r="17" spans="2:43" ht="18.4" customHeight="1">
      <c r="B17" s="106"/>
      <c r="E17" s="110" t="s">
        <v>158</v>
      </c>
      <c r="AK17" s="112" t="s">
        <v>154</v>
      </c>
      <c r="AN17" s="110" t="s">
        <v>159</v>
      </c>
      <c r="AQ17" s="108"/>
    </row>
    <row r="18" spans="2:43" ht="6.95" customHeight="1">
      <c r="B18" s="106"/>
      <c r="AQ18" s="108"/>
    </row>
    <row r="19" spans="2:43" ht="12" customHeight="1">
      <c r="B19" s="106"/>
      <c r="D19" s="112" t="s">
        <v>160</v>
      </c>
      <c r="AK19" s="112" t="s">
        <v>152</v>
      </c>
      <c r="AN19" s="110">
        <v>63756943</v>
      </c>
      <c r="AQ19" s="108"/>
    </row>
    <row r="20" spans="2:43" ht="18.4" customHeight="1">
      <c r="B20" s="106"/>
      <c r="E20" s="110" t="s">
        <v>161</v>
      </c>
      <c r="AK20" s="112" t="s">
        <v>154</v>
      </c>
      <c r="AN20" s="110" t="s">
        <v>159</v>
      </c>
      <c r="AQ20" s="108"/>
    </row>
    <row r="21" spans="2:43" ht="6.95" customHeight="1">
      <c r="B21" s="106"/>
      <c r="AQ21" s="108"/>
    </row>
    <row r="22" spans="2:43" ht="12" customHeight="1">
      <c r="B22" s="106"/>
      <c r="D22" s="112" t="s">
        <v>162</v>
      </c>
      <c r="AQ22" s="108"/>
    </row>
    <row r="23" spans="2:43" ht="47.25" customHeight="1">
      <c r="B23" s="106"/>
      <c r="E23" s="180" t="s">
        <v>163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Q23" s="108"/>
    </row>
    <row r="24" spans="2:43" ht="6.95" customHeight="1">
      <c r="B24" s="106"/>
      <c r="AQ24" s="108"/>
    </row>
    <row r="25" spans="2:43" ht="6.95" customHeight="1">
      <c r="B25" s="106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Q25" s="108"/>
    </row>
    <row r="26" spans="2:43" s="10" customFormat="1" ht="25.9" customHeight="1">
      <c r="B26" s="114"/>
      <c r="D26" s="115" t="s">
        <v>164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81">
        <f>AG94</f>
        <v>0</v>
      </c>
      <c r="AL26" s="182"/>
      <c r="AM26" s="182"/>
      <c r="AN26" s="182"/>
      <c r="AO26" s="182"/>
      <c r="AQ26" s="117"/>
    </row>
    <row r="27" spans="2:43" s="10" customFormat="1" ht="6.95" customHeight="1">
      <c r="B27" s="114"/>
      <c r="AQ27" s="117"/>
    </row>
    <row r="28" spans="2:43" s="10" customFormat="1" ht="15">
      <c r="B28" s="114"/>
      <c r="L28" s="183" t="s">
        <v>165</v>
      </c>
      <c r="M28" s="183"/>
      <c r="N28" s="183"/>
      <c r="O28" s="183"/>
      <c r="P28" s="183"/>
      <c r="W28" s="183" t="s">
        <v>166</v>
      </c>
      <c r="X28" s="183"/>
      <c r="Y28" s="183"/>
      <c r="Z28" s="183"/>
      <c r="AA28" s="183"/>
      <c r="AB28" s="183"/>
      <c r="AC28" s="183"/>
      <c r="AD28" s="183"/>
      <c r="AE28" s="183"/>
      <c r="AK28" s="183" t="s">
        <v>167</v>
      </c>
      <c r="AL28" s="183"/>
      <c r="AM28" s="183"/>
      <c r="AN28" s="183"/>
      <c r="AO28" s="183"/>
      <c r="AQ28" s="117"/>
    </row>
    <row r="29" spans="2:43" s="11" customFormat="1" ht="14.45" customHeight="1">
      <c r="B29" s="118"/>
      <c r="D29" s="112" t="s">
        <v>168</v>
      </c>
      <c r="F29" s="112" t="s">
        <v>169</v>
      </c>
      <c r="L29" s="170">
        <v>0.21</v>
      </c>
      <c r="M29" s="171"/>
      <c r="N29" s="171"/>
      <c r="O29" s="171"/>
      <c r="P29" s="171"/>
      <c r="W29" s="172">
        <f>AK26</f>
        <v>0</v>
      </c>
      <c r="X29" s="171"/>
      <c r="Y29" s="171"/>
      <c r="Z29" s="171"/>
      <c r="AA29" s="171"/>
      <c r="AB29" s="171"/>
      <c r="AC29" s="171"/>
      <c r="AD29" s="171"/>
      <c r="AE29" s="171"/>
      <c r="AK29" s="172">
        <f>AK26*0.21</f>
        <v>0</v>
      </c>
      <c r="AL29" s="171"/>
      <c r="AM29" s="171"/>
      <c r="AN29" s="171"/>
      <c r="AO29" s="171"/>
      <c r="AQ29" s="119"/>
    </row>
    <row r="30" spans="2:43" s="11" customFormat="1" ht="14.45" customHeight="1">
      <c r="B30" s="118"/>
      <c r="F30" s="112" t="s">
        <v>170</v>
      </c>
      <c r="L30" s="170">
        <v>0.15</v>
      </c>
      <c r="M30" s="171"/>
      <c r="N30" s="171"/>
      <c r="O30" s="171"/>
      <c r="P30" s="171"/>
      <c r="W30" s="172">
        <v>0</v>
      </c>
      <c r="X30" s="171"/>
      <c r="Y30" s="171"/>
      <c r="Z30" s="171"/>
      <c r="AA30" s="171"/>
      <c r="AB30" s="171"/>
      <c r="AC30" s="171"/>
      <c r="AD30" s="171"/>
      <c r="AE30" s="171"/>
      <c r="AK30" s="172">
        <v>0</v>
      </c>
      <c r="AL30" s="171"/>
      <c r="AM30" s="171"/>
      <c r="AN30" s="171"/>
      <c r="AO30" s="171"/>
      <c r="AQ30" s="119"/>
    </row>
    <row r="31" spans="2:43" s="11" customFormat="1" ht="14.45" customHeight="1" hidden="1">
      <c r="B31" s="118"/>
      <c r="F31" s="112" t="s">
        <v>171</v>
      </c>
      <c r="L31" s="170">
        <v>0.21</v>
      </c>
      <c r="M31" s="171"/>
      <c r="N31" s="171"/>
      <c r="O31" s="171"/>
      <c r="P31" s="171"/>
      <c r="W31" s="172" t="e">
        <f>ROUND(#REF!,2)</f>
        <v>#REF!</v>
      </c>
      <c r="X31" s="171"/>
      <c r="Y31" s="171"/>
      <c r="Z31" s="171"/>
      <c r="AA31" s="171"/>
      <c r="AB31" s="171"/>
      <c r="AC31" s="171"/>
      <c r="AD31" s="171"/>
      <c r="AE31" s="171"/>
      <c r="AK31" s="172">
        <v>0</v>
      </c>
      <c r="AL31" s="171"/>
      <c r="AM31" s="171"/>
      <c r="AN31" s="171"/>
      <c r="AO31" s="171"/>
      <c r="AQ31" s="119"/>
    </row>
    <row r="32" spans="2:43" s="11" customFormat="1" ht="14.45" customHeight="1" hidden="1">
      <c r="B32" s="118"/>
      <c r="F32" s="112" t="s">
        <v>172</v>
      </c>
      <c r="L32" s="170">
        <v>0.15</v>
      </c>
      <c r="M32" s="171"/>
      <c r="N32" s="171"/>
      <c r="O32" s="171"/>
      <c r="P32" s="171"/>
      <c r="W32" s="172" t="e">
        <f>ROUND(#REF!,2)</f>
        <v>#REF!</v>
      </c>
      <c r="X32" s="171"/>
      <c r="Y32" s="171"/>
      <c r="Z32" s="171"/>
      <c r="AA32" s="171"/>
      <c r="AB32" s="171"/>
      <c r="AC32" s="171"/>
      <c r="AD32" s="171"/>
      <c r="AE32" s="171"/>
      <c r="AK32" s="172">
        <v>0</v>
      </c>
      <c r="AL32" s="171"/>
      <c r="AM32" s="171"/>
      <c r="AN32" s="171"/>
      <c r="AO32" s="171"/>
      <c r="AQ32" s="119"/>
    </row>
    <row r="33" spans="2:43" s="11" customFormat="1" ht="14.45" customHeight="1" hidden="1">
      <c r="B33" s="118"/>
      <c r="F33" s="112" t="s">
        <v>173</v>
      </c>
      <c r="L33" s="170">
        <v>0</v>
      </c>
      <c r="M33" s="171"/>
      <c r="N33" s="171"/>
      <c r="O33" s="171"/>
      <c r="P33" s="171"/>
      <c r="W33" s="172" t="e">
        <f>ROUND(#REF!,2)</f>
        <v>#REF!</v>
      </c>
      <c r="X33" s="171"/>
      <c r="Y33" s="171"/>
      <c r="Z33" s="171"/>
      <c r="AA33" s="171"/>
      <c r="AB33" s="171"/>
      <c r="AC33" s="171"/>
      <c r="AD33" s="171"/>
      <c r="AE33" s="171"/>
      <c r="AK33" s="172">
        <v>0</v>
      </c>
      <c r="AL33" s="171"/>
      <c r="AM33" s="171"/>
      <c r="AN33" s="171"/>
      <c r="AO33" s="171"/>
      <c r="AQ33" s="119"/>
    </row>
    <row r="34" spans="2:43" s="10" customFormat="1" ht="6.95" customHeight="1">
      <c r="B34" s="114"/>
      <c r="AQ34" s="117"/>
    </row>
    <row r="35" spans="2:43" s="10" customFormat="1" ht="25.9" customHeight="1">
      <c r="B35" s="114"/>
      <c r="D35" s="120" t="s">
        <v>174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2" t="s">
        <v>175</v>
      </c>
      <c r="U35" s="121"/>
      <c r="V35" s="121"/>
      <c r="W35" s="121"/>
      <c r="X35" s="173" t="s">
        <v>176</v>
      </c>
      <c r="Y35" s="174"/>
      <c r="Z35" s="174"/>
      <c r="AA35" s="174"/>
      <c r="AB35" s="174"/>
      <c r="AC35" s="121"/>
      <c r="AD35" s="121"/>
      <c r="AE35" s="121"/>
      <c r="AF35" s="121"/>
      <c r="AG35" s="121"/>
      <c r="AH35" s="121"/>
      <c r="AI35" s="121"/>
      <c r="AJ35" s="121"/>
      <c r="AK35" s="175">
        <f>W29+AK29</f>
        <v>0</v>
      </c>
      <c r="AL35" s="174"/>
      <c r="AM35" s="174"/>
      <c r="AN35" s="174"/>
      <c r="AO35" s="176"/>
      <c r="AQ35" s="117"/>
    </row>
    <row r="36" spans="2:43" s="10" customFormat="1" ht="6.95" customHeight="1">
      <c r="B36" s="114"/>
      <c r="AQ36" s="117"/>
    </row>
    <row r="37" spans="2:43" s="10" customFormat="1" ht="14.45" customHeight="1">
      <c r="B37" s="114"/>
      <c r="AQ37" s="117"/>
    </row>
    <row r="38" spans="2:43" ht="14.45" customHeight="1">
      <c r="B38" s="106"/>
      <c r="AQ38" s="108"/>
    </row>
    <row r="39" spans="2:43" ht="14.45" customHeight="1">
      <c r="B39" s="106"/>
      <c r="AQ39" s="108"/>
    </row>
    <row r="40" spans="2:43" ht="14.45" customHeight="1">
      <c r="B40" s="106"/>
      <c r="AQ40" s="108"/>
    </row>
    <row r="41" spans="2:43" ht="14.45" customHeight="1">
      <c r="B41" s="106"/>
      <c r="AQ41" s="108"/>
    </row>
    <row r="42" spans="2:43" ht="14.45" customHeight="1">
      <c r="B42" s="106"/>
      <c r="AQ42" s="108"/>
    </row>
    <row r="43" spans="2:43" ht="14.45" customHeight="1">
      <c r="B43" s="106"/>
      <c r="AQ43" s="108"/>
    </row>
    <row r="44" spans="2:43" ht="14.45" customHeight="1">
      <c r="B44" s="106"/>
      <c r="AQ44" s="108"/>
    </row>
    <row r="45" spans="2:43" ht="14.45" customHeight="1">
      <c r="B45" s="106"/>
      <c r="AQ45" s="108"/>
    </row>
    <row r="46" spans="2:43" ht="14.45" customHeight="1">
      <c r="B46" s="106"/>
      <c r="AQ46" s="108"/>
    </row>
    <row r="47" spans="2:43" ht="14.45" customHeight="1">
      <c r="B47" s="106"/>
      <c r="AQ47" s="108"/>
    </row>
    <row r="48" spans="2:43" ht="14.45" customHeight="1">
      <c r="B48" s="106"/>
      <c r="AQ48" s="108"/>
    </row>
    <row r="49" spans="2:43" s="10" customFormat="1" ht="14.45" customHeight="1">
      <c r="B49" s="114"/>
      <c r="D49" s="123" t="s">
        <v>177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3" t="s">
        <v>178</v>
      </c>
      <c r="AI49" s="124"/>
      <c r="AJ49" s="124"/>
      <c r="AK49" s="124"/>
      <c r="AL49" s="124"/>
      <c r="AM49" s="124"/>
      <c r="AN49" s="124"/>
      <c r="AO49" s="124"/>
      <c r="AQ49" s="117"/>
    </row>
    <row r="50" spans="2:43" ht="15">
      <c r="B50" s="106"/>
      <c r="AQ50" s="108"/>
    </row>
    <row r="51" spans="2:43" ht="15">
      <c r="B51" s="106"/>
      <c r="AQ51" s="108"/>
    </row>
    <row r="52" spans="2:43" ht="15">
      <c r="B52" s="106"/>
      <c r="AQ52" s="108"/>
    </row>
    <row r="53" spans="2:43" ht="15">
      <c r="B53" s="106"/>
      <c r="AQ53" s="108"/>
    </row>
    <row r="54" spans="2:43" ht="15">
      <c r="B54" s="106"/>
      <c r="AQ54" s="108"/>
    </row>
    <row r="55" spans="2:43" ht="15">
      <c r="B55" s="106"/>
      <c r="AQ55" s="108"/>
    </row>
    <row r="56" spans="2:43" ht="15">
      <c r="B56" s="106"/>
      <c r="AQ56" s="108"/>
    </row>
    <row r="57" spans="2:43" ht="15">
      <c r="B57" s="106"/>
      <c r="AQ57" s="108"/>
    </row>
    <row r="58" spans="2:43" ht="15">
      <c r="B58" s="106"/>
      <c r="AQ58" s="108"/>
    </row>
    <row r="59" spans="2:43" ht="15">
      <c r="B59" s="106"/>
      <c r="AQ59" s="108"/>
    </row>
    <row r="60" spans="2:43" s="10" customFormat="1" ht="15">
      <c r="B60" s="114"/>
      <c r="D60" s="125" t="s">
        <v>179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25" t="s">
        <v>180</v>
      </c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25" t="s">
        <v>179</v>
      </c>
      <c r="AI60" s="116"/>
      <c r="AJ60" s="116"/>
      <c r="AK60" s="116"/>
      <c r="AL60" s="116"/>
      <c r="AM60" s="125" t="s">
        <v>180</v>
      </c>
      <c r="AN60" s="116"/>
      <c r="AO60" s="116"/>
      <c r="AQ60" s="117"/>
    </row>
    <row r="61" spans="2:43" ht="15">
      <c r="B61" s="106"/>
      <c r="AQ61" s="108"/>
    </row>
    <row r="62" spans="2:43" ht="15">
      <c r="B62" s="106"/>
      <c r="AQ62" s="108"/>
    </row>
    <row r="63" spans="2:43" ht="15">
      <c r="B63" s="106"/>
      <c r="AQ63" s="108"/>
    </row>
    <row r="64" spans="2:43" s="10" customFormat="1" ht="15">
      <c r="B64" s="114"/>
      <c r="D64" s="123" t="s">
        <v>181</v>
      </c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3" t="s">
        <v>182</v>
      </c>
      <c r="AI64" s="124"/>
      <c r="AJ64" s="124"/>
      <c r="AK64" s="124"/>
      <c r="AL64" s="124"/>
      <c r="AM64" s="124"/>
      <c r="AN64" s="124"/>
      <c r="AO64" s="124"/>
      <c r="AQ64" s="117"/>
    </row>
    <row r="65" spans="2:43" ht="15">
      <c r="B65" s="106"/>
      <c r="AQ65" s="108"/>
    </row>
    <row r="66" spans="2:43" ht="15">
      <c r="B66" s="106"/>
      <c r="AQ66" s="108"/>
    </row>
    <row r="67" spans="2:43" ht="15">
      <c r="B67" s="106"/>
      <c r="AQ67" s="108"/>
    </row>
    <row r="68" spans="2:43" ht="15">
      <c r="B68" s="106"/>
      <c r="AQ68" s="108"/>
    </row>
    <row r="69" spans="2:43" ht="15">
      <c r="B69" s="106"/>
      <c r="AQ69" s="108"/>
    </row>
    <row r="70" spans="2:43" ht="15">
      <c r="B70" s="106"/>
      <c r="AQ70" s="108"/>
    </row>
    <row r="71" spans="2:43" ht="15">
      <c r="B71" s="106"/>
      <c r="AQ71" s="108"/>
    </row>
    <row r="72" spans="2:43" ht="15">
      <c r="B72" s="106"/>
      <c r="AQ72" s="108"/>
    </row>
    <row r="73" spans="2:43" ht="15">
      <c r="B73" s="106"/>
      <c r="AQ73" s="108"/>
    </row>
    <row r="74" spans="2:43" ht="15">
      <c r="B74" s="106"/>
      <c r="AQ74" s="108"/>
    </row>
    <row r="75" spans="2:43" s="10" customFormat="1" ht="15">
      <c r="B75" s="114"/>
      <c r="D75" s="125" t="s">
        <v>179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25" t="s">
        <v>180</v>
      </c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25" t="s">
        <v>179</v>
      </c>
      <c r="AI75" s="116"/>
      <c r="AJ75" s="116"/>
      <c r="AK75" s="116"/>
      <c r="AL75" s="116"/>
      <c r="AM75" s="125" t="s">
        <v>180</v>
      </c>
      <c r="AN75" s="116"/>
      <c r="AO75" s="116"/>
      <c r="AQ75" s="117"/>
    </row>
    <row r="76" spans="2:43" s="10" customFormat="1" ht="15">
      <c r="B76" s="114"/>
      <c r="AQ76" s="117"/>
    </row>
    <row r="77" spans="2:43" s="10" customFormat="1" ht="6.95" customHeight="1">
      <c r="B77" s="126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8"/>
    </row>
    <row r="81" spans="2:43" s="10" customFormat="1" ht="6.95" customHeight="1"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1"/>
    </row>
    <row r="82" spans="2:43" s="10" customFormat="1" ht="24.95" customHeight="1">
      <c r="B82" s="114"/>
      <c r="C82" s="107" t="s">
        <v>183</v>
      </c>
      <c r="AQ82" s="117"/>
    </row>
    <row r="83" spans="2:43" s="10" customFormat="1" ht="6.95" customHeight="1">
      <c r="B83" s="114"/>
      <c r="AQ83" s="117"/>
    </row>
    <row r="84" spans="2:43" s="12" customFormat="1" ht="12" customHeight="1">
      <c r="B84" s="132"/>
      <c r="C84" s="112" t="s">
        <v>142</v>
      </c>
      <c r="L84" s="12">
        <f>K5</f>
        <v>0</v>
      </c>
      <c r="AQ84" s="133"/>
    </row>
    <row r="85" spans="2:43" s="13" customFormat="1" ht="36.95" customHeight="1">
      <c r="B85" s="134"/>
      <c r="C85" s="135" t="s">
        <v>143</v>
      </c>
      <c r="L85" s="168" t="str">
        <f>K6</f>
        <v>Adaptace obřadní síně na zasedací místnost</v>
      </c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Q85" s="136"/>
    </row>
    <row r="86" spans="2:43" s="10" customFormat="1" ht="6.95" customHeight="1">
      <c r="B86" s="114"/>
      <c r="AQ86" s="117"/>
    </row>
    <row r="87" spans="2:43" s="10" customFormat="1" ht="12" customHeight="1">
      <c r="B87" s="114"/>
      <c r="C87" s="112" t="s">
        <v>148</v>
      </c>
      <c r="L87" s="137" t="str">
        <f>IF(K8="","",K8)</f>
        <v xml:space="preserve"> </v>
      </c>
      <c r="AI87" s="112" t="s">
        <v>150</v>
      </c>
      <c r="AM87" s="160">
        <f>AN8</f>
        <v>0</v>
      </c>
      <c r="AN87" s="160"/>
      <c r="AQ87" s="117"/>
    </row>
    <row r="88" spans="2:43" s="10" customFormat="1" ht="6.95" customHeight="1">
      <c r="B88" s="114"/>
      <c r="AQ88" s="117"/>
    </row>
    <row r="89" spans="2:43" s="10" customFormat="1" ht="15.2" customHeight="1">
      <c r="B89" s="114"/>
      <c r="C89" s="112" t="s">
        <v>151</v>
      </c>
      <c r="L89" s="12" t="str">
        <f>E11</f>
        <v>Město Litvnínov</v>
      </c>
      <c r="AI89" s="112" t="s">
        <v>157</v>
      </c>
      <c r="AM89" s="161" t="str">
        <f>E17</f>
        <v>Tomáš Behina</v>
      </c>
      <c r="AN89" s="162"/>
      <c r="AO89" s="162"/>
      <c r="AP89" s="162"/>
      <c r="AQ89" s="117"/>
    </row>
    <row r="90" spans="2:43" s="10" customFormat="1" ht="15.2" customHeight="1">
      <c r="B90" s="114"/>
      <c r="C90" s="112" t="s">
        <v>156</v>
      </c>
      <c r="L90" s="12" t="str">
        <f>IF(E14="","",E14)</f>
        <v xml:space="preserve"> </v>
      </c>
      <c r="AI90" s="112" t="s">
        <v>160</v>
      </c>
      <c r="AM90" s="161" t="str">
        <f>E20</f>
        <v>Milan Balát</v>
      </c>
      <c r="AN90" s="162"/>
      <c r="AO90" s="162"/>
      <c r="AP90" s="162"/>
      <c r="AQ90" s="117"/>
    </row>
    <row r="91" spans="2:43" s="10" customFormat="1" ht="10.9" customHeight="1">
      <c r="B91" s="114"/>
      <c r="AQ91" s="117"/>
    </row>
    <row r="92" spans="2:43" s="10" customFormat="1" ht="29.25" customHeight="1">
      <c r="B92" s="114"/>
      <c r="C92" s="163" t="s">
        <v>184</v>
      </c>
      <c r="D92" s="164"/>
      <c r="E92" s="164"/>
      <c r="F92" s="164"/>
      <c r="G92" s="164"/>
      <c r="H92" s="121"/>
      <c r="I92" s="165" t="s">
        <v>185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6" t="s">
        <v>186</v>
      </c>
      <c r="AH92" s="164"/>
      <c r="AI92" s="164"/>
      <c r="AJ92" s="164"/>
      <c r="AK92" s="164"/>
      <c r="AL92" s="164"/>
      <c r="AM92" s="164"/>
      <c r="AN92" s="165" t="s">
        <v>187</v>
      </c>
      <c r="AO92" s="164"/>
      <c r="AP92" s="167"/>
      <c r="AQ92" s="138"/>
    </row>
    <row r="93" spans="2:43" s="10" customFormat="1" ht="10.9" customHeight="1">
      <c r="B93" s="114"/>
      <c r="AQ93" s="117"/>
    </row>
    <row r="94" spans="2:43" s="14" customFormat="1" ht="32.45" customHeight="1">
      <c r="B94" s="139"/>
      <c r="C94" s="140" t="s">
        <v>188</v>
      </c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58">
        <f>SUM(AG95:AM101)</f>
        <v>0</v>
      </c>
      <c r="AH94" s="158"/>
      <c r="AI94" s="158"/>
      <c r="AJ94" s="158"/>
      <c r="AK94" s="158"/>
      <c r="AL94" s="158"/>
      <c r="AM94" s="158"/>
      <c r="AN94" s="159">
        <f>SUM(AN95:AP101)</f>
        <v>0</v>
      </c>
      <c r="AO94" s="159"/>
      <c r="AP94" s="159"/>
      <c r="AQ94" s="142"/>
    </row>
    <row r="95" spans="1:43" s="15" customFormat="1" ht="24.75" customHeight="1">
      <c r="A95" s="143"/>
      <c r="B95" s="144"/>
      <c r="C95" s="145"/>
      <c r="D95" s="152"/>
      <c r="E95" s="152"/>
      <c r="F95" s="152"/>
      <c r="G95" s="152"/>
      <c r="H95" s="152"/>
      <c r="I95" s="146"/>
      <c r="J95" s="152" t="s">
        <v>39</v>
      </c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3">
        <f>poptávka!G17</f>
        <v>0</v>
      </c>
      <c r="AH95" s="154"/>
      <c r="AI95" s="154"/>
      <c r="AJ95" s="154"/>
      <c r="AK95" s="154"/>
      <c r="AL95" s="154"/>
      <c r="AM95" s="154"/>
      <c r="AN95" s="153">
        <f>(AG95*0.21)+AG95</f>
        <v>0</v>
      </c>
      <c r="AO95" s="154"/>
      <c r="AP95" s="154"/>
      <c r="AQ95" s="147"/>
    </row>
    <row r="96" spans="1:43" s="15" customFormat="1" ht="24.75" customHeight="1">
      <c r="A96" s="143"/>
      <c r="B96" s="144"/>
      <c r="C96" s="10"/>
      <c r="D96" s="152"/>
      <c r="E96" s="152"/>
      <c r="F96" s="152"/>
      <c r="G96" s="152"/>
      <c r="H96" s="152"/>
      <c r="I96" s="148"/>
      <c r="J96" s="152" t="s">
        <v>65</v>
      </c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3">
        <f>poptávka!G41</f>
        <v>0</v>
      </c>
      <c r="AH96" s="154"/>
      <c r="AI96" s="154"/>
      <c r="AJ96" s="154"/>
      <c r="AK96" s="154"/>
      <c r="AL96" s="154"/>
      <c r="AM96" s="154"/>
      <c r="AN96" s="153">
        <f aca="true" t="shared" si="0" ref="AN96">(AG96*0.21)+AG96</f>
        <v>0</v>
      </c>
      <c r="AO96" s="154"/>
      <c r="AP96" s="154"/>
      <c r="AQ96" s="117"/>
    </row>
    <row r="97" spans="1:43" s="15" customFormat="1" ht="24.75" customHeight="1">
      <c r="A97" s="143"/>
      <c r="B97" s="144"/>
      <c r="C97" s="10"/>
      <c r="D97" s="152"/>
      <c r="E97" s="152"/>
      <c r="F97" s="152"/>
      <c r="G97" s="152"/>
      <c r="H97" s="152"/>
      <c r="I97" s="148"/>
      <c r="J97" s="152" t="s">
        <v>75</v>
      </c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3">
        <f>poptávka!G53</f>
        <v>0</v>
      </c>
      <c r="AH97" s="154"/>
      <c r="AI97" s="154"/>
      <c r="AJ97" s="154"/>
      <c r="AK97" s="154"/>
      <c r="AL97" s="154"/>
      <c r="AM97" s="154"/>
      <c r="AN97" s="153">
        <f aca="true" t="shared" si="1" ref="AN97">(AG97*0.21)+AG97</f>
        <v>0</v>
      </c>
      <c r="AO97" s="154"/>
      <c r="AP97" s="154"/>
      <c r="AQ97" s="117"/>
    </row>
    <row r="98" spans="1:43" s="15" customFormat="1" ht="24.75" customHeight="1">
      <c r="A98" s="143"/>
      <c r="B98" s="144"/>
      <c r="C98" s="10"/>
      <c r="D98" s="152"/>
      <c r="E98" s="152"/>
      <c r="F98" s="152"/>
      <c r="G98" s="152"/>
      <c r="H98" s="152"/>
      <c r="I98" s="148"/>
      <c r="J98" s="152" t="s">
        <v>115</v>
      </c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3">
        <f>poptávka!G74</f>
        <v>0</v>
      </c>
      <c r="AH98" s="154"/>
      <c r="AI98" s="154"/>
      <c r="AJ98" s="154"/>
      <c r="AK98" s="154"/>
      <c r="AL98" s="154"/>
      <c r="AM98" s="154"/>
      <c r="AN98" s="153">
        <f aca="true" t="shared" si="2" ref="AN98">(AG98*0.21)+AG98</f>
        <v>0</v>
      </c>
      <c r="AO98" s="154"/>
      <c r="AP98" s="154"/>
      <c r="AQ98" s="117"/>
    </row>
    <row r="99" spans="1:43" s="15" customFormat="1" ht="24.75" customHeight="1">
      <c r="A99" s="143"/>
      <c r="B99" s="144"/>
      <c r="C99" s="10"/>
      <c r="D99" s="152"/>
      <c r="E99" s="152"/>
      <c r="F99" s="152"/>
      <c r="G99" s="152"/>
      <c r="H99" s="152"/>
      <c r="I99" s="148"/>
      <c r="J99" s="152" t="s">
        <v>114</v>
      </c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3">
        <f>poptávka!G97</f>
        <v>0</v>
      </c>
      <c r="AH99" s="154"/>
      <c r="AI99" s="154"/>
      <c r="AJ99" s="154"/>
      <c r="AK99" s="154"/>
      <c r="AL99" s="154"/>
      <c r="AM99" s="154"/>
      <c r="AN99" s="153">
        <f aca="true" t="shared" si="3" ref="AN99">(AG99*0.21)+AG99</f>
        <v>0</v>
      </c>
      <c r="AO99" s="154"/>
      <c r="AP99" s="154"/>
      <c r="AQ99" s="117"/>
    </row>
    <row r="100" spans="2:43" s="10" customFormat="1" ht="30" customHeight="1">
      <c r="B100" s="114"/>
      <c r="D100" s="152"/>
      <c r="E100" s="152"/>
      <c r="F100" s="152"/>
      <c r="G100" s="152"/>
      <c r="H100" s="152"/>
      <c r="I100" s="148"/>
      <c r="J100" s="152" t="s">
        <v>116</v>
      </c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3">
        <f>poptávka!G109</f>
        <v>0</v>
      </c>
      <c r="AH100" s="154"/>
      <c r="AI100" s="154"/>
      <c r="AJ100" s="154"/>
      <c r="AK100" s="154"/>
      <c r="AL100" s="154"/>
      <c r="AM100" s="154"/>
      <c r="AN100" s="153">
        <f aca="true" t="shared" si="4" ref="AN100:AN101">(AG100*0.21)+AG100</f>
        <v>0</v>
      </c>
      <c r="AO100" s="154"/>
      <c r="AP100" s="154"/>
      <c r="AQ100" s="117"/>
    </row>
    <row r="101" spans="2:43" s="10" customFormat="1" ht="30" customHeight="1">
      <c r="B101" s="126"/>
      <c r="C101" s="127"/>
      <c r="D101" s="127"/>
      <c r="E101" s="127"/>
      <c r="F101" s="127"/>
      <c r="G101" s="127"/>
      <c r="H101" s="127"/>
      <c r="I101" s="127"/>
      <c r="J101" s="155" t="s">
        <v>122</v>
      </c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27"/>
      <c r="AG101" s="156">
        <f>poptávka!G121</f>
        <v>0</v>
      </c>
      <c r="AH101" s="157"/>
      <c r="AI101" s="157"/>
      <c r="AJ101" s="157"/>
      <c r="AK101" s="157"/>
      <c r="AL101" s="157"/>
      <c r="AM101" s="157"/>
      <c r="AN101" s="156">
        <f t="shared" si="4"/>
        <v>0</v>
      </c>
      <c r="AO101" s="157"/>
      <c r="AP101" s="157"/>
      <c r="AQ101" s="128"/>
    </row>
  </sheetData>
  <sheetProtection algorithmName="SHA-512" hashValue="bNx5Nfn0Hf9SkYDN+Y5skXKauZ+2NByCqH8d6/f04NRNh+ieft/rzSqqnrkY6J1CCB/LY20pJFx2US/qRtDa6Q==" saltValue="zXLaSLPhXTEobC8xvATwOA==" spinCount="100000" sheet="1" objects="1" scenarios="1"/>
  <mergeCells count="61"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85:AO8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M87:AN87"/>
    <mergeCell ref="AM89:AP89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D100:H100"/>
    <mergeCell ref="J100:AF100"/>
    <mergeCell ref="AG100:AM100"/>
    <mergeCell ref="AN100:AP100"/>
    <mergeCell ref="J101:AE101"/>
    <mergeCell ref="AG101:AM101"/>
    <mergeCell ref="AN101:AP101"/>
    <mergeCell ref="D99:H99"/>
    <mergeCell ref="J99:AF99"/>
    <mergeCell ref="AG99:AM99"/>
    <mergeCell ref="AN99:AP99"/>
    <mergeCell ref="D98:H98"/>
    <mergeCell ref="J98:AF98"/>
    <mergeCell ref="AG98:AM98"/>
    <mergeCell ref="AN98:AP98"/>
    <mergeCell ref="D97:H97"/>
    <mergeCell ref="J97:AF97"/>
    <mergeCell ref="AG97:AM97"/>
    <mergeCell ref="AN97:AP97"/>
    <mergeCell ref="D96:H96"/>
    <mergeCell ref="J96:AF96"/>
    <mergeCell ref="AG96:AM96"/>
    <mergeCell ref="AN96:AP96"/>
  </mergeCells>
  <printOptions horizontalCentered="1" verticalCentered="1"/>
  <pageMargins left="0.1968503937007874" right="0.11811023622047245" top="0.3937007874015748" bottom="0.1968503937007874" header="0.31496062992125984" footer="0.3149606299212598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4"/>
  <sheetViews>
    <sheetView tabSelected="1" zoomScale="55" zoomScaleNormal="55" zoomScaleSheetLayoutView="55" workbookViewId="0" topLeftCell="A1">
      <selection activeCell="P31" sqref="P31"/>
    </sheetView>
  </sheetViews>
  <sheetFormatPr defaultColWidth="8.8515625" defaultRowHeight="15"/>
  <cols>
    <col min="1" max="1" width="11.421875" style="8" customWidth="1"/>
    <col min="2" max="2" width="86.421875" style="2" bestFit="1" customWidth="1"/>
    <col min="3" max="3" width="64.57421875" style="2" customWidth="1"/>
    <col min="4" max="4" width="14.140625" style="2" customWidth="1"/>
    <col min="5" max="5" width="12.421875" style="2" bestFit="1" customWidth="1"/>
    <col min="6" max="6" width="27.421875" style="2" customWidth="1"/>
    <col min="7" max="7" width="23.57421875" style="2" bestFit="1" customWidth="1"/>
    <col min="8" max="8" width="24.8515625" style="2" bestFit="1" customWidth="1"/>
    <col min="9" max="9" width="23.57421875" style="2" bestFit="1" customWidth="1"/>
    <col min="10" max="16384" width="8.8515625" style="2" customWidth="1"/>
  </cols>
  <sheetData>
    <row r="1" spans="1:9" s="1" customFormat="1" ht="144" customHeight="1">
      <c r="A1" s="184" t="s">
        <v>133</v>
      </c>
      <c r="B1" s="184"/>
      <c r="C1" s="184"/>
      <c r="D1" s="184"/>
      <c r="E1" s="184"/>
      <c r="F1" s="184"/>
      <c r="G1" s="184"/>
      <c r="H1" s="184"/>
      <c r="I1" s="184"/>
    </row>
    <row r="2" spans="1:9" ht="3" customHeight="1">
      <c r="A2" s="16"/>
      <c r="I2" s="17"/>
    </row>
    <row r="3" spans="1:9" s="3" customFormat="1" ht="21.75" thickBot="1">
      <c r="A3" s="185" t="s">
        <v>39</v>
      </c>
      <c r="B3" s="186"/>
      <c r="C3" s="186"/>
      <c r="D3" s="186"/>
      <c r="E3" s="186"/>
      <c r="F3" s="186"/>
      <c r="G3" s="186"/>
      <c r="H3" s="186"/>
      <c r="I3" s="187"/>
    </row>
    <row r="4" spans="1:9" s="4" customFormat="1" ht="42.75" thickBot="1">
      <c r="A4" s="18" t="s">
        <v>6</v>
      </c>
      <c r="B4" s="19" t="s">
        <v>1</v>
      </c>
      <c r="C4" s="19" t="s">
        <v>2</v>
      </c>
      <c r="D4" s="20" t="s">
        <v>13</v>
      </c>
      <c r="E4" s="20" t="s">
        <v>0</v>
      </c>
      <c r="F4" s="19" t="s">
        <v>8</v>
      </c>
      <c r="G4" s="19" t="s">
        <v>9</v>
      </c>
      <c r="H4" s="19" t="s">
        <v>10</v>
      </c>
      <c r="I4" s="21" t="s">
        <v>11</v>
      </c>
    </row>
    <row r="5" spans="1:9" s="5" customFormat="1" ht="63">
      <c r="A5" s="22">
        <v>1</v>
      </c>
      <c r="B5" s="23" t="s">
        <v>22</v>
      </c>
      <c r="C5" s="24" t="s">
        <v>33</v>
      </c>
      <c r="D5" s="25" t="s">
        <v>3</v>
      </c>
      <c r="E5" s="26">
        <v>1</v>
      </c>
      <c r="F5" s="99"/>
      <c r="G5" s="27">
        <f>F5*E5</f>
        <v>0</v>
      </c>
      <c r="H5" s="28">
        <f>G5*0.21</f>
        <v>0</v>
      </c>
      <c r="I5" s="29">
        <f>G5+H5</f>
        <v>0</v>
      </c>
    </row>
    <row r="6" spans="1:9" s="5" customFormat="1" ht="42">
      <c r="A6" s="30">
        <v>2</v>
      </c>
      <c r="B6" s="31" t="s">
        <v>23</v>
      </c>
      <c r="C6" s="32" t="s">
        <v>34</v>
      </c>
      <c r="D6" s="33" t="s">
        <v>3</v>
      </c>
      <c r="E6" s="34">
        <v>28</v>
      </c>
      <c r="F6" s="100"/>
      <c r="G6" s="27">
        <f aca="true" t="shared" si="0" ref="G6:G16">F6*E6</f>
        <v>0</v>
      </c>
      <c r="H6" s="28">
        <f aca="true" t="shared" si="1" ref="H6:H17">G6*0.21</f>
        <v>0</v>
      </c>
      <c r="I6" s="29">
        <f aca="true" t="shared" si="2" ref="I6:I17">G6+H6</f>
        <v>0</v>
      </c>
    </row>
    <row r="7" spans="1:9" s="5" customFormat="1" ht="42">
      <c r="A7" s="30">
        <v>3</v>
      </c>
      <c r="B7" s="31" t="s">
        <v>24</v>
      </c>
      <c r="C7" s="32" t="s">
        <v>35</v>
      </c>
      <c r="D7" s="33" t="s">
        <v>3</v>
      </c>
      <c r="E7" s="34">
        <v>28</v>
      </c>
      <c r="F7" s="100"/>
      <c r="G7" s="27">
        <f t="shared" si="0"/>
        <v>0</v>
      </c>
      <c r="H7" s="28">
        <f t="shared" si="1"/>
        <v>0</v>
      </c>
      <c r="I7" s="29">
        <f t="shared" si="2"/>
        <v>0</v>
      </c>
    </row>
    <row r="8" spans="1:9" s="5" customFormat="1" ht="49.5" customHeight="1">
      <c r="A8" s="30">
        <v>4</v>
      </c>
      <c r="B8" s="31" t="s">
        <v>25</v>
      </c>
      <c r="C8" s="32" t="s">
        <v>36</v>
      </c>
      <c r="D8" s="33" t="s">
        <v>3</v>
      </c>
      <c r="E8" s="34">
        <v>28</v>
      </c>
      <c r="F8" s="100"/>
      <c r="G8" s="27">
        <f t="shared" si="0"/>
        <v>0</v>
      </c>
      <c r="H8" s="28">
        <f t="shared" si="1"/>
        <v>0</v>
      </c>
      <c r="I8" s="29">
        <f t="shared" si="2"/>
        <v>0</v>
      </c>
    </row>
    <row r="9" spans="1:9" s="5" customFormat="1" ht="31.5" customHeight="1">
      <c r="A9" s="30">
        <v>5</v>
      </c>
      <c r="B9" s="31" t="s">
        <v>26</v>
      </c>
      <c r="C9" s="32"/>
      <c r="D9" s="33" t="s">
        <v>3</v>
      </c>
      <c r="E9" s="34">
        <v>28</v>
      </c>
      <c r="F9" s="100"/>
      <c r="G9" s="27">
        <f t="shared" si="0"/>
        <v>0</v>
      </c>
      <c r="H9" s="28">
        <f t="shared" si="1"/>
        <v>0</v>
      </c>
      <c r="I9" s="29">
        <f t="shared" si="2"/>
        <v>0</v>
      </c>
    </row>
    <row r="10" spans="1:9" s="5" customFormat="1" ht="31.5" customHeight="1">
      <c r="A10" s="30">
        <v>6</v>
      </c>
      <c r="B10" s="31" t="s">
        <v>27</v>
      </c>
      <c r="C10" s="32" t="s">
        <v>37</v>
      </c>
      <c r="D10" s="33" t="s">
        <v>40</v>
      </c>
      <c r="E10" s="34">
        <v>1</v>
      </c>
      <c r="F10" s="100"/>
      <c r="G10" s="27">
        <f t="shared" si="0"/>
        <v>0</v>
      </c>
      <c r="H10" s="28">
        <f t="shared" si="1"/>
        <v>0</v>
      </c>
      <c r="I10" s="29">
        <f t="shared" si="2"/>
        <v>0</v>
      </c>
    </row>
    <row r="11" spans="1:9" s="5" customFormat="1" ht="31.5" customHeight="1">
      <c r="A11" s="30">
        <v>7</v>
      </c>
      <c r="B11" s="31" t="s">
        <v>27</v>
      </c>
      <c r="C11" s="32" t="s">
        <v>38</v>
      </c>
      <c r="D11" s="33" t="s">
        <v>3</v>
      </c>
      <c r="E11" s="34">
        <v>28</v>
      </c>
      <c r="F11" s="100"/>
      <c r="G11" s="27">
        <f t="shared" si="0"/>
        <v>0</v>
      </c>
      <c r="H11" s="28">
        <f t="shared" si="1"/>
        <v>0</v>
      </c>
      <c r="I11" s="29">
        <f>G11+H11</f>
        <v>0</v>
      </c>
    </row>
    <row r="12" spans="1:9" s="5" customFormat="1" ht="31.5" customHeight="1">
      <c r="A12" s="30">
        <v>8</v>
      </c>
      <c r="B12" s="31" t="s">
        <v>28</v>
      </c>
      <c r="C12" s="32"/>
      <c r="D12" s="33" t="s">
        <v>3</v>
      </c>
      <c r="E12" s="34">
        <v>1</v>
      </c>
      <c r="F12" s="100"/>
      <c r="G12" s="27">
        <f t="shared" si="0"/>
        <v>0</v>
      </c>
      <c r="H12" s="28">
        <f t="shared" si="1"/>
        <v>0</v>
      </c>
      <c r="I12" s="29">
        <f t="shared" si="2"/>
        <v>0</v>
      </c>
    </row>
    <row r="13" spans="1:9" s="5" customFormat="1" ht="31.5" customHeight="1">
      <c r="A13" s="30">
        <v>9</v>
      </c>
      <c r="B13" s="31" t="s">
        <v>29</v>
      </c>
      <c r="C13" s="32"/>
      <c r="D13" s="33" t="s">
        <v>41</v>
      </c>
      <c r="E13" s="34">
        <v>20</v>
      </c>
      <c r="F13" s="100"/>
      <c r="G13" s="27">
        <f t="shared" si="0"/>
        <v>0</v>
      </c>
      <c r="H13" s="28">
        <f t="shared" si="1"/>
        <v>0</v>
      </c>
      <c r="I13" s="29">
        <f t="shared" si="2"/>
        <v>0</v>
      </c>
    </row>
    <row r="14" spans="1:9" s="5" customFormat="1" ht="31.5" customHeight="1">
      <c r="A14" s="30">
        <v>10</v>
      </c>
      <c r="B14" s="31" t="s">
        <v>30</v>
      </c>
      <c r="C14" s="32"/>
      <c r="D14" s="33" t="s">
        <v>41</v>
      </c>
      <c r="E14" s="34">
        <v>40</v>
      </c>
      <c r="F14" s="100"/>
      <c r="G14" s="27">
        <f t="shared" si="0"/>
        <v>0</v>
      </c>
      <c r="H14" s="28">
        <f t="shared" si="1"/>
        <v>0</v>
      </c>
      <c r="I14" s="29">
        <f t="shared" si="2"/>
        <v>0</v>
      </c>
    </row>
    <row r="15" spans="1:9" s="5" customFormat="1" ht="31.5" customHeight="1">
      <c r="A15" s="30">
        <v>11</v>
      </c>
      <c r="B15" s="31" t="s">
        <v>31</v>
      </c>
      <c r="C15" s="32"/>
      <c r="D15" s="33" t="s">
        <v>41</v>
      </c>
      <c r="E15" s="34">
        <v>1</v>
      </c>
      <c r="F15" s="100"/>
      <c r="G15" s="27">
        <f t="shared" si="0"/>
        <v>0</v>
      </c>
      <c r="H15" s="28">
        <f t="shared" si="1"/>
        <v>0</v>
      </c>
      <c r="I15" s="29">
        <f t="shared" si="2"/>
        <v>0</v>
      </c>
    </row>
    <row r="16" spans="1:9" s="5" customFormat="1" ht="31.5" customHeight="1" thickBot="1">
      <c r="A16" s="35">
        <v>12</v>
      </c>
      <c r="B16" s="36" t="s">
        <v>32</v>
      </c>
      <c r="C16" s="37"/>
      <c r="D16" s="33"/>
      <c r="E16" s="34">
        <v>1</v>
      </c>
      <c r="F16" s="101"/>
      <c r="G16" s="27">
        <f t="shared" si="0"/>
        <v>0</v>
      </c>
      <c r="H16" s="28">
        <f t="shared" si="1"/>
        <v>0</v>
      </c>
      <c r="I16" s="29">
        <f t="shared" si="2"/>
        <v>0</v>
      </c>
    </row>
    <row r="17" spans="1:9" ht="15">
      <c r="A17" s="38"/>
      <c r="B17" s="39"/>
      <c r="C17" s="40"/>
      <c r="D17" s="39"/>
      <c r="E17" s="39"/>
      <c r="F17" s="41" t="s">
        <v>17</v>
      </c>
      <c r="G17" s="42">
        <f>SUM(G5:G16)</f>
        <v>0</v>
      </c>
      <c r="H17" s="42">
        <f t="shared" si="1"/>
        <v>0</v>
      </c>
      <c r="I17" s="43">
        <f t="shared" si="2"/>
        <v>0</v>
      </c>
    </row>
    <row r="18" spans="1:9" ht="14.45" customHeight="1">
      <c r="A18" s="16"/>
      <c r="I18" s="17"/>
    </row>
    <row r="19" spans="1:9" s="3" customFormat="1" ht="21.75" thickBot="1">
      <c r="A19" s="185" t="s">
        <v>65</v>
      </c>
      <c r="B19" s="186"/>
      <c r="C19" s="186"/>
      <c r="D19" s="186"/>
      <c r="E19" s="186"/>
      <c r="F19" s="186"/>
      <c r="G19" s="186"/>
      <c r="H19" s="186"/>
      <c r="I19" s="187"/>
    </row>
    <row r="20" spans="1:9" s="4" customFormat="1" ht="42.75" thickBot="1">
      <c r="A20" s="18" t="s">
        <v>6</v>
      </c>
      <c r="B20" s="19" t="s">
        <v>1</v>
      </c>
      <c r="C20" s="19" t="s">
        <v>2</v>
      </c>
      <c r="D20" s="20" t="s">
        <v>13</v>
      </c>
      <c r="E20" s="20" t="s">
        <v>0</v>
      </c>
      <c r="F20" s="19" t="s">
        <v>8</v>
      </c>
      <c r="G20" s="19" t="s">
        <v>9</v>
      </c>
      <c r="H20" s="19" t="s">
        <v>10</v>
      </c>
      <c r="I20" s="21" t="s">
        <v>11</v>
      </c>
    </row>
    <row r="21" spans="1:9" s="5" customFormat="1" ht="32.1" customHeight="1">
      <c r="A21" s="22">
        <v>13</v>
      </c>
      <c r="B21" s="23" t="s">
        <v>42</v>
      </c>
      <c r="C21" s="24"/>
      <c r="D21" s="25" t="s">
        <v>3</v>
      </c>
      <c r="E21" s="26">
        <v>25</v>
      </c>
      <c r="F21" s="99"/>
      <c r="G21" s="27">
        <f>F21*E21</f>
        <v>0</v>
      </c>
      <c r="H21" s="28">
        <f>G21*0.21</f>
        <v>0</v>
      </c>
      <c r="I21" s="29">
        <f>G21+H21</f>
        <v>0</v>
      </c>
    </row>
    <row r="22" spans="1:9" s="5" customFormat="1" ht="33" customHeight="1">
      <c r="A22" s="30">
        <v>14</v>
      </c>
      <c r="B22" s="31" t="s">
        <v>43</v>
      </c>
      <c r="C22" s="32"/>
      <c r="D22" s="33" t="s">
        <v>3</v>
      </c>
      <c r="E22" s="34">
        <v>1</v>
      </c>
      <c r="F22" s="100"/>
      <c r="G22" s="27">
        <f aca="true" t="shared" si="3" ref="G22:G40">F22*E22</f>
        <v>0</v>
      </c>
      <c r="H22" s="28">
        <f aca="true" t="shared" si="4" ref="H22:H41">G22*0.21</f>
        <v>0</v>
      </c>
      <c r="I22" s="29">
        <f aca="true" t="shared" si="5" ref="I22:I41">G22+H22</f>
        <v>0</v>
      </c>
    </row>
    <row r="23" spans="1:9" s="5" customFormat="1" ht="42">
      <c r="A23" s="30">
        <v>15</v>
      </c>
      <c r="B23" s="31" t="s">
        <v>44</v>
      </c>
      <c r="C23" s="32" t="s">
        <v>58</v>
      </c>
      <c r="D23" s="33" t="s">
        <v>3</v>
      </c>
      <c r="E23" s="34">
        <v>1</v>
      </c>
      <c r="F23" s="100"/>
      <c r="G23" s="27">
        <f t="shared" si="3"/>
        <v>0</v>
      </c>
      <c r="H23" s="28">
        <f t="shared" si="4"/>
        <v>0</v>
      </c>
      <c r="I23" s="29">
        <f t="shared" si="5"/>
        <v>0</v>
      </c>
    </row>
    <row r="24" spans="1:9" s="5" customFormat="1" ht="32.1" customHeight="1">
      <c r="A24" s="22">
        <v>16</v>
      </c>
      <c r="B24" s="31" t="s">
        <v>45</v>
      </c>
      <c r="C24" s="32"/>
      <c r="D24" s="33" t="s">
        <v>3</v>
      </c>
      <c r="E24" s="34">
        <v>1</v>
      </c>
      <c r="F24" s="100"/>
      <c r="G24" s="27">
        <f t="shared" si="3"/>
        <v>0</v>
      </c>
      <c r="H24" s="28">
        <f t="shared" si="4"/>
        <v>0</v>
      </c>
      <c r="I24" s="29">
        <f t="shared" si="5"/>
        <v>0</v>
      </c>
    </row>
    <row r="25" spans="1:9" s="5" customFormat="1" ht="32.1" customHeight="1">
      <c r="A25" s="30">
        <v>17</v>
      </c>
      <c r="B25" s="31" t="s">
        <v>46</v>
      </c>
      <c r="C25" s="32" t="s">
        <v>59</v>
      </c>
      <c r="D25" s="33" t="s">
        <v>3</v>
      </c>
      <c r="E25" s="34">
        <v>1</v>
      </c>
      <c r="F25" s="100"/>
      <c r="G25" s="27">
        <f t="shared" si="3"/>
        <v>0</v>
      </c>
      <c r="H25" s="28">
        <f t="shared" si="4"/>
        <v>0</v>
      </c>
      <c r="I25" s="29">
        <f t="shared" si="5"/>
        <v>0</v>
      </c>
    </row>
    <row r="26" spans="1:9" s="5" customFormat="1" ht="32.1" customHeight="1">
      <c r="A26" s="30">
        <v>18</v>
      </c>
      <c r="B26" s="31" t="s">
        <v>47</v>
      </c>
      <c r="C26" s="32" t="s">
        <v>60</v>
      </c>
      <c r="D26" s="33" t="s">
        <v>3</v>
      </c>
      <c r="E26" s="34">
        <v>94</v>
      </c>
      <c r="F26" s="100"/>
      <c r="G26" s="27">
        <f t="shared" si="3"/>
        <v>0</v>
      </c>
      <c r="H26" s="28">
        <f t="shared" si="4"/>
        <v>0</v>
      </c>
      <c r="I26" s="29">
        <f t="shared" si="5"/>
        <v>0</v>
      </c>
    </row>
    <row r="27" spans="1:9" s="5" customFormat="1" ht="32.1" customHeight="1">
      <c r="A27" s="22">
        <v>19</v>
      </c>
      <c r="B27" s="31" t="s">
        <v>48</v>
      </c>
      <c r="C27" s="32"/>
      <c r="D27" s="33" t="s">
        <v>3</v>
      </c>
      <c r="E27" s="34">
        <v>38</v>
      </c>
      <c r="F27" s="100"/>
      <c r="G27" s="27">
        <f t="shared" si="3"/>
        <v>0</v>
      </c>
      <c r="H27" s="28">
        <f t="shared" si="4"/>
        <v>0</v>
      </c>
      <c r="I27" s="29">
        <f t="shared" si="5"/>
        <v>0</v>
      </c>
    </row>
    <row r="28" spans="1:9" s="5" customFormat="1" ht="32.1" customHeight="1">
      <c r="A28" s="30">
        <v>20</v>
      </c>
      <c r="B28" s="31" t="s">
        <v>49</v>
      </c>
      <c r="C28" s="32"/>
      <c r="D28" s="33" t="s">
        <v>3</v>
      </c>
      <c r="E28" s="34">
        <v>38</v>
      </c>
      <c r="F28" s="100"/>
      <c r="G28" s="27">
        <f t="shared" si="3"/>
        <v>0</v>
      </c>
      <c r="H28" s="28">
        <f t="shared" si="4"/>
        <v>0</v>
      </c>
      <c r="I28" s="29">
        <f t="shared" si="5"/>
        <v>0</v>
      </c>
    </row>
    <row r="29" spans="1:9" s="5" customFormat="1" ht="32.1" customHeight="1">
      <c r="A29" s="30">
        <v>21</v>
      </c>
      <c r="B29" s="31" t="s">
        <v>50</v>
      </c>
      <c r="C29" s="32"/>
      <c r="D29" s="33" t="s">
        <v>3</v>
      </c>
      <c r="E29" s="34">
        <v>28</v>
      </c>
      <c r="F29" s="100"/>
      <c r="G29" s="27">
        <f t="shared" si="3"/>
        <v>0</v>
      </c>
      <c r="H29" s="28">
        <f t="shared" si="4"/>
        <v>0</v>
      </c>
      <c r="I29" s="29">
        <f t="shared" si="5"/>
        <v>0</v>
      </c>
    </row>
    <row r="30" spans="1:9" s="5" customFormat="1" ht="32.1" customHeight="1">
      <c r="A30" s="22">
        <v>22</v>
      </c>
      <c r="B30" s="31" t="s">
        <v>51</v>
      </c>
      <c r="C30" s="32"/>
      <c r="D30" s="33" t="s">
        <v>3</v>
      </c>
      <c r="E30" s="34">
        <v>28</v>
      </c>
      <c r="F30" s="100"/>
      <c r="G30" s="27">
        <f t="shared" si="3"/>
        <v>0</v>
      </c>
      <c r="H30" s="28">
        <f t="shared" si="4"/>
        <v>0</v>
      </c>
      <c r="I30" s="29">
        <f t="shared" si="5"/>
        <v>0</v>
      </c>
    </row>
    <row r="31" spans="1:9" s="5" customFormat="1" ht="32.1" customHeight="1">
      <c r="A31" s="30">
        <v>23</v>
      </c>
      <c r="B31" s="31" t="s">
        <v>52</v>
      </c>
      <c r="C31" s="32"/>
      <c r="D31" s="33" t="s">
        <v>3</v>
      </c>
      <c r="E31" s="34">
        <v>4</v>
      </c>
      <c r="F31" s="100"/>
      <c r="G31" s="27">
        <f t="shared" si="3"/>
        <v>0</v>
      </c>
      <c r="H31" s="28">
        <f t="shared" si="4"/>
        <v>0</v>
      </c>
      <c r="I31" s="29">
        <f t="shared" si="5"/>
        <v>0</v>
      </c>
    </row>
    <row r="32" spans="1:9" s="5" customFormat="1" ht="32.1" customHeight="1">
      <c r="A32" s="30">
        <v>24</v>
      </c>
      <c r="B32" s="31" t="s">
        <v>53</v>
      </c>
      <c r="C32" s="32"/>
      <c r="D32" s="33" t="s">
        <v>3</v>
      </c>
      <c r="E32" s="34">
        <v>94</v>
      </c>
      <c r="F32" s="100"/>
      <c r="G32" s="27">
        <f t="shared" si="3"/>
        <v>0</v>
      </c>
      <c r="H32" s="28">
        <f t="shared" si="4"/>
        <v>0</v>
      </c>
      <c r="I32" s="29">
        <f t="shared" si="5"/>
        <v>0</v>
      </c>
    </row>
    <row r="33" spans="1:9" s="5" customFormat="1" ht="32.1" customHeight="1">
      <c r="A33" s="22">
        <v>25</v>
      </c>
      <c r="B33" s="31" t="s">
        <v>54</v>
      </c>
      <c r="C33" s="32" t="s">
        <v>61</v>
      </c>
      <c r="D33" s="33" t="s">
        <v>62</v>
      </c>
      <c r="E33" s="34">
        <v>200</v>
      </c>
      <c r="F33" s="100"/>
      <c r="G33" s="27">
        <f t="shared" si="3"/>
        <v>0</v>
      </c>
      <c r="H33" s="28">
        <f t="shared" si="4"/>
        <v>0</v>
      </c>
      <c r="I33" s="29">
        <f t="shared" si="5"/>
        <v>0</v>
      </c>
    </row>
    <row r="34" spans="1:9" s="5" customFormat="1" ht="42">
      <c r="A34" s="30">
        <v>26</v>
      </c>
      <c r="B34" s="31" t="s">
        <v>55</v>
      </c>
      <c r="C34" s="32" t="s">
        <v>63</v>
      </c>
      <c r="D34" s="33" t="s">
        <v>3</v>
      </c>
      <c r="E34" s="34">
        <v>1</v>
      </c>
      <c r="F34" s="100"/>
      <c r="G34" s="27">
        <f t="shared" si="3"/>
        <v>0</v>
      </c>
      <c r="H34" s="28">
        <f t="shared" si="4"/>
        <v>0</v>
      </c>
      <c r="I34" s="29">
        <f t="shared" si="5"/>
        <v>0</v>
      </c>
    </row>
    <row r="35" spans="1:9" s="5" customFormat="1" ht="51" customHeight="1">
      <c r="A35" s="30">
        <v>27</v>
      </c>
      <c r="B35" s="31" t="s">
        <v>56</v>
      </c>
      <c r="C35" s="32" t="s">
        <v>64</v>
      </c>
      <c r="D35" s="33" t="s">
        <v>3</v>
      </c>
      <c r="E35" s="34">
        <v>1</v>
      </c>
      <c r="F35" s="202"/>
      <c r="G35" s="27">
        <f t="shared" si="3"/>
        <v>0</v>
      </c>
      <c r="H35" s="28">
        <f t="shared" si="4"/>
        <v>0</v>
      </c>
      <c r="I35" s="29">
        <f t="shared" si="5"/>
        <v>0</v>
      </c>
    </row>
    <row r="36" spans="1:9" s="5" customFormat="1" ht="32.1" customHeight="1">
      <c r="A36" s="22">
        <v>28</v>
      </c>
      <c r="B36" s="31" t="s">
        <v>28</v>
      </c>
      <c r="C36" s="32"/>
      <c r="D36" s="33" t="s">
        <v>3</v>
      </c>
      <c r="E36" s="34">
        <v>1</v>
      </c>
      <c r="F36" s="100"/>
      <c r="G36" s="27">
        <f t="shared" si="3"/>
        <v>0</v>
      </c>
      <c r="H36" s="28">
        <f t="shared" si="4"/>
        <v>0</v>
      </c>
      <c r="I36" s="29">
        <f t="shared" si="5"/>
        <v>0</v>
      </c>
    </row>
    <row r="37" spans="1:9" s="5" customFormat="1" ht="32.1" customHeight="1">
      <c r="A37" s="30">
        <v>29</v>
      </c>
      <c r="B37" s="31" t="s">
        <v>29</v>
      </c>
      <c r="C37" s="32"/>
      <c r="D37" s="33" t="s">
        <v>41</v>
      </c>
      <c r="E37" s="34">
        <v>20</v>
      </c>
      <c r="F37" s="100"/>
      <c r="G37" s="27">
        <f t="shared" si="3"/>
        <v>0</v>
      </c>
      <c r="H37" s="28">
        <f t="shared" si="4"/>
        <v>0</v>
      </c>
      <c r="I37" s="29">
        <f t="shared" si="5"/>
        <v>0</v>
      </c>
    </row>
    <row r="38" spans="1:9" s="5" customFormat="1" ht="32.1" customHeight="1">
      <c r="A38" s="30">
        <v>30</v>
      </c>
      <c r="B38" s="31" t="s">
        <v>30</v>
      </c>
      <c r="C38" s="32"/>
      <c r="D38" s="33" t="s">
        <v>41</v>
      </c>
      <c r="E38" s="34">
        <v>40</v>
      </c>
      <c r="F38" s="100"/>
      <c r="G38" s="27">
        <f t="shared" si="3"/>
        <v>0</v>
      </c>
      <c r="H38" s="28">
        <f t="shared" si="4"/>
        <v>0</v>
      </c>
      <c r="I38" s="29">
        <f t="shared" si="5"/>
        <v>0</v>
      </c>
    </row>
    <row r="39" spans="1:9" s="5" customFormat="1" ht="32.1" customHeight="1">
      <c r="A39" s="22">
        <v>31</v>
      </c>
      <c r="B39" s="31" t="s">
        <v>57</v>
      </c>
      <c r="C39" s="32"/>
      <c r="D39" s="33" t="s">
        <v>41</v>
      </c>
      <c r="E39" s="34">
        <v>1</v>
      </c>
      <c r="F39" s="100"/>
      <c r="G39" s="27">
        <f t="shared" si="3"/>
        <v>0</v>
      </c>
      <c r="H39" s="28">
        <f t="shared" si="4"/>
        <v>0</v>
      </c>
      <c r="I39" s="29">
        <f t="shared" si="5"/>
        <v>0</v>
      </c>
    </row>
    <row r="40" spans="1:9" s="5" customFormat="1" ht="32.1" customHeight="1" thickBot="1">
      <c r="A40" s="30">
        <v>32</v>
      </c>
      <c r="B40" s="31" t="s">
        <v>32</v>
      </c>
      <c r="C40" s="32"/>
      <c r="D40" s="33"/>
      <c r="E40" s="34">
        <v>1</v>
      </c>
      <c r="F40" s="101"/>
      <c r="G40" s="27">
        <f t="shared" si="3"/>
        <v>0</v>
      </c>
      <c r="H40" s="28">
        <f t="shared" si="4"/>
        <v>0</v>
      </c>
      <c r="I40" s="29">
        <f t="shared" si="5"/>
        <v>0</v>
      </c>
    </row>
    <row r="41" spans="1:9" ht="22.5" customHeight="1">
      <c r="A41" s="44"/>
      <c r="B41" s="45"/>
      <c r="C41" s="45"/>
      <c r="D41" s="45"/>
      <c r="E41" s="45"/>
      <c r="F41" s="41" t="s">
        <v>12</v>
      </c>
      <c r="G41" s="46">
        <f>SUM(G21:G40)</f>
        <v>0</v>
      </c>
      <c r="H41" s="46">
        <f t="shared" si="4"/>
        <v>0</v>
      </c>
      <c r="I41" s="47">
        <f t="shared" si="5"/>
        <v>0</v>
      </c>
    </row>
    <row r="42" spans="1:9" ht="14.45" customHeight="1">
      <c r="A42" s="16"/>
      <c r="F42" s="48"/>
      <c r="G42" s="48"/>
      <c r="H42" s="48"/>
      <c r="I42" s="49"/>
    </row>
    <row r="43" spans="1:9" s="3" customFormat="1" ht="21.75" thickBot="1">
      <c r="A43" s="185" t="s">
        <v>75</v>
      </c>
      <c r="B43" s="186"/>
      <c r="C43" s="186"/>
      <c r="D43" s="186"/>
      <c r="E43" s="186"/>
      <c r="F43" s="186"/>
      <c r="G43" s="186"/>
      <c r="H43" s="186"/>
      <c r="I43" s="187"/>
    </row>
    <row r="44" spans="1:9" ht="42.75" thickBot="1">
      <c r="A44" s="18" t="s">
        <v>18</v>
      </c>
      <c r="B44" s="20" t="s">
        <v>19</v>
      </c>
      <c r="C44" s="20" t="s">
        <v>76</v>
      </c>
      <c r="D44" s="20" t="s">
        <v>13</v>
      </c>
      <c r="E44" s="20" t="s">
        <v>0</v>
      </c>
      <c r="F44" s="19"/>
      <c r="G44" s="19"/>
      <c r="H44" s="20"/>
      <c r="I44" s="50"/>
    </row>
    <row r="45" spans="1:9" s="5" customFormat="1" ht="42">
      <c r="A45" s="22">
        <v>33</v>
      </c>
      <c r="B45" s="23" t="s">
        <v>66</v>
      </c>
      <c r="C45" s="24" t="s">
        <v>67</v>
      </c>
      <c r="D45" s="25" t="s">
        <v>3</v>
      </c>
      <c r="E45" s="26">
        <v>1</v>
      </c>
      <c r="F45" s="99"/>
      <c r="G45" s="27">
        <f>F45*E45</f>
        <v>0</v>
      </c>
      <c r="H45" s="28">
        <f>G45*0.21</f>
        <v>0</v>
      </c>
      <c r="I45" s="29">
        <f>G45+H45</f>
        <v>0</v>
      </c>
    </row>
    <row r="46" spans="1:9" s="5" customFormat="1" ht="63">
      <c r="A46" s="30">
        <v>34</v>
      </c>
      <c r="B46" s="31" t="s">
        <v>68</v>
      </c>
      <c r="C46" s="32" t="s">
        <v>69</v>
      </c>
      <c r="D46" s="33" t="s">
        <v>3</v>
      </c>
      <c r="E46" s="34">
        <v>4</v>
      </c>
      <c r="F46" s="100"/>
      <c r="G46" s="27">
        <f aca="true" t="shared" si="6" ref="G46:G52">F46*E46</f>
        <v>0</v>
      </c>
      <c r="H46" s="28">
        <f aca="true" t="shared" si="7" ref="H46:H53">G46*0.21</f>
        <v>0</v>
      </c>
      <c r="I46" s="29">
        <f aca="true" t="shared" si="8" ref="I46:I53">G46+H46</f>
        <v>0</v>
      </c>
    </row>
    <row r="47" spans="1:9" s="5" customFormat="1" ht="42">
      <c r="A47" s="30">
        <v>35</v>
      </c>
      <c r="B47" s="51" t="s">
        <v>70</v>
      </c>
      <c r="C47" s="32" t="s">
        <v>71</v>
      </c>
      <c r="D47" s="33" t="s">
        <v>62</v>
      </c>
      <c r="E47" s="34">
        <v>200</v>
      </c>
      <c r="F47" s="100"/>
      <c r="G47" s="27">
        <f t="shared" si="6"/>
        <v>0</v>
      </c>
      <c r="H47" s="28">
        <f t="shared" si="7"/>
        <v>0</v>
      </c>
      <c r="I47" s="29">
        <f t="shared" si="8"/>
        <v>0</v>
      </c>
    </row>
    <row r="48" spans="1:9" s="5" customFormat="1" ht="31.5" customHeight="1">
      <c r="A48" s="22">
        <v>36</v>
      </c>
      <c r="B48" s="31" t="s">
        <v>72</v>
      </c>
      <c r="C48" s="32" t="s">
        <v>73</v>
      </c>
      <c r="D48" s="33" t="s">
        <v>3</v>
      </c>
      <c r="E48" s="34">
        <v>3</v>
      </c>
      <c r="F48" s="100"/>
      <c r="G48" s="27">
        <f t="shared" si="6"/>
        <v>0</v>
      </c>
      <c r="H48" s="28">
        <f t="shared" si="7"/>
        <v>0</v>
      </c>
      <c r="I48" s="29">
        <f t="shared" si="8"/>
        <v>0</v>
      </c>
    </row>
    <row r="49" spans="1:9" s="5" customFormat="1" ht="31.5" customHeight="1">
      <c r="A49" s="30">
        <v>37</v>
      </c>
      <c r="B49" s="31" t="s">
        <v>28</v>
      </c>
      <c r="C49" s="32"/>
      <c r="D49" s="33" t="s">
        <v>3</v>
      </c>
      <c r="E49" s="34">
        <v>1</v>
      </c>
      <c r="F49" s="100"/>
      <c r="G49" s="27">
        <f t="shared" si="6"/>
        <v>0</v>
      </c>
      <c r="H49" s="28">
        <f t="shared" si="7"/>
        <v>0</v>
      </c>
      <c r="I49" s="29">
        <f t="shared" si="8"/>
        <v>0</v>
      </c>
    </row>
    <row r="50" spans="1:9" s="5" customFormat="1" ht="31.5" customHeight="1">
      <c r="A50" s="30">
        <v>38</v>
      </c>
      <c r="B50" s="31" t="s">
        <v>29</v>
      </c>
      <c r="C50" s="32"/>
      <c r="D50" s="33" t="s">
        <v>41</v>
      </c>
      <c r="E50" s="34">
        <v>20</v>
      </c>
      <c r="F50" s="100"/>
      <c r="G50" s="27">
        <f t="shared" si="6"/>
        <v>0</v>
      </c>
      <c r="H50" s="28">
        <f t="shared" si="7"/>
        <v>0</v>
      </c>
      <c r="I50" s="29">
        <f t="shared" si="8"/>
        <v>0</v>
      </c>
    </row>
    <row r="51" spans="1:9" s="5" customFormat="1" ht="31.5" customHeight="1">
      <c r="A51" s="22">
        <v>39</v>
      </c>
      <c r="B51" s="31" t="s">
        <v>30</v>
      </c>
      <c r="C51" s="32"/>
      <c r="D51" s="33" t="s">
        <v>41</v>
      </c>
      <c r="E51" s="34">
        <v>20</v>
      </c>
      <c r="F51" s="100"/>
      <c r="G51" s="27">
        <f t="shared" si="6"/>
        <v>0</v>
      </c>
      <c r="H51" s="28">
        <f t="shared" si="7"/>
        <v>0</v>
      </c>
      <c r="I51" s="29">
        <f t="shared" si="8"/>
        <v>0</v>
      </c>
    </row>
    <row r="52" spans="1:9" s="5" customFormat="1" ht="31.5" customHeight="1" thickBot="1">
      <c r="A52" s="30">
        <v>40</v>
      </c>
      <c r="B52" s="52" t="s">
        <v>74</v>
      </c>
      <c r="C52" s="53"/>
      <c r="D52" s="54"/>
      <c r="E52" s="55">
        <v>1</v>
      </c>
      <c r="F52" s="101"/>
      <c r="G52" s="56">
        <f t="shared" si="6"/>
        <v>0</v>
      </c>
      <c r="H52" s="57">
        <f t="shared" si="7"/>
        <v>0</v>
      </c>
      <c r="I52" s="58">
        <f t="shared" si="8"/>
        <v>0</v>
      </c>
    </row>
    <row r="53" spans="1:9" ht="15">
      <c r="A53" s="59"/>
      <c r="B53" s="60"/>
      <c r="C53" s="61"/>
      <c r="D53" s="60"/>
      <c r="E53" s="60"/>
      <c r="F53" s="62" t="s">
        <v>17</v>
      </c>
      <c r="G53" s="42">
        <f>SUM(G45:G52)</f>
        <v>0</v>
      </c>
      <c r="H53" s="42">
        <f t="shared" si="7"/>
        <v>0</v>
      </c>
      <c r="I53" s="43">
        <f t="shared" si="8"/>
        <v>0</v>
      </c>
    </row>
    <row r="54" spans="1:9" ht="14.45" customHeight="1">
      <c r="A54" s="16"/>
      <c r="F54" s="48"/>
      <c r="G54" s="48"/>
      <c r="H54" s="48"/>
      <c r="I54" s="49"/>
    </row>
    <row r="55" spans="1:9" s="6" customFormat="1" ht="21.75" thickBot="1">
      <c r="A55" s="185" t="s">
        <v>115</v>
      </c>
      <c r="B55" s="186"/>
      <c r="C55" s="186"/>
      <c r="D55" s="186"/>
      <c r="E55" s="186"/>
      <c r="F55" s="186"/>
      <c r="G55" s="186"/>
      <c r="H55" s="186"/>
      <c r="I55" s="187"/>
    </row>
    <row r="56" spans="1:9" s="7" customFormat="1" ht="42.75" thickBot="1">
      <c r="A56" s="18" t="s">
        <v>6</v>
      </c>
      <c r="B56" s="19" t="s">
        <v>1</v>
      </c>
      <c r="C56" s="19" t="s">
        <v>2</v>
      </c>
      <c r="D56" s="20" t="s">
        <v>13</v>
      </c>
      <c r="E56" s="20" t="s">
        <v>0</v>
      </c>
      <c r="F56" s="19"/>
      <c r="G56" s="19"/>
      <c r="H56" s="19"/>
      <c r="I56" s="21"/>
    </row>
    <row r="57" spans="1:9" s="5" customFormat="1" ht="32.1" customHeight="1">
      <c r="A57" s="22">
        <v>41</v>
      </c>
      <c r="B57" s="23" t="s">
        <v>77</v>
      </c>
      <c r="C57" s="23" t="s">
        <v>135</v>
      </c>
      <c r="D57" s="63" t="s">
        <v>4</v>
      </c>
      <c r="E57" s="64">
        <v>1</v>
      </c>
      <c r="F57" s="188"/>
      <c r="G57" s="190">
        <f>F57*E57</f>
        <v>0</v>
      </c>
      <c r="H57" s="192">
        <f>G57*0.21</f>
        <v>0</v>
      </c>
      <c r="I57" s="194">
        <f>G57+H57</f>
        <v>0</v>
      </c>
    </row>
    <row r="58" spans="1:9" s="5" customFormat="1" ht="42">
      <c r="A58" s="30">
        <v>42</v>
      </c>
      <c r="B58" s="65" t="s">
        <v>136</v>
      </c>
      <c r="C58" s="51" t="s">
        <v>78</v>
      </c>
      <c r="D58" s="196" t="s">
        <v>4</v>
      </c>
      <c r="E58" s="197"/>
      <c r="F58" s="188"/>
      <c r="G58" s="190"/>
      <c r="H58" s="192"/>
      <c r="I58" s="194"/>
    </row>
    <row r="59" spans="1:9" s="5" customFormat="1" ht="42">
      <c r="A59" s="30">
        <v>43</v>
      </c>
      <c r="B59" s="65" t="s">
        <v>137</v>
      </c>
      <c r="C59" s="51" t="s">
        <v>79</v>
      </c>
      <c r="D59" s="196"/>
      <c r="E59" s="197"/>
      <c r="F59" s="188"/>
      <c r="G59" s="190"/>
      <c r="H59" s="192"/>
      <c r="I59" s="194"/>
    </row>
    <row r="60" spans="1:9" s="5" customFormat="1" ht="42">
      <c r="A60" s="30">
        <v>44</v>
      </c>
      <c r="B60" s="65" t="s">
        <v>138</v>
      </c>
      <c r="C60" s="51" t="s">
        <v>80</v>
      </c>
      <c r="D60" s="196"/>
      <c r="E60" s="197"/>
      <c r="F60" s="188"/>
      <c r="G60" s="190"/>
      <c r="H60" s="192"/>
      <c r="I60" s="194"/>
    </row>
    <row r="61" spans="1:9" s="5" customFormat="1" ht="42">
      <c r="A61" s="22">
        <v>45</v>
      </c>
      <c r="B61" s="65" t="s">
        <v>139</v>
      </c>
      <c r="C61" s="51" t="s">
        <v>81</v>
      </c>
      <c r="D61" s="198"/>
      <c r="E61" s="199"/>
      <c r="F61" s="189"/>
      <c r="G61" s="191"/>
      <c r="H61" s="193"/>
      <c r="I61" s="195"/>
    </row>
    <row r="62" spans="1:9" s="5" customFormat="1" ht="42">
      <c r="A62" s="30">
        <v>46</v>
      </c>
      <c r="B62" s="65" t="s">
        <v>82</v>
      </c>
      <c r="C62" s="51" t="s">
        <v>83</v>
      </c>
      <c r="D62" s="33" t="s">
        <v>3</v>
      </c>
      <c r="E62" s="34">
        <v>6</v>
      </c>
      <c r="F62" s="100"/>
      <c r="G62" s="66">
        <f>F62*E62</f>
        <v>0</v>
      </c>
      <c r="H62" s="67">
        <f>G62*0.21</f>
        <v>0</v>
      </c>
      <c r="I62" s="68">
        <f>G62+H62</f>
        <v>0</v>
      </c>
    </row>
    <row r="63" spans="1:9" s="5" customFormat="1" ht="42">
      <c r="A63" s="30">
        <v>47</v>
      </c>
      <c r="B63" s="65" t="s">
        <v>84</v>
      </c>
      <c r="C63" s="51" t="s">
        <v>85</v>
      </c>
      <c r="D63" s="33" t="s">
        <v>3</v>
      </c>
      <c r="E63" s="34">
        <v>3</v>
      </c>
      <c r="F63" s="100"/>
      <c r="G63" s="66">
        <f aca="true" t="shared" si="9" ref="G63:G73">F63*E63</f>
        <v>0</v>
      </c>
      <c r="H63" s="67">
        <f aca="true" t="shared" si="10" ref="H63:H74">G63*0.21</f>
        <v>0</v>
      </c>
      <c r="I63" s="68">
        <f aca="true" t="shared" si="11" ref="I63:I74">G63+H63</f>
        <v>0</v>
      </c>
    </row>
    <row r="64" spans="1:9" s="5" customFormat="1" ht="31.5" customHeight="1">
      <c r="A64" s="30">
        <v>48</v>
      </c>
      <c r="B64" s="31" t="s">
        <v>86</v>
      </c>
      <c r="C64" s="31"/>
      <c r="D64" s="33" t="s">
        <v>3</v>
      </c>
      <c r="E64" s="34">
        <v>2</v>
      </c>
      <c r="F64" s="100"/>
      <c r="G64" s="66">
        <f t="shared" si="9"/>
        <v>0</v>
      </c>
      <c r="H64" s="67">
        <f t="shared" si="10"/>
        <v>0</v>
      </c>
      <c r="I64" s="68">
        <f t="shared" si="11"/>
        <v>0</v>
      </c>
    </row>
    <row r="65" spans="1:9" s="5" customFormat="1" ht="31.5" customHeight="1">
      <c r="A65" s="22">
        <v>49</v>
      </c>
      <c r="B65" s="31" t="s">
        <v>87</v>
      </c>
      <c r="C65" s="31"/>
      <c r="D65" s="33" t="s">
        <v>3</v>
      </c>
      <c r="E65" s="34">
        <v>1</v>
      </c>
      <c r="F65" s="100"/>
      <c r="G65" s="66">
        <f t="shared" si="9"/>
        <v>0</v>
      </c>
      <c r="H65" s="67">
        <f t="shared" si="10"/>
        <v>0</v>
      </c>
      <c r="I65" s="68">
        <f t="shared" si="11"/>
        <v>0</v>
      </c>
    </row>
    <row r="66" spans="1:9" s="5" customFormat="1" ht="31.5" customHeight="1">
      <c r="A66" s="30">
        <v>50</v>
      </c>
      <c r="B66" s="31" t="s">
        <v>88</v>
      </c>
      <c r="C66" s="31" t="s">
        <v>89</v>
      </c>
      <c r="D66" s="33" t="s">
        <v>3</v>
      </c>
      <c r="E66" s="34">
        <v>2</v>
      </c>
      <c r="F66" s="100"/>
      <c r="G66" s="66">
        <f t="shared" si="9"/>
        <v>0</v>
      </c>
      <c r="H66" s="67">
        <f t="shared" si="10"/>
        <v>0</v>
      </c>
      <c r="I66" s="68">
        <f t="shared" si="11"/>
        <v>0</v>
      </c>
    </row>
    <row r="67" spans="1:9" s="5" customFormat="1" ht="31.5" customHeight="1">
      <c r="A67" s="30">
        <v>51</v>
      </c>
      <c r="B67" s="31" t="s">
        <v>90</v>
      </c>
      <c r="C67" s="31" t="s">
        <v>91</v>
      </c>
      <c r="D67" s="33" t="s">
        <v>62</v>
      </c>
      <c r="E67" s="34">
        <v>300</v>
      </c>
      <c r="F67" s="100"/>
      <c r="G67" s="66">
        <f t="shared" si="9"/>
        <v>0</v>
      </c>
      <c r="H67" s="67">
        <f t="shared" si="10"/>
        <v>0</v>
      </c>
      <c r="I67" s="68">
        <f t="shared" si="11"/>
        <v>0</v>
      </c>
    </row>
    <row r="68" spans="1:9" s="5" customFormat="1" ht="31.5" customHeight="1">
      <c r="A68" s="30">
        <v>52</v>
      </c>
      <c r="B68" s="31" t="s">
        <v>92</v>
      </c>
      <c r="C68" s="31" t="s">
        <v>93</v>
      </c>
      <c r="D68" s="33" t="s">
        <v>3</v>
      </c>
      <c r="E68" s="34">
        <v>2</v>
      </c>
      <c r="F68" s="100"/>
      <c r="G68" s="66">
        <f t="shared" si="9"/>
        <v>0</v>
      </c>
      <c r="H68" s="67">
        <f t="shared" si="10"/>
        <v>0</v>
      </c>
      <c r="I68" s="68">
        <f t="shared" si="11"/>
        <v>0</v>
      </c>
    </row>
    <row r="69" spans="1:9" s="5" customFormat="1" ht="31.5" customHeight="1">
      <c r="A69" s="22">
        <v>53</v>
      </c>
      <c r="B69" s="31" t="s">
        <v>28</v>
      </c>
      <c r="C69" s="31"/>
      <c r="D69" s="33" t="s">
        <v>3</v>
      </c>
      <c r="E69" s="34">
        <v>1</v>
      </c>
      <c r="F69" s="100"/>
      <c r="G69" s="66">
        <f t="shared" si="9"/>
        <v>0</v>
      </c>
      <c r="H69" s="67">
        <f t="shared" si="10"/>
        <v>0</v>
      </c>
      <c r="I69" s="68">
        <f t="shared" si="11"/>
        <v>0</v>
      </c>
    </row>
    <row r="70" spans="1:9" s="5" customFormat="1" ht="31.5" customHeight="1">
      <c r="A70" s="30">
        <v>54</v>
      </c>
      <c r="B70" s="31" t="s">
        <v>29</v>
      </c>
      <c r="C70" s="31"/>
      <c r="D70" s="33" t="s">
        <v>41</v>
      </c>
      <c r="E70" s="34">
        <v>8</v>
      </c>
      <c r="F70" s="100"/>
      <c r="G70" s="66">
        <f t="shared" si="9"/>
        <v>0</v>
      </c>
      <c r="H70" s="67">
        <f t="shared" si="10"/>
        <v>0</v>
      </c>
      <c r="I70" s="68">
        <f t="shared" si="11"/>
        <v>0</v>
      </c>
    </row>
    <row r="71" spans="1:9" s="5" customFormat="1" ht="31.5" customHeight="1">
      <c r="A71" s="30">
        <v>55</v>
      </c>
      <c r="B71" s="31" t="s">
        <v>30</v>
      </c>
      <c r="C71" s="31"/>
      <c r="D71" s="33" t="s">
        <v>41</v>
      </c>
      <c r="E71" s="34">
        <v>20</v>
      </c>
      <c r="F71" s="100"/>
      <c r="G71" s="66">
        <f t="shared" si="9"/>
        <v>0</v>
      </c>
      <c r="H71" s="67">
        <f t="shared" si="10"/>
        <v>0</v>
      </c>
      <c r="I71" s="68">
        <f t="shared" si="11"/>
        <v>0</v>
      </c>
    </row>
    <row r="72" spans="1:9" s="5" customFormat="1" ht="31.5" customHeight="1">
      <c r="A72" s="30">
        <v>56</v>
      </c>
      <c r="B72" s="31" t="s">
        <v>57</v>
      </c>
      <c r="C72" s="31"/>
      <c r="D72" s="33" t="s">
        <v>41</v>
      </c>
      <c r="E72" s="34">
        <v>8</v>
      </c>
      <c r="F72" s="100"/>
      <c r="G72" s="66">
        <f t="shared" si="9"/>
        <v>0</v>
      </c>
      <c r="H72" s="67">
        <f t="shared" si="10"/>
        <v>0</v>
      </c>
      <c r="I72" s="68">
        <f t="shared" si="11"/>
        <v>0</v>
      </c>
    </row>
    <row r="73" spans="1:9" s="5" customFormat="1" ht="31.5" customHeight="1" thickBot="1">
      <c r="A73" s="22">
        <v>57</v>
      </c>
      <c r="B73" s="52" t="s">
        <v>94</v>
      </c>
      <c r="C73" s="52"/>
      <c r="D73" s="54" t="s">
        <v>3</v>
      </c>
      <c r="E73" s="55">
        <v>1</v>
      </c>
      <c r="F73" s="101"/>
      <c r="G73" s="69">
        <f t="shared" si="9"/>
        <v>0</v>
      </c>
      <c r="H73" s="70">
        <f t="shared" si="10"/>
        <v>0</v>
      </c>
      <c r="I73" s="71">
        <f t="shared" si="11"/>
        <v>0</v>
      </c>
    </row>
    <row r="74" spans="1:9" ht="15">
      <c r="A74" s="16"/>
      <c r="B74" s="8"/>
      <c r="F74" s="72" t="s">
        <v>12</v>
      </c>
      <c r="G74" s="73">
        <f>SUM(G57:G73)</f>
        <v>0</v>
      </c>
      <c r="H74" s="73">
        <f t="shared" si="10"/>
        <v>0</v>
      </c>
      <c r="I74" s="74">
        <f t="shared" si="11"/>
        <v>0</v>
      </c>
    </row>
    <row r="75" spans="1:9" ht="15">
      <c r="A75" s="16"/>
      <c r="B75" s="8"/>
      <c r="F75" s="3"/>
      <c r="G75" s="75"/>
      <c r="H75" s="76"/>
      <c r="I75" s="77"/>
    </row>
    <row r="76" spans="1:9" s="3" customFormat="1" ht="21.75" thickBot="1">
      <c r="A76" s="185" t="s">
        <v>114</v>
      </c>
      <c r="B76" s="186"/>
      <c r="C76" s="186"/>
      <c r="D76" s="186"/>
      <c r="E76" s="186"/>
      <c r="F76" s="186"/>
      <c r="G76" s="186"/>
      <c r="H76" s="186"/>
      <c r="I76" s="187"/>
    </row>
    <row r="77" spans="1:9" s="3" customFormat="1" ht="42.75" thickBot="1">
      <c r="A77" s="18" t="s">
        <v>18</v>
      </c>
      <c r="B77" s="20" t="s">
        <v>19</v>
      </c>
      <c r="C77" s="20" t="s">
        <v>76</v>
      </c>
      <c r="D77" s="20" t="s">
        <v>13</v>
      </c>
      <c r="E77" s="20" t="s">
        <v>0</v>
      </c>
      <c r="F77" s="19" t="s">
        <v>20</v>
      </c>
      <c r="G77" s="19" t="s">
        <v>21</v>
      </c>
      <c r="H77" s="20" t="s">
        <v>10</v>
      </c>
      <c r="I77" s="50" t="s">
        <v>11</v>
      </c>
    </row>
    <row r="78" spans="1:9" s="5" customFormat="1" ht="126">
      <c r="A78" s="22">
        <v>58</v>
      </c>
      <c r="B78" s="23" t="s">
        <v>95</v>
      </c>
      <c r="C78" s="78" t="s">
        <v>96</v>
      </c>
      <c r="D78" s="25" t="s">
        <v>3</v>
      </c>
      <c r="E78" s="26">
        <v>2</v>
      </c>
      <c r="F78" s="99"/>
      <c r="G78" s="27">
        <f>F78*E78</f>
        <v>0</v>
      </c>
      <c r="H78" s="28">
        <f>G78*0.21</f>
        <v>0</v>
      </c>
      <c r="I78" s="29">
        <f>G78+H78</f>
        <v>0</v>
      </c>
    </row>
    <row r="79" spans="1:9" s="5" customFormat="1" ht="63">
      <c r="A79" s="30">
        <v>59</v>
      </c>
      <c r="B79" s="31" t="s">
        <v>97</v>
      </c>
      <c r="C79" s="79" t="s">
        <v>98</v>
      </c>
      <c r="D79" s="33" t="s">
        <v>3</v>
      </c>
      <c r="E79" s="34">
        <v>1</v>
      </c>
      <c r="F79" s="100"/>
      <c r="G79" s="27">
        <f aca="true" t="shared" si="12" ref="G79:G96">F79*E79</f>
        <v>0</v>
      </c>
      <c r="H79" s="28">
        <f aca="true" t="shared" si="13" ref="H79:H97">G79*0.21</f>
        <v>0</v>
      </c>
      <c r="I79" s="29">
        <f aca="true" t="shared" si="14" ref="I79:I97">G79+H79</f>
        <v>0</v>
      </c>
    </row>
    <row r="80" spans="1:9" s="5" customFormat="1" ht="31.5" customHeight="1">
      <c r="A80" s="30">
        <v>60</v>
      </c>
      <c r="B80" s="31" t="s">
        <v>99</v>
      </c>
      <c r="C80" s="79" t="s">
        <v>100</v>
      </c>
      <c r="D80" s="33" t="s">
        <v>3</v>
      </c>
      <c r="E80" s="34">
        <v>1</v>
      </c>
      <c r="F80" s="100"/>
      <c r="G80" s="27">
        <f t="shared" si="12"/>
        <v>0</v>
      </c>
      <c r="H80" s="28">
        <f t="shared" si="13"/>
        <v>0</v>
      </c>
      <c r="I80" s="29">
        <f t="shared" si="14"/>
        <v>0</v>
      </c>
    </row>
    <row r="81" spans="1:9" s="5" customFormat="1" ht="31.5" customHeight="1">
      <c r="A81" s="22">
        <v>61</v>
      </c>
      <c r="B81" s="31" t="s">
        <v>101</v>
      </c>
      <c r="C81" s="65"/>
      <c r="D81" s="33" t="s">
        <v>3</v>
      </c>
      <c r="E81" s="34">
        <v>1</v>
      </c>
      <c r="F81" s="100"/>
      <c r="G81" s="27">
        <f t="shared" si="12"/>
        <v>0</v>
      </c>
      <c r="H81" s="28">
        <f t="shared" si="13"/>
        <v>0</v>
      </c>
      <c r="I81" s="29">
        <f t="shared" si="14"/>
        <v>0</v>
      </c>
    </row>
    <row r="82" spans="1:9" s="5" customFormat="1" ht="31.5" customHeight="1">
      <c r="A82" s="30">
        <v>62</v>
      </c>
      <c r="B82" s="31" t="s">
        <v>102</v>
      </c>
      <c r="C82" s="65"/>
      <c r="D82" s="33" t="s">
        <v>3</v>
      </c>
      <c r="E82" s="34">
        <v>1</v>
      </c>
      <c r="F82" s="100"/>
      <c r="G82" s="27">
        <f t="shared" si="12"/>
        <v>0</v>
      </c>
      <c r="H82" s="28">
        <f t="shared" si="13"/>
        <v>0</v>
      </c>
      <c r="I82" s="29">
        <f t="shared" si="14"/>
        <v>0</v>
      </c>
    </row>
    <row r="83" spans="1:9" s="5" customFormat="1" ht="31.5" customHeight="1">
      <c r="A83" s="30">
        <v>63</v>
      </c>
      <c r="B83" s="31" t="s">
        <v>103</v>
      </c>
      <c r="C83" s="65" t="s">
        <v>104</v>
      </c>
      <c r="D83" s="33" t="s">
        <v>3</v>
      </c>
      <c r="E83" s="34">
        <v>2</v>
      </c>
      <c r="F83" s="100"/>
      <c r="G83" s="27">
        <f t="shared" si="12"/>
        <v>0</v>
      </c>
      <c r="H83" s="28">
        <f t="shared" si="13"/>
        <v>0</v>
      </c>
      <c r="I83" s="29">
        <f t="shared" si="14"/>
        <v>0</v>
      </c>
    </row>
    <row r="84" spans="1:9" s="5" customFormat="1" ht="31.5" customHeight="1">
      <c r="A84" s="22">
        <v>64</v>
      </c>
      <c r="B84" s="31" t="s">
        <v>105</v>
      </c>
      <c r="C84" s="65" t="s">
        <v>106</v>
      </c>
      <c r="D84" s="33" t="s">
        <v>3</v>
      </c>
      <c r="E84" s="34">
        <v>2</v>
      </c>
      <c r="F84" s="100"/>
      <c r="G84" s="27">
        <f t="shared" si="12"/>
        <v>0</v>
      </c>
      <c r="H84" s="28">
        <f t="shared" si="13"/>
        <v>0</v>
      </c>
      <c r="I84" s="29">
        <f t="shared" si="14"/>
        <v>0</v>
      </c>
    </row>
    <row r="85" spans="1:9" s="5" customFormat="1" ht="31.5" customHeight="1">
      <c r="A85" s="30">
        <v>65</v>
      </c>
      <c r="B85" s="31" t="s">
        <v>107</v>
      </c>
      <c r="C85" s="32"/>
      <c r="D85" s="33" t="s">
        <v>3</v>
      </c>
      <c r="E85" s="34">
        <v>1</v>
      </c>
      <c r="F85" s="100"/>
      <c r="G85" s="27">
        <f t="shared" si="12"/>
        <v>0</v>
      </c>
      <c r="H85" s="28">
        <f t="shared" si="13"/>
        <v>0</v>
      </c>
      <c r="I85" s="29">
        <f t="shared" si="14"/>
        <v>0</v>
      </c>
    </row>
    <row r="86" spans="1:9" s="5" customFormat="1" ht="31.5" customHeight="1">
      <c r="A86" s="30">
        <v>66</v>
      </c>
      <c r="B86" s="31" t="s">
        <v>108</v>
      </c>
      <c r="C86" s="32"/>
      <c r="D86" s="33" t="s">
        <v>3</v>
      </c>
      <c r="E86" s="34">
        <v>2</v>
      </c>
      <c r="F86" s="100"/>
      <c r="G86" s="27">
        <f t="shared" si="12"/>
        <v>0</v>
      </c>
      <c r="H86" s="28">
        <f t="shared" si="13"/>
        <v>0</v>
      </c>
      <c r="I86" s="29">
        <f t="shared" si="14"/>
        <v>0</v>
      </c>
    </row>
    <row r="87" spans="1:9" s="5" customFormat="1" ht="31.5" customHeight="1">
      <c r="A87" s="22">
        <v>67</v>
      </c>
      <c r="B87" s="65" t="s">
        <v>109</v>
      </c>
      <c r="C87" s="65" t="s">
        <v>110</v>
      </c>
      <c r="D87" s="33" t="s">
        <v>3</v>
      </c>
      <c r="E87" s="34">
        <v>2</v>
      </c>
      <c r="F87" s="100"/>
      <c r="G87" s="27">
        <f t="shared" si="12"/>
        <v>0</v>
      </c>
      <c r="H87" s="28">
        <f t="shared" si="13"/>
        <v>0</v>
      </c>
      <c r="I87" s="29">
        <f t="shared" si="14"/>
        <v>0</v>
      </c>
    </row>
    <row r="88" spans="1:9" s="5" customFormat="1" ht="31.5" customHeight="1">
      <c r="A88" s="30">
        <v>68</v>
      </c>
      <c r="B88" s="31" t="s">
        <v>109</v>
      </c>
      <c r="C88" s="65" t="s">
        <v>111</v>
      </c>
      <c r="D88" s="33" t="s">
        <v>3</v>
      </c>
      <c r="E88" s="34">
        <v>2</v>
      </c>
      <c r="F88" s="100"/>
      <c r="G88" s="27">
        <f t="shared" si="12"/>
        <v>0</v>
      </c>
      <c r="H88" s="28">
        <f t="shared" si="13"/>
        <v>0</v>
      </c>
      <c r="I88" s="29">
        <f t="shared" si="14"/>
        <v>0</v>
      </c>
    </row>
    <row r="89" spans="1:9" s="5" customFormat="1" ht="42">
      <c r="A89" s="30">
        <v>69</v>
      </c>
      <c r="B89" s="31" t="s">
        <v>109</v>
      </c>
      <c r="C89" s="80" t="s">
        <v>112</v>
      </c>
      <c r="D89" s="33" t="s">
        <v>3</v>
      </c>
      <c r="E89" s="34">
        <v>3</v>
      </c>
      <c r="F89" s="100"/>
      <c r="G89" s="27">
        <f t="shared" si="12"/>
        <v>0</v>
      </c>
      <c r="H89" s="28">
        <f t="shared" si="13"/>
        <v>0</v>
      </c>
      <c r="I89" s="29">
        <f t="shared" si="14"/>
        <v>0</v>
      </c>
    </row>
    <row r="90" spans="1:9" s="5" customFormat="1" ht="31.5" customHeight="1">
      <c r="A90" s="22">
        <v>70</v>
      </c>
      <c r="B90" s="31" t="s">
        <v>90</v>
      </c>
      <c r="C90" s="65" t="s">
        <v>37</v>
      </c>
      <c r="D90" s="33" t="s">
        <v>62</v>
      </c>
      <c r="E90" s="34">
        <v>400</v>
      </c>
      <c r="F90" s="100"/>
      <c r="G90" s="27">
        <f t="shared" si="12"/>
        <v>0</v>
      </c>
      <c r="H90" s="28">
        <f t="shared" si="13"/>
        <v>0</v>
      </c>
      <c r="I90" s="29">
        <f t="shared" si="14"/>
        <v>0</v>
      </c>
    </row>
    <row r="91" spans="1:9" s="5" customFormat="1" ht="31.5" customHeight="1">
      <c r="A91" s="30">
        <v>71</v>
      </c>
      <c r="B91" s="31" t="s">
        <v>113</v>
      </c>
      <c r="C91" s="31" t="s">
        <v>134</v>
      </c>
      <c r="D91" s="33" t="s">
        <v>62</v>
      </c>
      <c r="E91" s="34">
        <v>150</v>
      </c>
      <c r="F91" s="100"/>
      <c r="G91" s="27">
        <f t="shared" si="12"/>
        <v>0</v>
      </c>
      <c r="H91" s="28">
        <f t="shared" si="13"/>
        <v>0</v>
      </c>
      <c r="I91" s="29">
        <f t="shared" si="14"/>
        <v>0</v>
      </c>
    </row>
    <row r="92" spans="1:9" s="5" customFormat="1" ht="31.5" customHeight="1">
      <c r="A92" s="30">
        <v>72</v>
      </c>
      <c r="B92" s="31" t="s">
        <v>28</v>
      </c>
      <c r="C92" s="32"/>
      <c r="D92" s="33" t="s">
        <v>3</v>
      </c>
      <c r="E92" s="81">
        <v>1</v>
      </c>
      <c r="F92" s="100"/>
      <c r="G92" s="27">
        <f t="shared" si="12"/>
        <v>0</v>
      </c>
      <c r="H92" s="28">
        <f t="shared" si="13"/>
        <v>0</v>
      </c>
      <c r="I92" s="29">
        <f t="shared" si="14"/>
        <v>0</v>
      </c>
    </row>
    <row r="93" spans="1:9" s="5" customFormat="1" ht="31.5" customHeight="1">
      <c r="A93" s="22">
        <v>73</v>
      </c>
      <c r="B93" s="31" t="s">
        <v>29</v>
      </c>
      <c r="C93" s="32"/>
      <c r="D93" s="33" t="s">
        <v>41</v>
      </c>
      <c r="E93" s="81">
        <v>32</v>
      </c>
      <c r="F93" s="100"/>
      <c r="G93" s="27">
        <f t="shared" si="12"/>
        <v>0</v>
      </c>
      <c r="H93" s="28">
        <f t="shared" si="13"/>
        <v>0</v>
      </c>
      <c r="I93" s="29">
        <f t="shared" si="14"/>
        <v>0</v>
      </c>
    </row>
    <row r="94" spans="1:9" s="5" customFormat="1" ht="31.5" customHeight="1">
      <c r="A94" s="30">
        <v>74</v>
      </c>
      <c r="B94" s="31" t="s">
        <v>30</v>
      </c>
      <c r="C94" s="32"/>
      <c r="D94" s="33" t="s">
        <v>41</v>
      </c>
      <c r="E94" s="81">
        <v>32</v>
      </c>
      <c r="F94" s="100"/>
      <c r="G94" s="27">
        <f t="shared" si="12"/>
        <v>0</v>
      </c>
      <c r="H94" s="28">
        <f t="shared" si="13"/>
        <v>0</v>
      </c>
      <c r="I94" s="29">
        <f t="shared" si="14"/>
        <v>0</v>
      </c>
    </row>
    <row r="95" spans="1:9" s="5" customFormat="1" ht="31.5" customHeight="1">
      <c r="A95" s="30">
        <v>75</v>
      </c>
      <c r="B95" s="31" t="s">
        <v>57</v>
      </c>
      <c r="C95" s="32"/>
      <c r="D95" s="33" t="s">
        <v>41</v>
      </c>
      <c r="E95" s="81">
        <v>10</v>
      </c>
      <c r="F95" s="100"/>
      <c r="G95" s="27">
        <f t="shared" si="12"/>
        <v>0</v>
      </c>
      <c r="H95" s="28">
        <f t="shared" si="13"/>
        <v>0</v>
      </c>
      <c r="I95" s="29">
        <f t="shared" si="14"/>
        <v>0</v>
      </c>
    </row>
    <row r="96" spans="1:9" s="5" customFormat="1" ht="31.5" customHeight="1" thickBot="1">
      <c r="A96" s="22">
        <v>76</v>
      </c>
      <c r="B96" s="52" t="s">
        <v>32</v>
      </c>
      <c r="C96" s="53"/>
      <c r="D96" s="54" t="s">
        <v>3</v>
      </c>
      <c r="E96" s="82">
        <v>1</v>
      </c>
      <c r="F96" s="101"/>
      <c r="G96" s="56">
        <f t="shared" si="12"/>
        <v>0</v>
      </c>
      <c r="H96" s="57">
        <f t="shared" si="13"/>
        <v>0</v>
      </c>
      <c r="I96" s="58">
        <f t="shared" si="14"/>
        <v>0</v>
      </c>
    </row>
    <row r="97" spans="1:9" ht="15">
      <c r="A97" s="59"/>
      <c r="B97" s="60"/>
      <c r="C97" s="61"/>
      <c r="D97" s="60"/>
      <c r="E97" s="60"/>
      <c r="F97" s="41" t="s">
        <v>17</v>
      </c>
      <c r="G97" s="41">
        <f>SUM(G78:G96)</f>
        <v>0</v>
      </c>
      <c r="H97" s="41">
        <f t="shared" si="13"/>
        <v>0</v>
      </c>
      <c r="I97" s="83">
        <f t="shared" si="14"/>
        <v>0</v>
      </c>
    </row>
    <row r="98" spans="1:9" ht="15">
      <c r="A98" s="16"/>
      <c r="B98" s="8"/>
      <c r="F98" s="3"/>
      <c r="G98" s="75"/>
      <c r="H98" s="75"/>
      <c r="I98" s="77"/>
    </row>
    <row r="99" spans="1:9" s="3" customFormat="1" ht="21.75" thickBot="1">
      <c r="A99" s="185" t="s">
        <v>116</v>
      </c>
      <c r="B99" s="186"/>
      <c r="C99" s="186"/>
      <c r="D99" s="186"/>
      <c r="E99" s="186"/>
      <c r="F99" s="186"/>
      <c r="G99" s="186"/>
      <c r="H99" s="186"/>
      <c r="I99" s="187"/>
    </row>
    <row r="100" spans="1:9" s="3" customFormat="1" ht="42.75" thickBot="1">
      <c r="A100" s="18" t="s">
        <v>18</v>
      </c>
      <c r="B100" s="20" t="s">
        <v>19</v>
      </c>
      <c r="C100" s="20" t="s">
        <v>76</v>
      </c>
      <c r="D100" s="20" t="s">
        <v>13</v>
      </c>
      <c r="E100" s="20" t="s">
        <v>0</v>
      </c>
      <c r="F100" s="19" t="s">
        <v>20</v>
      </c>
      <c r="G100" s="19" t="s">
        <v>21</v>
      </c>
      <c r="H100" s="20" t="s">
        <v>10</v>
      </c>
      <c r="I100" s="50" t="s">
        <v>11</v>
      </c>
    </row>
    <row r="101" spans="1:9" s="5" customFormat="1" ht="42">
      <c r="A101" s="22">
        <v>77</v>
      </c>
      <c r="B101" s="23" t="s">
        <v>116</v>
      </c>
      <c r="C101" s="84" t="s">
        <v>117</v>
      </c>
      <c r="D101" s="25" t="s">
        <v>3</v>
      </c>
      <c r="E101" s="26">
        <v>2</v>
      </c>
      <c r="F101" s="99"/>
      <c r="G101" s="27">
        <f>F101*E101</f>
        <v>0</v>
      </c>
      <c r="H101" s="28">
        <f>G101*0.21</f>
        <v>0</v>
      </c>
      <c r="I101" s="29">
        <f>G101+H101</f>
        <v>0</v>
      </c>
    </row>
    <row r="102" spans="1:9" s="5" customFormat="1" ht="31.5" customHeight="1">
      <c r="A102" s="30">
        <v>78</v>
      </c>
      <c r="B102" s="31" t="s">
        <v>118</v>
      </c>
      <c r="C102" s="31" t="s">
        <v>119</v>
      </c>
      <c r="D102" s="33" t="s">
        <v>3</v>
      </c>
      <c r="E102" s="34">
        <v>2</v>
      </c>
      <c r="F102" s="100"/>
      <c r="G102" s="27">
        <f aca="true" t="shared" si="15" ref="G102:G108">F102*E102</f>
        <v>0</v>
      </c>
      <c r="H102" s="28">
        <f aca="true" t="shared" si="16" ref="H102:H109">G102*0.21</f>
        <v>0</v>
      </c>
      <c r="I102" s="29">
        <f aca="true" t="shared" si="17" ref="I102:I109">G102+H102</f>
        <v>0</v>
      </c>
    </row>
    <row r="103" spans="1:9" s="5" customFormat="1" ht="31.5" customHeight="1">
      <c r="A103" s="30">
        <v>79</v>
      </c>
      <c r="B103" s="31" t="s">
        <v>120</v>
      </c>
      <c r="C103" s="31"/>
      <c r="D103" s="33" t="s">
        <v>3</v>
      </c>
      <c r="E103" s="34">
        <v>4</v>
      </c>
      <c r="F103" s="100"/>
      <c r="G103" s="27">
        <f t="shared" si="15"/>
        <v>0</v>
      </c>
      <c r="H103" s="28">
        <f t="shared" si="16"/>
        <v>0</v>
      </c>
      <c r="I103" s="29">
        <f t="shared" si="17"/>
        <v>0</v>
      </c>
    </row>
    <row r="104" spans="1:9" s="5" customFormat="1" ht="31.5" customHeight="1">
      <c r="A104" s="22">
        <v>80</v>
      </c>
      <c r="B104" s="31" t="s">
        <v>121</v>
      </c>
      <c r="C104" s="32"/>
      <c r="D104" s="33" t="s">
        <v>3</v>
      </c>
      <c r="E104" s="34">
        <v>3</v>
      </c>
      <c r="F104" s="100"/>
      <c r="G104" s="27">
        <f t="shared" si="15"/>
        <v>0</v>
      </c>
      <c r="H104" s="28">
        <f t="shared" si="16"/>
        <v>0</v>
      </c>
      <c r="I104" s="29">
        <f t="shared" si="17"/>
        <v>0</v>
      </c>
    </row>
    <row r="105" spans="1:9" s="5" customFormat="1" ht="31.5" customHeight="1">
      <c r="A105" s="30">
        <v>81</v>
      </c>
      <c r="B105" s="31" t="s">
        <v>90</v>
      </c>
      <c r="C105" s="31" t="s">
        <v>91</v>
      </c>
      <c r="D105" s="33" t="s">
        <v>62</v>
      </c>
      <c r="E105" s="34">
        <v>100</v>
      </c>
      <c r="F105" s="100"/>
      <c r="G105" s="27">
        <f t="shared" si="15"/>
        <v>0</v>
      </c>
      <c r="H105" s="28">
        <f t="shared" si="16"/>
        <v>0</v>
      </c>
      <c r="I105" s="29">
        <f t="shared" si="17"/>
        <v>0</v>
      </c>
    </row>
    <row r="106" spans="1:9" s="5" customFormat="1" ht="31.5" customHeight="1">
      <c r="A106" s="30">
        <v>82</v>
      </c>
      <c r="B106" s="31" t="s">
        <v>28</v>
      </c>
      <c r="C106" s="32"/>
      <c r="D106" s="33" t="s">
        <v>3</v>
      </c>
      <c r="E106" s="34">
        <v>1</v>
      </c>
      <c r="F106" s="100"/>
      <c r="G106" s="27">
        <f t="shared" si="15"/>
        <v>0</v>
      </c>
      <c r="H106" s="28">
        <f t="shared" si="16"/>
        <v>0</v>
      </c>
      <c r="I106" s="29">
        <f t="shared" si="17"/>
        <v>0</v>
      </c>
    </row>
    <row r="107" spans="1:9" s="5" customFormat="1" ht="31.5" customHeight="1">
      <c r="A107" s="22">
        <v>83</v>
      </c>
      <c r="B107" s="31" t="s">
        <v>30</v>
      </c>
      <c r="C107" s="32"/>
      <c r="D107" s="33" t="s">
        <v>41</v>
      </c>
      <c r="E107" s="34">
        <v>24</v>
      </c>
      <c r="F107" s="100"/>
      <c r="G107" s="27">
        <f t="shared" si="15"/>
        <v>0</v>
      </c>
      <c r="H107" s="28">
        <f t="shared" si="16"/>
        <v>0</v>
      </c>
      <c r="I107" s="29">
        <f t="shared" si="17"/>
        <v>0</v>
      </c>
    </row>
    <row r="108" spans="1:9" s="5" customFormat="1" ht="31.5" customHeight="1" thickBot="1">
      <c r="A108" s="30">
        <v>84</v>
      </c>
      <c r="B108" s="52" t="s">
        <v>94</v>
      </c>
      <c r="C108" s="53"/>
      <c r="D108" s="54" t="s">
        <v>3</v>
      </c>
      <c r="E108" s="55">
        <v>1</v>
      </c>
      <c r="F108" s="101"/>
      <c r="G108" s="56">
        <f t="shared" si="15"/>
        <v>0</v>
      </c>
      <c r="H108" s="57">
        <f t="shared" si="16"/>
        <v>0</v>
      </c>
      <c r="I108" s="58">
        <f t="shared" si="17"/>
        <v>0</v>
      </c>
    </row>
    <row r="109" spans="1:9" ht="15">
      <c r="A109" s="59"/>
      <c r="B109" s="60"/>
      <c r="C109" s="61"/>
      <c r="D109" s="60"/>
      <c r="E109" s="60"/>
      <c r="F109" s="41" t="s">
        <v>17</v>
      </c>
      <c r="G109" s="41">
        <f>SUM(G101:G108)</f>
        <v>0</v>
      </c>
      <c r="H109" s="41">
        <f t="shared" si="16"/>
        <v>0</v>
      </c>
      <c r="I109" s="83">
        <f t="shared" si="17"/>
        <v>0</v>
      </c>
    </row>
    <row r="110" spans="1:9" ht="15">
      <c r="A110" s="16"/>
      <c r="F110" s="48"/>
      <c r="G110" s="48"/>
      <c r="H110" s="48"/>
      <c r="I110" s="49"/>
    </row>
    <row r="111" spans="1:9" s="3" customFormat="1" ht="21.75" thickBot="1">
      <c r="A111" s="185" t="s">
        <v>122</v>
      </c>
      <c r="B111" s="186"/>
      <c r="C111" s="186"/>
      <c r="D111" s="186"/>
      <c r="E111" s="186"/>
      <c r="F111" s="186"/>
      <c r="G111" s="186"/>
      <c r="H111" s="186"/>
      <c r="I111" s="187"/>
    </row>
    <row r="112" spans="1:9" s="3" customFormat="1" ht="42.75" thickBot="1">
      <c r="A112" s="85" t="s">
        <v>18</v>
      </c>
      <c r="B112" s="86" t="s">
        <v>19</v>
      </c>
      <c r="C112" s="20" t="s">
        <v>76</v>
      </c>
      <c r="D112" s="20" t="s">
        <v>13</v>
      </c>
      <c r="E112" s="20" t="s">
        <v>0</v>
      </c>
      <c r="F112" s="19"/>
      <c r="G112" s="19"/>
      <c r="H112" s="20"/>
      <c r="I112" s="50"/>
    </row>
    <row r="113" spans="1:9" s="5" customFormat="1" ht="42.75" customHeight="1">
      <c r="A113" s="30">
        <v>85</v>
      </c>
      <c r="B113" s="23" t="s">
        <v>123</v>
      </c>
      <c r="C113" s="24" t="s">
        <v>64</v>
      </c>
      <c r="D113" s="25" t="s">
        <v>3</v>
      </c>
      <c r="E113" s="26">
        <v>1</v>
      </c>
      <c r="F113" s="200"/>
      <c r="G113" s="27">
        <f>F113*E113</f>
        <v>0</v>
      </c>
      <c r="H113" s="28">
        <f>G113*0.21</f>
        <v>0</v>
      </c>
      <c r="I113" s="29">
        <f>G113+H113</f>
        <v>0</v>
      </c>
    </row>
    <row r="114" spans="1:9" s="5" customFormat="1" ht="30.95" customHeight="1">
      <c r="A114" s="30">
        <v>86</v>
      </c>
      <c r="B114" s="31" t="s">
        <v>124</v>
      </c>
      <c r="C114" s="87"/>
      <c r="D114" s="33" t="s">
        <v>3</v>
      </c>
      <c r="E114" s="34">
        <v>1</v>
      </c>
      <c r="F114" s="100"/>
      <c r="G114" s="27">
        <f aca="true" t="shared" si="18" ref="G114:G120">F114*E114</f>
        <v>0</v>
      </c>
      <c r="H114" s="28">
        <f aca="true" t="shared" si="19" ref="H114:H121">G114*0.21</f>
        <v>0</v>
      </c>
      <c r="I114" s="29">
        <f aca="true" t="shared" si="20" ref="I114:I121">G114+H114</f>
        <v>0</v>
      </c>
    </row>
    <row r="115" spans="1:9" s="5" customFormat="1" ht="30.95" customHeight="1">
      <c r="A115" s="30">
        <v>87</v>
      </c>
      <c r="B115" s="31" t="s">
        <v>82</v>
      </c>
      <c r="C115" s="31" t="s">
        <v>125</v>
      </c>
      <c r="D115" s="33" t="s">
        <v>3</v>
      </c>
      <c r="E115" s="34">
        <v>1</v>
      </c>
      <c r="F115" s="100"/>
      <c r="G115" s="27">
        <f t="shared" si="18"/>
        <v>0</v>
      </c>
      <c r="H115" s="28">
        <f t="shared" si="19"/>
        <v>0</v>
      </c>
      <c r="I115" s="29">
        <f t="shared" si="20"/>
        <v>0</v>
      </c>
    </row>
    <row r="116" spans="1:9" s="5" customFormat="1" ht="30.95" customHeight="1">
      <c r="A116" s="30">
        <v>88</v>
      </c>
      <c r="B116" s="31" t="s">
        <v>126</v>
      </c>
      <c r="C116" s="32"/>
      <c r="D116" s="33" t="s">
        <v>127</v>
      </c>
      <c r="E116" s="34">
        <v>5</v>
      </c>
      <c r="F116" s="100"/>
      <c r="G116" s="27">
        <f t="shared" si="18"/>
        <v>0</v>
      </c>
      <c r="H116" s="28">
        <f t="shared" si="19"/>
        <v>0</v>
      </c>
      <c r="I116" s="29">
        <f t="shared" si="20"/>
        <v>0</v>
      </c>
    </row>
    <row r="117" spans="1:9" s="5" customFormat="1" ht="30.95" customHeight="1">
      <c r="A117" s="30">
        <v>89</v>
      </c>
      <c r="B117" s="31" t="s">
        <v>32</v>
      </c>
      <c r="C117" s="32"/>
      <c r="D117" s="81" t="s">
        <v>3</v>
      </c>
      <c r="E117" s="34">
        <v>1</v>
      </c>
      <c r="F117" s="100"/>
      <c r="G117" s="27">
        <f t="shared" si="18"/>
        <v>0</v>
      </c>
      <c r="H117" s="28">
        <f t="shared" si="19"/>
        <v>0</v>
      </c>
      <c r="I117" s="29">
        <f t="shared" si="20"/>
        <v>0</v>
      </c>
    </row>
    <row r="118" spans="1:9" s="5" customFormat="1" ht="30.95" customHeight="1">
      <c r="A118" s="30">
        <v>90</v>
      </c>
      <c r="B118" s="31" t="s">
        <v>128</v>
      </c>
      <c r="C118" s="32"/>
      <c r="D118" s="81" t="s">
        <v>41</v>
      </c>
      <c r="E118" s="34">
        <v>1</v>
      </c>
      <c r="F118" s="100"/>
      <c r="G118" s="27">
        <f t="shared" si="18"/>
        <v>0</v>
      </c>
      <c r="H118" s="28">
        <f t="shared" si="19"/>
        <v>0</v>
      </c>
      <c r="I118" s="29">
        <f t="shared" si="20"/>
        <v>0</v>
      </c>
    </row>
    <row r="119" spans="1:9" s="5" customFormat="1" ht="30.95" customHeight="1">
      <c r="A119" s="30">
        <v>91</v>
      </c>
      <c r="B119" s="31" t="s">
        <v>129</v>
      </c>
      <c r="C119" s="32" t="s">
        <v>130</v>
      </c>
      <c r="D119" s="81" t="s">
        <v>5</v>
      </c>
      <c r="E119" s="34">
        <v>1</v>
      </c>
      <c r="F119" s="100"/>
      <c r="G119" s="27">
        <f t="shared" si="18"/>
        <v>0</v>
      </c>
      <c r="H119" s="28">
        <f t="shared" si="19"/>
        <v>0</v>
      </c>
      <c r="I119" s="29">
        <f t="shared" si="20"/>
        <v>0</v>
      </c>
    </row>
    <row r="120" spans="1:9" s="5" customFormat="1" ht="42.75" thickBot="1">
      <c r="A120" s="30">
        <v>92</v>
      </c>
      <c r="B120" s="52" t="s">
        <v>131</v>
      </c>
      <c r="C120" s="53" t="s">
        <v>132</v>
      </c>
      <c r="D120" s="54" t="s">
        <v>3</v>
      </c>
      <c r="E120" s="55">
        <v>1</v>
      </c>
      <c r="F120" s="201"/>
      <c r="G120" s="56">
        <f t="shared" si="18"/>
        <v>0</v>
      </c>
      <c r="H120" s="57">
        <f t="shared" si="19"/>
        <v>0</v>
      </c>
      <c r="I120" s="58">
        <f t="shared" si="20"/>
        <v>0</v>
      </c>
    </row>
    <row r="121" spans="6:9" ht="15">
      <c r="F121" s="41" t="s">
        <v>17</v>
      </c>
      <c r="G121" s="41">
        <f>SUM(G113:G120)</f>
        <v>0</v>
      </c>
      <c r="H121" s="41">
        <f t="shared" si="19"/>
        <v>0</v>
      </c>
      <c r="I121" s="83">
        <f t="shared" si="20"/>
        <v>0</v>
      </c>
    </row>
    <row r="122" spans="6:9" ht="21.75" thickBot="1">
      <c r="F122" s="88"/>
      <c r="G122" s="89"/>
      <c r="H122" s="89"/>
      <c r="I122" s="90"/>
    </row>
    <row r="123" spans="6:9" ht="15">
      <c r="F123" s="91"/>
      <c r="G123" s="92" t="s">
        <v>7</v>
      </c>
      <c r="H123" s="92" t="s">
        <v>15</v>
      </c>
      <c r="I123" s="93" t="s">
        <v>16</v>
      </c>
    </row>
    <row r="124" spans="4:9" ht="31.5" customHeight="1" thickBot="1">
      <c r="D124" s="94"/>
      <c r="F124" s="95" t="s">
        <v>14</v>
      </c>
      <c r="G124" s="96">
        <f>G17+G41+G53+G74+G97+G109+G121</f>
        <v>0</v>
      </c>
      <c r="H124" s="97">
        <f>G124*0.21</f>
        <v>0</v>
      </c>
      <c r="I124" s="98">
        <f>G124+H124</f>
        <v>0</v>
      </c>
    </row>
  </sheetData>
  <sheetProtection algorithmName="SHA-512" hashValue="NpLIBT5mCxsRrn6vdghChENEjH2A88QbT4oz1aC+3LVF7NGTOhlbPn5ID1cMY7Q7ev72EIQ/mJN3gdw2UGoATw==" saltValue="03xu0+A+oDrQQ0Si4yY39g==" spinCount="100000" sheet="1" objects="1" scenarios="1"/>
  <mergeCells count="13">
    <mergeCell ref="A99:I99"/>
    <mergeCell ref="A111:I111"/>
    <mergeCell ref="F57:F61"/>
    <mergeCell ref="G57:G61"/>
    <mergeCell ref="H57:H61"/>
    <mergeCell ref="I57:I61"/>
    <mergeCell ref="A76:I76"/>
    <mergeCell ref="D58:E61"/>
    <mergeCell ref="A1:I1"/>
    <mergeCell ref="A43:I43"/>
    <mergeCell ref="A19:I19"/>
    <mergeCell ref="A3:I3"/>
    <mergeCell ref="A55:I55"/>
  </mergeCell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33" r:id="rId1"/>
  <headerFooter>
    <oddHeader>&amp;L&amp;"-,Tučné"&amp;18D1.4h-05&amp;C&amp;"-,Tučné"&amp;18Výkaz výměr&amp;R&amp;"-,Tučné"&amp;18PARE 5</oddHeader>
  </headerFooter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</dc:creator>
  <cp:keywords/>
  <dc:description/>
  <cp:lastModifiedBy>Cernohorsky Dusan</cp:lastModifiedBy>
  <cp:lastPrinted>2023-01-20T11:17:29Z</cp:lastPrinted>
  <dcterms:created xsi:type="dcterms:W3CDTF">2020-08-04T06:25:14Z</dcterms:created>
  <dcterms:modified xsi:type="dcterms:W3CDTF">2023-01-23T08:46:38Z</dcterms:modified>
  <cp:category/>
  <cp:version/>
  <cp:contentType/>
  <cp:contentStatus/>
</cp:coreProperties>
</file>