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20" yWindow="690" windowWidth="28530" windowHeight="10245" activeTab="0"/>
  </bookViews>
  <sheets>
    <sheet name="Rekapitulace stavby" sheetId="1" r:id="rId1"/>
    <sheet name="01 - Stavební konstrukce ..." sheetId="2" r:id="rId2"/>
    <sheet name="02.1 - Elektroinstalace NN" sheetId="3" r:id="rId3"/>
    <sheet name="02.2 - Rozvaděč R-výtah" sheetId="4" r:id="rId4"/>
    <sheet name="03 - Zpevněné plochy" sheetId="5" r:id="rId5"/>
    <sheet name="VON - Vedlejší a ostatní ..." sheetId="6" r:id="rId6"/>
    <sheet name="Pokyny pro vyplnění" sheetId="7" r:id="rId7"/>
  </sheets>
  <definedNames>
    <definedName name="_xlnm._FilterDatabase" localSheetId="1" hidden="1">'01 - Stavební konstrukce ...'!$C$102:$K$1068</definedName>
    <definedName name="_xlnm._FilterDatabase" localSheetId="2" hidden="1">'02.1 - Elektroinstalace NN'!$C$89:$K$148</definedName>
    <definedName name="_xlnm._FilterDatabase" localSheetId="3" hidden="1">'02.2 - Rozvaděč R-výtah'!$C$86:$K$118</definedName>
    <definedName name="_xlnm._FilterDatabase" localSheetId="4" hidden="1">'03 - Zpevněné plochy'!$C$85:$K$221</definedName>
    <definedName name="_xlnm._FilterDatabase" localSheetId="5" hidden="1">'VON - Vedlejší a ostatní ...'!$C$79:$K$83</definedName>
    <definedName name="_xlnm.Print_Area" localSheetId="1">'01 - Stavební konstrukce ...'!$C$4:$J$39,'01 - Stavební konstrukce ...'!$C$45:$J$84,'01 - Stavební konstrukce ...'!$C$90:$K$1068</definedName>
    <definedName name="_xlnm.Print_Area" localSheetId="2">'02.1 - Elektroinstalace NN'!$C$4:$J$41,'02.1 - Elektroinstalace NN'!$C$47:$J$69,'02.1 - Elektroinstalace NN'!$C$75:$K$148</definedName>
    <definedName name="_xlnm.Print_Area" localSheetId="3">'02.2 - Rozvaděč R-výtah'!$C$4:$J$41,'02.2 - Rozvaděč R-výtah'!$C$47:$J$66,'02.2 - Rozvaděč R-výtah'!$C$72:$K$118</definedName>
    <definedName name="_xlnm.Print_Area" localSheetId="4">'03 - Zpevněné plochy'!$C$4:$J$39,'03 - Zpevněné plochy'!$C$45:$J$67,'03 - Zpevněné plochy'!$C$73:$K$221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5">'VON - Vedlejší a ostatní ...'!$C$4:$J$39,'VON - Vedlejší a ostatní ...'!$C$45:$J$61,'VON - Vedlejší a ostatní ...'!$C$67:$K$83</definedName>
    <definedName name="_xlnm.Print_Titles" localSheetId="0">'Rekapitulace stavby'!$52:$52</definedName>
    <definedName name="_xlnm.Print_Titles" localSheetId="1">'01 - Stavební konstrukce ...'!$102:$102</definedName>
    <definedName name="_xlnm.Print_Titles" localSheetId="2">'02.1 - Elektroinstalace NN'!$89:$89</definedName>
    <definedName name="_xlnm.Print_Titles" localSheetId="3">'02.2 - Rozvaděč R-výtah'!$86:$86</definedName>
    <definedName name="_xlnm.Print_Titles" localSheetId="4">'03 - Zpevněné plochy'!$85:$85</definedName>
    <definedName name="_xlnm.Print_Titles" localSheetId="5">'VON - Vedlejší a ostatní ...'!$79:$79</definedName>
  </definedNames>
  <calcPr calcId="124519"/>
</workbook>
</file>

<file path=xl/sharedStrings.xml><?xml version="1.0" encoding="utf-8"?>
<sst xmlns="http://schemas.openxmlformats.org/spreadsheetml/2006/main" count="11328" uniqueCount="1999">
  <si>
    <t>Export Komplet</t>
  </si>
  <si>
    <t>VZ</t>
  </si>
  <si>
    <t>2.0</t>
  </si>
  <si>
    <t>ZAMOK</t>
  </si>
  <si>
    <t>False</t>
  </si>
  <si>
    <t>{91f6e242-4b51-4938-a263-26b575e2fb1b}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</si>
  <si>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</si>
  <si>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</si>
  <si>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</si>
  <si>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</si>
  <si>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</si>
  <si>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</si>
  <si>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</si>
  <si>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</si>
  <si>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VACH271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</si>
  <si>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</si>
  <si>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</si>
  <si>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výtahu k objektu č.p.11 na p.p.č.507 - k.ú.Horní Litvínov</t>
  </si>
  <si>
    <t>KSO:</t>
  </si>
  <si>
    <t/>
  </si>
  <si>
    <t>CC-CZ:</t>
  </si>
  <si>
    <t>Místo:</t>
  </si>
  <si>
    <t xml:space="preserve"> </t>
  </si>
  <si>
    <t>Datum:</t>
  </si>
  <si>
    <t>8. 5. 2022</t>
  </si>
  <si>
    <t>Zadavatel:</t>
  </si>
  <si>
    <t>IČ:</t>
  </si>
  <si>
    <t>Město Litvínov, náměstí Míru 11, 436 01 Litvínov</t>
  </si>
  <si>
    <t>DIČ:</t>
  </si>
  <si>
    <t>Uchazeč:</t>
  </si>
  <si>
    <t>Vyplň údaj</t>
  </si>
  <si>
    <t>Projektant:</t>
  </si>
  <si>
    <t>Petr Vachulka</t>
  </si>
  <si>
    <t>True</t>
  </si>
  <si>
    <t>Zpracovatel: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</si>
  <si>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</si>
  <si>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</si>
  <si>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</si>
  <si>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</si>
  <si>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</si>
  <si>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</si>
  <si>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</si>
  <si>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</si>
  <si>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</si>
  <si>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</si>
  <si>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</si>
  <si>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</si>
  <si>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</si>
  <si>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</si>
  <si>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</si>
  <si>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</si>
  <si>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</si>
  <si>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</si>
  <si>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</si>
  <si>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</si>
  <si>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</si>
  <si>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</si>
  <si>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</si>
  <si>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</si>
  <si>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</si>
  <si>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</si>
  <si>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</si>
  <si>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</si>
  <si>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</si>
  <si>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</si>
  <si>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</si>
  <si>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</si>
  <si>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</si>
  <si>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</si>
  <si>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</si>
  <si>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</si>
  <si>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</si>
  <si>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</si>
  <si>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</si>
  <si>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</si>
  <si>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</si>
  <si>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</si>
  <si>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konstrukce a práce</t>
  </si>
  <si>
    <t>STA</t>
  </si>
  <si>
    <t>1</t>
  </si>
  <si>
    <t>{13d16dba-0d0a-41f8-b0fc-2556f3866f99}</t>
  </si>
  <si>
    <t>2</t>
  </si>
  <si>
    <t>02</t>
  </si>
  <si>
    <t>Elektroinstalace</t>
  </si>
  <si>
    <t>{cfb4b41c-7ad8-47af-a0db-5feec967e6b8}</t>
  </si>
  <si>
    <t>02.1</t>
  </si>
  <si>
    <t>Elektroinstalace NN</t>
  </si>
  <si>
    <t>Soupis</t>
  </si>
  <si>
    <t>{0fd6a0ee-8f44-4983-a4c8-5d35602e83b4}</t>
  </si>
  <si>
    <t>02.2</t>
  </si>
  <si>
    <t>Rozvaděč R-výtah</t>
  </si>
  <si>
    <t>{91d7a659-1f7c-4b0b-b6a2-7ca4fe7fd1d3}</t>
  </si>
  <si>
    <t>03</t>
  </si>
  <si>
    <t>Zpevněné plochy</t>
  </si>
  <si>
    <t>{e000054a-3ff0-49fc-b8a5-824b541213ba}</t>
  </si>
  <si>
    <t>VON</t>
  </si>
  <si>
    <t>Vedlejší a ostatní náklady</t>
  </si>
  <si>
    <t>{94ad399a-c6f8-483c-91b7-62ba538b3433}</t>
  </si>
  <si>
    <t>KRYCÍ LIST SOUPISU PRACÍ</t>
  </si>
  <si>
    <t>Objekt:</t>
  </si>
  <si>
    <t>01 - Stavební konstrukce a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</si>
  <si>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</si>
  <si>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</si>
  <si>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</si>
  <si>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</si>
  <si>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</si>
  <si>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</si>
  <si>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27 - Zakládání - základy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</si>
  <si>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</si>
  <si>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</si>
  <si>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</si>
  <si>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</si>
  <si>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</si>
  <si>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94 - Lešení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</si>
  <si>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</si>
  <si>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</si>
  <si>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</si>
  <si>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</si>
  <si>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</si>
  <si>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</si>
  <si>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</si>
  <si>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</si>
  <si>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</si>
  <si>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</si>
  <si>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771 - Podlahy z dlaždic</t>
  </si>
  <si>
    <t xml:space="preserve">    783 - Dokončovací práce - nátěry</t>
  </si>
  <si>
    <t xml:space="preserve">    784 - Malby</t>
  </si>
  <si>
    <t xml:space="preserve">    790 - Demontáže PSV</t>
  </si>
  <si>
    <t xml:space="preserve">    7V - Výtahy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</si>
  <si>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</si>
  <si>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</si>
  <si>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</si>
  <si>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</si>
  <si>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</si>
  <si>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</si>
  <si>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</si>
  <si>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</si>
  <si>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</si>
  <si>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</si>
  <si>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</si>
  <si>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</si>
  <si>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</si>
  <si>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</si>
  <si>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</si>
  <si>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</si>
  <si>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</si>
  <si>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</si>
  <si>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1-01</t>
  </si>
  <si>
    <t>Vytýčení sítí</t>
  </si>
  <si>
    <t>kmpl</t>
  </si>
  <si>
    <t>4</t>
  </si>
  <si>
    <t>-154933551</t>
  </si>
  <si>
    <t>131213711</t>
  </si>
  <si>
    <t>Hloubení zapažených jam v soudržných horninách třídy těžitelnosti I skupiny 3 ručně</t>
  </si>
  <si>
    <t>m3</t>
  </si>
  <si>
    <t>CS ÚRS 2022 01</t>
  </si>
  <si>
    <t>-1891196764</t>
  </si>
  <si>
    <t>PP</t>
  </si>
  <si>
    <t>Hloubení zapažených jam ručně s urovnáním dna do předepsaného profilu a spádu v hornině třídy těžitelnosti I skupiny 3 soudržných</t>
  </si>
  <si>
    <t>Online PSC</t>
  </si>
  <si>
    <t>https://podminky.urs.cz/item/CS_URS_2022_01/131213711</t>
  </si>
  <si>
    <t>VV</t>
  </si>
  <si>
    <t>34,00 *0,50</t>
  </si>
  <si>
    <t>3</t>
  </si>
  <si>
    <t>131313711</t>
  </si>
  <si>
    <t>Hloubení zapažených jam v soudržných horninách třídy těžitelnosti II skupiny 4 ručně</t>
  </si>
  <si>
    <t>-51328023</t>
  </si>
  <si>
    <t>Hloubení zapažených jam ručně s urovnáním dna do předepsaného profilu a spádu v hornině třídy těžitelnosti II skupiny 4 soudržných</t>
  </si>
  <si>
    <t>https://podminky.urs.cz/item/CS_URS_2022_01/131313711</t>
  </si>
  <si>
    <t>132211401</t>
  </si>
  <si>
    <t>Hloubená vykopávka pod základy v hornině třídy těžitelnosti I skupiny 3 ručně</t>
  </si>
  <si>
    <t>-403584927</t>
  </si>
  <si>
    <t>Hloubená vykopávka pod základy ručně s přehozením výkopku na vzdálenost 3 m nebo s naložením na dopravní prostředek v hornině třídy těžitelnosti I skupiny 3</t>
  </si>
  <si>
    <t>https://podminky.urs.cz/item/CS_URS_2022_01/132211401</t>
  </si>
  <si>
    <t>(3,28*1,03+2,73*0,80)*0,60 *0,50</t>
  </si>
  <si>
    <t>5</t>
  </si>
  <si>
    <t>132311401</t>
  </si>
  <si>
    <t>Hloubená vykopávka pod základy v hornině třídy těžitelnosti I skupiny 4 ručně</t>
  </si>
  <si>
    <t>-1070537730</t>
  </si>
  <si>
    <t>Hloubená vykopávka pod základy ručně s přehozením výkopku na vzdálenost 3 m nebo s naložením na dopravní prostředek v hornině třídy těžitelnosti II skupiny 4</t>
  </si>
  <si>
    <t>https://podminky.urs.cz/item/CS_URS_2022_01/132311401</t>
  </si>
  <si>
    <t>3,00*0,50*0,60 *0,50</t>
  </si>
  <si>
    <t>6</t>
  </si>
  <si>
    <t>162751117</t>
  </si>
  <si>
    <t>Vodorovné přemístění přes 9 000 do 10000 m výkopku/sypaniny z horniny třídy těžitelnosti I skupiny 1 až 3</t>
  </si>
  <si>
    <t>2051159343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</si>
  <si>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</si>
  <si>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</si>
  <si>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17,00+1,669</t>
  </si>
  <si>
    <t>7</t>
  </si>
  <si>
    <t>162751119</t>
  </si>
  <si>
    <t>Příplatek k vodorovnému přemístění výkopku/sypaniny z horniny třídy těžitelnosti I skupiny 1 až 3 ZKD 1000 m přes 10000 m</t>
  </si>
  <si>
    <t>869815171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</si>
  <si>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</si>
  <si>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</si>
  <si>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18,669*2</t>
  </si>
  <si>
    <t>8</t>
  </si>
  <si>
    <t>162751137</t>
  </si>
  <si>
    <t>Vodorovné přemístění přes 9 000 do 10000 m výkopku/sypaniny z horniny třídy těžitelnosti II skupiny 4 a 5</t>
  </si>
  <si>
    <t>-202168180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</si>
  <si>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</si>
  <si>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https://podminky.urs.cz/item/CS_URS_2022_01/162751137</t>
  </si>
  <si>
    <t>9</t>
  </si>
  <si>
    <t>162751139</t>
  </si>
  <si>
    <t>Příplatek k vodorovnému přemístění výkopku/sypaniny z horniny třídy těžitelnosti II skupiny 4 a 5 ZKD 1000 m přes 10000 m</t>
  </si>
  <si>
    <t>-1627782074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</si>
  <si>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</si>
  <si>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https://podminky.urs.cz/item/CS_URS_2022_01/162751139</t>
  </si>
  <si>
    <t>10</t>
  </si>
  <si>
    <t>171201231</t>
  </si>
  <si>
    <t>Poplatek za uložení zeminy a kamení na recyklační skládce (skládkovné) kód odpadu 17 05 04</t>
  </si>
  <si>
    <t>t</t>
  </si>
  <si>
    <t>-1317152561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</si>
  <si>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</si>
  <si>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</si>
  <si>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(18,669+18,669)*1,80</t>
  </si>
  <si>
    <t>11</t>
  </si>
  <si>
    <t>174151101</t>
  </si>
  <si>
    <t>Zásyp jam, šachet rýh nebo kolem objektů sypaninou se zhutněním</t>
  </si>
  <si>
    <t>-1705244676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</si>
  <si>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</si>
  <si>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</si>
  <si>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12</t>
  </si>
  <si>
    <t>M</t>
  </si>
  <si>
    <t>58331200</t>
  </si>
  <si>
    <t>štěrkopísek netříděný</t>
  </si>
  <si>
    <t>5332690</t>
  </si>
  <si>
    <t>18,00*2,00</t>
  </si>
  <si>
    <t>27</t>
  </si>
  <si>
    <t>Zakládání - základy</t>
  </si>
  <si>
    <t>13</t>
  </si>
  <si>
    <t>273321511</t>
  </si>
  <si>
    <t>Základové desky ze ŽB bez zvýšených nároků na prostředí tř. C 25/30</t>
  </si>
  <si>
    <t>1358480907</t>
  </si>
  <si>
    <t>Základy z betonu železového (bez výztuže) desky z betonu bez zvláštních nároků na prostředí tř. C 25/30</t>
  </si>
  <si>
    <t>https://podminky.urs.cz/item/CS_URS_2022_01/273321511</t>
  </si>
  <si>
    <t>"výtah.šachta" 2,28*2,53*0,30</t>
  </si>
  <si>
    <t>"osvětl.šachta (kanál)" 1,20*0,72*0,15</t>
  </si>
  <si>
    <t>Součet</t>
  </si>
  <si>
    <t>14</t>
  </si>
  <si>
    <t>279311116</t>
  </si>
  <si>
    <t>Postupné podbetonování základového zdiva prostým betonem tř. C 25/30</t>
  </si>
  <si>
    <t>-657557495</t>
  </si>
  <si>
    <t>Postupné podbetonování základového zdiva jakékoliv tloušťky, bez výkopu, bez zapažení a bednění, prostým betonem tř. C 25/30</t>
  </si>
  <si>
    <t>https://podminky.urs.cz/item/CS_URS_2022_01/279311116</t>
  </si>
  <si>
    <t>(3,28*1,03+2,73*0,80)*0,60</t>
  </si>
  <si>
    <t>273351121</t>
  </si>
  <si>
    <t>Zřízení bednění základových desek</t>
  </si>
  <si>
    <t>m2</t>
  </si>
  <si>
    <t>758168554</t>
  </si>
  <si>
    <t>Bednění základů desek zřízení</t>
  </si>
  <si>
    <t>https://podminky.urs.cz/item/CS_URS_2022_01/273351121</t>
  </si>
  <si>
    <t>"výtah.šachta" (2,28+2,53)*2*0,30</t>
  </si>
  <si>
    <t>"osvětl.šachta (kanál)" (1,20+0,72*2)*0,15</t>
  </si>
  <si>
    <t>"podbetonování" (2,73+2,48)*0,60</t>
  </si>
  <si>
    <t>16</t>
  </si>
  <si>
    <t>273351122</t>
  </si>
  <si>
    <t>Odstranění bednění základových desek</t>
  </si>
  <si>
    <t>653230050</t>
  </si>
  <si>
    <t>Bednění základů desek odstranění</t>
  </si>
  <si>
    <t>https://podminky.urs.cz/item/CS_URS_2022_01/273351122</t>
  </si>
  <si>
    <t>17</t>
  </si>
  <si>
    <t>213311141</t>
  </si>
  <si>
    <t>Polštáře zhutněné pod základy ze štěrkopísku tříděného</t>
  </si>
  <si>
    <t>-1314266608</t>
  </si>
  <si>
    <t>https://podminky.urs.cz/item/CS_URS_2022_01/213311141</t>
  </si>
  <si>
    <t>3,30*3,80*0,10</t>
  </si>
  <si>
    <t>Svislé a kompletní konstrukce</t>
  </si>
  <si>
    <t>18</t>
  </si>
  <si>
    <t>311234261</t>
  </si>
  <si>
    <t>Zdivo jednovrstvé z cihel děrovaných přes P10 do P15 na maltu M10 tl 300 mm</t>
  </si>
  <si>
    <t>-296236831</t>
  </si>
  <si>
    <t>Zdivo jednovrstvé z cihel děrovaných nebroušených klasických spojených na pero a drážku na maltu M10, pevnost cihel přes P10 do P15, tl. zdiva 300 mm</t>
  </si>
  <si>
    <t>https://podminky.urs.cz/item/CS_URS_2022_01/311234261</t>
  </si>
  <si>
    <t>1.PP</t>
  </si>
  <si>
    <t>(2,28*2+0,15+1,93*2)*1,48</t>
  </si>
  <si>
    <t>-1,18*0,60</t>
  </si>
  <si>
    <t>+0,15*2*2,50</t>
  </si>
  <si>
    <t>1.-3.NP</t>
  </si>
  <si>
    <t>(2,28*2+0,21+1,93*2+0,21*2)*(3,27+3,33+3,10)</t>
  </si>
  <si>
    <t>-1,18*2,20*4</t>
  </si>
  <si>
    <t>19</t>
  </si>
  <si>
    <t>317168053</t>
  </si>
  <si>
    <t>Překlad keramický vysoký v 238 mm dl 1500 mm</t>
  </si>
  <si>
    <t>kus</t>
  </si>
  <si>
    <t>-1833214739</t>
  </si>
  <si>
    <t>Překlady keramické vysoké osazené do maltového lože, šířky překladu 70 mm výšky 238 mm, délky 1500 mm</t>
  </si>
  <si>
    <t>https://podminky.urs.cz/item/CS_URS_2022_01/317168053</t>
  </si>
  <si>
    <t>5+6+6+6</t>
  </si>
  <si>
    <t>20</t>
  </si>
  <si>
    <t>317168054</t>
  </si>
  <si>
    <t>Překlad keramický vysoký v 238 mm dl 1750 mm</t>
  </si>
  <si>
    <t>1566991339</t>
  </si>
  <si>
    <t>Překlady keramické vysoké osazené do maltového lože, šířky překladu 70 mm výšky 238 mm, délky 1750 mm</t>
  </si>
  <si>
    <t>https://podminky.urs.cz/item/CS_URS_2022_01/317168054</t>
  </si>
  <si>
    <t>317998112</t>
  </si>
  <si>
    <t>Tepelná izolace mezi překlady v 24 cm z EPS tl přes 50 do 70 mm</t>
  </si>
  <si>
    <t>m</t>
  </si>
  <si>
    <t>-804851350</t>
  </si>
  <si>
    <t>Izolace tepelná mezi překlady z pěnového polystyrenu výšky 24 cm, tloušťky přes 50 do 70 mm</t>
  </si>
  <si>
    <t>https://podminky.urs.cz/item/CS_URS_2022_01/317998112</t>
  </si>
  <si>
    <t>1,50*4</t>
  </si>
  <si>
    <t>22</t>
  </si>
  <si>
    <t>317234410</t>
  </si>
  <si>
    <t>Vyzdívka mezi nosníky z cihel pálených na MC</t>
  </si>
  <si>
    <t>196991137</t>
  </si>
  <si>
    <t>Vyzdívka mezi nosníky cihlami pálenými na maltu cementovou</t>
  </si>
  <si>
    <t>https://podminky.urs.cz/item/CS_URS_2022_01/317234410</t>
  </si>
  <si>
    <t>1,18*0,83*0,15</t>
  </si>
  <si>
    <t>1,18*0,68*0,15*3</t>
  </si>
  <si>
    <t>23</t>
  </si>
  <si>
    <t>310238211</t>
  </si>
  <si>
    <t>Zazdívka otvorů pl přes 0,25 do 1 m2 ve zdivu nadzákladovém cihlami pálenými na MVC</t>
  </si>
  <si>
    <t>1070659015</t>
  </si>
  <si>
    <t>Zazdívka otvorů ve zdivu nadzákladovém cihlami pálenými plochy přes 0,25 m2 do 1 m2 na maltu vápenocementovou</t>
  </si>
  <si>
    <t>https://podminky.urs.cz/item/CS_URS_2022_01/310238211</t>
  </si>
  <si>
    <t>1,18*0,35*0,83</t>
  </si>
  <si>
    <t>1,18*0,52*0,68*3</t>
  </si>
  <si>
    <t>24</t>
  </si>
  <si>
    <t>317941121</t>
  </si>
  <si>
    <t>Osazování ocelových válcovaných nosníků na zdivu I, IE, U, UE nebo L do č. 12 nebo výšky do 120 mm</t>
  </si>
  <si>
    <t>315204804</t>
  </si>
  <si>
    <t>Osazování ocelových válcovaných nosníků na zdivu I nebo IE nebo U nebo UE nebo L do č. 12 nebo výšky do 120 mm</t>
  </si>
  <si>
    <t>https://podminky.urs.cz/item/CS_URS_2022_01/317941121</t>
  </si>
  <si>
    <t>I12</t>
  </si>
  <si>
    <t>2,00*13*11,10*0,001</t>
  </si>
  <si>
    <t>25</t>
  </si>
  <si>
    <t>13010714</t>
  </si>
  <si>
    <t>ocel profilová jakost S235JR (11 375) průřez I (IPN) 120</t>
  </si>
  <si>
    <t>1480131780</t>
  </si>
  <si>
    <t>0,289*1,08</t>
  </si>
  <si>
    <t>26</t>
  </si>
  <si>
    <t>413232211</t>
  </si>
  <si>
    <t>Zazdívka zhlaví válcovaných nosníků v do 150 mm</t>
  </si>
  <si>
    <t>-1371839575</t>
  </si>
  <si>
    <t>Zazdívka zhlaví stropních trámů nebo válcovaných nosníků pálenými cihlami válcovaných nosníků, výšky do 150 mm</t>
  </si>
  <si>
    <t>https://podminky.urs.cz/item/CS_URS_2022_01/413232211</t>
  </si>
  <si>
    <t>13*2</t>
  </si>
  <si>
    <t>311321411</t>
  </si>
  <si>
    <t>Nosná zeď ze ŽB tř. C 25/30 bez výztuže</t>
  </si>
  <si>
    <t>1084041703</t>
  </si>
  <si>
    <t>Nadzákladové zdi z betonu železového (bez výztuže) nosné bez zvláštních nároků na vliv prostředí tř. C 25/30</t>
  </si>
  <si>
    <t>https://podminky.urs.cz/item/CS_URS_2022_01/311321411</t>
  </si>
  <si>
    <t>"výtah.šachta" (2,28+1,93)*2*2,71*0,30 -1,18*1,66*0,30</t>
  </si>
  <si>
    <t>"osvětl.šachta (kanál)" 1,20*1,16*0,20 +0,72*1,31*0,20</t>
  </si>
  <si>
    <t>28</t>
  </si>
  <si>
    <t>311351121</t>
  </si>
  <si>
    <t>Zřízení oboustranného bednění nosných nadzákladových zdí</t>
  </si>
  <si>
    <t>-983803526</t>
  </si>
  <si>
    <t>Bednění nadzákladových zdí nosných rovné oboustranné za každou stranu zřízení</t>
  </si>
  <si>
    <t>https://podminky.urs.cz/item/CS_URS_2022_01/311351121</t>
  </si>
  <si>
    <t>"výtah.šachta" (2,28+1,93)*2*2,71*2 -1,18*1,66*2 +(1,18+1,66*2)*0,30</t>
  </si>
  <si>
    <t>"osvětl.šachta (kanál)" 1,20*1,16*2 +0,72*1,31*2</t>
  </si>
  <si>
    <t>29</t>
  </si>
  <si>
    <t>311351122</t>
  </si>
  <si>
    <t>Odstranění oboustranného bednění nosných nadzákladových zdí</t>
  </si>
  <si>
    <t>-392388700</t>
  </si>
  <si>
    <t>Bednění nadzákladových zdí nosných rovné oboustranné za každou stranu odstranění</t>
  </si>
  <si>
    <t>https://podminky.urs.cz/item/CS_URS_2022_01/311351122</t>
  </si>
  <si>
    <t>30</t>
  </si>
  <si>
    <t>311361821</t>
  </si>
  <si>
    <t>Výztuž nosných zdí betonářskou ocelí 10 505</t>
  </si>
  <si>
    <t>-891144866</t>
  </si>
  <si>
    <t>Výztuž nadzákladových zdí nosných svislých nebo odkloněných od svislice, rovných nebo oblých z betonářské oceli 10 505 (R) nebo BSt 500</t>
  </si>
  <si>
    <t>https://podminky.urs.cz/item/CS_URS_2022_01/311361821</t>
  </si>
  <si>
    <t>"dle výkresu D.1.2.3" 54,455*0,001</t>
  </si>
  <si>
    <t>"dle výkresu D.1.2.4" 745,686*0,001</t>
  </si>
  <si>
    <t>Vodorovné konstrukce</t>
  </si>
  <si>
    <t>31</t>
  </si>
  <si>
    <t>411321414</t>
  </si>
  <si>
    <t>Stropy deskové ze ŽB tř. C 25/30</t>
  </si>
  <si>
    <t>-1853058050</t>
  </si>
  <si>
    <t>Stropy z betonu železového (bez výztuže) stropů deskových, plochých střech, desek balkonových, desek hřibových stropů včetně hlavic hřibových sloupů tř. C 25/30</t>
  </si>
  <si>
    <t>https://podminky.urs.cz/item/CS_URS_2022_01/411321414</t>
  </si>
  <si>
    <t>2,10*2,67*0,15</t>
  </si>
  <si>
    <t>32</t>
  </si>
  <si>
    <t>411351011</t>
  </si>
  <si>
    <t>Zřízení bednění stropů deskových tl přes 5 do 25 cm bez podpěrné kce</t>
  </si>
  <si>
    <t>-531566728</t>
  </si>
  <si>
    <t>Bednění stropních konstrukcí - bez podpěrné konstrukce desek tloušťky stropní desky přes 5 do 25 cm zřízení</t>
  </si>
  <si>
    <t>https://podminky.urs.cz/item/CS_URS_2022_01/411351011</t>
  </si>
  <si>
    <t>1,68*1,93</t>
  </si>
  <si>
    <t>(2,10+2,67)*2*0,15</t>
  </si>
  <si>
    <t>33</t>
  </si>
  <si>
    <t>411351012</t>
  </si>
  <si>
    <t>Odstranění bednění stropů deskových tl přes 5 do 25 cm bez podpěrné kce</t>
  </si>
  <si>
    <t>-1784607856</t>
  </si>
  <si>
    <t>Bednění stropních konstrukcí - bez podpěrné konstrukce desek tloušťky stropní desky přes 5 do 25 cm odstranění</t>
  </si>
  <si>
    <t>https://podminky.urs.cz/item/CS_URS_2022_01/411351012</t>
  </si>
  <si>
    <t>34</t>
  </si>
  <si>
    <t>411354331.01</t>
  </si>
  <si>
    <t>Zřízení podpěrné konstrukce stropů výšky přes 6 m tl přes 5 do 15 cm (dodávka+montáž)</t>
  </si>
  <si>
    <t>796105550</t>
  </si>
  <si>
    <t>Podpěrná konstrukce stropů - desek, kleneb a skořepin výška podepření přes 6 m tloušťka stropu přes 5 do 15 cm zřízení (dodávka+montáž)</t>
  </si>
  <si>
    <t>35</t>
  </si>
  <si>
    <t>411354332.01</t>
  </si>
  <si>
    <t>Odstranění podpěrné konstrukce stropů výšky přes 6 m tl přes 5 do 15 cm</t>
  </si>
  <si>
    <t>-2055503762</t>
  </si>
  <si>
    <t>Podpěrná konstrukce stropů - desek, kleneb a skořepin výška podepření přes 6 m tloušťka stropu přes 5 do 15 cm odstranění</t>
  </si>
  <si>
    <t>36</t>
  </si>
  <si>
    <t>411361821</t>
  </si>
  <si>
    <t>Výztuž stropů betonářskou ocelí 10 505</t>
  </si>
  <si>
    <t>-1805923403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</si>
  <si>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</si>
  <si>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https://podminky.urs.cz/item/CS_URS_2022_01/411361821</t>
  </si>
  <si>
    <t>"dle výkresu  D.1.2.5" 405,866*0,001   "vč.věnců</t>
  </si>
  <si>
    <t>37</t>
  </si>
  <si>
    <t>417321515</t>
  </si>
  <si>
    <t>Ztužující pásy a věnce ze ŽB tř. C 25/30</t>
  </si>
  <si>
    <t>150448692</t>
  </si>
  <si>
    <t>Ztužující pásy a věnce z betonu železového (bez výztuže) tř. C 25/30</t>
  </si>
  <si>
    <t>https://podminky.urs.cz/item/CS_URS_2022_01/417321515</t>
  </si>
  <si>
    <t>dle výlresu D.1.2.5</t>
  </si>
  <si>
    <t>-0,100:</t>
  </si>
  <si>
    <t>(2,36+2,18)*0,43*0,25</t>
  </si>
  <si>
    <t>(1,93+0,45)*0,25*0,25</t>
  </si>
  <si>
    <t>+3,420:</t>
  </si>
  <si>
    <t>(2,42+2,18)*0,49*0,25</t>
  </si>
  <si>
    <t>(2,18+1,68)*0,25*0,25</t>
  </si>
  <si>
    <t>+7,000:</t>
  </si>
  <si>
    <t>+10,350:</t>
  </si>
  <si>
    <t>2,18*0,49*0,25</t>
  </si>
  <si>
    <t>(2,18+1,93*2)*0,25*0,25</t>
  </si>
  <si>
    <t>38</t>
  </si>
  <si>
    <t>417351115</t>
  </si>
  <si>
    <t>Zřízení bednění ztužujících věnců</t>
  </si>
  <si>
    <t>-1501938562</t>
  </si>
  <si>
    <t>Bednění bočnic ztužujících pásů a věnců včetně vzpěr zřízení</t>
  </si>
  <si>
    <t>https://podminky.urs.cz/item/CS_URS_2022_01/417351115</t>
  </si>
  <si>
    <t>(2,36+1,68+2,61+1,93)*2*0,25</t>
  </si>
  <si>
    <t>-1,23*2*0,25 +0,25*0,25*2</t>
  </si>
  <si>
    <t>(2,42+1,68+2,67+1,93)*2*0,25</t>
  </si>
  <si>
    <t>(2,18+1,68+2,67+1,93)*2*0,25</t>
  </si>
  <si>
    <t>39</t>
  </si>
  <si>
    <t>417351116</t>
  </si>
  <si>
    <t>Odstranění bednění ztužujících věnců</t>
  </si>
  <si>
    <t>-629484385</t>
  </si>
  <si>
    <t>Bednění bočnic ztužujících pásů a věnců včetně vzpěr odstranění</t>
  </si>
  <si>
    <t>https://podminky.urs.cz/item/CS_URS_2022_01/417351116</t>
  </si>
  <si>
    <t>40</t>
  </si>
  <si>
    <t>317351105</t>
  </si>
  <si>
    <t>Zřízení bednění říms a žlabových říms v do 6 m</t>
  </si>
  <si>
    <t>-1217577889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</si>
  <si>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</si>
  <si>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https://podminky.urs.cz/item/CS_URS_2022_01/317351105</t>
  </si>
  <si>
    <t>věnce zespoda</t>
  </si>
  <si>
    <t>(2,36+2,61)*0,13</t>
  </si>
  <si>
    <t>(2,42+2,67)*0,19</t>
  </si>
  <si>
    <t>41</t>
  </si>
  <si>
    <t>317351106</t>
  </si>
  <si>
    <t>Odstranění bednění říms a žlabových říms v do 6 m</t>
  </si>
  <si>
    <t>455310139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</si>
  <si>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</si>
  <si>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https://podminky.urs.cz/item/CS_URS_2022_01/317351106</t>
  </si>
  <si>
    <t>61</t>
  </si>
  <si>
    <t>Úprava povrchů vnitřních</t>
  </si>
  <si>
    <t>42</t>
  </si>
  <si>
    <t>611311141</t>
  </si>
  <si>
    <t>Vápenná omítka štuková dvouvrstvá vnitřních stropů rovných nanášená ručně</t>
  </si>
  <si>
    <t>-1965999242</t>
  </si>
  <si>
    <t>Omítka vápenná vnitřních ploch nanášená ručně dvouvrstvá štuková, tloušťky jádrové omítky do 10 mm a tloušťky štuku do 3 mm vodorovných konstrukcí stropů rovných</t>
  </si>
  <si>
    <t>https://podminky.urs.cz/item/CS_URS_2022_01/611311141</t>
  </si>
  <si>
    <t>"výtah.šachta" 1,68*1,93</t>
  </si>
  <si>
    <t>43</t>
  </si>
  <si>
    <t>611131121</t>
  </si>
  <si>
    <t>Penetrační disperzní nátěr vnitřních stropů nanášený ručně</t>
  </si>
  <si>
    <t>1843187143</t>
  </si>
  <si>
    <t>Podkladní a spojovací vrstva vnitřních omítaných ploch penetrace disperzní nanášená ručně stropů</t>
  </si>
  <si>
    <t>https://podminky.urs.cz/item/CS_URS_2022_01/611131121</t>
  </si>
  <si>
    <t>44</t>
  </si>
  <si>
    <t>612315302</t>
  </si>
  <si>
    <t>Vápenná štuková omítka ostění nebo nadpraží</t>
  </si>
  <si>
    <t>1071548603</t>
  </si>
  <si>
    <t>Vápenná omítka ostění nebo nadpraží štuková</t>
  </si>
  <si>
    <t>https://podminky.urs.cz/item/CS_URS_2022_01/612315302</t>
  </si>
  <si>
    <t>(1,18+2,20*2)*(0,83+0,68*2+0,53)   "stávaj.ostění</t>
  </si>
  <si>
    <t>(1,40*2,30-1,18*2,20)*4   "stěny s dveřmi</t>
  </si>
  <si>
    <t>(1,18+2,20*2)*(0,43+0,49*3)   "ostění dveří výtahu</t>
  </si>
  <si>
    <t>1,80*(0,60+0,70*3)   "nad překlady</t>
  </si>
  <si>
    <t>45</t>
  </si>
  <si>
    <t>612131102</t>
  </si>
  <si>
    <t>Cementový postřik vnitřních stěn nanášený síťovitě ručně</t>
  </si>
  <si>
    <t>813621740</t>
  </si>
  <si>
    <t>Podkladní a spojovací vrstva vnitřních omítaných ploch cementový postřik nanášený ručně síťovitě (pokrytí plochy 50 až 75 %) stěn</t>
  </si>
  <si>
    <t>https://podminky.urs.cz/item/CS_URS_2022_01/612131102</t>
  </si>
  <si>
    <t>46</t>
  </si>
  <si>
    <t>617311141</t>
  </si>
  <si>
    <t>Vápenná omítka štuková dvouvrstvá světlíků nebo výtahových šachet nanášená ručně</t>
  </si>
  <si>
    <t>-238992537</t>
  </si>
  <si>
    <t>Omítka vápenná vnitřních ploch nanášená ručně dvouvrstvá štuková, tloušťky jádrové omítky do 10 mm a tloušťky štuku do 3 mm uzavřených nebo omezených prostor světlíků nebo výtahových šachet</t>
  </si>
  <si>
    <t>https://podminky.urs.cz/item/CS_URS_2022_01/617311141</t>
  </si>
  <si>
    <t>výtah.šachta</t>
  </si>
  <si>
    <t>(1,68+1,93)*2*14,84</t>
  </si>
  <si>
    <t>47</t>
  </si>
  <si>
    <t>617131102</t>
  </si>
  <si>
    <t>Cementový postřik světlíků nebo výtahových šachet nanášený síťovitě ručně</t>
  </si>
  <si>
    <t>128365388</t>
  </si>
  <si>
    <t>Podkladní a spojovací vrstva vnitřních omítaných ploch cementový postřik nanášený ručně síťovitě (pokrytí plochy 50 až 75 %) světlíků nebo výtahových šachet</t>
  </si>
  <si>
    <t>https://podminky.urs.cz/item/CS_URS_2022_01/617131102</t>
  </si>
  <si>
    <t>48</t>
  </si>
  <si>
    <t>612315202</t>
  </si>
  <si>
    <t>Vápenná hrubá omítka malých ploch přes 0,09 do 0,25 m2 na stěnách</t>
  </si>
  <si>
    <t>-1967213999</t>
  </si>
  <si>
    <t>Vápenná omítka jednotlivých malých ploch hrubá na stěnách, plochy jednotlivě přes 0,09 do 0,25 m2</t>
  </si>
  <si>
    <t>https://podminky.urs.cz/item/CS_URS_2022_01/612315202</t>
  </si>
  <si>
    <t>"1.PP-ozn.(4)" 1</t>
  </si>
  <si>
    <t>62</t>
  </si>
  <si>
    <t>Úprava povrchů vnějších</t>
  </si>
  <si>
    <t>49</t>
  </si>
  <si>
    <t>622211011</t>
  </si>
  <si>
    <t>Montáž kontaktního zateplení vnějších stěn lepením a mechanickým kotvením polystyrénových desek do betonu a zdiva tl přes 40 do 80 mm</t>
  </si>
  <si>
    <t>1829146047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</si>
  <si>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</si>
  <si>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https://podminky.urs.cz/item/CS_URS_2022_01/622211011</t>
  </si>
  <si>
    <t>větrací šachta</t>
  </si>
  <si>
    <t>"1.PP" (1,93+0,45+0,70)*1,48 +1,50*0,60</t>
  </si>
  <si>
    <t>"1.NP" (1,93+0,51+0,75)*3,30 +1,50*0,75</t>
  </si>
  <si>
    <t>"2.NP" (1,93+0,51+0,75)*3,33 +1,50*0,75</t>
  </si>
  <si>
    <t>"3.NP" (1,93+0,51+0,75)*2,80 +1,50*0,55</t>
  </si>
  <si>
    <t>50</t>
  </si>
  <si>
    <t>28375934</t>
  </si>
  <si>
    <t>deska EPS 70 fasádní λ=0,039 tl 60mm</t>
  </si>
  <si>
    <t>-617429246</t>
  </si>
  <si>
    <t>38,615*1,05</t>
  </si>
  <si>
    <t>51</t>
  </si>
  <si>
    <t>622135011</t>
  </si>
  <si>
    <t>Vyrovnání podkladu vnějších stěn tmelem tl do 2 mm</t>
  </si>
  <si>
    <t>-1052874843</t>
  </si>
  <si>
    <t>Vyrovnání nerovností podkladu vnějších omítaných ploch tmelem, tloušťky do 2 mm stěn</t>
  </si>
  <si>
    <t>https://podminky.urs.cz/item/CS_URS_2022_01/622135011</t>
  </si>
  <si>
    <t>52</t>
  </si>
  <si>
    <t>622211021</t>
  </si>
  <si>
    <t>Montáž kontaktního zateplení vnějších stěn lepením a mechanickým kotvením polystyrénových desek do betonu a zdiva tl přes 80 do 120 mm</t>
  </si>
  <si>
    <t>-1854880573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</si>
  <si>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</si>
  <si>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https://podminky.urs.cz/item/CS_URS_2022_01/622211021</t>
  </si>
  <si>
    <t>"žb dojezd" (1,93+0,45+0,70)*1,66</t>
  </si>
  <si>
    <t>"ozn.(F)" 0,60*1,25</t>
  </si>
  <si>
    <t>53</t>
  </si>
  <si>
    <t>28376445</t>
  </si>
  <si>
    <t>deska z polystyrénu XPS, hrana rovná a strukturovaný povrch 300kPa tl 140mm</t>
  </si>
  <si>
    <t>-1611219261</t>
  </si>
  <si>
    <t>5,863*1,05</t>
  </si>
  <si>
    <t>54</t>
  </si>
  <si>
    <t>-1175653760</t>
  </si>
  <si>
    <t>"základy" (2,73+2,48)*1,35</t>
  </si>
  <si>
    <t>55</t>
  </si>
  <si>
    <t>28376438</t>
  </si>
  <si>
    <t>deska z polystyrénu XPS, hrana rovná a strukturovaný povrch 250kPa tl 30mm</t>
  </si>
  <si>
    <t>2011351261</t>
  </si>
  <si>
    <t>7,034*1,05</t>
  </si>
  <si>
    <t>56</t>
  </si>
  <si>
    <t>371206428</t>
  </si>
  <si>
    <t>(2,48+2,73)*(3,01+0,53)</t>
  </si>
  <si>
    <t>-1,18*0,53   "dveře</t>
  </si>
  <si>
    <t>57</t>
  </si>
  <si>
    <t>28376443</t>
  </si>
  <si>
    <t>deska z polystyrénu XPS, hrana rovná a strukturovaný povrch 300kPa tl 100mm</t>
  </si>
  <si>
    <t>1962742920</t>
  </si>
  <si>
    <t>17,818*1,05</t>
  </si>
  <si>
    <t>58</t>
  </si>
  <si>
    <t>1223930994</t>
  </si>
  <si>
    <t>(2,57+2,82)*11,80</t>
  </si>
  <si>
    <t>2,82*0,84</t>
  </si>
  <si>
    <t>-1,18*1,67</t>
  </si>
  <si>
    <t>59</t>
  </si>
  <si>
    <t>28375938</t>
  </si>
  <si>
    <t>deska EPS 70 fasádní λ=0,039 tl 100mm</t>
  </si>
  <si>
    <t>233622470</t>
  </si>
  <si>
    <t>64,00*1,05</t>
  </si>
  <si>
    <t>60</t>
  </si>
  <si>
    <t>612232053</t>
  </si>
  <si>
    <t>Montáž zateplení vnitřního ostění, nadpraží hl do 400 mm polyuretanovými deskami tl do 80 mm</t>
  </si>
  <si>
    <t>-1889651865</t>
  </si>
  <si>
    <t>Montáž vnitřního zateplení ostění nebo nadpraží z polyuretanových desek hloubky špalet přes 200 do 400 mm, tloušťky desek přes 40 do 80 mm</t>
  </si>
  <si>
    <t>https://podminky.urs.cz/item/CS_URS_2022_01/612232053</t>
  </si>
  <si>
    <t>1,18+2,20*2</t>
  </si>
  <si>
    <t>28375933</t>
  </si>
  <si>
    <t>deska EPS 70 fasádní λ=0,039 tl 50mm</t>
  </si>
  <si>
    <t>-1661885950</t>
  </si>
  <si>
    <t>5,58*0,30*1,10</t>
  </si>
  <si>
    <t>622252002</t>
  </si>
  <si>
    <t>Montáž profilů kontaktního zateplení lepených</t>
  </si>
  <si>
    <t>598197619</t>
  </si>
  <si>
    <t>Montáž profilů kontaktního zateplení ostatních stěnových, dilatačních apod. lepených do tmelu</t>
  </si>
  <si>
    <t>https://podminky.urs.cz/item/CS_URS_2022_01/622252002</t>
  </si>
  <si>
    <t>(1,26+19,32)/1,05</t>
  </si>
  <si>
    <t>63</t>
  </si>
  <si>
    <t>59051510</t>
  </si>
  <si>
    <t>profil začišťovací s okapnicí PVC s výztužnou tkaninou pro nadpraží ETICS</t>
  </si>
  <si>
    <t>-1837851478</t>
  </si>
  <si>
    <t>1,20*1,05</t>
  </si>
  <si>
    <t>64</t>
  </si>
  <si>
    <t>59051486</t>
  </si>
  <si>
    <t>profil rohový PVC 15x15mm s výztužnou tkaninou š 100mm pro ETICS</t>
  </si>
  <si>
    <t>2130198772</t>
  </si>
  <si>
    <t>"dveře" 4,40*1,05</t>
  </si>
  <si>
    <t>"nároží objektu" 14,00*1,05</t>
  </si>
  <si>
    <t>65</t>
  </si>
  <si>
    <t>622143004</t>
  </si>
  <si>
    <t>Montáž omítkových samolepících začišťovacích profilů pro spojení s okenním rámem</t>
  </si>
  <si>
    <t>-1146553231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</si>
  <si>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</si>
  <si>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https://podminky.urs.cz/item/CS_URS_2022_01/622143004</t>
  </si>
  <si>
    <t>spojení mezi zateplovacím obkladem a rámem okna</t>
  </si>
  <si>
    <t>5,60</t>
  </si>
  <si>
    <t>66</t>
  </si>
  <si>
    <t>59051476</t>
  </si>
  <si>
    <t>profil začišťovací PVC 9mm s výztužnou tkaninou pro ostění ETICS</t>
  </si>
  <si>
    <t>-64168991</t>
  </si>
  <si>
    <t>5,60*1,05</t>
  </si>
  <si>
    <t>67</t>
  </si>
  <si>
    <t>622531012</t>
  </si>
  <si>
    <t>Tenkovrstvá silikonová zrnitá omítka zrnitost 1,5 mm vnějších stěn</t>
  </si>
  <si>
    <t>-377234462</t>
  </si>
  <si>
    <t>Omítka tenkovrstvá silikonová vnějších ploch probarvená bez penetrace zatíraná (škrábaná), zrnitost 1,5 mm stěn</t>
  </si>
  <si>
    <t>https://podminky.urs.cz/item/CS_URS_2022_01/622531012</t>
  </si>
  <si>
    <t>(2,57+2,82)*(11,80+0,30)</t>
  </si>
  <si>
    <t>2,82*(0,84+0,30)</t>
  </si>
  <si>
    <t>(1,18+1,67*2)*0,30</t>
  </si>
  <si>
    <t>68</t>
  </si>
  <si>
    <t>622131121</t>
  </si>
  <si>
    <t>Penetrační nátěr vnějších stěn nanášený ručně</t>
  </si>
  <si>
    <t>212910930</t>
  </si>
  <si>
    <t>Podkladní a spojovací vrstva vnějších omítaných ploch penetrace nanášená ručně stěn</t>
  </si>
  <si>
    <t>https://podminky.urs.cz/item/CS_URS_2022_01/622131121</t>
  </si>
  <si>
    <t>69</t>
  </si>
  <si>
    <t>622511112</t>
  </si>
  <si>
    <t>Tenkovrstvá akrylátová mozaiková střednězrnná omítka vnějších stěn</t>
  </si>
  <si>
    <t>366734651</t>
  </si>
  <si>
    <t>Omítka tenkovrstvá akrylátová vnějších ploch probarvená bez penetrace mozaiková střednězrnná stěn</t>
  </si>
  <si>
    <t>https://podminky.urs.cz/item/CS_URS_2022_01/622511112</t>
  </si>
  <si>
    <t>(2,57+2,82-1,18+0,40*2)*0,53</t>
  </si>
  <si>
    <t>70</t>
  </si>
  <si>
    <t>622151021</t>
  </si>
  <si>
    <t>Penetrační akrylátový nátěr vnějších mozaikových tenkovrstvých omítek stěn</t>
  </si>
  <si>
    <t>2112649560</t>
  </si>
  <si>
    <t>Penetrační nátěr vnějších pastovitých tenkovrstvých omítek mozaikových akrylátový stěn</t>
  </si>
  <si>
    <t>https://podminky.urs.cz/item/CS_URS_2022_01/622151021</t>
  </si>
  <si>
    <t>71</t>
  </si>
  <si>
    <t>622218039</t>
  </si>
  <si>
    <t>Oprava stávající omítky vnější vč.zateplení v místech napojení na přístavbu (dodávka+motnáž)</t>
  </si>
  <si>
    <t>1932397960</t>
  </si>
  <si>
    <t>12,00*0,20</t>
  </si>
  <si>
    <t>Podlahy a podlahové konstrukce</t>
  </si>
  <si>
    <t>72</t>
  </si>
  <si>
    <t>631311123</t>
  </si>
  <si>
    <t>Mazanina tl přes 80 do 120 mm z betonu prostého bez zvýšených nároků na prostředí tř. C 12/15</t>
  </si>
  <si>
    <t>-847041025</t>
  </si>
  <si>
    <t>Mazanina z betonu prostého bez zvýšených nároků na prostředí tl. přes 80 do 120 mm tř. C 12/15</t>
  </si>
  <si>
    <t>https://podminky.urs.cz/item/CS_URS_2022_01/631311123</t>
  </si>
  <si>
    <t>podkladní mazanina</t>
  </si>
  <si>
    <t>2,50*2,75*0,10</t>
  </si>
  <si>
    <t>73</t>
  </si>
  <si>
    <t>631319012</t>
  </si>
  <si>
    <t>Příplatek k mazanině tl přes 80 do 120 mm za přehlazení povrchu</t>
  </si>
  <si>
    <t>977097189</t>
  </si>
  <si>
    <t>Příplatek k cenám mazanin za úpravu povrchu mazaniny přehlazením, mazanina tl. přes 80 do 120 mm</t>
  </si>
  <si>
    <t>https://podminky.urs.cz/item/CS_URS_2022_01/631319012</t>
  </si>
  <si>
    <t>74</t>
  </si>
  <si>
    <t>631351101</t>
  </si>
  <si>
    <t>Zřízení bednění rýh a hran v podlahách</t>
  </si>
  <si>
    <t>2129751542</t>
  </si>
  <si>
    <t>Bednění v podlahách rýh a hran zřízení</t>
  </si>
  <si>
    <t>https://podminky.urs.cz/item/CS_URS_2022_01/631351101</t>
  </si>
  <si>
    <t>(2,50+2,75)*0,10</t>
  </si>
  <si>
    <t>75</t>
  </si>
  <si>
    <t>631351102</t>
  </si>
  <si>
    <t>Odstranění bednění rýh a hran v podlahách</t>
  </si>
  <si>
    <t>-274691309</t>
  </si>
  <si>
    <t>Bednění v podlahách rýh a hran odstranění</t>
  </si>
  <si>
    <t>https://podminky.urs.cz/item/CS_URS_2022_01/631351102</t>
  </si>
  <si>
    <t>76</t>
  </si>
  <si>
    <t>63244055</t>
  </si>
  <si>
    <t>Potěr samonivelační sádrový tl.55mm (dodávka+montáž)</t>
  </si>
  <si>
    <t>-76360573</t>
  </si>
  <si>
    <t>podlaha P2</t>
  </si>
  <si>
    <t>"1.PP-m.č.01-02" 1,14</t>
  </si>
  <si>
    <t>podlaha P3</t>
  </si>
  <si>
    <t>"1.PP-m.č.01-02" 0,54</t>
  </si>
  <si>
    <t>podlaha P4</t>
  </si>
  <si>
    <t>"1.NP-m.č.1-02" 0,95</t>
  </si>
  <si>
    <t>"2.NP-m.č.2-02" 0,95</t>
  </si>
  <si>
    <t>"3.NP-m.č.3-02" 0,74</t>
  </si>
  <si>
    <t>podlaha P5</t>
  </si>
  <si>
    <t>"1.NP-m.č.1-02" 0,61</t>
  </si>
  <si>
    <t>"2.NP-m.č.2-02" 0,61</t>
  </si>
  <si>
    <t>"3.NP-m.č.3-02" 0,61</t>
  </si>
  <si>
    <t>77</t>
  </si>
  <si>
    <t>632451426</t>
  </si>
  <si>
    <t>Potěr pískocementový tl přes 10 do 20 mm tř. C 25 běžný</t>
  </si>
  <si>
    <t>-361368178</t>
  </si>
  <si>
    <t>Potěr pískocementový běžný tl. přes 10 do 20 mm tř. C 25</t>
  </si>
  <si>
    <t>https://podminky.urs.cz/item/CS_URS_2022_01/632451426</t>
  </si>
  <si>
    <t>podlaha P1</t>
  </si>
  <si>
    <t>"1.PP-m.č.01-01" 3,30</t>
  </si>
  <si>
    <t>78</t>
  </si>
  <si>
    <t>632451491</t>
  </si>
  <si>
    <t>Příplatek k potěrům za přehlazení povrchu</t>
  </si>
  <si>
    <t>-767538861</t>
  </si>
  <si>
    <t>Potěr pískocementový běžný Příplatek k cenám za úpravu povrchu přehlazením</t>
  </si>
  <si>
    <t>https://podminky.urs.cz/item/CS_URS_2022_01/632451491</t>
  </si>
  <si>
    <t>79</t>
  </si>
  <si>
    <t>632451446</t>
  </si>
  <si>
    <t>Potěr pískocementový tl přes 30 do 40 mm tř. C 25 běžný</t>
  </si>
  <si>
    <t>1811998642</t>
  </si>
  <si>
    <t>Potěr pískocementový běžný tl. přes 30 do 40 mm tř. C 25</t>
  </si>
  <si>
    <t>https://podminky.urs.cz/item/CS_URS_2022_01/632451446</t>
  </si>
  <si>
    <t>80</t>
  </si>
  <si>
    <t>632481213</t>
  </si>
  <si>
    <t>Separační vrstva z PE fólie</t>
  </si>
  <si>
    <t>1102455254</t>
  </si>
  <si>
    <t>Separační vrstva k oddělení podlahových vrstev z polyetylénové fólie</t>
  </si>
  <si>
    <t>https://podminky.urs.cz/item/CS_URS_2022_01/632481213</t>
  </si>
  <si>
    <t>94</t>
  </si>
  <si>
    <t>Lešení</t>
  </si>
  <si>
    <t>81</t>
  </si>
  <si>
    <t>941111112</t>
  </si>
  <si>
    <t>Montáž lešení řadového trubkového lehkého s podlahami zatížení do 200 kg/m2 š od 0,6 do 0,9 m v přes 10 do 25 m</t>
  </si>
  <si>
    <t>1774044895</t>
  </si>
  <si>
    <t>Montáž lešení řadového trubkového lehkého pracovního s podlahami s provozním zatížením tř. 3 do 200 kg/m2 šířky tř. W06 od 0,6 do 0,9 m, výšky přes 10 do 25 m</t>
  </si>
  <si>
    <t>https://podminky.urs.cz/item/CS_URS_2022_01/941111112</t>
  </si>
  <si>
    <t>fasáda-nová</t>
  </si>
  <si>
    <t>(3,60+3,80)*11,20</t>
  </si>
  <si>
    <t>fasáda-bourání</t>
  </si>
  <si>
    <t>82</t>
  </si>
  <si>
    <t>941111212</t>
  </si>
  <si>
    <t>Příplatek k lešení řadovému trubkovému lehkému s podlahami š 0,9 m v 25 m za první a ZKD den použití</t>
  </si>
  <si>
    <t>-1594879377</t>
  </si>
  <si>
    <t>Montáž lešení řadového trubkového lehkého pracovního s podlahami s provozním zatížením tř. 3 do 200 kg/m2 Příplatek za první a každý další den použití lešení k ceně -1112</t>
  </si>
  <si>
    <t>https://podminky.urs.cz/item/CS_URS_2022_01/941111212</t>
  </si>
  <si>
    <t>82,88*60</t>
  </si>
  <si>
    <t>82,88*30</t>
  </si>
  <si>
    <t>83</t>
  </si>
  <si>
    <t>941111812</t>
  </si>
  <si>
    <t>Demontáž lešení řadového trubkového lehkého s podlahami zatížení do 200 kg/m2 š přes 0,6 do 0,9 m v přes 10 do 25 m</t>
  </si>
  <si>
    <t>-809332919</t>
  </si>
  <si>
    <t>Demontáž lešení řadového trubkového lehkého pracovního s podlahami s provozním zatížením tř. 3 do 200 kg/m2 šířky tř. W06 od 0,6 do 0,9 m, výšky přes 10 do 25 m</t>
  </si>
  <si>
    <t>https://podminky.urs.cz/item/CS_URS_2022_01/941111812</t>
  </si>
  <si>
    <t>84</t>
  </si>
  <si>
    <t>944511111</t>
  </si>
  <si>
    <t>Montáž ochranné sítě z textilie z umělých vláken</t>
  </si>
  <si>
    <t>1436394631</t>
  </si>
  <si>
    <t>Montáž ochranné sítě zavěšené na konstrukci lešení z textilie z umělých vláken</t>
  </si>
  <si>
    <t>https://podminky.urs.cz/item/CS_URS_2022_01/944511111</t>
  </si>
  <si>
    <t>85</t>
  </si>
  <si>
    <t>944511211</t>
  </si>
  <si>
    <t>Příplatek k ochranné síti za první a ZKD den použití</t>
  </si>
  <si>
    <t>-6786686</t>
  </si>
  <si>
    <t>Montáž ochranné sítě Příplatek za první a každý další den použití sítě k ceně -1111</t>
  </si>
  <si>
    <t>https://podminky.urs.cz/item/CS_URS_2022_01/944511211</t>
  </si>
  <si>
    <t>86</t>
  </si>
  <si>
    <t>944511811</t>
  </si>
  <si>
    <t>Demontáž ochranné sítě z textilie z umělých vláken</t>
  </si>
  <si>
    <t>731473991</t>
  </si>
  <si>
    <t>Demontáž ochranné sítě zavěšené na konstrukci lešení z textilie z umělých vláken</t>
  </si>
  <si>
    <t>https://podminky.urs.cz/item/CS_URS_2022_01/944511811</t>
  </si>
  <si>
    <t>87</t>
  </si>
  <si>
    <t>943121111</t>
  </si>
  <si>
    <t>Montáž lešení prostorového trubkového těžkého bez podlah zatížení tř. 4 do 300 kg/m2 v do 20 m</t>
  </si>
  <si>
    <t>-1401363861</t>
  </si>
  <si>
    <t>Montáž lešení prostorového trubkového těžkého pracovního nebo podpěrného bez podlah s provozním zatížením tř. 4 od 200 do 300 kg/m2, výšky do 20 m</t>
  </si>
  <si>
    <t>https://podminky.urs.cz/item/CS_URS_2022_01/943121111</t>
  </si>
  <si>
    <t>"výtahová šachta" 1,63*1,93*13,00</t>
  </si>
  <si>
    <t>88</t>
  </si>
  <si>
    <t>943121211</t>
  </si>
  <si>
    <t>Příplatek k lešení prostorovému trubkovému těžkému bez podlah tř.4 v 20 m za první a ZKD den použití</t>
  </si>
  <si>
    <t>-765639307</t>
  </si>
  <si>
    <t>Montáž lešení prostorového trubkového těžkého pracovního nebo podpěrného bez podlah Příplatek za první a každý další den použití lešení k ceně -1111</t>
  </si>
  <si>
    <t>https://podminky.urs.cz/item/CS_URS_2022_01/943121211</t>
  </si>
  <si>
    <t>40,897*90</t>
  </si>
  <si>
    <t>89</t>
  </si>
  <si>
    <t>943121811</t>
  </si>
  <si>
    <t>Demontáž lešení prostorového trubkového těžkého bez podlah zatížení tř. 4 do 300 kg/m2 v přes 10 do 20 m</t>
  </si>
  <si>
    <t>242697180</t>
  </si>
  <si>
    <t>Demontáž lešení prostorového trubkového těžkého pracovního nebo podpěrného bez podlah s provozním zatížením tř. 4 od 200 do 300 kg/m2, výšky do 20 m</t>
  </si>
  <si>
    <t>https://podminky.urs.cz/item/CS_URS_2022_01/943121811</t>
  </si>
  <si>
    <t>90</t>
  </si>
  <si>
    <t>949211131</t>
  </si>
  <si>
    <t>Montáž lešeňové podlahy pro trubková lešení ve světlíku o ploše do 6 m2 s příčníky</t>
  </si>
  <si>
    <t>1782097603</t>
  </si>
  <si>
    <t>Montáž lešeňové podlahy pro trubková lešení z fošen, prken nebo dřevěných sbíjených lešeňových dílců ve světlíku nebo šachtě o půdorysné ploše do 6 m2 s příčníky nebo podélníky</t>
  </si>
  <si>
    <t>https://podminky.urs.cz/item/CS_URS_2022_01/949211131</t>
  </si>
  <si>
    <t>"výtahová šachta" 1,68*1,93*6</t>
  </si>
  <si>
    <t>91</t>
  </si>
  <si>
    <t>949211231</t>
  </si>
  <si>
    <t>Příplatek k lešeňové podlaze pro trubková lešení ve světlíku za první a ZKD den použití</t>
  </si>
  <si>
    <t>542097970</t>
  </si>
  <si>
    <t>Montáž lešeňové podlahy pro trubková lešení Příplatek za první a každý další den použití lešení k ceně -1131 nebo -1132</t>
  </si>
  <si>
    <t>https://podminky.urs.cz/item/CS_URS_2022_01/949211231</t>
  </si>
  <si>
    <t>19,454*90</t>
  </si>
  <si>
    <t>92</t>
  </si>
  <si>
    <t>949211831</t>
  </si>
  <si>
    <t>Demontáž lešeňové podlahy pro trubková lešení ve světlíku o ploše do 6 m2 s příčníky</t>
  </si>
  <si>
    <t>-383146357</t>
  </si>
  <si>
    <t>Demontáž lešeňové podlahy pro trubková lešení z fošen, prken nebo dřevěných sbíjených lešeňových dílců ve světlíku nebo šachtě o půdorysné ploše do 6 m2 s příčníky nebo podélníky</t>
  </si>
  <si>
    <t>https://podminky.urs.cz/item/CS_URS_2022_01/949211831</t>
  </si>
  <si>
    <t>93</t>
  </si>
  <si>
    <t>949101111</t>
  </si>
  <si>
    <t>Lešení pomocné pro objekty pozemních staveb s lešeňovou podlahou v do 1,9 m zatížení do 150 kg/m2</t>
  </si>
  <si>
    <t>-1947588913</t>
  </si>
  <si>
    <t>Lešení pomocné pracovní pro objekty pozemních staveb pro zatížení do 150 kg/m2, o výšce lešeňové podlahy do 1,9 m</t>
  </si>
  <si>
    <t>https://podminky.urs.cz/item/CS_URS_2022_01/949101111</t>
  </si>
  <si>
    <t>"1.PP-3.NP" 5,00*4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</si>
  <si>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</si>
  <si>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</si>
  <si>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</si>
  <si>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</si>
  <si>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1275097782</t>
  </si>
  <si>
    <t>Vyčištění budov nebo objektů před předáním do užívání budov bytové nebo občanské výstavby, světlé výšky podlaží do 4 m</t>
  </si>
  <si>
    <t>https://podminky.urs.cz/item/CS_URS_2022_01/952901111</t>
  </si>
  <si>
    <t>"1.PP-3.NP" 15,00*4</t>
  </si>
  <si>
    <t>"střecha" 8,00*1/3</t>
  </si>
  <si>
    <t>95-dil</t>
  </si>
  <si>
    <t>Úprava dilat.spar tl.20mm -  výplň polyuretanovou pěnou v š.200mm, ukončení trvale pružným tmelem (dodávka+montáž)</t>
  </si>
  <si>
    <t>2116388885</t>
  </si>
  <si>
    <t>ozn.(I)</t>
  </si>
  <si>
    <t>11,80*2</t>
  </si>
  <si>
    <t>(1,20+2,20*2)*4</t>
  </si>
  <si>
    <t>96</t>
  </si>
  <si>
    <t>95-stř</t>
  </si>
  <si>
    <t>Úprava napojení stávající střechy na novou stěnu výtahové  šachty, vč.spádového klínu (dodávka+montáž)</t>
  </si>
  <si>
    <t>-984406060</t>
  </si>
  <si>
    <t>střecha - ozn.(X) (oplechování viz odd.764 Klempíř.konstrukce)</t>
  </si>
  <si>
    <t>2,85</t>
  </si>
  <si>
    <t>97</t>
  </si>
  <si>
    <t>95-04</t>
  </si>
  <si>
    <t>Nové ocelové větrací kruhové potrubí výtahové šachty včetně požárního stěnového uzávěru s mřížkou (PSUM) (dodávka+montáž)</t>
  </si>
  <si>
    <t>ks</t>
  </si>
  <si>
    <t>-1991322202</t>
  </si>
  <si>
    <t>rozměry - délka 1100 mm</t>
  </si>
  <si>
    <t>materiál - trubka bezešvá hladká kruhová 245/6,3 mm</t>
  </si>
  <si>
    <t>povrch - základní nátěr</t>
  </si>
  <si>
    <t>vybavení - vhodný požární stěnový uzávěr (PSUM) - EI 60 min (dle PBŘ)</t>
  </si>
  <si>
    <t xml:space="preserve">                  rozměr cca 300/315 mm</t>
  </si>
  <si>
    <t>osazení - potrubí osazeno do vybouraného otvoru ve stávající a nové</t>
  </si>
  <si>
    <t xml:space="preserve">               zděné stěně, stěnový uzávěr zapuštěn do líce vnitřního</t>
  </si>
  <si>
    <t xml:space="preserve">               stávajícího zdiva</t>
  </si>
  <si>
    <t>"ozn.(04)" 1</t>
  </si>
  <si>
    <t>98</t>
  </si>
  <si>
    <t>95-05</t>
  </si>
  <si>
    <t>Nový ocelový práh u vnějšího vstupu do výtahové šachty (dodávka+montáž)</t>
  </si>
  <si>
    <t>-1702460056</t>
  </si>
  <si>
    <t>Nový ocelový práh u vnějšího vstupu do výtahové šachty vyplněný</t>
  </si>
  <si>
    <t>polyuretanovou pěnou</t>
  </si>
  <si>
    <t>rozměry - délka 1580 mm</t>
  </si>
  <si>
    <t>materiál - kovový nerezový obdélníkový profil 100/150/6 mm</t>
  </si>
  <si>
    <t>povrch - nerezový</t>
  </si>
  <si>
    <t>vybavení - profil vyplněn tepelnou izolací z polyuretanové pěny</t>
  </si>
  <si>
    <t>osazení - profil osazen u vnitřního líce výtahové šachty, kotven do horní</t>
  </si>
  <si>
    <t xml:space="preserve">               plochy železobetonové konstrukce dojezdové vany a přilehlého</t>
  </si>
  <si>
    <t xml:space="preserve">               zdiva</t>
  </si>
  <si>
    <t>"ozn.(05)" 1</t>
  </si>
  <si>
    <t>99</t>
  </si>
  <si>
    <t>95-06</t>
  </si>
  <si>
    <t>Nové zastřešení vstupu z vnější vchodové skleněné stříšky (dodávka+montáž)</t>
  </si>
  <si>
    <t>686391502</t>
  </si>
  <si>
    <t>Nové zastřešení vstupu z vnější vchodové skleněné stříšky</t>
  </si>
  <si>
    <t xml:space="preserve"> - kompletizovaný výrobek</t>
  </si>
  <si>
    <t>rozměry - 1980 / 1000 mm</t>
  </si>
  <si>
    <t>materiál - lepené bezpečnostní sklo + nerezové konzoly se závěsnými táhly</t>
  </si>
  <si>
    <t xml:space="preserve">               včetně všech potřebných doplňků (kotvení, apod.)</t>
  </si>
  <si>
    <t>konstrukce - úhel sklonu cca 5°</t>
  </si>
  <si>
    <t>osazení - kotveno do nového zdiva dle montážních pokynů výrobce</t>
  </si>
  <si>
    <t>"ozn.(06)" 1</t>
  </si>
  <si>
    <t>100</t>
  </si>
  <si>
    <t>95-20</t>
  </si>
  <si>
    <t>Trubka plastová DN 250 pro odvětrání výtahové šachty, délka - 800 mm (dodávka+montáž)</t>
  </si>
  <si>
    <t>1905619381</t>
  </si>
  <si>
    <t>osazená do monolitické stropní konstrukce s ukončením nad střešním pláštěm</t>
  </si>
  <si>
    <t>"ozn.(20)" 1</t>
  </si>
  <si>
    <t>101</t>
  </si>
  <si>
    <t>95-21</t>
  </si>
  <si>
    <t>Nová ventilační plastová hlavice DN250 pro ukončení odvětrávacího potrubí výtahové šachty (dodávka+montáž)</t>
  </si>
  <si>
    <t>1590241321</t>
  </si>
  <si>
    <t>"ozn.(21)" 1</t>
  </si>
  <si>
    <t>102</t>
  </si>
  <si>
    <t>95-22</t>
  </si>
  <si>
    <t>Nové plastové potrubí včetně vnější plastové mřížky pro odvětrání větrací šachty (dodávka+montáž)</t>
  </si>
  <si>
    <t>621885450</t>
  </si>
  <si>
    <t>délka - cca 470 mm</t>
  </si>
  <si>
    <t>materiál - trubka PVC DN110</t>
  </si>
  <si>
    <t xml:space="preserve">            - plastová mřížka 150/150 mm</t>
  </si>
  <si>
    <t>osazení - do konstrukce nového zdiva</t>
  </si>
  <si>
    <t>"ozn.(22)" 8</t>
  </si>
  <si>
    <t>Bourání konstrukcí</t>
  </si>
  <si>
    <t>103</t>
  </si>
  <si>
    <t>965042131</t>
  </si>
  <si>
    <t>Bourání podkladů pod dlažby nebo mazanin betonových nebo z litého asfaltu tl do 100 mm pl do 4 m2</t>
  </si>
  <si>
    <t>-2062107487</t>
  </si>
  <si>
    <t>Bourání mazanin betonových nebo z litého asfaltu tl. do 100 mm, plochy do 4 m2</t>
  </si>
  <si>
    <t>https://podminky.urs.cz/item/CS_URS_2022_01/965042131</t>
  </si>
  <si>
    <t>"1.PP-m.č.01-02" 1,14*0,10</t>
  </si>
  <si>
    <t>"1.NP-m.č.1-02" 0,95*0,12</t>
  </si>
  <si>
    <t>"2.NP-m.č.2-02" 0,95*0,12</t>
  </si>
  <si>
    <t>"3.NP-m.č.3-02" 0,74*0,12</t>
  </si>
  <si>
    <t>104</t>
  </si>
  <si>
    <t>961055111</t>
  </si>
  <si>
    <t>Bourání základů ze ŽB</t>
  </si>
  <si>
    <t>-77903450</t>
  </si>
  <si>
    <t>Bourání základů z betonu železového</t>
  </si>
  <si>
    <t>https://podminky.urs.cz/item/CS_URS_2022_01/961055111</t>
  </si>
  <si>
    <t>"osvětlovací šachta" 7,00*0,61*0,15</t>
  </si>
  <si>
    <t>105</t>
  </si>
  <si>
    <t>962052211</t>
  </si>
  <si>
    <t>Bourání zdiva nadzákladového ze ŽB přes 1 m3</t>
  </si>
  <si>
    <t>-1253195211</t>
  </si>
  <si>
    <t>Bourání zdiva železobetonového nadzákladového, objemu přes 1 m3</t>
  </si>
  <si>
    <t>https://podminky.urs.cz/item/CS_URS_2022_01/962052211</t>
  </si>
  <si>
    <t>"osvětlovací šachta" 7,00*1,20*0,20</t>
  </si>
  <si>
    <t>106</t>
  </si>
  <si>
    <t>966031313</t>
  </si>
  <si>
    <t>Vybourání částí říms z cihel vyložených do 250 mm tl do 300 mm</t>
  </si>
  <si>
    <t>-134080210</t>
  </si>
  <si>
    <t>Vybourání částí říms z cihel vyložených do 250 mm tl. do 300 mm</t>
  </si>
  <si>
    <t>https://podminky.urs.cz/item/CS_URS_2022_01/966031313</t>
  </si>
  <si>
    <t>107</t>
  </si>
  <si>
    <t>966080105</t>
  </si>
  <si>
    <t>Bourání kontaktního zateplení z polystyrenových desek tl přes 120 do 180 mm</t>
  </si>
  <si>
    <t>-1086784223</t>
  </si>
  <si>
    <t>Bourání kontaktního zateplení včetně povrchové úpravy omítkou nebo nátěrem z polystyrénových desek, tloušťky přes 120 do 180 mm</t>
  </si>
  <si>
    <t>https://podminky.urs.cz/item/CS_URS_2022_01/966080105</t>
  </si>
  <si>
    <t>2,53*13,70</t>
  </si>
  <si>
    <t>2,82*12,80</t>
  </si>
  <si>
    <t>-1,00*0,65 -1,02*1,76*3</t>
  </si>
  <si>
    <t>108</t>
  </si>
  <si>
    <t>971033651</t>
  </si>
  <si>
    <t>Vybourání otvorů ve zdivu cihelném pl do 4 m2 na MVC nebo MV tl do 600 mm</t>
  </si>
  <si>
    <t>-1212132553</t>
  </si>
  <si>
    <t>Vybourání otvorů ve zdivu základovém nebo nadzákladovém z cihel, tvárnic, příčkovek z cihel pálených na maltu vápennou nebo vápenocementovou plochy do 4 m2, tl. do 600 mm</t>
  </si>
  <si>
    <t>https://podminky.urs.cz/item/CS_URS_2022_01/971033651</t>
  </si>
  <si>
    <t>(1,38*2,90-1,02*0,65)*0,50</t>
  </si>
  <si>
    <t>(1,40*3,07-1,30*1,75)*0,40*3</t>
  </si>
  <si>
    <t>109</t>
  </si>
  <si>
    <t>971033381</t>
  </si>
  <si>
    <t>Vybourání otvorů ve zdivu cihelném pl do 0,09 m2 na MVC nebo MV tl do 900 mm</t>
  </si>
  <si>
    <t>-1542343955</t>
  </si>
  <si>
    <t>Vybourání otvorů ve zdivu základovém nebo nadzákladovém z cihel, tvárnic, příčkovek z cihel pálených na maltu vápennou nebo vápenocementovou plochy do 0,09 m2, tl. do 900 mm</t>
  </si>
  <si>
    <t>https://podminky.urs.cz/item/CS_URS_2022_01/971033381</t>
  </si>
  <si>
    <t>110</t>
  </si>
  <si>
    <t>967031132</t>
  </si>
  <si>
    <t>Přisekání rovných ostění v cihelném zdivu na MV nebo MVC</t>
  </si>
  <si>
    <t>-2103948254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</si>
  <si>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</si>
  <si>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https://podminky.urs.cz/item/CS_URS_2022_01/967031132</t>
  </si>
  <si>
    <t>111</t>
  </si>
  <si>
    <t>973031326</t>
  </si>
  <si>
    <t>Vysekání kapes ve zdivu cihelném na MV nebo MVC pl do 0,10 m2 hl do 450 mm</t>
  </si>
  <si>
    <t>-1096358325</t>
  </si>
  <si>
    <t>Vysekání výklenků nebo kapes ve zdivu z cihel na maltu vápennou nebo vápenocementovou kapes, plochy do 0,10 m2, hl. do 450 mm</t>
  </si>
  <si>
    <t>https://podminky.urs.cz/item/CS_URS_2022_01/973031326</t>
  </si>
  <si>
    <t>"pro I12" 13*2</t>
  </si>
  <si>
    <t>112</t>
  </si>
  <si>
    <t>978013161</t>
  </si>
  <si>
    <t>Otlučení (osekání) vnitřní vápenné nebo vápenocementové omítky stěn v rozsahu přes 30 do 50 %</t>
  </si>
  <si>
    <t>-1576375799</t>
  </si>
  <si>
    <t>Otlučení vápenných nebo vápenocementových omítek vnitřních ploch stěn s vyškrabáním spar, s očištěním zdiva, v rozsahu přes 30 do 50 %</t>
  </si>
  <si>
    <t>https://podminky.urs.cz/item/CS_URS_2022_01/978013161</t>
  </si>
  <si>
    <t>113</t>
  </si>
  <si>
    <t>975011331</t>
  </si>
  <si>
    <t>Podpěrné dřevení při podezdívání základů tl přes 450 do 600 mm vyzdívka v do 2 m dl podchycení přes 1 do 3 m</t>
  </si>
  <si>
    <t>-185087631</t>
  </si>
  <si>
    <t>Podpěrné dřevení při podezdívání základového zdiva při výšce vyzdívky do 2 m, při tl. zdiva přes 450 do 600 mm a délce podchycení přes 1 do 3 m</t>
  </si>
  <si>
    <t>https://podminky.urs.cz/item/CS_URS_2022_01/975011331</t>
  </si>
  <si>
    <t>3,28+2,73</t>
  </si>
  <si>
    <t>997</t>
  </si>
  <si>
    <t>Přesun sutě</t>
  </si>
  <si>
    <t>114</t>
  </si>
  <si>
    <t>997013154</t>
  </si>
  <si>
    <t>Vnitrostaveništní doprava suti a vybouraných hmot pro budovy v přes 12 do 15 m s omezením mechanizace</t>
  </si>
  <si>
    <t>845104048</t>
  </si>
  <si>
    <t>Vnitrostaveništní doprava suti a vybouraných hmot vodorovně do 50 m svisle s omezením mechanizace pro budovy a haly výšky přes 12 do 15 m</t>
  </si>
  <si>
    <t>https://podminky.urs.cz/item/CS_URS_2022_01/997013154</t>
  </si>
  <si>
    <t>115</t>
  </si>
  <si>
    <t>997013511</t>
  </si>
  <si>
    <t>Odvoz suti a vybouraných hmot z meziskládky na skládku do 1 km s naložením a se složením</t>
  </si>
  <si>
    <t>-220360805</t>
  </si>
  <si>
    <t>Odvoz suti a vybouraných hmot z meziskládky na skládku s naložením a se složením, na vzdálenost do 1 km</t>
  </si>
  <si>
    <t>https://podminky.urs.cz/item/CS_URS_2022_01/997013511</t>
  </si>
  <si>
    <t>116</t>
  </si>
  <si>
    <t>997013509</t>
  </si>
  <si>
    <t>Příplatek k odvozu suti a vybouraných hmot na skládku ZKD 1 km přes 1 km</t>
  </si>
  <si>
    <t>-767382257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</si>
  <si>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</si>
  <si>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</si>
  <si>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18,146*11 'Přepočtené koeficientem množství</t>
  </si>
  <si>
    <t>117</t>
  </si>
  <si>
    <t>997013831.01</t>
  </si>
  <si>
    <t>Poplatek za uložení na skládce (skládkovné) stavebního odpadu směsného kód odpadu 170 904</t>
  </si>
  <si>
    <t>585718534</t>
  </si>
  <si>
    <t>Poplatek za uložení stavebního odpadu na skládce (skládkovné) směsného stavebního a demoličního zatříděného do Katalogu odpadů pod kódem 170 904</t>
  </si>
  <si>
    <t>18,146-0,971-0,386</t>
  </si>
  <si>
    <t>118</t>
  </si>
  <si>
    <t>997013814.2</t>
  </si>
  <si>
    <t>Poplatek za uložení na skládce (skládkovné) stavebního odpadu izolací - polystyren</t>
  </si>
  <si>
    <t>1583072755</t>
  </si>
  <si>
    <t>119</t>
  </si>
  <si>
    <t>997013813.1</t>
  </si>
  <si>
    <t>Poplatek za uložení na skládce (skládkovné) stavebního odpadu z plastických hmot - plastová okna</t>
  </si>
  <si>
    <t>-388262608</t>
  </si>
  <si>
    <t>0,048+0,318+0,020</t>
  </si>
  <si>
    <t>998</t>
  </si>
  <si>
    <t>Přesun hmot</t>
  </si>
  <si>
    <t>120</t>
  </si>
  <si>
    <t>998017003</t>
  </si>
  <si>
    <t>Přesun hmot s omezením mechanizace pro budovy v přes 12 do 24 m</t>
  </si>
  <si>
    <t>-2051524781</t>
  </si>
  <si>
    <t>Přesun hmot pro budovy občanské výstavby, bydlení, výrobu a služby s omezením mechanizace vodorovná dopravní vzdálenost do 100 m pro budovy s jakoukoliv nosnou konstrukcí výšky přes 12 do 24 m</t>
  </si>
  <si>
    <t>https://podminky.urs.cz/item/CS_URS_2022_01/998017003</t>
  </si>
  <si>
    <t>PSV</t>
  </si>
  <si>
    <t>Práce a dodávky PSV</t>
  </si>
  <si>
    <t>711</t>
  </si>
  <si>
    <t>Izolace proti vodě, vlhkosti a plynům</t>
  </si>
  <si>
    <t>121</t>
  </si>
  <si>
    <t>711111001</t>
  </si>
  <si>
    <t>Provedení izolace proti zemní vlhkosti vodorovné za studena nátěrem penetračním</t>
  </si>
  <si>
    <t>-1049949709</t>
  </si>
  <si>
    <t>Provedení izolace proti zemní vlhkosti natěradly a tmely za studena na ploše vodorovné V nátěrem penetračním</t>
  </si>
  <si>
    <t>https://podminky.urs.cz/item/CS_URS_2022_01/711111001</t>
  </si>
  <si>
    <t>2,48*2,73+1,30*0,40</t>
  </si>
  <si>
    <t>122</t>
  </si>
  <si>
    <t>711112001</t>
  </si>
  <si>
    <t>Provedení izolace proti zemní vlhkosti svislé za studena nátěrem penetračním</t>
  </si>
  <si>
    <t>571281176</t>
  </si>
  <si>
    <t>Provedení izolace proti zemní vlhkosti natěradly a tmely za studena na ploše svislé S nátěrem penetračním</t>
  </si>
  <si>
    <t>https://podminky.urs.cz/item/CS_URS_2022_01/711112001</t>
  </si>
  <si>
    <t>(2,73+2,48)*(3,01+0,53)</t>
  </si>
  <si>
    <t>(2,73+2,48)*(3,01+1,48)</t>
  </si>
  <si>
    <t>123</t>
  </si>
  <si>
    <t>11163150</t>
  </si>
  <si>
    <t>lak penetrační asfaltový</t>
  </si>
  <si>
    <t>-947479314</t>
  </si>
  <si>
    <t>P</t>
  </si>
  <si>
    <t>Poznámka k položce:
Spotřeba 0,3-0,4kg/m2</t>
  </si>
  <si>
    <t>8,43*0,00033+42,586*0,00034</t>
  </si>
  <si>
    <t>124</t>
  </si>
  <si>
    <t>711141559</t>
  </si>
  <si>
    <t>Provedení izolace proti zemní vlhkosti pásy přitavením vodorovné NAIP</t>
  </si>
  <si>
    <t>-1377440528</t>
  </si>
  <si>
    <t>Provedení izolace proti zemní vlhkosti pásy přitavením NAIP na ploše vodorovné V</t>
  </si>
  <si>
    <t>https://podminky.urs.cz/item/CS_URS_2022_01/711141559</t>
  </si>
  <si>
    <t>125</t>
  </si>
  <si>
    <t>711142559</t>
  </si>
  <si>
    <t>Provedení izolace proti zemní vlhkosti pásy přitavením svislé NAIP</t>
  </si>
  <si>
    <t>-1580687816</t>
  </si>
  <si>
    <t>Provedení izolace proti zemní vlhkosti pásy přitavením NAIP na ploše svislé S</t>
  </si>
  <si>
    <t>https://podminky.urs.cz/item/CS_URS_2022_01/711142559</t>
  </si>
  <si>
    <t>126</t>
  </si>
  <si>
    <t>628560101</t>
  </si>
  <si>
    <t>pás asfaltový natavitelný modifikovaný</t>
  </si>
  <si>
    <t>-2032817395</t>
  </si>
  <si>
    <t>8,43*1,17+42,586*1,22</t>
  </si>
  <si>
    <t>127</t>
  </si>
  <si>
    <t>711161215</t>
  </si>
  <si>
    <t>Izolace proti zemní vlhkosti nopovou fólií svislá, nopek v 20,0 mm, tl do 1,0 mm</t>
  </si>
  <si>
    <t>-1982479353</t>
  </si>
  <si>
    <t>Izolace proti zemní vlhkosti a beztlakové vodě nopovými fóliemi na ploše svislé S vrstva ochranná, odvětrávací a drenážní výška nopku 20,0 mm, tl. fólie do 1,0 mm</t>
  </si>
  <si>
    <t>https://podminky.urs.cz/item/CS_URS_2022_01/711161215</t>
  </si>
  <si>
    <t>(2,73+2,48)*3,01</t>
  </si>
  <si>
    <t>128</t>
  </si>
  <si>
    <t>711491171</t>
  </si>
  <si>
    <t>Provedení doplňků izolace proti vodě na vodorovné ploše z textilií vrstva podkladní</t>
  </si>
  <si>
    <t>-548226307</t>
  </si>
  <si>
    <t>Provedení doplňků izolace proti vodě textilií na ploše vodorovné V vrstva podkladní</t>
  </si>
  <si>
    <t>https://podminky.urs.cz/item/CS_URS_2022_01/711491171</t>
  </si>
  <si>
    <t>"1.NP (a7)" 1,30*0,40</t>
  </si>
  <si>
    <t>129</t>
  </si>
  <si>
    <t>69311068</t>
  </si>
  <si>
    <t>geotextilie netkaná separační, ochranná, filtrační, drenážní PP 300g/m2</t>
  </si>
  <si>
    <t>1749564359</t>
  </si>
  <si>
    <t>0,52*1,05</t>
  </si>
  <si>
    <t>130</t>
  </si>
  <si>
    <t>998711103</t>
  </si>
  <si>
    <t>Přesun hmot tonážní pro izolace proti vodě, vlhkosti a plynům v objektech v přes 12 do 60 m</t>
  </si>
  <si>
    <t>1052359434</t>
  </si>
  <si>
    <t>Přesun hmot pro izolace proti vodě, vlhkosti a plynům stanovený z hmotnosti přesunovaného materiálu vodorovná dopravní vzdálenost do 50 m v objektech výšky přes 12 do 60 m</t>
  </si>
  <si>
    <t>https://podminky.urs.cz/item/CS_URS_2022_01/998711103</t>
  </si>
  <si>
    <t>712</t>
  </si>
  <si>
    <t>Povlakové krytiny</t>
  </si>
  <si>
    <t>131</t>
  </si>
  <si>
    <t>712363609</t>
  </si>
  <si>
    <t>Provedení povlak krytiny mechanicky kotvenou do betonu TI tl přes 240 mm, vč.dodávky kotev</t>
  </si>
  <si>
    <t>587158313</t>
  </si>
  <si>
    <t>2,58*2,77</t>
  </si>
  <si>
    <t>132</t>
  </si>
  <si>
    <t>283220151</t>
  </si>
  <si>
    <t>fólie z měkčeného PVC-P mechanicky kotvená tl 1,2mm</t>
  </si>
  <si>
    <t>811456639</t>
  </si>
  <si>
    <t>7,147*1,15</t>
  </si>
  <si>
    <t>133</t>
  </si>
  <si>
    <t>712391171</t>
  </si>
  <si>
    <t>Provedení povlakové krytiny střech do 10° podkladní textilní vrstvy</t>
  </si>
  <si>
    <t>-986160699</t>
  </si>
  <si>
    <t>Provedení povlakové krytiny střech plochých do 10° -ostatní práce provedení vrstvy textilní podkladní</t>
  </si>
  <si>
    <t>https://podminky.urs.cz/item/CS_URS_2022_01/712391171</t>
  </si>
  <si>
    <t>134</t>
  </si>
  <si>
    <t>69311286</t>
  </si>
  <si>
    <t>geotextilie podkladní 300g/m2</t>
  </si>
  <si>
    <t>-1276299448</t>
  </si>
  <si>
    <t>135</t>
  </si>
  <si>
    <t>712311101</t>
  </si>
  <si>
    <t>Provedení povlakové krytiny střech do 10° za studena lakem penetračním nebo asfaltovým</t>
  </si>
  <si>
    <t>-1290042883</t>
  </si>
  <si>
    <t>Provedení povlakové krytiny střech plochých do 10° natěradly a tmely za studena nátěrem lakem penetračním nebo asfaltovým</t>
  </si>
  <si>
    <t>https://podminky.urs.cz/item/CS_URS_2022_01/712311101</t>
  </si>
  <si>
    <t>2,58*2,90</t>
  </si>
  <si>
    <t>136</t>
  </si>
  <si>
    <t>-1394666941</t>
  </si>
  <si>
    <t>7,482*0,00032</t>
  </si>
  <si>
    <t>137</t>
  </si>
  <si>
    <t>712341559</t>
  </si>
  <si>
    <t>Provedení povlakové krytiny střech do 10° pásy NAIP přitavením v plné ploše</t>
  </si>
  <si>
    <t>1830294541</t>
  </si>
  <si>
    <t>Provedení povlakové krytiny střech plochých do 10° pásy přitavením NAIP v plné ploše</t>
  </si>
  <si>
    <t>https://podminky.urs.cz/item/CS_URS_2022_01/712341559</t>
  </si>
  <si>
    <t>138</t>
  </si>
  <si>
    <t>62832001</t>
  </si>
  <si>
    <t>pás asfaltový natavitelný oxidovaný tl 3,5mm typu V60 S35 s vložkou ze skleněné rohože, s jemnozrnným minerálním posypem</t>
  </si>
  <si>
    <t>1573562462</t>
  </si>
  <si>
    <t>7,482*1,15</t>
  </si>
  <si>
    <t>139</t>
  </si>
  <si>
    <t>998712103</t>
  </si>
  <si>
    <t>Přesun hmot tonážní tonážní pro krytiny povlakové v objektech v přes 12 do 24 m</t>
  </si>
  <si>
    <t>-1195168012</t>
  </si>
  <si>
    <t>Přesun hmot pro povlakové krytiny stanovený z hmotnosti přesunovaného materiálu vodorovná dopravní vzdálenost do 50 m v objektech výšky přes 12 do 24 m</t>
  </si>
  <si>
    <t>https://podminky.urs.cz/item/CS_URS_2022_01/998712103</t>
  </si>
  <si>
    <t>713</t>
  </si>
  <si>
    <t>Izolace tepelné</t>
  </si>
  <si>
    <t>140</t>
  </si>
  <si>
    <t>713121111</t>
  </si>
  <si>
    <t>Montáž izolace tepelné podlah volně kladenými rohožemi, pásy, dílci, deskami 1 vrstva</t>
  </si>
  <si>
    <t>851132753</t>
  </si>
  <si>
    <t>Montáž tepelné izolace podlah rohožemi, pásy, deskami, dílci, bloky (izolační materiál ve specifikaci) kladenými volně jednovrstvá</t>
  </si>
  <si>
    <t>https://podminky.urs.cz/item/CS_URS_2022_01/713121111</t>
  </si>
  <si>
    <t>141</t>
  </si>
  <si>
    <t>28372302</t>
  </si>
  <si>
    <t>deska EPS 100 pro konstrukce s běžným zatížením λ=0,037 tl 30mm</t>
  </si>
  <si>
    <t>-494984731</t>
  </si>
  <si>
    <t>6,15*1,02</t>
  </si>
  <si>
    <t>142</t>
  </si>
  <si>
    <t>548494084</t>
  </si>
  <si>
    <t>143</t>
  </si>
  <si>
    <t>28376385</t>
  </si>
  <si>
    <t>deska z polystyrénu XPS, hrana rovná, polo či pero drážka a hladký povrch</t>
  </si>
  <si>
    <t>-1352505794</t>
  </si>
  <si>
    <t>0,52*0,05*1,02</t>
  </si>
  <si>
    <t>144</t>
  </si>
  <si>
    <t>713121211</t>
  </si>
  <si>
    <t>Montáž izolace tepelné podlah volně kladenými okrajovými pásky</t>
  </si>
  <si>
    <t>183968030</t>
  </si>
  <si>
    <t>Montáž tepelné izolace podlah okrajovými pásky kladenými volně</t>
  </si>
  <si>
    <t>https://podminky.urs.cz/item/CS_URS_2022_01/713121211</t>
  </si>
  <si>
    <t>145</t>
  </si>
  <si>
    <t>63140274</t>
  </si>
  <si>
    <t>pásek okrajový izolační minerální plovoucích podlah š 120mm tl 12mm</t>
  </si>
  <si>
    <t>1398626673</t>
  </si>
  <si>
    <t>7,00*1,02</t>
  </si>
  <si>
    <t>146</t>
  </si>
  <si>
    <t>713131121</t>
  </si>
  <si>
    <t>Montáž izolace tepelné stěn přichycením dráty rohoží, pásů, dílců, desek</t>
  </si>
  <si>
    <t>-360320448</t>
  </si>
  <si>
    <t>Montáž tepelné izolace stěn rohožemi, pásy, deskami, dílci, bloky (izolační materiál ve specifikaci) přichycením úchytnými dráty a závlačkami</t>
  </si>
  <si>
    <t>https://podminky.urs.cz/item/CS_URS_2022_01/713131121</t>
  </si>
  <si>
    <t>věnce</t>
  </si>
  <si>
    <t>(2,67+2,42)*0,25*4</t>
  </si>
  <si>
    <t>stropní deska</t>
  </si>
  <si>
    <t>(2,67*2+2,18)*0,15</t>
  </si>
  <si>
    <t>147</t>
  </si>
  <si>
    <t>79706951</t>
  </si>
  <si>
    <t>6,218*1,05</t>
  </si>
  <si>
    <t>148</t>
  </si>
  <si>
    <t>-1614967439</t>
  </si>
  <si>
    <t>2,67*2*0,15</t>
  </si>
  <si>
    <t>149</t>
  </si>
  <si>
    <t>28375932</t>
  </si>
  <si>
    <t>deska EPS 70 fasádní λ=0,039 tl 40mm</t>
  </si>
  <si>
    <t>1714417425</t>
  </si>
  <si>
    <t>0,801*1,05</t>
  </si>
  <si>
    <t>150</t>
  </si>
  <si>
    <t>713141111</t>
  </si>
  <si>
    <t>Montáž izolace tepelné střech plochých lepené asfaltem plně 1 vrstva rohoží, pásů, dílců, desek</t>
  </si>
  <si>
    <t>-367456782</t>
  </si>
  <si>
    <t>Montáž tepelné izolace střech plochých rohožemi, pásy, deskami, dílci, bloky (izolační materiál ve specifikaci) přilepenými asfaltem za horka zplna, jednovrstvá</t>
  </si>
  <si>
    <t>https://podminky.urs.cz/item/CS_URS_2022_01/713141111</t>
  </si>
  <si>
    <t>"střecha" 1,75*1,65*2</t>
  </si>
  <si>
    <t>151</t>
  </si>
  <si>
    <t>28372312</t>
  </si>
  <si>
    <t>deska EPS 100 pro konstrukce s běžným zatížením λ=0,037 tl 120mm</t>
  </si>
  <si>
    <t>-1782617376</t>
  </si>
  <si>
    <t>5,775*1,05</t>
  </si>
  <si>
    <t>152</t>
  </si>
  <si>
    <t>952582014</t>
  </si>
  <si>
    <t>"střecha" 1,75*2,65</t>
  </si>
  <si>
    <t>153</t>
  </si>
  <si>
    <t>28376141</t>
  </si>
  <si>
    <t>klín izolační z pěnového polystyrenu EPS 100 spád do 5%</t>
  </si>
  <si>
    <t>288215260</t>
  </si>
  <si>
    <t>4,638*(0,03+0,08)/2*1,02</t>
  </si>
  <si>
    <t>154</t>
  </si>
  <si>
    <t>1736399617</t>
  </si>
  <si>
    <t>"střecha-atika" (2,58+2,65*2)*0,35*3</t>
  </si>
  <si>
    <t>155</t>
  </si>
  <si>
    <t>28376105</t>
  </si>
  <si>
    <t>klín izolační z XPS spádový</t>
  </si>
  <si>
    <t>1253455246</t>
  </si>
  <si>
    <t>"střecha" (2,58+2,65*2)*0,35*(0,245+0,325)/2 *1,05</t>
  </si>
  <si>
    <t>156</t>
  </si>
  <si>
    <t>998713103</t>
  </si>
  <si>
    <t>Přesun hmot tonážní pro izolace tepelné v objektech v přes 12 do 24 m</t>
  </si>
  <si>
    <t>1030449583</t>
  </si>
  <si>
    <t>Přesun hmot pro izolace tepelné stanovený z hmotnosti přesunovaného materiálu vodorovná dopravní vzdálenost do 50 m v objektech výšky přes 12 m do 24 m</t>
  </si>
  <si>
    <t>https://podminky.urs.cz/item/CS_URS_2022_01/998713103</t>
  </si>
  <si>
    <t>762</t>
  </si>
  <si>
    <t>Konstrukce tesařské</t>
  </si>
  <si>
    <t>157</t>
  </si>
  <si>
    <t>762361313</t>
  </si>
  <si>
    <t>Konstrukční a vyrovnávací vrstva pod klempířské prvky (atiky) z desek dřevoštěpkových tl 25 mm</t>
  </si>
  <si>
    <t>1112099832</t>
  </si>
  <si>
    <t>Konstrukční vrstva pod klempířské prvky pro oplechování horních ploch zdí a nadezdívek (atik) z desek dřevoštěpkových šroubovaných do podkladu, tloušťky desky 25 mm</t>
  </si>
  <si>
    <t>https://podminky.urs.cz/item/CS_URS_2022_01/762361313</t>
  </si>
  <si>
    <t>"střecha" (2,58+2,65*2)*0,35</t>
  </si>
  <si>
    <t>158</t>
  </si>
  <si>
    <t>998762103</t>
  </si>
  <si>
    <t>Přesun hmot tonážní pro kce tesařské v objektech v přes 12 do 24 m</t>
  </si>
  <si>
    <t>-206158452</t>
  </si>
  <si>
    <t>Přesun hmot pro konstrukce tesařské stanovený z hmotnosti přesunovaného materiálu vodorovná dopravní vzdálenost do 50 m v objektech výšky přes 12 do 24 m</t>
  </si>
  <si>
    <t>https://podminky.urs.cz/item/CS_URS_2022_01/998762103</t>
  </si>
  <si>
    <t>764</t>
  </si>
  <si>
    <t>Konstrukce klempířské</t>
  </si>
  <si>
    <t>159</t>
  </si>
  <si>
    <t>764041323</t>
  </si>
  <si>
    <t>Dilatační připojovací lišta z TiZn lesklého plechu včetně tmelení rš 150 mm</t>
  </si>
  <si>
    <t>272507758</t>
  </si>
  <si>
    <t>Dilatační lišta z titanzinkového lesklého válcovaného plechu připojovací, včetně tmelení rš 150 mm</t>
  </si>
  <si>
    <t>https://podminky.urs.cz/item/CS_URS_2022_01/764041323</t>
  </si>
  <si>
    <t>"ozn.(08/K)" 3,00</t>
  </si>
  <si>
    <t>160</t>
  </si>
  <si>
    <t>764248311</t>
  </si>
  <si>
    <t>Oplechování římsy rovné mechanicky kotvené z TiZn lesklého plechu rš přes 670 mm</t>
  </si>
  <si>
    <t>626172558</t>
  </si>
  <si>
    <t>Oplechování říms a ozdobných prvků z titanzinkového lesklého válcovaného plechu rovných, bez rohů mechanicky kotvené přes rš 670 mm</t>
  </si>
  <si>
    <t>https://podminky.urs.cz/item/CS_URS_2022_01/764248311</t>
  </si>
  <si>
    <t>"ozn.(01/K)" 1,40*0,90</t>
  </si>
  <si>
    <t>"ozn.(02/K)" 0,40*0,90</t>
  </si>
  <si>
    <t>161</t>
  </si>
  <si>
    <t>764241366</t>
  </si>
  <si>
    <t>Oplechování úžlabí z TiZn lesklého plechu rš 500 mm</t>
  </si>
  <si>
    <t>-176615661</t>
  </si>
  <si>
    <t>Oplechování střešních prvků z titanzinkového lesklého válcovaného plechu úžlabí rš 500 mm</t>
  </si>
  <si>
    <t>https://podminky.urs.cz/item/CS_URS_2022_01/764241366</t>
  </si>
  <si>
    <t>"ozn.(10/K)" 3,00</t>
  </si>
  <si>
    <t>162</t>
  </si>
  <si>
    <t>764242304</t>
  </si>
  <si>
    <t>Oplechování štítu závětrnou lištou z TiZn lesklého plechu rš 330 mm</t>
  </si>
  <si>
    <t>-1737879482</t>
  </si>
  <si>
    <t>Oplechování střešních prvků z titanzinkového lesklého válcovaného plechu štítu závětrnou lištou rš 330 mm</t>
  </si>
  <si>
    <t>https://podminky.urs.cz/item/CS_URS_2022_01/764242304</t>
  </si>
  <si>
    <t>"ozn.(06/K)" 5,50</t>
  </si>
  <si>
    <t>163</t>
  </si>
  <si>
    <t>764242333</t>
  </si>
  <si>
    <t>Oplechování rovné okapové hrany z TiZn lesklého plechu rš 250 mm</t>
  </si>
  <si>
    <t>1109473074</t>
  </si>
  <si>
    <t>Oplechování střešních prvků z titanzinkového lesklého válcovaného plechu okapu okapovým plechem střechy rovné rš 250 mm</t>
  </si>
  <si>
    <t>https://podminky.urs.cz/item/CS_URS_2022_01/764242333</t>
  </si>
  <si>
    <t>"ozn.(05/K)" 3,00</t>
  </si>
  <si>
    <t>164</t>
  </si>
  <si>
    <t>764341304</t>
  </si>
  <si>
    <t>Lemování rovných zdí střech s krytinou prejzovou nebo vlnitou z TiZn lesklého plechu rš 330 mm</t>
  </si>
  <si>
    <t>-1740483667</t>
  </si>
  <si>
    <t>Lemování zdí z titanzinkového lesklého válcovaného plechu boční nebo horní rovných, střech s krytinou prejzovou nebo vlnitou rš 330 mm</t>
  </si>
  <si>
    <t>https://podminky.urs.cz/item/CS_URS_2022_01/764341304</t>
  </si>
  <si>
    <t>"ozn.(07/K)" 3,00</t>
  </si>
  <si>
    <t>"ozn.(11/K)" 0,50</t>
  </si>
  <si>
    <t>165</t>
  </si>
  <si>
    <t>764345405</t>
  </si>
  <si>
    <t>Lemování trub, konzol, držáků z TiZn předzvětralého plechu s krytinou prejzovou, vlnitou D přes 200 do 300 mm</t>
  </si>
  <si>
    <t>806236218</t>
  </si>
  <si>
    <t>Lemování trub, konzol, držáků a ostatních prvků z titanzinkového předzvětralého plechu střech s krytinou prejzovou nebo vlnitou, průměr přes 200 do 300 mm</t>
  </si>
  <si>
    <t>https://podminky.urs.cz/item/CS_URS_2022_01/764345405</t>
  </si>
  <si>
    <t>"ozn.(09/K)" 1</t>
  </si>
  <si>
    <t>166</t>
  </si>
  <si>
    <t>764541303</t>
  </si>
  <si>
    <t>Žlab podokapní půlkruhový z TiZn lesklého plechu rš 250 mm</t>
  </si>
  <si>
    <t>-472799469</t>
  </si>
  <si>
    <t>Žlab podokapní z titanzinkového lesklého válcovaného plechu včetně háků a čel půlkruhový rš 250 mm</t>
  </si>
  <si>
    <t>https://podminky.urs.cz/item/CS_URS_2022_01/764541303</t>
  </si>
  <si>
    <t>"ozn.(04/K)" 3,00</t>
  </si>
  <si>
    <t>167</t>
  </si>
  <si>
    <t>764548323</t>
  </si>
  <si>
    <t>Svody kruhové včetně objímek, kolen, odskoků z TiZn lesklého plechu průměru 100 mm</t>
  </si>
  <si>
    <t>256570241</t>
  </si>
  <si>
    <t>Svod z titanzinkového lesklého válcovaného plechu včetně objímek, kolen a odskoků kruhový, průměru 100 mm</t>
  </si>
  <si>
    <t>https://podminky.urs.cz/item/CS_URS_2022_01/764548323</t>
  </si>
  <si>
    <t>"ozn.(03/K)" 1,50</t>
  </si>
  <si>
    <t>168</t>
  </si>
  <si>
    <t>764548324</t>
  </si>
  <si>
    <t>Svody kruhové včetně objímek, kolen, odskoků z TiZn lesklého plechu průměru 120 mm</t>
  </si>
  <si>
    <t>994113756</t>
  </si>
  <si>
    <t>Svod z titanzinkového lesklého válcovaného plechu včetně objímek, kolen a odskoků kruhový, průměru 120 mm</t>
  </si>
  <si>
    <t>https://podminky.urs.cz/item/CS_URS_2022_01/764548324</t>
  </si>
  <si>
    <t>"náhrada stávajícího svodu-bude upřesněno při realizaci" 15,00</t>
  </si>
  <si>
    <t>169</t>
  </si>
  <si>
    <t>998764103</t>
  </si>
  <si>
    <t>Přesun hmot tonážní pro konstrukce klempířské v objektech v přes 12 do 24 m</t>
  </si>
  <si>
    <t>-2118388581</t>
  </si>
  <si>
    <t>Přesun hmot pro konstrukce klempířské stanovený z hmotnosti přesunovaného materiálu vodorovná dopravní vzdálenost do 50 m v objektech výšky přes 12 do 24 m</t>
  </si>
  <si>
    <t>https://podminky.urs.cz/item/CS_URS_2022_01/998764103</t>
  </si>
  <si>
    <t>771</t>
  </si>
  <si>
    <t>Podlahy z dlaždic</t>
  </si>
  <si>
    <t>170</t>
  </si>
  <si>
    <t>771574268</t>
  </si>
  <si>
    <t>Montáž podlah keramických pro mechanické zatížení protiskluzných lepených flexibilním lepidlem přes 35 do 45 ks/m2</t>
  </si>
  <si>
    <t>-688646434</t>
  </si>
  <si>
    <t>Montáž podlah z dlaždic keramických lepených flexibilním lepidlem maloformátových pro vysoké mechanické zatížení protiskluzných nebo reliéfních (bezbariérových) přes 35 do 45 ks/m2</t>
  </si>
  <si>
    <t>https://podminky.urs.cz/item/CS_URS_2022_01/771574268</t>
  </si>
  <si>
    <t>171</t>
  </si>
  <si>
    <t>771474113</t>
  </si>
  <si>
    <t>Montáž soklů z dlaždic keramických rovných flexibilní lepidlo v přes 90 do 120 mm</t>
  </si>
  <si>
    <t>-278048135</t>
  </si>
  <si>
    <t>Montáž soklů z dlaždic keramických lepených flexibilním lepidlem rovných, výšky přes 90 do 120 mm</t>
  </si>
  <si>
    <t>https://podminky.urs.cz/item/CS_URS_2022_01/771474113</t>
  </si>
  <si>
    <t>172</t>
  </si>
  <si>
    <t>597614449</t>
  </si>
  <si>
    <t xml:space="preserve">dlažba keramická vnitřní tl.9mm - součinitel smykového tření min. 0,6 </t>
  </si>
  <si>
    <t>1480081350</t>
  </si>
  <si>
    <t>(6,15+7,00*0,10)*1,10</t>
  </si>
  <si>
    <t>173</t>
  </si>
  <si>
    <t>771121011</t>
  </si>
  <si>
    <t>Nátěr penetrační na podlahu</t>
  </si>
  <si>
    <t>1480237313</t>
  </si>
  <si>
    <t>Příprava podkladu před provedením dlažby nátěr penetrační na podlahu</t>
  </si>
  <si>
    <t>https://podminky.urs.cz/item/CS_URS_2022_01/771121011</t>
  </si>
  <si>
    <t>6,15+7,00*0,10</t>
  </si>
  <si>
    <t>174</t>
  </si>
  <si>
    <t>771591115</t>
  </si>
  <si>
    <t>Podlahy spárování silikonem</t>
  </si>
  <si>
    <t>1513473707</t>
  </si>
  <si>
    <t>Podlahy - dokončovací práce spárování silikonem</t>
  </si>
  <si>
    <t>https://podminky.urs.cz/item/CS_URS_2022_01/771591115</t>
  </si>
  <si>
    <t>175</t>
  </si>
  <si>
    <t>771161011.1</t>
  </si>
  <si>
    <t>Montáž profilu dilatační spáry bez izolace v rovině dlažby</t>
  </si>
  <si>
    <t>580402649</t>
  </si>
  <si>
    <t>Příprava podkladu před provedením dlažby montáž profilu dilatační spáry v rovině dlažby</t>
  </si>
  <si>
    <t>https://podminky.urs.cz/item/CS_URS_2022_01/771161011.1</t>
  </si>
  <si>
    <t>dle Výpisu výrobků PSV</t>
  </si>
  <si>
    <t>"ozn.02" 1,38*1</t>
  </si>
  <si>
    <t>"ozn.03" 1,40*3</t>
  </si>
  <si>
    <t>176</t>
  </si>
  <si>
    <t>590541741</t>
  </si>
  <si>
    <t>dilatační přechodová hliníková lišta pro dilataci podlahy, povrch totožný s barevným odstínem keramické dlažby</t>
  </si>
  <si>
    <t>-1016278271</t>
  </si>
  <si>
    <t>5,58*1,10</t>
  </si>
  <si>
    <t>177</t>
  </si>
  <si>
    <t>998771103</t>
  </si>
  <si>
    <t>Přesun hmot tonážní pro podlahy z dlaždic v objektech v přes 12 do 24 m</t>
  </si>
  <si>
    <t>-782330100</t>
  </si>
  <si>
    <t>Přesun hmot pro podlahy z dlaždic stanovený z hmotnosti přesunovaného materiálu vodorovná dopravní vzdálenost do 50 m v objektech výšky přes 12 do 24 m</t>
  </si>
  <si>
    <t>https://podminky.urs.cz/item/CS_URS_2022_01/998771103</t>
  </si>
  <si>
    <t>783</t>
  </si>
  <si>
    <t>Dokončovací práce - nátěry</t>
  </si>
  <si>
    <t>178</t>
  </si>
  <si>
    <t>783813131</t>
  </si>
  <si>
    <t>Penetrační syntetický nátěr hladkých, tenkovrstvých zrnitých a štukových omítek</t>
  </si>
  <si>
    <t>-533503140</t>
  </si>
  <si>
    <t>Penetrační nátěr omítek hladkých omítek hladkých, zrnitých tenkovrstvých nebo štukových stupně členitosti 1 a 2 syntetický</t>
  </si>
  <si>
    <t>https://podminky.urs.cz/item/CS_URS_2022_01/783813131</t>
  </si>
  <si>
    <t>179</t>
  </si>
  <si>
    <t>783817421</t>
  </si>
  <si>
    <t>Krycí dvojnásobný syntetický nátěr hladkých, zrnitých tenkovrstvých nebo štukových omítek</t>
  </si>
  <si>
    <t>334661209</t>
  </si>
  <si>
    <t>Krycí (ochranný ) nátěr omítek dvojnásobný hladkých omítek hladkých, zrnitých tenkovrstvých nebo štukových stupně členitosti 1 a 2 syntetický</t>
  </si>
  <si>
    <t>https://podminky.urs.cz/item/CS_URS_2022_01/783817421</t>
  </si>
  <si>
    <t>180</t>
  </si>
  <si>
    <t>783933161</t>
  </si>
  <si>
    <t>Penetrační epoxidový nátěr pórovitých betonových podlah</t>
  </si>
  <si>
    <t>-370152856</t>
  </si>
  <si>
    <t>Penetrační nátěr betonových podlah pórovitých ( např. z cihelné dlažby, betonu apod.) epoxidový</t>
  </si>
  <si>
    <t>https://podminky.urs.cz/item/CS_URS_2022_01/783933161</t>
  </si>
  <si>
    <t>181</t>
  </si>
  <si>
    <t>783937163</t>
  </si>
  <si>
    <t>Krycí dvojnásobný epoxidový rozpouštědlový nátěr betonové podlahy</t>
  </si>
  <si>
    <t>-1723841785</t>
  </si>
  <si>
    <t>Krycí (uzavírací) nátěr betonových podlah dvojnásobný epoxidový rozpouštědlový</t>
  </si>
  <si>
    <t>https://podminky.urs.cz/item/CS_URS_2022_01/783937163</t>
  </si>
  <si>
    <t>784</t>
  </si>
  <si>
    <t>Malby</t>
  </si>
  <si>
    <t>182</t>
  </si>
  <si>
    <t>784181101</t>
  </si>
  <si>
    <t>Základní akrylátová jednonásobná bezbarvá penetrace podkladu v místnostech v do 3,80 m</t>
  </si>
  <si>
    <t>-326286951</t>
  </si>
  <si>
    <t>Penetrace podkladu jednonásobná základní akrylátová bezbarvá v místnostech výšky do 3,80 m</t>
  </si>
  <si>
    <t>https://podminky.urs.cz/item/CS_URS_2022_01/784181101</t>
  </si>
  <si>
    <t xml:space="preserve">  stropy</t>
  </si>
  <si>
    <t xml:space="preserve"> ostění</t>
  </si>
  <si>
    <t>(1,40*2,30)*4   "stěny s dveřmi</t>
  </si>
  <si>
    <t>183</t>
  </si>
  <si>
    <t>784211111</t>
  </si>
  <si>
    <t>Dvojnásobné bílé malby ze směsí za mokra velmi dobře oděruvzdorných v místnostech v do 3,80 m</t>
  </si>
  <si>
    <t>1550205868</t>
  </si>
  <si>
    <t>Malby z malířských směsí oděruvzdorných za mokra dvojnásobné, bílé za mokra oděruvzdorné velmi dobře v místnostech výšky do 3,80 m</t>
  </si>
  <si>
    <t>https://podminky.urs.cz/item/CS_URS_2022_01/784211111</t>
  </si>
  <si>
    <t>790</t>
  </si>
  <si>
    <t>Demontáže PSV</t>
  </si>
  <si>
    <t>184</t>
  </si>
  <si>
    <t>764004801</t>
  </si>
  <si>
    <t>Demontáž podokapního žlabu do suti</t>
  </si>
  <si>
    <t>169748460</t>
  </si>
  <si>
    <t>Demontáž klempířských konstrukcí žlabu podokapního do suti</t>
  </si>
  <si>
    <t>https://podminky.urs.cz/item/CS_URS_2022_01/764004801</t>
  </si>
  <si>
    <t>185</t>
  </si>
  <si>
    <t>764002811</t>
  </si>
  <si>
    <t>Demontáž okapového plechu do suti v krytině povlakové</t>
  </si>
  <si>
    <t>1407533938</t>
  </si>
  <si>
    <t>Demontáž klempířských konstrukcí okapového plechu do suti, v krytině povlakové</t>
  </si>
  <si>
    <t>https://podminky.urs.cz/item/CS_URS_2022_01/764002811</t>
  </si>
  <si>
    <t>186</t>
  </si>
  <si>
    <t>764004861</t>
  </si>
  <si>
    <t>Demontáž svodu do suti</t>
  </si>
  <si>
    <t>-951148289</t>
  </si>
  <si>
    <t>Demontáž klempířských konstrukcí svodu do suti</t>
  </si>
  <si>
    <t>https://podminky.urs.cz/item/CS_URS_2022_01/764004861</t>
  </si>
  <si>
    <t>187</t>
  </si>
  <si>
    <t>764002851</t>
  </si>
  <si>
    <t>Demontáž oplechování parapetů do suti</t>
  </si>
  <si>
    <t>-1555361413</t>
  </si>
  <si>
    <t>Demontáž klempířských konstrukcí oplechování parapetů do suti</t>
  </si>
  <si>
    <t>https://podminky.urs.cz/item/CS_URS_2022_01/764002851</t>
  </si>
  <si>
    <t>1,07*4</t>
  </si>
  <si>
    <t>188</t>
  </si>
  <si>
    <t>764001821</t>
  </si>
  <si>
    <t>Demontáž krytiny ze svitků nebo tabulí do suti</t>
  </si>
  <si>
    <t>429561442</t>
  </si>
  <si>
    <t>Demontáž klempířských konstrukcí krytiny ze svitků nebo tabulí do suti</t>
  </si>
  <si>
    <t>https://podminky.urs.cz/item/CS_URS_2022_01/764001821</t>
  </si>
  <si>
    <t>"osvětlovací šachta" 7,00*0,90</t>
  </si>
  <si>
    <t>189</t>
  </si>
  <si>
    <t>765111805</t>
  </si>
  <si>
    <t>Demontáž krytiny keramické drážkové sklonu do 30° se zvětralou maltou do suti</t>
  </si>
  <si>
    <t>73746707</t>
  </si>
  <si>
    <t>Demontáž krytiny keramické drážkové, sklonu do 30° se zvětralou maltou do suti</t>
  </si>
  <si>
    <t>https://podminky.urs.cz/item/CS_URS_2022_01/765111805</t>
  </si>
  <si>
    <t>190</t>
  </si>
  <si>
    <t>771571810</t>
  </si>
  <si>
    <t>Demontáž podlah z dlaždic keramických kladených do malty</t>
  </si>
  <si>
    <t>-738187008</t>
  </si>
  <si>
    <t>https://podminky.urs.cz/item/CS_URS_2022_01/771571810</t>
  </si>
  <si>
    <t>191</t>
  </si>
  <si>
    <t>968082015</t>
  </si>
  <si>
    <t>Vybourání plastových rámů oken včetně křídel plochy do 1 m2</t>
  </si>
  <si>
    <t>-1241193276</t>
  </si>
  <si>
    <t>Vybourání plastových rámů oken s křídly, dveřních zárubní, vrat rámu oken s křídly, plochy do 1 m2</t>
  </si>
  <si>
    <t>https://podminky.urs.cz/item/CS_URS_2022_01/968082015</t>
  </si>
  <si>
    <t>1,02*0,65</t>
  </si>
  <si>
    <t>192</t>
  </si>
  <si>
    <t>968082016</t>
  </si>
  <si>
    <t>Vybourání plastových rámů oken včetně křídel plochy přes 1 do 2 m2</t>
  </si>
  <si>
    <t>1190002169</t>
  </si>
  <si>
    <t>Vybourání plastových rámů oken s křídly, dveřních zárubní, vrat rámu oken s křídly, plochy přes 1 do 2 m2</t>
  </si>
  <si>
    <t>https://podminky.urs.cz/item/CS_URS_2022_01/968082016</t>
  </si>
  <si>
    <t>1,02*1,76*3</t>
  </si>
  <si>
    <t>193</t>
  </si>
  <si>
    <t>766441821</t>
  </si>
  <si>
    <t>Demontáž parapetních desek dřevěných nebo plastových šířky do 300 mm délky do 2000 mm</t>
  </si>
  <si>
    <t>1945984944</t>
  </si>
  <si>
    <t>Demontáž parapetních desek dřevěných nebo plastových šířky do 300 mm, délky přes 1000 do 2000 mm</t>
  </si>
  <si>
    <t>https://podminky.urs.cz/item/CS_URS_2022_01/766441821</t>
  </si>
  <si>
    <t>7V</t>
  </si>
  <si>
    <t>Výtahy</t>
  </si>
  <si>
    <t>194</t>
  </si>
  <si>
    <t>7V-01</t>
  </si>
  <si>
    <t>Osobní výtah s nosností 630 kg, počet osob 8, upravený pro osoby se sníženou schopností pohybu a orientace, bez samostatné strojovny, lanový, průchozí, vnitřní dveře požární (dle PBŘ)</t>
  </si>
  <si>
    <t>875216493</t>
  </si>
  <si>
    <t>Nosnost / počet osob: 630kg / 8</t>
  </si>
  <si>
    <t>Počet stanic/nástupišť:  5/4+1</t>
  </si>
  <si>
    <t>Rozměry šachty (š / h): 1680mm x 1930mm - čistý vnitřní rozměr</t>
  </si>
  <si>
    <t>Prohlubeň: 3380mm / 1100mm</t>
  </si>
  <si>
    <t>Rozměry kabiny (š x hl x v): 1100 mm x 1400 mmx 2100 mm</t>
  </si>
  <si>
    <t>V ceně jsou zahrnuty tyto položky:</t>
  </si>
  <si>
    <t>- zpracování technické dokumentace výtahu</t>
  </si>
  <si>
    <t>- výroba výtahu a dodávku na staveniště</t>
  </si>
  <si>
    <t>- montáž výtahu</t>
  </si>
  <si>
    <t>- odzkoušení a předání výtahu objednateli včetně všech dokumentů, zkoušek a revizí</t>
  </si>
  <si>
    <t>- obousměrné dorozumívací zařízení.</t>
  </si>
  <si>
    <t>02 - Elektroinstalace</t>
  </si>
  <si>
    <t>Soupis:</t>
  </si>
  <si>
    <t>02.1 - Elektroinstalace NN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</si>
  <si>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</si>
  <si>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</si>
  <si>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</si>
  <si>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</si>
  <si>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>741</t>
  </si>
  <si>
    <t>Elektroinstalace - silnoproud</t>
  </si>
  <si>
    <t>043002000</t>
  </si>
  <si>
    <t>Zkoušební provoz a ostatní měření</t>
  </si>
  <si>
    <t>hod</t>
  </si>
  <si>
    <t>1024</t>
  </si>
  <si>
    <t>-2105549417</t>
  </si>
  <si>
    <t>045002000</t>
  </si>
  <si>
    <t>Kompletační a koordinační činnost</t>
  </si>
  <si>
    <t>-1694083386</t>
  </si>
  <si>
    <t>065002000</t>
  </si>
  <si>
    <t>Mimostaveništní doprava materiálů</t>
  </si>
  <si>
    <t>1149159702</t>
  </si>
  <si>
    <t>090001000</t>
  </si>
  <si>
    <t>Ostatní náklady</t>
  </si>
  <si>
    <t>1138540542</t>
  </si>
  <si>
    <t>210280002.1</t>
  </si>
  <si>
    <t>Zkoušky a prohlídky elektrických rozvodů a zařízení celková prohlídka, zkoušení, měření a vyhotovení revizní zprávy pro objem montážních prací přes 100 do 500 tisíc Kč</t>
  </si>
  <si>
    <t>-1539895527</t>
  </si>
  <si>
    <t>741110511</t>
  </si>
  <si>
    <t>Montáž lišt a kanálků elektroinstalačních se spojkami, ohyby a rohy a s nasunutím do krabic vkládacích s víčkem, šířky do 60 mm</t>
  </si>
  <si>
    <t>-1171865124</t>
  </si>
  <si>
    <t>https://podminky.urs.cz/item/CS_URS_2022_01/741110511</t>
  </si>
  <si>
    <t>34571008</t>
  </si>
  <si>
    <t>lišta elektroinstalační hranatá PVC 40x40mm</t>
  </si>
  <si>
    <t>902449832</t>
  </si>
  <si>
    <t>20*1,05 "Přepočtené koeficientem množství</t>
  </si>
  <si>
    <t>741120301</t>
  </si>
  <si>
    <t>Montáž vodič Cu izolovaný plný a laněný s PVC pláštěm žíla 0,55-16 mm2 pevně (např. CY, CHAH-V)</t>
  </si>
  <si>
    <t>-18808932</t>
  </si>
  <si>
    <t>Montáž vodičů izolovaných měděných bez ukončení uložených pevně plných a laněných s PVC pláštěm, bezhalogenových, ohniodolných (např. CY, CHAH-V) průřezu žíly 0,55 až 16 mm2</t>
  </si>
  <si>
    <t>https://podminky.urs.cz/item/CS_URS_2022_01/741120301</t>
  </si>
  <si>
    <t>34141028</t>
  </si>
  <si>
    <t>vodič propojovací flexibilní jádro Cu lanované izolace PVC 450/750V (H07V-K) 1x10mm2</t>
  </si>
  <si>
    <t>-956300456</t>
  </si>
  <si>
    <t>741130021</t>
  </si>
  <si>
    <t>Ukončení vodič izolovaný do 2,5 mm2 na svorkovnici</t>
  </si>
  <si>
    <t>-39264819</t>
  </si>
  <si>
    <t>Ukončení vodičů izolovaných s označením a zapojením na svorkovnici s otevřením a uzavřením krytu, průřezu žíly do 2,5 mm2</t>
  </si>
  <si>
    <t>https://podminky.urs.cz/item/CS_URS_2022_01/741130021</t>
  </si>
  <si>
    <t>741410021</t>
  </si>
  <si>
    <t>Montáž uzemňovacího vedení s upevněním, propojením a připojením pomocí svorek v zemi s izolací spojů pásku průřezu do 120 mm2 v městské zástavbě</t>
  </si>
  <si>
    <t>617888580</t>
  </si>
  <si>
    <t>35442062</t>
  </si>
  <si>
    <t>pás zemnící 30x4mm FeZn</t>
  </si>
  <si>
    <t>kg</t>
  </si>
  <si>
    <t>977200306</t>
  </si>
  <si>
    <t>741410041</t>
  </si>
  <si>
    <t>Montáž uzemňovacího vedení s upevněním, propojením a připojením pomocí svorek v zemi s izolací spojů drátu nebo lana Ø do 10 mm v městské zástavbě</t>
  </si>
  <si>
    <t>-124107761</t>
  </si>
  <si>
    <t>35441073</t>
  </si>
  <si>
    <t>drát D 10mm FeZn</t>
  </si>
  <si>
    <t>-1046359286</t>
  </si>
  <si>
    <t>974041112</t>
  </si>
  <si>
    <t>Vysekání cementové nebo betonové zálivky mezi panely průřezu do 40x50 mm</t>
  </si>
  <si>
    <t>1819857369</t>
  </si>
  <si>
    <t>Vysekání cementové nebo betonové zálivky ze spár mezi panely průřezu spáry 40x50 mm</t>
  </si>
  <si>
    <t>https://podminky.urs.cz/item/CS_URS_2022_01/974041112</t>
  </si>
  <si>
    <t>742</t>
  </si>
  <si>
    <t>Elektroinstalace - slaboproud</t>
  </si>
  <si>
    <t>742121001</t>
  </si>
  <si>
    <t>Montáž kabelů sdělovacích pro vnitřní rozvody do 15 žil</t>
  </si>
  <si>
    <t>1916256570</t>
  </si>
  <si>
    <t>Montáž kabelů sdělovacích pro vnitřní rozvody počtu žil do 15</t>
  </si>
  <si>
    <t>https://podminky.urs.cz/item/CS_URS_2022_01/742121001</t>
  </si>
  <si>
    <t>8500046660</t>
  </si>
  <si>
    <t>Instalační kabel UTP Solarix CAT6 LSOH (305m/bal)</t>
  </si>
  <si>
    <t>-695384730</t>
  </si>
  <si>
    <t>Poznámka k položce:
Šířka pásma 250 MHz, třída reakce na oheň Dca s1 d2 a1, cena za bm, UTP – nestíněný, pro vnitřní rozvody, barva fialová – 4005, LSOH izolace, 305 m/balení. Zakoupené zboží v požadované délce nelze vrátit.</t>
  </si>
  <si>
    <t>Práce a dodávky M</t>
  </si>
  <si>
    <t>21-M</t>
  </si>
  <si>
    <t>Elektromontáže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</si>
  <si>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</si>
  <si>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</si>
  <si>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-762199177</t>
  </si>
  <si>
    <t>https://podminky.urs.cz/item/CS_URS_2022_01/210812011</t>
  </si>
  <si>
    <t>34111123</t>
  </si>
  <si>
    <t>kabel silový oheň retardující bezhalogenový bez funkční schopnosti při požáru třída reakce na oheň B2cas1d1a1 jádro Cu 0,6/1kV (1-CXKH-R B2) 3x1,5mm2</t>
  </si>
  <si>
    <t>-1110243761</t>
  </si>
  <si>
    <t>50*1,15 "Přepočtené koeficientem množství</t>
  </si>
  <si>
    <t>210812063</t>
  </si>
  <si>
    <t>Montáž izolovaných kabelů měděných do 1 kV bez ukončení plných nebo laněných kulatých (např. CYKY, CHKE-R) uložených volně nebo v liště počtu a průřezu žil 5x4 až 6 mm2</t>
  </si>
  <si>
    <t>1636981992</t>
  </si>
  <si>
    <t>https://podminky.urs.cz/item/CS_URS_2022_01/210812063</t>
  </si>
  <si>
    <t>34111166</t>
  </si>
  <si>
    <t>kabel silový oheň retardující bezhalogenový bez funkční schopnosti při požáru třída reakce na oheň B2cas1d1a1 jádro Cu 0,6/1kV (1-CXKH-R B2) 5x6mm2</t>
  </si>
  <si>
    <t>794772075</t>
  </si>
  <si>
    <t>30*1,15 "Přepočtené koeficientem množství</t>
  </si>
  <si>
    <t>02.2 - Rozvaděč R-výtah</t>
  </si>
  <si>
    <t>741136321</t>
  </si>
  <si>
    <t>Napojení souboru žil průřez žíly do 16 mm2</t>
  </si>
  <si>
    <t>1128547938</t>
  </si>
  <si>
    <t>Napojení souboru žil do skříně průřezu jedné žíly do 16 mm2</t>
  </si>
  <si>
    <t>https://podminky.urs.cz/item/CS_URS_2022_01/741136321</t>
  </si>
  <si>
    <t>1000156833</t>
  </si>
  <si>
    <t>Hřebenová přípojnice 3P, 16mm2/12mod. k propojení 4</t>
  </si>
  <si>
    <t>-561944559</t>
  </si>
  <si>
    <t>741210001</t>
  </si>
  <si>
    <t>Montáž rozvodnice oceloplechová nebo plastová běžná do 20 kg</t>
  </si>
  <si>
    <t>-1964176393</t>
  </si>
  <si>
    <t>Montáž rozvodnic oceloplechových nebo plastových bez zapojení vodičů běžných, hmotnosti do 20 kg</t>
  </si>
  <si>
    <t>https://podminky.urs.cz/item/CS_URS_2022_01/741210001</t>
  </si>
  <si>
    <t>1000117400</t>
  </si>
  <si>
    <t xml:space="preserve">Rozvaděč nástěnný, IP44, tř. ochr.II, 12 mod., </t>
  </si>
  <si>
    <t>456189232</t>
  </si>
  <si>
    <t>741320105</t>
  </si>
  <si>
    <t>Montáž jističů jednopólových nn do 25 A ve skříni se zapojením vodičů</t>
  </si>
  <si>
    <t>-1494139266</t>
  </si>
  <si>
    <t>Montáž jističů se zapojením vodičů jednopólových nn do 25 A ve skříni</t>
  </si>
  <si>
    <t>https://podminky.urs.cz/item/CS_URS_2022_01/741320105</t>
  </si>
  <si>
    <t>1183652</t>
  </si>
  <si>
    <t>jistič 1pólový-charakteristika B 10A, zkratový proud 10kA</t>
  </si>
  <si>
    <t>361071310</t>
  </si>
  <si>
    <t>741320165</t>
  </si>
  <si>
    <t>Montáž jističů třípólových nn do 25 A ve skříni se zapojením vodičů</t>
  </si>
  <si>
    <t>1274620370</t>
  </si>
  <si>
    <t>Montáž jističů se zapojením vodičů třípólových nn do 25 A ve skříni</t>
  </si>
  <si>
    <t>https://podminky.urs.cz/item/CS_URS_2022_01/741320165</t>
  </si>
  <si>
    <t>1183596</t>
  </si>
  <si>
    <t>jistič 3pólový-charakteristika C 16A, zkratový proud 10kA</t>
  </si>
  <si>
    <t>-1217727366</t>
  </si>
  <si>
    <t>741320201</t>
  </si>
  <si>
    <t>Montáž jistič deionový vestavný do 100 A se zapojením vodičů</t>
  </si>
  <si>
    <t>-2058920124</t>
  </si>
  <si>
    <t>Montáž jističů se zapojením vodičů čtyřpólových nn deionových vestavných do 100 A</t>
  </si>
  <si>
    <t>https://podminky.urs.cz/item/CS_URS_2022_01/741320201</t>
  </si>
  <si>
    <t>1249839</t>
  </si>
  <si>
    <t>Hlavní vypínač 3pólový 32A</t>
  </si>
  <si>
    <t>370183214</t>
  </si>
  <si>
    <t>R000000001</t>
  </si>
  <si>
    <t>Podružný materiál</t>
  </si>
  <si>
    <t>1359511717</t>
  </si>
  <si>
    <t>R0000002</t>
  </si>
  <si>
    <t>Revize rozvaděče</t>
  </si>
  <si>
    <t>-252964390</t>
  </si>
  <si>
    <t>03 - Zpevněné plochy</t>
  </si>
  <si>
    <t xml:space="preserve">    5 - Komunikace pozemní</t>
  </si>
  <si>
    <t xml:space="preserve">    8 - Trubní vedení</t>
  </si>
  <si>
    <t>Komunikace pozemní</t>
  </si>
  <si>
    <t>181152302</t>
  </si>
  <si>
    <t>Úprava pláně pro silnice a dálnice v zářezech se zhutněním</t>
  </si>
  <si>
    <t>-1405181899</t>
  </si>
  <si>
    <t>Úprava pláně na stavbách silnic a dálnic strojně v zářezech mimo skalních se zhutněním</t>
  </si>
  <si>
    <t>https://podminky.urs.cz/item/CS_URS_2022_01/181152302</t>
  </si>
  <si>
    <t>"asfaltová plocha" 4,40</t>
  </si>
  <si>
    <t>564871011</t>
  </si>
  <si>
    <t>Podklad ze štěrkodrtě ŠD plochy do 100 m2 tl 250 mm</t>
  </si>
  <si>
    <t>1512249406</t>
  </si>
  <si>
    <t>Podklad ze štěrkodrti ŠD s rozprostřením a zhutněním plochy jednotlivě do 100 m2, po zhutnění tl. 250 mm</t>
  </si>
  <si>
    <t>https://podminky.urs.cz/item/CS_URS_2022_01/564871011</t>
  </si>
  <si>
    <t>564952113</t>
  </si>
  <si>
    <t>Podklad z mechanicky zpevněného kameniva MZK tl 170 mm</t>
  </si>
  <si>
    <t>202083038</t>
  </si>
  <si>
    <t>Podklad z mechanicky zpevněného kameniva MZK (minerální beton) s rozprostřením a s hutněním, po zhutnění tl. 170 mm</t>
  </si>
  <si>
    <t>https://podminky.urs.cz/item/CS_URS_2022_01/564952113</t>
  </si>
  <si>
    <t>565135111</t>
  </si>
  <si>
    <t>Asfaltový beton vrstva podkladní ACP 16 (obalované kamenivo OKS) tl 50 mm š do 3 m</t>
  </si>
  <si>
    <t>-1997277347</t>
  </si>
  <si>
    <t>Asfaltový beton vrstva podkladní ACP 16 (obalované kamenivo střednězrnné - OKS) s rozprostřením a zhutněním v pruhu šířky přes 1,5 do 3 m, po zhutnění tl. 50 mm</t>
  </si>
  <si>
    <t>https://podminky.urs.cz/item/CS_URS_2022_01/565135111</t>
  </si>
  <si>
    <t>577155112</t>
  </si>
  <si>
    <t>Asfaltový beton vrstva ložní ACL 16 (ABH) tl 60 mm š do 3 m z nemodifikovaného asfaltu</t>
  </si>
  <si>
    <t>-887133697</t>
  </si>
  <si>
    <t>Asfaltový beton vrstva ložní ACL 16 (ABH) s rozprostřením a zhutněním z nemodifikovaného asfaltu v pruhu šířky do 3 m, po zhutnění tl. 60 mm</t>
  </si>
  <si>
    <t>https://podminky.urs.cz/item/CS_URS_2022_01/577155112</t>
  </si>
  <si>
    <t>577134111</t>
  </si>
  <si>
    <t>Asfaltový beton vrstva obrusná ACO 11 (ABS) tř. I tl 40 mm š do 3 m z nemodifikovaného asfaltu</t>
  </si>
  <si>
    <t>1603315811</t>
  </si>
  <si>
    <t>Asfaltový beton vrstva obrusná ACO 11 (ABS) s rozprostřením a se zhutněním z nemodifikovaného asfaltu v pruhu šířky do 3 m tř. I, po zhutnění tl. 40 mm</t>
  </si>
  <si>
    <t>https://podminky.urs.cz/item/CS_URS_2022_01/577134111</t>
  </si>
  <si>
    <t>-1871311402</t>
  </si>
  <si>
    <t>"chodník" 26,00</t>
  </si>
  <si>
    <t>564831011</t>
  </si>
  <si>
    <t>Podklad ze štěrkodrtě ŠD plochy do 100 m2 tl 100 mm</t>
  </si>
  <si>
    <t>621443935</t>
  </si>
  <si>
    <t>Podklad ze štěrkodrti ŠD s rozprostřením a zhutněním plochy jednotlivě do 100 m2, po zhutnění tl. 100 mm</t>
  </si>
  <si>
    <t>https://podminky.urs.cz/item/CS_URS_2022_01/564831011</t>
  </si>
  <si>
    <t>564752111</t>
  </si>
  <si>
    <t>Podklad z vibrovaného štěrku VŠ tl 150 mm</t>
  </si>
  <si>
    <t>-650962330</t>
  </si>
  <si>
    <t>Podklad nebo kryt z vibrovaného štěrku VŠ s rozprostřením, vlhčením a zhutněním, po zhutnění tl. 150 mm</t>
  </si>
  <si>
    <t>https://podminky.urs.cz/item/CS_URS_2022_01/564752111</t>
  </si>
  <si>
    <t>596212210</t>
  </si>
  <si>
    <t>Kladení zámkové dlažby pozemních komunikací ručně tl 80 mm skupiny A pl do 50 m2</t>
  </si>
  <si>
    <t>1028487292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</si>
  <si>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</si>
  <si>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https://podminky.urs.cz/item/CS_URS_2022_01/596212210</t>
  </si>
  <si>
    <t>596211120</t>
  </si>
  <si>
    <t>Kladení zámkové dlažby komunikací pro pěší ručně tl 60 mm skupiny B pl do 50 m2</t>
  </si>
  <si>
    <t>-2088280774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</si>
  <si>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do 50 m2</t>
  </si>
  <si>
    <t>https://podminky.urs.cz/item/CS_URS_2022_01/596211120</t>
  </si>
  <si>
    <t>592450151</t>
  </si>
  <si>
    <t>dlažba zámková tl.60mm přírodní</t>
  </si>
  <si>
    <t>1970009108</t>
  </si>
  <si>
    <t>23,00*1,03</t>
  </si>
  <si>
    <t>592452221</t>
  </si>
  <si>
    <t>dlažba zámková pro nevidomé tl.60mm barevná</t>
  </si>
  <si>
    <t>-940019248</t>
  </si>
  <si>
    <t>3,00*1,03</t>
  </si>
  <si>
    <t>916131213</t>
  </si>
  <si>
    <t>Osazení silničního obrubníku betonového stojatého s boční opěrou do lože z betonu prostého</t>
  </si>
  <si>
    <t>-2027995838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</si>
  <si>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</si>
  <si>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</si>
  <si>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59217034</t>
  </si>
  <si>
    <t>obrubník betonový silniční 1000x150x300mm</t>
  </si>
  <si>
    <t>-842343834</t>
  </si>
  <si>
    <t>14,5*1,02 'Přepočtené koeficientem množství</t>
  </si>
  <si>
    <t>916331112</t>
  </si>
  <si>
    <t>Osazení zahradního obrubníku betonového do lože z betonu s boční opěrou</t>
  </si>
  <si>
    <t>-191877515</t>
  </si>
  <si>
    <t>Osazení zahradního obrubníku betonového s ložem tl. od 50 do 100 mm z betonu prostého tř. C 12/15 s boční opěrou z betonu prostého tř. C 12/15</t>
  </si>
  <si>
    <t>https://podminky.urs.cz/item/CS_URS_2022_01/916331112</t>
  </si>
  <si>
    <t>59217001</t>
  </si>
  <si>
    <t>obrubník betonový zahradní 1000x50x250mm</t>
  </si>
  <si>
    <t>1715562731</t>
  </si>
  <si>
    <t>Trubní vedení</t>
  </si>
  <si>
    <t>871315211</t>
  </si>
  <si>
    <t>Kanalizační potrubí z tvrdého PVC jednovrstvé tuhost třídy SN4 DN 160</t>
  </si>
  <si>
    <t>-1640692583</t>
  </si>
  <si>
    <t>Kanalizační potrubí z tvrdého PVC v otevřeném výkopu ve sklonu do 20 %, hladkého plnostěnného jednovrstvého, tuhost třídy SN 4 DN 160</t>
  </si>
  <si>
    <t>https://podminky.urs.cz/item/CS_URS_2022_01/871315211</t>
  </si>
  <si>
    <t>"napojení dešťové vpusti" 1,20</t>
  </si>
  <si>
    <t>895941111</t>
  </si>
  <si>
    <t xml:space="preserve">Zřízení vpusti kanalizační uliční z betonových dílců </t>
  </si>
  <si>
    <t>1500999645</t>
  </si>
  <si>
    <t>592216451</t>
  </si>
  <si>
    <t>děšťová vpusť - dodávka vč.mříže</t>
  </si>
  <si>
    <t>373733668</t>
  </si>
  <si>
    <t>87-01</t>
  </si>
  <si>
    <t>Napojení potrubí plastového DN150 do stávající šachty, vč.prostupu a vodotěsného napojení (dodávka+montáž)</t>
  </si>
  <si>
    <t>-1275726830</t>
  </si>
  <si>
    <t>966006132</t>
  </si>
  <si>
    <t>Odstranění značek dopravních nebo orientačních se sloupky s betonovými patkami</t>
  </si>
  <si>
    <t>483017281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</si>
  <si>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</si>
  <si>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https://podminky.urs.cz/item/CS_URS_2022_01/966006132</t>
  </si>
  <si>
    <t>914511111</t>
  </si>
  <si>
    <t>Montáž sloupku dopravních značek délky do 3,5 m s betonovým základem</t>
  </si>
  <si>
    <t>2069093297</t>
  </si>
  <si>
    <t>Montáž sloupku dopravních značek délky do 3,5 m do betonového základu</t>
  </si>
  <si>
    <t>https://podminky.urs.cz/item/CS_URS_2022_01/914511111</t>
  </si>
  <si>
    <t>"použity původní" 1</t>
  </si>
  <si>
    <t>389381001</t>
  </si>
  <si>
    <t>Dobetonování prefabrikovaných konstrukcí</t>
  </si>
  <si>
    <t>-403341280</t>
  </si>
  <si>
    <t>https://podminky.urs.cz/item/CS_URS_2022_01/389381001</t>
  </si>
  <si>
    <t>"stávající žlab+poklop" (1,70)*0,20</t>
  </si>
  <si>
    <t>95-01</t>
  </si>
  <si>
    <t>Zpětná montáž vybouraného poklopu, vč.nového rámu z ocel.úhelníků (dodávka+montáž)</t>
  </si>
  <si>
    <t>764829677</t>
  </si>
  <si>
    <t>95-02</t>
  </si>
  <si>
    <t>Zpětná montáž zakrytí žlabu roštem 120/30cm, vč.nového rámu z ocel.úhelníků dl.2,80m (dodávka+montáž)</t>
  </si>
  <si>
    <t>323873450</t>
  </si>
  <si>
    <t>113107342</t>
  </si>
  <si>
    <t>Odstranění podkladu živičného tl přes 50 do 100 mm strojně pl do 50 m2</t>
  </si>
  <si>
    <t>-134865975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</si>
  <si>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</si>
  <si>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https://podminky.urs.cz/item/CS_URS_2022_01/113107342</t>
  </si>
  <si>
    <t>113107325</t>
  </si>
  <si>
    <t>Odstranění podkladu z kameniva drceného tl přes 400 do 500 mm strojně pl do 50 m2</t>
  </si>
  <si>
    <t>1958143391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</si>
  <si>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</si>
  <si>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https://podminky.urs.cz/item/CS_URS_2022_01/113107325</t>
  </si>
  <si>
    <t>113107323</t>
  </si>
  <si>
    <t>Odstranění podkladu z kameniva drceného tl přes 200 do 300 mm strojně pl do 50 m2</t>
  </si>
  <si>
    <t>254709726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</si>
  <si>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</si>
  <si>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https://podminky.urs.cz/item/CS_URS_2022_01/113107323</t>
  </si>
  <si>
    <t>113201112</t>
  </si>
  <si>
    <t>Vytrhání obrub silničních ležatých</t>
  </si>
  <si>
    <t>269745016</t>
  </si>
  <si>
    <t>Vytrhání obrub s vybouráním lože, s přemístěním hmot na skládku na vzdálenost do 3 m nebo s naložením na dopravní prostředek silničních ležatých</t>
  </si>
  <si>
    <t>https://podminky.urs.cz/item/CS_URS_2022_01/113201112</t>
  </si>
  <si>
    <t>919735112</t>
  </si>
  <si>
    <t>Řezání stávajícího živičného krytu hl přes 50 do 100 mm</t>
  </si>
  <si>
    <t>-845926775</t>
  </si>
  <si>
    <t>Řezání stávajícího živičného krytu nebo podkladu hloubky přes 50 do 100 mm</t>
  </si>
  <si>
    <t>https://podminky.urs.cz/item/CS_URS_2022_01/919735112</t>
  </si>
  <si>
    <t>965042231</t>
  </si>
  <si>
    <t>Bourání podkladů pod dlažby nebo mazanin betonových nebo z litého asfaltu tl přes 100 mm pl do 4 m2</t>
  </si>
  <si>
    <t>Bourání mazanin betonových nebo z litého asfaltu tl. přes 100 mm, plochy do 4 m2</t>
  </si>
  <si>
    <t>https://podminky.urs.cz/item/CS_URS_2022_01/965042231</t>
  </si>
  <si>
    <t>899102211</t>
  </si>
  <si>
    <t>Demontáž poklopů litinových nebo ocelových včetně rámů hmotnosti přes 50 do 100 kg</t>
  </si>
  <si>
    <t>1930273143</t>
  </si>
  <si>
    <t>Demontáž poklopů litinových a ocelových včetně rámů, hmotnosti jednotlivě přes 50 do 100 Kg</t>
  </si>
  <si>
    <t>https://podminky.urs.cz/item/CS_URS_2022_01/899102211</t>
  </si>
  <si>
    <t>"stávající poklop" 1</t>
  </si>
  <si>
    <t>976084111</t>
  </si>
  <si>
    <t>Vybourání ochranných úhelníků s vysekáním kotev</t>
  </si>
  <si>
    <t>580076903</t>
  </si>
  <si>
    <t>Vybourání drobných zámečnických a jiných konstrukcí ochranných úhelníků ze zdiva s vysekáním kotev</t>
  </si>
  <si>
    <t>https://podminky.urs.cz/item/CS_URS_2022_01/976084111</t>
  </si>
  <si>
    <t>"stávající žlab" 1,20*2+0,40</t>
  </si>
  <si>
    <t>739874948</t>
  </si>
  <si>
    <t>431612736</t>
  </si>
  <si>
    <t>29,086*11 'Přepočtené koeficientem množství</t>
  </si>
  <si>
    <t>997221873.1</t>
  </si>
  <si>
    <t>889756570</t>
  </si>
  <si>
    <t>6,75+11,44</t>
  </si>
  <si>
    <t>997221861.1</t>
  </si>
  <si>
    <t>Poplatek za uložení stavebního odpadu na recyklační skládce (skládkovné) z prostého betonu pod kódem 17 01 01</t>
  </si>
  <si>
    <t>1650713006</t>
  </si>
  <si>
    <t>Poplatek za uložení stavebního odpadu na recyklační skládce (skládkovné) z prostého betonu zatříděného do Katalogu odpadů pod kódem 17 01 01</t>
  </si>
  <si>
    <t>2,32+0,748</t>
  </si>
  <si>
    <t>997221875.1</t>
  </si>
  <si>
    <t>Poplatek za uložení stavebního odpadu na recyklační skládce (skládkovné) asfaltového bez obsahu dehtu zatříděného do Katalogu odpadů pod kódem 17 03 02</t>
  </si>
  <si>
    <t>-523057389</t>
  </si>
  <si>
    <t>998223011</t>
  </si>
  <si>
    <t>Přesun hmot pro pozemní komunikace s krytem dlážděným</t>
  </si>
  <si>
    <t>-664051656</t>
  </si>
  <si>
    <t>Přesun hmot pro pozemní komunikace s krytem dlážděným dopravní vzdálenost do 200 m jakékoliv délky objektu</t>
  </si>
  <si>
    <t>https://podminky.urs.cz/item/CS_URS_2022_01/998223011</t>
  </si>
  <si>
    <t>VON - Vedlejší a ostatní náklady</t>
  </si>
  <si>
    <t>VRN - Vedlejší rozpočtové náklady</t>
  </si>
  <si>
    <t>VRN</t>
  </si>
  <si>
    <t>Vedlejší rozpočtové náklady</t>
  </si>
  <si>
    <t>100004</t>
  </si>
  <si>
    <t>Zařízení staveniště</t>
  </si>
  <si>
    <t>Kč</t>
  </si>
  <si>
    <t>1914898736</t>
  </si>
  <si>
    <t>100010</t>
  </si>
  <si>
    <t>Provozní vlivy</t>
  </si>
  <si>
    <t>-1074977167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</si>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</sst>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213711" TargetMode="External" /><Relationship Id="rId2" Type="http://schemas.openxmlformats.org/officeDocument/2006/relationships/hyperlink" Target="https://podminky.urs.cz/item/CS_URS_2022_01/131313711" TargetMode="External" /><Relationship Id="rId3" Type="http://schemas.openxmlformats.org/officeDocument/2006/relationships/hyperlink" Target="https://podminky.urs.cz/item/CS_URS_2022_01/132211401" TargetMode="External" /><Relationship Id="rId4" Type="http://schemas.openxmlformats.org/officeDocument/2006/relationships/hyperlink" Target="https://podminky.urs.cz/item/CS_URS_2022_01/132311401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2751119" TargetMode="External" /><Relationship Id="rId7" Type="http://schemas.openxmlformats.org/officeDocument/2006/relationships/hyperlink" Target="https://podminky.urs.cz/item/CS_URS_2022_01/162751137" TargetMode="External" /><Relationship Id="rId8" Type="http://schemas.openxmlformats.org/officeDocument/2006/relationships/hyperlink" Target="https://podminky.urs.cz/item/CS_URS_2022_01/162751139" TargetMode="External" /><Relationship Id="rId9" Type="http://schemas.openxmlformats.org/officeDocument/2006/relationships/hyperlink" Target="https://podminky.urs.cz/item/CS_URS_2022_01/171201231" TargetMode="External" /><Relationship Id="rId10" Type="http://schemas.openxmlformats.org/officeDocument/2006/relationships/hyperlink" Target="https://podminky.urs.cz/item/CS_URS_2022_01/174151101" TargetMode="External" /><Relationship Id="rId11" Type="http://schemas.openxmlformats.org/officeDocument/2006/relationships/hyperlink" Target="https://podminky.urs.cz/item/CS_URS_2022_01/273321511" TargetMode="External" /><Relationship Id="rId12" Type="http://schemas.openxmlformats.org/officeDocument/2006/relationships/hyperlink" Target="https://podminky.urs.cz/item/CS_URS_2022_01/279311116" TargetMode="External" /><Relationship Id="rId13" Type="http://schemas.openxmlformats.org/officeDocument/2006/relationships/hyperlink" Target="https://podminky.urs.cz/item/CS_URS_2022_01/273351121" TargetMode="External" /><Relationship Id="rId14" Type="http://schemas.openxmlformats.org/officeDocument/2006/relationships/hyperlink" Target="https://podminky.urs.cz/item/CS_URS_2022_01/273351122" TargetMode="External" /><Relationship Id="rId15" Type="http://schemas.openxmlformats.org/officeDocument/2006/relationships/hyperlink" Target="https://podminky.urs.cz/item/CS_URS_2022_01/213311141" TargetMode="External" /><Relationship Id="rId16" Type="http://schemas.openxmlformats.org/officeDocument/2006/relationships/hyperlink" Target="https://podminky.urs.cz/item/CS_URS_2022_01/311234261" TargetMode="External" /><Relationship Id="rId17" Type="http://schemas.openxmlformats.org/officeDocument/2006/relationships/hyperlink" Target="https://podminky.urs.cz/item/CS_URS_2022_01/317168053" TargetMode="External" /><Relationship Id="rId18" Type="http://schemas.openxmlformats.org/officeDocument/2006/relationships/hyperlink" Target="https://podminky.urs.cz/item/CS_URS_2022_01/317168054" TargetMode="External" /><Relationship Id="rId19" Type="http://schemas.openxmlformats.org/officeDocument/2006/relationships/hyperlink" Target="https://podminky.urs.cz/item/CS_URS_2022_01/317998112" TargetMode="External" /><Relationship Id="rId20" Type="http://schemas.openxmlformats.org/officeDocument/2006/relationships/hyperlink" Target="https://podminky.urs.cz/item/CS_URS_2022_01/317234410" TargetMode="External" /><Relationship Id="rId21" Type="http://schemas.openxmlformats.org/officeDocument/2006/relationships/hyperlink" Target="https://podminky.urs.cz/item/CS_URS_2022_01/310238211" TargetMode="External" /><Relationship Id="rId22" Type="http://schemas.openxmlformats.org/officeDocument/2006/relationships/hyperlink" Target="https://podminky.urs.cz/item/CS_URS_2022_01/317941121" TargetMode="External" /><Relationship Id="rId23" Type="http://schemas.openxmlformats.org/officeDocument/2006/relationships/hyperlink" Target="https://podminky.urs.cz/item/CS_URS_2022_01/413232211" TargetMode="External" /><Relationship Id="rId24" Type="http://schemas.openxmlformats.org/officeDocument/2006/relationships/hyperlink" Target="https://podminky.urs.cz/item/CS_URS_2022_01/311321411" TargetMode="External" /><Relationship Id="rId25" Type="http://schemas.openxmlformats.org/officeDocument/2006/relationships/hyperlink" Target="https://podminky.urs.cz/item/CS_URS_2022_01/311351121" TargetMode="External" /><Relationship Id="rId26" Type="http://schemas.openxmlformats.org/officeDocument/2006/relationships/hyperlink" Target="https://podminky.urs.cz/item/CS_URS_2022_01/311351122" TargetMode="External" /><Relationship Id="rId27" Type="http://schemas.openxmlformats.org/officeDocument/2006/relationships/hyperlink" Target="https://podminky.urs.cz/item/CS_URS_2022_01/311361821" TargetMode="External" /><Relationship Id="rId28" Type="http://schemas.openxmlformats.org/officeDocument/2006/relationships/hyperlink" Target="https://podminky.urs.cz/item/CS_URS_2022_01/411321414" TargetMode="External" /><Relationship Id="rId29" Type="http://schemas.openxmlformats.org/officeDocument/2006/relationships/hyperlink" Target="https://podminky.urs.cz/item/CS_URS_2022_01/411351011" TargetMode="External" /><Relationship Id="rId30" Type="http://schemas.openxmlformats.org/officeDocument/2006/relationships/hyperlink" Target="https://podminky.urs.cz/item/CS_URS_2022_01/411351012" TargetMode="External" /><Relationship Id="rId31" Type="http://schemas.openxmlformats.org/officeDocument/2006/relationships/hyperlink" Target="https://podminky.urs.cz/item/CS_URS_2022_01/411361821" TargetMode="External" /><Relationship Id="rId32" Type="http://schemas.openxmlformats.org/officeDocument/2006/relationships/hyperlink" Target="https://podminky.urs.cz/item/CS_URS_2022_01/417321515" TargetMode="External" /><Relationship Id="rId33" Type="http://schemas.openxmlformats.org/officeDocument/2006/relationships/hyperlink" Target="https://podminky.urs.cz/item/CS_URS_2022_01/417351115" TargetMode="External" /><Relationship Id="rId34" Type="http://schemas.openxmlformats.org/officeDocument/2006/relationships/hyperlink" Target="https://podminky.urs.cz/item/CS_URS_2022_01/417351116" TargetMode="External" /><Relationship Id="rId35" Type="http://schemas.openxmlformats.org/officeDocument/2006/relationships/hyperlink" Target="https://podminky.urs.cz/item/CS_URS_2022_01/317351105" TargetMode="External" /><Relationship Id="rId36" Type="http://schemas.openxmlformats.org/officeDocument/2006/relationships/hyperlink" Target="https://podminky.urs.cz/item/CS_URS_2022_01/317351106" TargetMode="External" /><Relationship Id="rId37" Type="http://schemas.openxmlformats.org/officeDocument/2006/relationships/hyperlink" Target="https://podminky.urs.cz/item/CS_URS_2022_01/611311141" TargetMode="External" /><Relationship Id="rId38" Type="http://schemas.openxmlformats.org/officeDocument/2006/relationships/hyperlink" Target="https://podminky.urs.cz/item/CS_URS_2022_01/611131121" TargetMode="External" /><Relationship Id="rId39" Type="http://schemas.openxmlformats.org/officeDocument/2006/relationships/hyperlink" Target="https://podminky.urs.cz/item/CS_URS_2022_01/612315302" TargetMode="External" /><Relationship Id="rId40" Type="http://schemas.openxmlformats.org/officeDocument/2006/relationships/hyperlink" Target="https://podminky.urs.cz/item/CS_URS_2022_01/612131102" TargetMode="External" /><Relationship Id="rId41" Type="http://schemas.openxmlformats.org/officeDocument/2006/relationships/hyperlink" Target="https://podminky.urs.cz/item/CS_URS_2022_01/617311141" TargetMode="External" /><Relationship Id="rId42" Type="http://schemas.openxmlformats.org/officeDocument/2006/relationships/hyperlink" Target="https://podminky.urs.cz/item/CS_URS_2022_01/617131102" TargetMode="External" /><Relationship Id="rId43" Type="http://schemas.openxmlformats.org/officeDocument/2006/relationships/hyperlink" Target="https://podminky.urs.cz/item/CS_URS_2022_01/612315202" TargetMode="External" /><Relationship Id="rId44" Type="http://schemas.openxmlformats.org/officeDocument/2006/relationships/hyperlink" Target="https://podminky.urs.cz/item/CS_URS_2022_01/622211011" TargetMode="External" /><Relationship Id="rId45" Type="http://schemas.openxmlformats.org/officeDocument/2006/relationships/hyperlink" Target="https://podminky.urs.cz/item/CS_URS_2022_01/622135011" TargetMode="External" /><Relationship Id="rId46" Type="http://schemas.openxmlformats.org/officeDocument/2006/relationships/hyperlink" Target="https://podminky.urs.cz/item/CS_URS_2022_01/622211021" TargetMode="External" /><Relationship Id="rId47" Type="http://schemas.openxmlformats.org/officeDocument/2006/relationships/hyperlink" Target="https://podminky.urs.cz/item/CS_URS_2022_01/622211021" TargetMode="External" /><Relationship Id="rId48" Type="http://schemas.openxmlformats.org/officeDocument/2006/relationships/hyperlink" Target="https://podminky.urs.cz/item/CS_URS_2022_01/622211021" TargetMode="External" /><Relationship Id="rId49" Type="http://schemas.openxmlformats.org/officeDocument/2006/relationships/hyperlink" Target="https://podminky.urs.cz/item/CS_URS_2022_01/622211021" TargetMode="External" /><Relationship Id="rId50" Type="http://schemas.openxmlformats.org/officeDocument/2006/relationships/hyperlink" Target="https://podminky.urs.cz/item/CS_URS_2022_01/612232053" TargetMode="External" /><Relationship Id="rId51" Type="http://schemas.openxmlformats.org/officeDocument/2006/relationships/hyperlink" Target="https://podminky.urs.cz/item/CS_URS_2022_01/622252002" TargetMode="External" /><Relationship Id="rId52" Type="http://schemas.openxmlformats.org/officeDocument/2006/relationships/hyperlink" Target="https://podminky.urs.cz/item/CS_URS_2022_01/622143004" TargetMode="External" /><Relationship Id="rId53" Type="http://schemas.openxmlformats.org/officeDocument/2006/relationships/hyperlink" Target="https://podminky.urs.cz/item/CS_URS_2022_01/622531012" TargetMode="External" /><Relationship Id="rId54" Type="http://schemas.openxmlformats.org/officeDocument/2006/relationships/hyperlink" Target="https://podminky.urs.cz/item/CS_URS_2022_01/622131121" TargetMode="External" /><Relationship Id="rId55" Type="http://schemas.openxmlformats.org/officeDocument/2006/relationships/hyperlink" Target="https://podminky.urs.cz/item/CS_URS_2022_01/622511112" TargetMode="External" /><Relationship Id="rId56" Type="http://schemas.openxmlformats.org/officeDocument/2006/relationships/hyperlink" Target="https://podminky.urs.cz/item/CS_URS_2022_01/622151021" TargetMode="External" /><Relationship Id="rId57" Type="http://schemas.openxmlformats.org/officeDocument/2006/relationships/hyperlink" Target="https://podminky.urs.cz/item/CS_URS_2022_01/631311123" TargetMode="External" /><Relationship Id="rId58" Type="http://schemas.openxmlformats.org/officeDocument/2006/relationships/hyperlink" Target="https://podminky.urs.cz/item/CS_URS_2022_01/631319012" TargetMode="External" /><Relationship Id="rId59" Type="http://schemas.openxmlformats.org/officeDocument/2006/relationships/hyperlink" Target="https://podminky.urs.cz/item/CS_URS_2022_01/631351101" TargetMode="External" /><Relationship Id="rId60" Type="http://schemas.openxmlformats.org/officeDocument/2006/relationships/hyperlink" Target="https://podminky.urs.cz/item/CS_URS_2022_01/631351102" TargetMode="External" /><Relationship Id="rId61" Type="http://schemas.openxmlformats.org/officeDocument/2006/relationships/hyperlink" Target="https://podminky.urs.cz/item/CS_URS_2022_01/632451426" TargetMode="External" /><Relationship Id="rId62" Type="http://schemas.openxmlformats.org/officeDocument/2006/relationships/hyperlink" Target="https://podminky.urs.cz/item/CS_URS_2022_01/632451491" TargetMode="External" /><Relationship Id="rId63" Type="http://schemas.openxmlformats.org/officeDocument/2006/relationships/hyperlink" Target="https://podminky.urs.cz/item/CS_URS_2022_01/632451446" TargetMode="External" /><Relationship Id="rId64" Type="http://schemas.openxmlformats.org/officeDocument/2006/relationships/hyperlink" Target="https://podminky.urs.cz/item/CS_URS_2022_01/632481213" TargetMode="External" /><Relationship Id="rId65" Type="http://schemas.openxmlformats.org/officeDocument/2006/relationships/hyperlink" Target="https://podminky.urs.cz/item/CS_URS_2022_01/941111112" TargetMode="External" /><Relationship Id="rId66" Type="http://schemas.openxmlformats.org/officeDocument/2006/relationships/hyperlink" Target="https://podminky.urs.cz/item/CS_URS_2022_01/941111212" TargetMode="External" /><Relationship Id="rId67" Type="http://schemas.openxmlformats.org/officeDocument/2006/relationships/hyperlink" Target="https://podminky.urs.cz/item/CS_URS_2022_01/941111812" TargetMode="External" /><Relationship Id="rId68" Type="http://schemas.openxmlformats.org/officeDocument/2006/relationships/hyperlink" Target="https://podminky.urs.cz/item/CS_URS_2022_01/944511111" TargetMode="External" /><Relationship Id="rId69" Type="http://schemas.openxmlformats.org/officeDocument/2006/relationships/hyperlink" Target="https://podminky.urs.cz/item/CS_URS_2022_01/944511211" TargetMode="External" /><Relationship Id="rId70" Type="http://schemas.openxmlformats.org/officeDocument/2006/relationships/hyperlink" Target="https://podminky.urs.cz/item/CS_URS_2022_01/944511811" TargetMode="External" /><Relationship Id="rId71" Type="http://schemas.openxmlformats.org/officeDocument/2006/relationships/hyperlink" Target="https://podminky.urs.cz/item/CS_URS_2022_01/943121111" TargetMode="External" /><Relationship Id="rId72" Type="http://schemas.openxmlformats.org/officeDocument/2006/relationships/hyperlink" Target="https://podminky.urs.cz/item/CS_URS_2022_01/943121211" TargetMode="External" /><Relationship Id="rId73" Type="http://schemas.openxmlformats.org/officeDocument/2006/relationships/hyperlink" Target="https://podminky.urs.cz/item/CS_URS_2022_01/943121811" TargetMode="External" /><Relationship Id="rId74" Type="http://schemas.openxmlformats.org/officeDocument/2006/relationships/hyperlink" Target="https://podminky.urs.cz/item/CS_URS_2022_01/949211131" TargetMode="External" /><Relationship Id="rId75" Type="http://schemas.openxmlformats.org/officeDocument/2006/relationships/hyperlink" Target="https://podminky.urs.cz/item/CS_URS_2022_01/949211231" TargetMode="External" /><Relationship Id="rId76" Type="http://schemas.openxmlformats.org/officeDocument/2006/relationships/hyperlink" Target="https://podminky.urs.cz/item/CS_URS_2022_01/949211831" TargetMode="External" /><Relationship Id="rId77" Type="http://schemas.openxmlformats.org/officeDocument/2006/relationships/hyperlink" Target="https://podminky.urs.cz/item/CS_URS_2022_01/949101111" TargetMode="External" /><Relationship Id="rId78" Type="http://schemas.openxmlformats.org/officeDocument/2006/relationships/hyperlink" Target="https://podminky.urs.cz/item/CS_URS_2022_01/952901111" TargetMode="External" /><Relationship Id="rId79" Type="http://schemas.openxmlformats.org/officeDocument/2006/relationships/hyperlink" Target="https://podminky.urs.cz/item/CS_URS_2022_01/965042131" TargetMode="External" /><Relationship Id="rId80" Type="http://schemas.openxmlformats.org/officeDocument/2006/relationships/hyperlink" Target="https://podminky.urs.cz/item/CS_URS_2022_01/961055111" TargetMode="External" /><Relationship Id="rId81" Type="http://schemas.openxmlformats.org/officeDocument/2006/relationships/hyperlink" Target="https://podminky.urs.cz/item/CS_URS_2022_01/962052211" TargetMode="External" /><Relationship Id="rId82" Type="http://schemas.openxmlformats.org/officeDocument/2006/relationships/hyperlink" Target="https://podminky.urs.cz/item/CS_URS_2022_01/966031313" TargetMode="External" /><Relationship Id="rId83" Type="http://schemas.openxmlformats.org/officeDocument/2006/relationships/hyperlink" Target="https://podminky.urs.cz/item/CS_URS_2022_01/966080105" TargetMode="External" /><Relationship Id="rId84" Type="http://schemas.openxmlformats.org/officeDocument/2006/relationships/hyperlink" Target="https://podminky.urs.cz/item/CS_URS_2022_01/971033651" TargetMode="External" /><Relationship Id="rId85" Type="http://schemas.openxmlformats.org/officeDocument/2006/relationships/hyperlink" Target="https://podminky.urs.cz/item/CS_URS_2022_01/971033381" TargetMode="External" /><Relationship Id="rId86" Type="http://schemas.openxmlformats.org/officeDocument/2006/relationships/hyperlink" Target="https://podminky.urs.cz/item/CS_URS_2022_01/967031132" TargetMode="External" /><Relationship Id="rId87" Type="http://schemas.openxmlformats.org/officeDocument/2006/relationships/hyperlink" Target="https://podminky.urs.cz/item/CS_URS_2022_01/973031326" TargetMode="External" /><Relationship Id="rId88" Type="http://schemas.openxmlformats.org/officeDocument/2006/relationships/hyperlink" Target="https://podminky.urs.cz/item/CS_URS_2022_01/978013161" TargetMode="External" /><Relationship Id="rId89" Type="http://schemas.openxmlformats.org/officeDocument/2006/relationships/hyperlink" Target="https://podminky.urs.cz/item/CS_URS_2022_01/975011331" TargetMode="External" /><Relationship Id="rId90" Type="http://schemas.openxmlformats.org/officeDocument/2006/relationships/hyperlink" Target="https://podminky.urs.cz/item/CS_URS_2022_01/997013154" TargetMode="External" /><Relationship Id="rId91" Type="http://schemas.openxmlformats.org/officeDocument/2006/relationships/hyperlink" Target="https://podminky.urs.cz/item/CS_URS_2022_01/997013511" TargetMode="External" /><Relationship Id="rId92" Type="http://schemas.openxmlformats.org/officeDocument/2006/relationships/hyperlink" Target="https://podminky.urs.cz/item/CS_URS_2022_01/997013509" TargetMode="External" /><Relationship Id="rId93" Type="http://schemas.openxmlformats.org/officeDocument/2006/relationships/hyperlink" Target="https://podminky.urs.cz/item/CS_URS_2022_01/998017003" TargetMode="External" /><Relationship Id="rId94" Type="http://schemas.openxmlformats.org/officeDocument/2006/relationships/hyperlink" Target="https://podminky.urs.cz/item/CS_URS_2022_01/711111001" TargetMode="External" /><Relationship Id="rId95" Type="http://schemas.openxmlformats.org/officeDocument/2006/relationships/hyperlink" Target="https://podminky.urs.cz/item/CS_URS_2022_01/711112001" TargetMode="External" /><Relationship Id="rId96" Type="http://schemas.openxmlformats.org/officeDocument/2006/relationships/hyperlink" Target="https://podminky.urs.cz/item/CS_URS_2022_01/711141559" TargetMode="External" /><Relationship Id="rId97" Type="http://schemas.openxmlformats.org/officeDocument/2006/relationships/hyperlink" Target="https://podminky.urs.cz/item/CS_URS_2022_01/711142559" TargetMode="External" /><Relationship Id="rId98" Type="http://schemas.openxmlformats.org/officeDocument/2006/relationships/hyperlink" Target="https://podminky.urs.cz/item/CS_URS_2022_01/711161215" TargetMode="External" /><Relationship Id="rId99" Type="http://schemas.openxmlformats.org/officeDocument/2006/relationships/hyperlink" Target="https://podminky.urs.cz/item/CS_URS_2022_01/711491171" TargetMode="External" /><Relationship Id="rId100" Type="http://schemas.openxmlformats.org/officeDocument/2006/relationships/hyperlink" Target="https://podminky.urs.cz/item/CS_URS_2022_01/998711103" TargetMode="External" /><Relationship Id="rId101" Type="http://schemas.openxmlformats.org/officeDocument/2006/relationships/hyperlink" Target="https://podminky.urs.cz/item/CS_URS_2022_01/712391171" TargetMode="External" /><Relationship Id="rId102" Type="http://schemas.openxmlformats.org/officeDocument/2006/relationships/hyperlink" Target="https://podminky.urs.cz/item/CS_URS_2022_01/712311101" TargetMode="External" /><Relationship Id="rId103" Type="http://schemas.openxmlformats.org/officeDocument/2006/relationships/hyperlink" Target="https://podminky.urs.cz/item/CS_URS_2022_01/712341559" TargetMode="External" /><Relationship Id="rId104" Type="http://schemas.openxmlformats.org/officeDocument/2006/relationships/hyperlink" Target="https://podminky.urs.cz/item/CS_URS_2022_01/998712103" TargetMode="External" /><Relationship Id="rId105" Type="http://schemas.openxmlformats.org/officeDocument/2006/relationships/hyperlink" Target="https://podminky.urs.cz/item/CS_URS_2022_01/713121111" TargetMode="External" /><Relationship Id="rId106" Type="http://schemas.openxmlformats.org/officeDocument/2006/relationships/hyperlink" Target="https://podminky.urs.cz/item/CS_URS_2022_01/713121111" TargetMode="External" /><Relationship Id="rId107" Type="http://schemas.openxmlformats.org/officeDocument/2006/relationships/hyperlink" Target="https://podminky.urs.cz/item/CS_URS_2022_01/713121211" TargetMode="External" /><Relationship Id="rId108" Type="http://schemas.openxmlformats.org/officeDocument/2006/relationships/hyperlink" Target="https://podminky.urs.cz/item/CS_URS_2022_01/713131121" TargetMode="External" /><Relationship Id="rId109" Type="http://schemas.openxmlformats.org/officeDocument/2006/relationships/hyperlink" Target="https://podminky.urs.cz/item/CS_URS_2022_01/713131121" TargetMode="External" /><Relationship Id="rId110" Type="http://schemas.openxmlformats.org/officeDocument/2006/relationships/hyperlink" Target="https://podminky.urs.cz/item/CS_URS_2022_01/713141111" TargetMode="External" /><Relationship Id="rId111" Type="http://schemas.openxmlformats.org/officeDocument/2006/relationships/hyperlink" Target="https://podminky.urs.cz/item/CS_URS_2022_01/713141111" TargetMode="External" /><Relationship Id="rId112" Type="http://schemas.openxmlformats.org/officeDocument/2006/relationships/hyperlink" Target="https://podminky.urs.cz/item/CS_URS_2022_01/713141111" TargetMode="External" /><Relationship Id="rId113" Type="http://schemas.openxmlformats.org/officeDocument/2006/relationships/hyperlink" Target="https://podminky.urs.cz/item/CS_URS_2022_01/998713103" TargetMode="External" /><Relationship Id="rId114" Type="http://schemas.openxmlformats.org/officeDocument/2006/relationships/hyperlink" Target="https://podminky.urs.cz/item/CS_URS_2022_01/762361313" TargetMode="External" /><Relationship Id="rId115" Type="http://schemas.openxmlformats.org/officeDocument/2006/relationships/hyperlink" Target="https://podminky.urs.cz/item/CS_URS_2022_01/998762103" TargetMode="External" /><Relationship Id="rId116" Type="http://schemas.openxmlformats.org/officeDocument/2006/relationships/hyperlink" Target="https://podminky.urs.cz/item/CS_URS_2022_01/764041323" TargetMode="External" /><Relationship Id="rId117" Type="http://schemas.openxmlformats.org/officeDocument/2006/relationships/hyperlink" Target="https://podminky.urs.cz/item/CS_URS_2022_01/764248311" TargetMode="External" /><Relationship Id="rId118" Type="http://schemas.openxmlformats.org/officeDocument/2006/relationships/hyperlink" Target="https://podminky.urs.cz/item/CS_URS_2022_01/764241366" TargetMode="External" /><Relationship Id="rId119" Type="http://schemas.openxmlformats.org/officeDocument/2006/relationships/hyperlink" Target="https://podminky.urs.cz/item/CS_URS_2022_01/764242304" TargetMode="External" /><Relationship Id="rId120" Type="http://schemas.openxmlformats.org/officeDocument/2006/relationships/hyperlink" Target="https://podminky.urs.cz/item/CS_URS_2022_01/764242333" TargetMode="External" /><Relationship Id="rId121" Type="http://schemas.openxmlformats.org/officeDocument/2006/relationships/hyperlink" Target="https://podminky.urs.cz/item/CS_URS_2022_01/764341304" TargetMode="External" /><Relationship Id="rId122" Type="http://schemas.openxmlformats.org/officeDocument/2006/relationships/hyperlink" Target="https://podminky.urs.cz/item/CS_URS_2022_01/764345405" TargetMode="External" /><Relationship Id="rId123" Type="http://schemas.openxmlformats.org/officeDocument/2006/relationships/hyperlink" Target="https://podminky.urs.cz/item/CS_URS_2022_01/764541303" TargetMode="External" /><Relationship Id="rId124" Type="http://schemas.openxmlformats.org/officeDocument/2006/relationships/hyperlink" Target="https://podminky.urs.cz/item/CS_URS_2022_01/764548323" TargetMode="External" /><Relationship Id="rId125" Type="http://schemas.openxmlformats.org/officeDocument/2006/relationships/hyperlink" Target="https://podminky.urs.cz/item/CS_URS_2022_01/764548324" TargetMode="External" /><Relationship Id="rId126" Type="http://schemas.openxmlformats.org/officeDocument/2006/relationships/hyperlink" Target="https://podminky.urs.cz/item/CS_URS_2022_01/998764103" TargetMode="External" /><Relationship Id="rId127" Type="http://schemas.openxmlformats.org/officeDocument/2006/relationships/hyperlink" Target="https://podminky.urs.cz/item/CS_URS_2022_01/771574268" TargetMode="External" /><Relationship Id="rId128" Type="http://schemas.openxmlformats.org/officeDocument/2006/relationships/hyperlink" Target="https://podminky.urs.cz/item/CS_URS_2022_01/771474113" TargetMode="External" /><Relationship Id="rId129" Type="http://schemas.openxmlformats.org/officeDocument/2006/relationships/hyperlink" Target="https://podminky.urs.cz/item/CS_URS_2022_01/771121011" TargetMode="External" /><Relationship Id="rId130" Type="http://schemas.openxmlformats.org/officeDocument/2006/relationships/hyperlink" Target="https://podminky.urs.cz/item/CS_URS_2022_01/771591115" TargetMode="External" /><Relationship Id="rId131" Type="http://schemas.openxmlformats.org/officeDocument/2006/relationships/hyperlink" Target="https://podminky.urs.cz/item/CS_URS_2022_01/771161011.1" TargetMode="External" /><Relationship Id="rId132" Type="http://schemas.openxmlformats.org/officeDocument/2006/relationships/hyperlink" Target="https://podminky.urs.cz/item/CS_URS_2022_01/998771103" TargetMode="External" /><Relationship Id="rId133" Type="http://schemas.openxmlformats.org/officeDocument/2006/relationships/hyperlink" Target="https://podminky.urs.cz/item/CS_URS_2022_01/783813131" TargetMode="External" /><Relationship Id="rId134" Type="http://schemas.openxmlformats.org/officeDocument/2006/relationships/hyperlink" Target="https://podminky.urs.cz/item/CS_URS_2022_01/783817421" TargetMode="External" /><Relationship Id="rId135" Type="http://schemas.openxmlformats.org/officeDocument/2006/relationships/hyperlink" Target="https://podminky.urs.cz/item/CS_URS_2022_01/783933161" TargetMode="External" /><Relationship Id="rId136" Type="http://schemas.openxmlformats.org/officeDocument/2006/relationships/hyperlink" Target="https://podminky.urs.cz/item/CS_URS_2022_01/783937163" TargetMode="External" /><Relationship Id="rId137" Type="http://schemas.openxmlformats.org/officeDocument/2006/relationships/hyperlink" Target="https://podminky.urs.cz/item/CS_URS_2022_01/784181101" TargetMode="External" /><Relationship Id="rId138" Type="http://schemas.openxmlformats.org/officeDocument/2006/relationships/hyperlink" Target="https://podminky.urs.cz/item/CS_URS_2022_01/784211111" TargetMode="External" /><Relationship Id="rId139" Type="http://schemas.openxmlformats.org/officeDocument/2006/relationships/hyperlink" Target="https://podminky.urs.cz/item/CS_URS_2022_01/764004801" TargetMode="External" /><Relationship Id="rId140" Type="http://schemas.openxmlformats.org/officeDocument/2006/relationships/hyperlink" Target="https://podminky.urs.cz/item/CS_URS_2022_01/764002811" TargetMode="External" /><Relationship Id="rId141" Type="http://schemas.openxmlformats.org/officeDocument/2006/relationships/hyperlink" Target="https://podminky.urs.cz/item/CS_URS_2022_01/764004861" TargetMode="External" /><Relationship Id="rId142" Type="http://schemas.openxmlformats.org/officeDocument/2006/relationships/hyperlink" Target="https://podminky.urs.cz/item/CS_URS_2022_01/764002851" TargetMode="External" /><Relationship Id="rId143" Type="http://schemas.openxmlformats.org/officeDocument/2006/relationships/hyperlink" Target="https://podminky.urs.cz/item/CS_URS_2022_01/764001821" TargetMode="External" /><Relationship Id="rId144" Type="http://schemas.openxmlformats.org/officeDocument/2006/relationships/hyperlink" Target="https://podminky.urs.cz/item/CS_URS_2022_01/765111805" TargetMode="External" /><Relationship Id="rId145" Type="http://schemas.openxmlformats.org/officeDocument/2006/relationships/hyperlink" Target="https://podminky.urs.cz/item/CS_URS_2022_01/771571810" TargetMode="External" /><Relationship Id="rId146" Type="http://schemas.openxmlformats.org/officeDocument/2006/relationships/hyperlink" Target="https://podminky.urs.cz/item/CS_URS_2022_01/968082015" TargetMode="External" /><Relationship Id="rId147" Type="http://schemas.openxmlformats.org/officeDocument/2006/relationships/hyperlink" Target="https://podminky.urs.cz/item/CS_URS_2022_01/968082016" TargetMode="External" /><Relationship Id="rId148" Type="http://schemas.openxmlformats.org/officeDocument/2006/relationships/hyperlink" Target="https://podminky.urs.cz/item/CS_URS_2022_01/766441821" TargetMode="External" /><Relationship Id="rId1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10511" TargetMode="External" /><Relationship Id="rId2" Type="http://schemas.openxmlformats.org/officeDocument/2006/relationships/hyperlink" Target="https://podminky.urs.cz/item/CS_URS_2022_01/741120301" TargetMode="External" /><Relationship Id="rId3" Type="http://schemas.openxmlformats.org/officeDocument/2006/relationships/hyperlink" Target="https://podminky.urs.cz/item/CS_URS_2022_01/741130021" TargetMode="External" /><Relationship Id="rId4" Type="http://schemas.openxmlformats.org/officeDocument/2006/relationships/hyperlink" Target="https://podminky.urs.cz/item/CS_URS_2022_01/974041112" TargetMode="External" /><Relationship Id="rId5" Type="http://schemas.openxmlformats.org/officeDocument/2006/relationships/hyperlink" Target="https://podminky.urs.cz/item/CS_URS_2022_01/742121001" TargetMode="External" /><Relationship Id="rId6" Type="http://schemas.openxmlformats.org/officeDocument/2006/relationships/hyperlink" Target="https://podminky.urs.cz/item/CS_URS_2022_01/210812011" TargetMode="External" /><Relationship Id="rId7" Type="http://schemas.openxmlformats.org/officeDocument/2006/relationships/hyperlink" Target="https://podminky.urs.cz/item/CS_URS_2022_01/210812063" TargetMode="External" /><Relationship Id="rId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36321" TargetMode="External" /><Relationship Id="rId2" Type="http://schemas.openxmlformats.org/officeDocument/2006/relationships/hyperlink" Target="https://podminky.urs.cz/item/CS_URS_2022_01/741210001" TargetMode="External" /><Relationship Id="rId3" Type="http://schemas.openxmlformats.org/officeDocument/2006/relationships/hyperlink" Target="https://podminky.urs.cz/item/CS_URS_2022_01/741320105" TargetMode="External" /><Relationship Id="rId4" Type="http://schemas.openxmlformats.org/officeDocument/2006/relationships/hyperlink" Target="https://podminky.urs.cz/item/CS_URS_2022_01/741320165" TargetMode="External" /><Relationship Id="rId5" Type="http://schemas.openxmlformats.org/officeDocument/2006/relationships/hyperlink" Target="https://podminky.urs.cz/item/CS_URS_2022_01/741320201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1152302" TargetMode="External" /><Relationship Id="rId2" Type="http://schemas.openxmlformats.org/officeDocument/2006/relationships/hyperlink" Target="https://podminky.urs.cz/item/CS_URS_2022_01/564871011" TargetMode="External" /><Relationship Id="rId3" Type="http://schemas.openxmlformats.org/officeDocument/2006/relationships/hyperlink" Target="https://podminky.urs.cz/item/CS_URS_2022_01/564952113" TargetMode="External" /><Relationship Id="rId4" Type="http://schemas.openxmlformats.org/officeDocument/2006/relationships/hyperlink" Target="https://podminky.urs.cz/item/CS_URS_2022_01/565135111" TargetMode="External" /><Relationship Id="rId5" Type="http://schemas.openxmlformats.org/officeDocument/2006/relationships/hyperlink" Target="https://podminky.urs.cz/item/CS_URS_2022_01/577155112" TargetMode="External" /><Relationship Id="rId6" Type="http://schemas.openxmlformats.org/officeDocument/2006/relationships/hyperlink" Target="https://podminky.urs.cz/item/CS_URS_2022_01/577134111" TargetMode="External" /><Relationship Id="rId7" Type="http://schemas.openxmlformats.org/officeDocument/2006/relationships/hyperlink" Target="https://podminky.urs.cz/item/CS_URS_2022_01/181152302" TargetMode="External" /><Relationship Id="rId8" Type="http://schemas.openxmlformats.org/officeDocument/2006/relationships/hyperlink" Target="https://podminky.urs.cz/item/CS_URS_2022_01/564831011" TargetMode="External" /><Relationship Id="rId9" Type="http://schemas.openxmlformats.org/officeDocument/2006/relationships/hyperlink" Target="https://podminky.urs.cz/item/CS_URS_2022_01/564752111" TargetMode="External" /><Relationship Id="rId10" Type="http://schemas.openxmlformats.org/officeDocument/2006/relationships/hyperlink" Target="https://podminky.urs.cz/item/CS_URS_2022_01/596212210" TargetMode="External" /><Relationship Id="rId11" Type="http://schemas.openxmlformats.org/officeDocument/2006/relationships/hyperlink" Target="https://podminky.urs.cz/item/CS_URS_2022_01/596211120" TargetMode="External" /><Relationship Id="rId12" Type="http://schemas.openxmlformats.org/officeDocument/2006/relationships/hyperlink" Target="https://podminky.urs.cz/item/CS_URS_2022_01/916131213" TargetMode="External" /><Relationship Id="rId13" Type="http://schemas.openxmlformats.org/officeDocument/2006/relationships/hyperlink" Target="https://podminky.urs.cz/item/CS_URS_2022_01/916331112" TargetMode="External" /><Relationship Id="rId14" Type="http://schemas.openxmlformats.org/officeDocument/2006/relationships/hyperlink" Target="https://podminky.urs.cz/item/CS_URS_2022_01/871315211" TargetMode="External" /><Relationship Id="rId15" Type="http://schemas.openxmlformats.org/officeDocument/2006/relationships/hyperlink" Target="https://podminky.urs.cz/item/CS_URS_2022_01/966006132" TargetMode="External" /><Relationship Id="rId16" Type="http://schemas.openxmlformats.org/officeDocument/2006/relationships/hyperlink" Target="https://podminky.urs.cz/item/CS_URS_2022_01/914511111" TargetMode="External" /><Relationship Id="rId17" Type="http://schemas.openxmlformats.org/officeDocument/2006/relationships/hyperlink" Target="https://podminky.urs.cz/item/CS_URS_2022_01/389381001" TargetMode="External" /><Relationship Id="rId18" Type="http://schemas.openxmlformats.org/officeDocument/2006/relationships/hyperlink" Target="https://podminky.urs.cz/item/CS_URS_2022_01/113107342" TargetMode="External" /><Relationship Id="rId19" Type="http://schemas.openxmlformats.org/officeDocument/2006/relationships/hyperlink" Target="https://podminky.urs.cz/item/CS_URS_2022_01/113107325" TargetMode="External" /><Relationship Id="rId20" Type="http://schemas.openxmlformats.org/officeDocument/2006/relationships/hyperlink" Target="https://podminky.urs.cz/item/CS_URS_2022_01/113107323" TargetMode="External" /><Relationship Id="rId21" Type="http://schemas.openxmlformats.org/officeDocument/2006/relationships/hyperlink" Target="https://podminky.urs.cz/item/CS_URS_2022_01/113201112" TargetMode="External" /><Relationship Id="rId22" Type="http://schemas.openxmlformats.org/officeDocument/2006/relationships/hyperlink" Target="https://podminky.urs.cz/item/CS_URS_2022_01/919735112" TargetMode="External" /><Relationship Id="rId23" Type="http://schemas.openxmlformats.org/officeDocument/2006/relationships/hyperlink" Target="https://podminky.urs.cz/item/CS_URS_2022_01/965042231" TargetMode="External" /><Relationship Id="rId24" Type="http://schemas.openxmlformats.org/officeDocument/2006/relationships/hyperlink" Target="https://podminky.urs.cz/item/CS_URS_2022_01/899102211" TargetMode="External" /><Relationship Id="rId25" Type="http://schemas.openxmlformats.org/officeDocument/2006/relationships/hyperlink" Target="https://podminky.urs.cz/item/CS_URS_2022_01/976084111" TargetMode="External" /><Relationship Id="rId26" Type="http://schemas.openxmlformats.org/officeDocument/2006/relationships/hyperlink" Target="https://podminky.urs.cz/item/CS_URS_2022_01/997013511" TargetMode="External" /><Relationship Id="rId27" Type="http://schemas.openxmlformats.org/officeDocument/2006/relationships/hyperlink" Target="https://podminky.urs.cz/item/CS_URS_2022_01/997013509" TargetMode="External" /><Relationship Id="rId28" Type="http://schemas.openxmlformats.org/officeDocument/2006/relationships/hyperlink" Target="https://podminky.urs.cz/item/CS_URS_2022_01/998223011" TargetMode="External" /><Relationship Id="rId2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>
      <selection activeCell="A23" sqref="A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61" t="s">
        <v>14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23"/>
      <c r="AQ5" s="23"/>
      <c r="AR5" s="21"/>
      <c r="BE5" s="35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3" t="s">
        <v>17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23"/>
      <c r="AQ6" s="23"/>
      <c r="AR6" s="21"/>
      <c r="BE6" s="35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5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5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59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59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5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59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59"/>
      <c r="BS13" s="18" t="s">
        <v>6</v>
      </c>
    </row>
    <row r="14" spans="2:71" ht="12.75">
      <c r="B14" s="22"/>
      <c r="C14" s="23"/>
      <c r="D14" s="23"/>
      <c r="E14" s="364" t="s">
        <v>30</v>
      </c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5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59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59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59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59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59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59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59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59"/>
    </row>
    <row r="23" spans="2:57" s="1" customFormat="1" ht="41.25" customHeight="1">
      <c r="B23" s="22"/>
      <c r="C23" s="23"/>
      <c r="D23" s="23"/>
      <c r="E23" s="366" t="s">
        <v>36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23"/>
      <c r="AP23" s="23"/>
      <c r="AQ23" s="23"/>
      <c r="AR23" s="21"/>
      <c r="BE23" s="35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5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59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7">
        <f>ROUND(AG54,2)</f>
        <v>0</v>
      </c>
      <c r="AL26" s="368"/>
      <c r="AM26" s="368"/>
      <c r="AN26" s="368"/>
      <c r="AO26" s="368"/>
      <c r="AP26" s="37"/>
      <c r="AQ26" s="37"/>
      <c r="AR26" s="40"/>
      <c r="BE26" s="35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5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9" t="s">
        <v>38</v>
      </c>
      <c r="M28" s="369"/>
      <c r="N28" s="369"/>
      <c r="O28" s="369"/>
      <c r="P28" s="369"/>
      <c r="Q28" s="37"/>
      <c r="R28" s="37"/>
      <c r="S28" s="37"/>
      <c r="T28" s="37"/>
      <c r="U28" s="37"/>
      <c r="V28" s="37"/>
      <c r="W28" s="369" t="s">
        <v>39</v>
      </c>
      <c r="X28" s="369"/>
      <c r="Y28" s="369"/>
      <c r="Z28" s="369"/>
      <c r="AA28" s="369"/>
      <c r="AB28" s="369"/>
      <c r="AC28" s="369"/>
      <c r="AD28" s="369"/>
      <c r="AE28" s="369"/>
      <c r="AF28" s="37"/>
      <c r="AG28" s="37"/>
      <c r="AH28" s="37"/>
      <c r="AI28" s="37"/>
      <c r="AJ28" s="37"/>
      <c r="AK28" s="369" t="s">
        <v>40</v>
      </c>
      <c r="AL28" s="369"/>
      <c r="AM28" s="369"/>
      <c r="AN28" s="369"/>
      <c r="AO28" s="369"/>
      <c r="AP28" s="37"/>
      <c r="AQ28" s="37"/>
      <c r="AR28" s="40"/>
      <c r="BE28" s="359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72">
        <v>0.21</v>
      </c>
      <c r="M29" s="371"/>
      <c r="N29" s="371"/>
      <c r="O29" s="371"/>
      <c r="P29" s="371"/>
      <c r="Q29" s="42"/>
      <c r="R29" s="42"/>
      <c r="S29" s="42"/>
      <c r="T29" s="42"/>
      <c r="U29" s="42"/>
      <c r="V29" s="42"/>
      <c r="W29" s="370">
        <f>ROUND(AZ54,2)</f>
        <v>0</v>
      </c>
      <c r="X29" s="371"/>
      <c r="Y29" s="371"/>
      <c r="Z29" s="371"/>
      <c r="AA29" s="371"/>
      <c r="AB29" s="371"/>
      <c r="AC29" s="371"/>
      <c r="AD29" s="371"/>
      <c r="AE29" s="371"/>
      <c r="AF29" s="42"/>
      <c r="AG29" s="42"/>
      <c r="AH29" s="42"/>
      <c r="AI29" s="42"/>
      <c r="AJ29" s="42"/>
      <c r="AK29" s="370">
        <f>ROUND(AV54,2)</f>
        <v>0</v>
      </c>
      <c r="AL29" s="371"/>
      <c r="AM29" s="371"/>
      <c r="AN29" s="371"/>
      <c r="AO29" s="371"/>
      <c r="AP29" s="42"/>
      <c r="AQ29" s="42"/>
      <c r="AR29" s="43"/>
      <c r="BE29" s="360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72">
        <v>0.15</v>
      </c>
      <c r="M30" s="371"/>
      <c r="N30" s="371"/>
      <c r="O30" s="371"/>
      <c r="P30" s="371"/>
      <c r="Q30" s="42"/>
      <c r="R30" s="42"/>
      <c r="S30" s="42"/>
      <c r="T30" s="42"/>
      <c r="U30" s="42"/>
      <c r="V30" s="42"/>
      <c r="W30" s="370">
        <f>ROUND(BA54,2)</f>
        <v>0</v>
      </c>
      <c r="X30" s="371"/>
      <c r="Y30" s="371"/>
      <c r="Z30" s="371"/>
      <c r="AA30" s="371"/>
      <c r="AB30" s="371"/>
      <c r="AC30" s="371"/>
      <c r="AD30" s="371"/>
      <c r="AE30" s="371"/>
      <c r="AF30" s="42"/>
      <c r="AG30" s="42"/>
      <c r="AH30" s="42"/>
      <c r="AI30" s="42"/>
      <c r="AJ30" s="42"/>
      <c r="AK30" s="370">
        <f>ROUND(AW54,2)</f>
        <v>0</v>
      </c>
      <c r="AL30" s="371"/>
      <c r="AM30" s="371"/>
      <c r="AN30" s="371"/>
      <c r="AO30" s="371"/>
      <c r="AP30" s="42"/>
      <c r="AQ30" s="42"/>
      <c r="AR30" s="43"/>
      <c r="BE30" s="360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72">
        <v>0.21</v>
      </c>
      <c r="M31" s="371"/>
      <c r="N31" s="371"/>
      <c r="O31" s="371"/>
      <c r="P31" s="371"/>
      <c r="Q31" s="42"/>
      <c r="R31" s="42"/>
      <c r="S31" s="42"/>
      <c r="T31" s="42"/>
      <c r="U31" s="42"/>
      <c r="V31" s="42"/>
      <c r="W31" s="370">
        <f>ROUND(BB54,2)</f>
        <v>0</v>
      </c>
      <c r="X31" s="371"/>
      <c r="Y31" s="371"/>
      <c r="Z31" s="371"/>
      <c r="AA31" s="371"/>
      <c r="AB31" s="371"/>
      <c r="AC31" s="371"/>
      <c r="AD31" s="371"/>
      <c r="AE31" s="371"/>
      <c r="AF31" s="42"/>
      <c r="AG31" s="42"/>
      <c r="AH31" s="42"/>
      <c r="AI31" s="42"/>
      <c r="AJ31" s="42"/>
      <c r="AK31" s="370">
        <v>0</v>
      </c>
      <c r="AL31" s="371"/>
      <c r="AM31" s="371"/>
      <c r="AN31" s="371"/>
      <c r="AO31" s="371"/>
      <c r="AP31" s="42"/>
      <c r="AQ31" s="42"/>
      <c r="AR31" s="43"/>
      <c r="BE31" s="360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72">
        <v>0.15</v>
      </c>
      <c r="M32" s="371"/>
      <c r="N32" s="371"/>
      <c r="O32" s="371"/>
      <c r="P32" s="371"/>
      <c r="Q32" s="42"/>
      <c r="R32" s="42"/>
      <c r="S32" s="42"/>
      <c r="T32" s="42"/>
      <c r="U32" s="42"/>
      <c r="V32" s="42"/>
      <c r="W32" s="370">
        <f>ROUND(BC54,2)</f>
        <v>0</v>
      </c>
      <c r="X32" s="371"/>
      <c r="Y32" s="371"/>
      <c r="Z32" s="371"/>
      <c r="AA32" s="371"/>
      <c r="AB32" s="371"/>
      <c r="AC32" s="371"/>
      <c r="AD32" s="371"/>
      <c r="AE32" s="371"/>
      <c r="AF32" s="42"/>
      <c r="AG32" s="42"/>
      <c r="AH32" s="42"/>
      <c r="AI32" s="42"/>
      <c r="AJ32" s="42"/>
      <c r="AK32" s="370">
        <v>0</v>
      </c>
      <c r="AL32" s="371"/>
      <c r="AM32" s="371"/>
      <c r="AN32" s="371"/>
      <c r="AO32" s="371"/>
      <c r="AP32" s="42"/>
      <c r="AQ32" s="42"/>
      <c r="AR32" s="43"/>
      <c r="BE32" s="360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72">
        <v>0</v>
      </c>
      <c r="M33" s="371"/>
      <c r="N33" s="371"/>
      <c r="O33" s="371"/>
      <c r="P33" s="371"/>
      <c r="Q33" s="42"/>
      <c r="R33" s="42"/>
      <c r="S33" s="42"/>
      <c r="T33" s="42"/>
      <c r="U33" s="42"/>
      <c r="V33" s="42"/>
      <c r="W33" s="370">
        <f>ROUND(BD54,2)</f>
        <v>0</v>
      </c>
      <c r="X33" s="371"/>
      <c r="Y33" s="371"/>
      <c r="Z33" s="371"/>
      <c r="AA33" s="371"/>
      <c r="AB33" s="371"/>
      <c r="AC33" s="371"/>
      <c r="AD33" s="371"/>
      <c r="AE33" s="371"/>
      <c r="AF33" s="42"/>
      <c r="AG33" s="42"/>
      <c r="AH33" s="42"/>
      <c r="AI33" s="42"/>
      <c r="AJ33" s="42"/>
      <c r="AK33" s="370">
        <v>0</v>
      </c>
      <c r="AL33" s="371"/>
      <c r="AM33" s="371"/>
      <c r="AN33" s="371"/>
      <c r="AO33" s="37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76" t="s">
        <v>49</v>
      </c>
      <c r="Y35" s="374"/>
      <c r="Z35" s="374"/>
      <c r="AA35" s="374"/>
      <c r="AB35" s="374"/>
      <c r="AC35" s="46"/>
      <c r="AD35" s="46"/>
      <c r="AE35" s="46"/>
      <c r="AF35" s="46"/>
      <c r="AG35" s="46"/>
      <c r="AH35" s="46"/>
      <c r="AI35" s="46"/>
      <c r="AJ35" s="46"/>
      <c r="AK35" s="373">
        <f>SUM(AK26:AK33)</f>
        <v>0</v>
      </c>
      <c r="AL35" s="374"/>
      <c r="AM35" s="374"/>
      <c r="AN35" s="374"/>
      <c r="AO35" s="37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VACH271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4" t="str">
        <f>K6</f>
        <v>Přístavba výtahu k objektu č.p.11 na p.p.č.507 - k.ú.Horní Litvínov</v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6" t="str">
        <f>IF(AN8="","",AN8)</f>
        <v>8. 5. 2022</v>
      </c>
      <c r="AN47" s="336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Litvínov, náměstí Míru 11, 436 01 Litvínov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7" t="str">
        <f>IF(E17="","",E17)</f>
        <v>Petr Vachulka</v>
      </c>
      <c r="AN49" s="338"/>
      <c r="AO49" s="338"/>
      <c r="AP49" s="338"/>
      <c r="AQ49" s="37"/>
      <c r="AR49" s="40"/>
      <c r="AS49" s="339" t="s">
        <v>51</v>
      </c>
      <c r="AT49" s="34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37" t="str">
        <f>IF(E20="","",E20)</f>
        <v xml:space="preserve"> </v>
      </c>
      <c r="AN50" s="338"/>
      <c r="AO50" s="338"/>
      <c r="AP50" s="338"/>
      <c r="AQ50" s="37"/>
      <c r="AR50" s="40"/>
      <c r="AS50" s="341"/>
      <c r="AT50" s="34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3"/>
      <c r="AT51" s="34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5" t="s">
        <v>52</v>
      </c>
      <c r="D52" s="346"/>
      <c r="E52" s="346"/>
      <c r="F52" s="346"/>
      <c r="G52" s="346"/>
      <c r="H52" s="67"/>
      <c r="I52" s="348" t="s">
        <v>53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7" t="s">
        <v>54</v>
      </c>
      <c r="AH52" s="346"/>
      <c r="AI52" s="346"/>
      <c r="AJ52" s="346"/>
      <c r="AK52" s="346"/>
      <c r="AL52" s="346"/>
      <c r="AM52" s="346"/>
      <c r="AN52" s="348" t="s">
        <v>55</v>
      </c>
      <c r="AO52" s="346"/>
      <c r="AP52" s="346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6">
        <f>ROUND(AG55+AG56+AG59+AG60,2)</f>
        <v>0</v>
      </c>
      <c r="AH54" s="356"/>
      <c r="AI54" s="356"/>
      <c r="AJ54" s="356"/>
      <c r="AK54" s="356"/>
      <c r="AL54" s="356"/>
      <c r="AM54" s="356"/>
      <c r="AN54" s="357">
        <f aca="true" t="shared" si="0" ref="AN54:AN60">SUM(AG54,AT54)</f>
        <v>0</v>
      </c>
      <c r="AO54" s="357"/>
      <c r="AP54" s="357"/>
      <c r="AQ54" s="79" t="s">
        <v>19</v>
      </c>
      <c r="AR54" s="80"/>
      <c r="AS54" s="81">
        <f>ROUND(AS55+AS56+AS59+AS60,2)</f>
        <v>0</v>
      </c>
      <c r="AT54" s="82">
        <f aca="true" t="shared" si="1" ref="AT54:AT60">ROUND(SUM(AV54:AW54),2)</f>
        <v>0</v>
      </c>
      <c r="AU54" s="83">
        <f>ROUND(AU55+AU56+AU59+AU60,5)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ROUND(AZ55+AZ56+AZ59+AZ60,2)</f>
        <v>0</v>
      </c>
      <c r="BA54" s="82">
        <f>ROUND(BA55+BA56+BA59+BA60,2)</f>
        <v>0</v>
      </c>
      <c r="BB54" s="82">
        <f>ROUND(BB55+BB56+BB59+BB60,2)</f>
        <v>0</v>
      </c>
      <c r="BC54" s="82">
        <f>ROUND(BC55+BC56+BC59+BC60,2)</f>
        <v>0</v>
      </c>
      <c r="BD54" s="84">
        <f>ROUND(BD55+BD56+BD59+BD60,2)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1" s="7" customFormat="1" ht="16.5" customHeight="1">
      <c r="A55" s="87" t="s">
        <v>75</v>
      </c>
      <c r="B55" s="88"/>
      <c r="C55" s="89"/>
      <c r="D55" s="351" t="s">
        <v>76</v>
      </c>
      <c r="E55" s="351"/>
      <c r="F55" s="351"/>
      <c r="G55" s="351"/>
      <c r="H55" s="351"/>
      <c r="I55" s="90"/>
      <c r="J55" s="351" t="s">
        <v>77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49">
        <f>'01 - Stavební konstrukce ...'!J30</f>
        <v>0</v>
      </c>
      <c r="AH55" s="350"/>
      <c r="AI55" s="350"/>
      <c r="AJ55" s="350"/>
      <c r="AK55" s="350"/>
      <c r="AL55" s="350"/>
      <c r="AM55" s="350"/>
      <c r="AN55" s="349">
        <f t="shared" si="0"/>
        <v>0</v>
      </c>
      <c r="AO55" s="350"/>
      <c r="AP55" s="350"/>
      <c r="AQ55" s="91" t="s">
        <v>78</v>
      </c>
      <c r="AR55" s="92"/>
      <c r="AS55" s="93">
        <v>0</v>
      </c>
      <c r="AT55" s="94">
        <f t="shared" si="1"/>
        <v>0</v>
      </c>
      <c r="AU55" s="95">
        <f>'01 - Stavební konstrukce ...'!P103</f>
        <v>0</v>
      </c>
      <c r="AV55" s="94">
        <f>'01 - Stavební konstrukce ...'!J33</f>
        <v>0</v>
      </c>
      <c r="AW55" s="94">
        <f>'01 - Stavební konstrukce ...'!J34</f>
        <v>0</v>
      </c>
      <c r="AX55" s="94">
        <f>'01 - Stavební konstrukce ...'!J35</f>
        <v>0</v>
      </c>
      <c r="AY55" s="94">
        <f>'01 - Stavební konstrukce ...'!J36</f>
        <v>0</v>
      </c>
      <c r="AZ55" s="94">
        <f>'01 - Stavební konstrukce ...'!F33</f>
        <v>0</v>
      </c>
      <c r="BA55" s="94">
        <f>'01 - Stavební konstrukce ...'!F34</f>
        <v>0</v>
      </c>
      <c r="BB55" s="94">
        <f>'01 - Stavební konstrukce ...'!F35</f>
        <v>0</v>
      </c>
      <c r="BC55" s="94">
        <f>'01 - Stavební konstrukce ...'!F36</f>
        <v>0</v>
      </c>
      <c r="BD55" s="96">
        <f>'01 - Stavební konstrukce ...'!F37</f>
        <v>0</v>
      </c>
      <c r="BT55" s="97" t="s">
        <v>79</v>
      </c>
      <c r="BV55" s="97" t="s">
        <v>73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2:91" s="7" customFormat="1" ht="16.5" customHeight="1">
      <c r="B56" s="88"/>
      <c r="C56" s="89"/>
      <c r="D56" s="351" t="s">
        <v>82</v>
      </c>
      <c r="E56" s="351"/>
      <c r="F56" s="351"/>
      <c r="G56" s="351"/>
      <c r="H56" s="351"/>
      <c r="I56" s="90"/>
      <c r="J56" s="351" t="s">
        <v>83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2">
        <f>ROUND(SUM(AG57:AG58),2)</f>
        <v>0</v>
      </c>
      <c r="AH56" s="350"/>
      <c r="AI56" s="350"/>
      <c r="AJ56" s="350"/>
      <c r="AK56" s="350"/>
      <c r="AL56" s="350"/>
      <c r="AM56" s="350"/>
      <c r="AN56" s="349">
        <f t="shared" si="0"/>
        <v>0</v>
      </c>
      <c r="AO56" s="350"/>
      <c r="AP56" s="350"/>
      <c r="AQ56" s="91" t="s">
        <v>78</v>
      </c>
      <c r="AR56" s="92"/>
      <c r="AS56" s="93">
        <f>ROUND(SUM(AS57:AS58),2)</f>
        <v>0</v>
      </c>
      <c r="AT56" s="94">
        <f t="shared" si="1"/>
        <v>0</v>
      </c>
      <c r="AU56" s="95">
        <f>ROUND(SUM(AU57:AU58),5)</f>
        <v>0</v>
      </c>
      <c r="AV56" s="94">
        <f>ROUND(AZ56*L29,2)</f>
        <v>0</v>
      </c>
      <c r="AW56" s="94">
        <f>ROUND(BA56*L30,2)</f>
        <v>0</v>
      </c>
      <c r="AX56" s="94">
        <f>ROUND(BB56*L29,2)</f>
        <v>0</v>
      </c>
      <c r="AY56" s="94">
        <f>ROUND(BC56*L30,2)</f>
        <v>0</v>
      </c>
      <c r="AZ56" s="94">
        <f>ROUND(SUM(AZ57:AZ58),2)</f>
        <v>0</v>
      </c>
      <c r="BA56" s="94">
        <f>ROUND(SUM(BA57:BA58),2)</f>
        <v>0</v>
      </c>
      <c r="BB56" s="94">
        <f>ROUND(SUM(BB57:BB58),2)</f>
        <v>0</v>
      </c>
      <c r="BC56" s="94">
        <f>ROUND(SUM(BC57:BC58),2)</f>
        <v>0</v>
      </c>
      <c r="BD56" s="96">
        <f>ROUND(SUM(BD57:BD58),2)</f>
        <v>0</v>
      </c>
      <c r="BS56" s="97" t="s">
        <v>70</v>
      </c>
      <c r="BT56" s="97" t="s">
        <v>79</v>
      </c>
      <c r="BU56" s="97" t="s">
        <v>72</v>
      </c>
      <c r="BV56" s="97" t="s">
        <v>73</v>
      </c>
      <c r="BW56" s="97" t="s">
        <v>84</v>
      </c>
      <c r="BX56" s="97" t="s">
        <v>5</v>
      </c>
      <c r="CL56" s="97" t="s">
        <v>19</v>
      </c>
      <c r="CM56" s="97" t="s">
        <v>81</v>
      </c>
    </row>
    <row r="57" spans="1:90" s="4" customFormat="1" ht="16.5" customHeight="1">
      <c r="A57" s="87" t="s">
        <v>75</v>
      </c>
      <c r="B57" s="52"/>
      <c r="C57" s="98"/>
      <c r="D57" s="98"/>
      <c r="E57" s="353" t="s">
        <v>85</v>
      </c>
      <c r="F57" s="353"/>
      <c r="G57" s="353"/>
      <c r="H57" s="353"/>
      <c r="I57" s="353"/>
      <c r="J57" s="98"/>
      <c r="K57" s="353" t="s">
        <v>86</v>
      </c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4">
        <f>'02.1 - Elektroinstalace NN'!J32</f>
        <v>0</v>
      </c>
      <c r="AH57" s="355"/>
      <c r="AI57" s="355"/>
      <c r="AJ57" s="355"/>
      <c r="AK57" s="355"/>
      <c r="AL57" s="355"/>
      <c r="AM57" s="355"/>
      <c r="AN57" s="354">
        <f t="shared" si="0"/>
        <v>0</v>
      </c>
      <c r="AO57" s="355"/>
      <c r="AP57" s="355"/>
      <c r="AQ57" s="99" t="s">
        <v>87</v>
      </c>
      <c r="AR57" s="54"/>
      <c r="AS57" s="100">
        <v>0</v>
      </c>
      <c r="AT57" s="101">
        <f t="shared" si="1"/>
        <v>0</v>
      </c>
      <c r="AU57" s="102">
        <f>'02.1 - Elektroinstalace NN'!P90</f>
        <v>0</v>
      </c>
      <c r="AV57" s="101">
        <f>'02.1 - Elektroinstalace NN'!J35</f>
        <v>0</v>
      </c>
      <c r="AW57" s="101">
        <f>'02.1 - Elektroinstalace NN'!J36</f>
        <v>0</v>
      </c>
      <c r="AX57" s="101">
        <f>'02.1 - Elektroinstalace NN'!J37</f>
        <v>0</v>
      </c>
      <c r="AY57" s="101">
        <f>'02.1 - Elektroinstalace NN'!J38</f>
        <v>0</v>
      </c>
      <c r="AZ57" s="101">
        <f>'02.1 - Elektroinstalace NN'!F35</f>
        <v>0</v>
      </c>
      <c r="BA57" s="101">
        <f>'02.1 - Elektroinstalace NN'!F36</f>
        <v>0</v>
      </c>
      <c r="BB57" s="101">
        <f>'02.1 - Elektroinstalace NN'!F37</f>
        <v>0</v>
      </c>
      <c r="BC57" s="101">
        <f>'02.1 - Elektroinstalace NN'!F38</f>
        <v>0</v>
      </c>
      <c r="BD57" s="103">
        <f>'02.1 - Elektroinstalace NN'!F39</f>
        <v>0</v>
      </c>
      <c r="BT57" s="104" t="s">
        <v>81</v>
      </c>
      <c r="BV57" s="104" t="s">
        <v>73</v>
      </c>
      <c r="BW57" s="104" t="s">
        <v>88</v>
      </c>
      <c r="BX57" s="104" t="s">
        <v>84</v>
      </c>
      <c r="CL57" s="104" t="s">
        <v>19</v>
      </c>
    </row>
    <row r="58" spans="1:90" s="4" customFormat="1" ht="16.5" customHeight="1">
      <c r="A58" s="87" t="s">
        <v>75</v>
      </c>
      <c r="B58" s="52"/>
      <c r="C58" s="98"/>
      <c r="D58" s="98"/>
      <c r="E58" s="353" t="s">
        <v>89</v>
      </c>
      <c r="F58" s="353"/>
      <c r="G58" s="353"/>
      <c r="H58" s="353"/>
      <c r="I58" s="353"/>
      <c r="J58" s="98"/>
      <c r="K58" s="353" t="s">
        <v>90</v>
      </c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4">
        <f>'02.2 - Rozvaděč R-výtah'!J32</f>
        <v>0</v>
      </c>
      <c r="AH58" s="355"/>
      <c r="AI58" s="355"/>
      <c r="AJ58" s="355"/>
      <c r="AK58" s="355"/>
      <c r="AL58" s="355"/>
      <c r="AM58" s="355"/>
      <c r="AN58" s="354">
        <f t="shared" si="0"/>
        <v>0</v>
      </c>
      <c r="AO58" s="355"/>
      <c r="AP58" s="355"/>
      <c r="AQ58" s="99" t="s">
        <v>87</v>
      </c>
      <c r="AR58" s="54"/>
      <c r="AS58" s="100">
        <v>0</v>
      </c>
      <c r="AT58" s="101">
        <f t="shared" si="1"/>
        <v>0</v>
      </c>
      <c r="AU58" s="102">
        <f>'02.2 - Rozvaděč R-výtah'!P87</f>
        <v>0</v>
      </c>
      <c r="AV58" s="101">
        <f>'02.2 - Rozvaděč R-výtah'!J35</f>
        <v>0</v>
      </c>
      <c r="AW58" s="101">
        <f>'02.2 - Rozvaděč R-výtah'!J36</f>
        <v>0</v>
      </c>
      <c r="AX58" s="101">
        <f>'02.2 - Rozvaděč R-výtah'!J37</f>
        <v>0</v>
      </c>
      <c r="AY58" s="101">
        <f>'02.2 - Rozvaděč R-výtah'!J38</f>
        <v>0</v>
      </c>
      <c r="AZ58" s="101">
        <f>'02.2 - Rozvaděč R-výtah'!F35</f>
        <v>0</v>
      </c>
      <c r="BA58" s="101">
        <f>'02.2 - Rozvaděč R-výtah'!F36</f>
        <v>0</v>
      </c>
      <c r="BB58" s="101">
        <f>'02.2 - Rozvaděč R-výtah'!F37</f>
        <v>0</v>
      </c>
      <c r="BC58" s="101">
        <f>'02.2 - Rozvaděč R-výtah'!F38</f>
        <v>0</v>
      </c>
      <c r="BD58" s="103">
        <f>'02.2 - Rozvaděč R-výtah'!F39</f>
        <v>0</v>
      </c>
      <c r="BT58" s="104" t="s">
        <v>81</v>
      </c>
      <c r="BV58" s="104" t="s">
        <v>73</v>
      </c>
      <c r="BW58" s="104" t="s">
        <v>91</v>
      </c>
      <c r="BX58" s="104" t="s">
        <v>84</v>
      </c>
      <c r="CL58" s="104" t="s">
        <v>19</v>
      </c>
    </row>
    <row r="59" spans="1:91" s="7" customFormat="1" ht="16.5" customHeight="1">
      <c r="A59" s="87" t="s">
        <v>75</v>
      </c>
      <c r="B59" s="88"/>
      <c r="C59" s="89"/>
      <c r="D59" s="351" t="s">
        <v>92</v>
      </c>
      <c r="E59" s="351"/>
      <c r="F59" s="351"/>
      <c r="G59" s="351"/>
      <c r="H59" s="351"/>
      <c r="I59" s="90"/>
      <c r="J59" s="351" t="s">
        <v>93</v>
      </c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49">
        <f>'03 - Zpevněné plochy'!J30</f>
        <v>0</v>
      </c>
      <c r="AH59" s="350"/>
      <c r="AI59" s="350"/>
      <c r="AJ59" s="350"/>
      <c r="AK59" s="350"/>
      <c r="AL59" s="350"/>
      <c r="AM59" s="350"/>
      <c r="AN59" s="349">
        <f t="shared" si="0"/>
        <v>0</v>
      </c>
      <c r="AO59" s="350"/>
      <c r="AP59" s="350"/>
      <c r="AQ59" s="91" t="s">
        <v>78</v>
      </c>
      <c r="AR59" s="92"/>
      <c r="AS59" s="93">
        <v>0</v>
      </c>
      <c r="AT59" s="94">
        <f t="shared" si="1"/>
        <v>0</v>
      </c>
      <c r="AU59" s="95">
        <f>'03 - Zpevněné plochy'!P86</f>
        <v>0</v>
      </c>
      <c r="AV59" s="94">
        <f>'03 - Zpevněné plochy'!J33</f>
        <v>0</v>
      </c>
      <c r="AW59" s="94">
        <f>'03 - Zpevněné plochy'!J34</f>
        <v>0</v>
      </c>
      <c r="AX59" s="94">
        <f>'03 - Zpevněné plochy'!J35</f>
        <v>0</v>
      </c>
      <c r="AY59" s="94">
        <f>'03 - Zpevněné plochy'!J36</f>
        <v>0</v>
      </c>
      <c r="AZ59" s="94">
        <f>'03 - Zpevněné plochy'!F33</f>
        <v>0</v>
      </c>
      <c r="BA59" s="94">
        <f>'03 - Zpevněné plochy'!F34</f>
        <v>0</v>
      </c>
      <c r="BB59" s="94">
        <f>'03 - Zpevněné plochy'!F35</f>
        <v>0</v>
      </c>
      <c r="BC59" s="94">
        <f>'03 - Zpevněné plochy'!F36</f>
        <v>0</v>
      </c>
      <c r="BD59" s="96">
        <f>'03 - Zpevněné plochy'!F37</f>
        <v>0</v>
      </c>
      <c r="BT59" s="97" t="s">
        <v>79</v>
      </c>
      <c r="BV59" s="97" t="s">
        <v>73</v>
      </c>
      <c r="BW59" s="97" t="s">
        <v>94</v>
      </c>
      <c r="BX59" s="97" t="s">
        <v>5</v>
      </c>
      <c r="CL59" s="97" t="s">
        <v>19</v>
      </c>
      <c r="CM59" s="97" t="s">
        <v>81</v>
      </c>
    </row>
    <row r="60" spans="1:91" s="7" customFormat="1" ht="16.5" customHeight="1">
      <c r="A60" s="87" t="s">
        <v>75</v>
      </c>
      <c r="B60" s="88"/>
      <c r="C60" s="89"/>
      <c r="D60" s="351" t="s">
        <v>95</v>
      </c>
      <c r="E60" s="351"/>
      <c r="F60" s="351"/>
      <c r="G60" s="351"/>
      <c r="H60" s="351"/>
      <c r="I60" s="90"/>
      <c r="J60" s="351" t="s">
        <v>96</v>
      </c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49">
        <f>'VON - Vedlejší a ostatní ...'!J30</f>
        <v>0</v>
      </c>
      <c r="AH60" s="350"/>
      <c r="AI60" s="350"/>
      <c r="AJ60" s="350"/>
      <c r="AK60" s="350"/>
      <c r="AL60" s="350"/>
      <c r="AM60" s="350"/>
      <c r="AN60" s="349">
        <f t="shared" si="0"/>
        <v>0</v>
      </c>
      <c r="AO60" s="350"/>
      <c r="AP60" s="350"/>
      <c r="AQ60" s="91" t="s">
        <v>95</v>
      </c>
      <c r="AR60" s="92"/>
      <c r="AS60" s="105">
        <v>0</v>
      </c>
      <c r="AT60" s="106">
        <f t="shared" si="1"/>
        <v>0</v>
      </c>
      <c r="AU60" s="107">
        <f>'VON - Vedlejší a ostatní ...'!P80</f>
        <v>0</v>
      </c>
      <c r="AV60" s="106">
        <f>'VON - Vedlejší a ostatní ...'!J33</f>
        <v>0</v>
      </c>
      <c r="AW60" s="106">
        <f>'VON - Vedlejší a ostatní ...'!J34</f>
        <v>0</v>
      </c>
      <c r="AX60" s="106">
        <f>'VON - Vedlejší a ostatní ...'!J35</f>
        <v>0</v>
      </c>
      <c r="AY60" s="106">
        <f>'VON - Vedlejší a ostatní ...'!J36</f>
        <v>0</v>
      </c>
      <c r="AZ60" s="106">
        <f>'VON - Vedlejší a ostatní ...'!F33</f>
        <v>0</v>
      </c>
      <c r="BA60" s="106">
        <f>'VON - Vedlejší a ostatní ...'!F34</f>
        <v>0</v>
      </c>
      <c r="BB60" s="106">
        <f>'VON - Vedlejší a ostatní ...'!F35</f>
        <v>0</v>
      </c>
      <c r="BC60" s="106">
        <f>'VON - Vedlejší a ostatní ...'!F36</f>
        <v>0</v>
      </c>
      <c r="BD60" s="108">
        <f>'VON - Vedlejší a ostatní ...'!F37</f>
        <v>0</v>
      </c>
      <c r="BT60" s="97" t="s">
        <v>79</v>
      </c>
      <c r="BV60" s="97" t="s">
        <v>73</v>
      </c>
      <c r="BW60" s="97" t="s">
        <v>97</v>
      </c>
      <c r="BX60" s="97" t="s">
        <v>5</v>
      </c>
      <c r="CL60" s="97" t="s">
        <v>19</v>
      </c>
      <c r="CM60" s="97" t="s">
        <v>81</v>
      </c>
    </row>
    <row r="61" spans="1:57" s="2" customFormat="1" ht="30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0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</sheetData>
  <sheetProtection password="CC35" sheet="1" objects="1" scenarios="1" formatColumns="0" formatRows="0"/>
  <mergeCells count="62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60:AP60"/>
    <mergeCell ref="AG60:AM60"/>
    <mergeCell ref="D60:H60"/>
    <mergeCell ref="J60:AF60"/>
    <mergeCell ref="AG54:AM54"/>
    <mergeCell ref="AN54:AP54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L45:AO45"/>
    <mergeCell ref="AM47:AN47"/>
    <mergeCell ref="AM49:AP49"/>
    <mergeCell ref="AS49:AT51"/>
    <mergeCell ref="AM50:AP50"/>
  </mergeCells>
  <hyperlinks>
    <hyperlink ref="A55" location="'01 - Stavební konstrukce ...'!C2" display="/"/>
    <hyperlink ref="A57" location="'02.1 - Elektroinstalace NN'!C2" display="/"/>
    <hyperlink ref="A58" location="'02.2 - Rozvaděč R-výtah'!C2" display="/"/>
    <hyperlink ref="A59" location="'03 - Zpevněné plochy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80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8" t="str">
        <f>'Rekapitulace stavby'!K6</f>
        <v>Přístavba výtahu k objektu č.p.11 na p.p.č.507 - k.ú.Horní Litvínov</v>
      </c>
      <c r="F7" s="379"/>
      <c r="G7" s="379"/>
      <c r="H7" s="379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0" t="s">
        <v>100</v>
      </c>
      <c r="F9" s="381"/>
      <c r="G9" s="381"/>
      <c r="H9" s="381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19</v>
      </c>
      <c r="G11" s="35"/>
      <c r="H11" s="35"/>
      <c r="I11" s="113" t="s">
        <v>20</v>
      </c>
      <c r="J11" s="104" t="s">
        <v>19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21</v>
      </c>
      <c r="E12" s="35"/>
      <c r="F12" s="104" t="s">
        <v>22</v>
      </c>
      <c r="G12" s="35"/>
      <c r="H12" s="35"/>
      <c r="I12" s="113" t="s">
        <v>23</v>
      </c>
      <c r="J12" s="115" t="str">
        <f>'Rekapitulace stavby'!AN8</f>
        <v>8. 5. 2022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19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19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2" t="str">
        <f>'Rekapitulace stavby'!E14</f>
        <v>Vyplň údaj</v>
      </c>
      <c r="F18" s="383"/>
      <c r="G18" s="383"/>
      <c r="H18" s="383"/>
      <c r="I18" s="113" t="s">
        <v>28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31</v>
      </c>
      <c r="E20" s="35"/>
      <c r="F20" s="35"/>
      <c r="G20" s="35"/>
      <c r="H20" s="35"/>
      <c r="I20" s="113" t="s">
        <v>26</v>
      </c>
      <c r="J20" s="104" t="s">
        <v>19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13" t="s">
        <v>28</v>
      </c>
      <c r="J21" s="104" t="s">
        <v>19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26</v>
      </c>
      <c r="J23" s="104" t="str">
        <f>IF('Rekapitulace stavby'!AN19="","",'Rekapitulace stavby'!AN19)</f>
        <v/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3" t="s">
        <v>28</v>
      </c>
      <c r="J24" s="104" t="str">
        <f>IF('Rekapitulace stavby'!AN20="","",'Rekapitulace stavby'!AN20)</f>
        <v/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47.25" customHeight="1">
      <c r="A27" s="116"/>
      <c r="B27" s="117"/>
      <c r="C27" s="116"/>
      <c r="D27" s="116"/>
      <c r="E27" s="384" t="s">
        <v>36</v>
      </c>
      <c r="F27" s="384"/>
      <c r="G27" s="384"/>
      <c r="H27" s="384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ROUND(J103,2)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ROUND((SUM(BE103:BE1068)),2)</f>
        <v>0</v>
      </c>
      <c r="G33" s="35"/>
      <c r="H33" s="35"/>
      <c r="I33" s="125">
        <v>0.21</v>
      </c>
      <c r="J33" s="124">
        <f>ROUND(((SUM(BE103:BE1068))*I33),2)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ROUND((SUM(BF103:BF1068)),2)</f>
        <v>0</v>
      </c>
      <c r="G34" s="35"/>
      <c r="H34" s="35"/>
      <c r="I34" s="125">
        <v>0.15</v>
      </c>
      <c r="J34" s="124">
        <f>ROUND(((SUM(BF103:BF1068))*I34),2)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44</v>
      </c>
      <c r="F35" s="124">
        <f>ROUND((SUM(BG103:BG1068)),2)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45</v>
      </c>
      <c r="F36" s="124">
        <f>ROUND((SUM(BH103:BH1068)),2)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46</v>
      </c>
      <c r="F37" s="124">
        <f>ROUND((SUM(BI103:BI1068)),2)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101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5" t="str">
        <f>E7</f>
        <v>Přístavba výtahu k objektu č.p.11 na p.p.č.507 - k.ú.Horní Litvínov</v>
      </c>
      <c r="F48" s="386"/>
      <c r="G48" s="386"/>
      <c r="H48" s="386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99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4" t="str">
        <f>E9</f>
        <v>01 - Stavební konstrukce a práce</v>
      </c>
      <c r="F50" s="387"/>
      <c r="G50" s="387"/>
      <c r="H50" s="387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8. 5. 2022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Litvínov, náměstí Míru 11, 436 01 Litvínov</v>
      </c>
      <c r="G54" s="37"/>
      <c r="H54" s="37"/>
      <c r="I54" s="30" t="s">
        <v>31</v>
      </c>
      <c r="J54" s="33" t="str">
        <f>E21</f>
        <v>Petr Vachulka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102</v>
      </c>
      <c r="D57" s="138"/>
      <c r="E57" s="138"/>
      <c r="F57" s="138"/>
      <c r="G57" s="138"/>
      <c r="H57" s="138"/>
      <c r="I57" s="138"/>
      <c r="J57" s="139" t="s">
        <v>103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69</v>
      </c>
      <c r="D59" s="37"/>
      <c r="E59" s="37"/>
      <c r="F59" s="37"/>
      <c r="G59" s="37"/>
      <c r="H59" s="37"/>
      <c r="I59" s="37"/>
      <c r="J59" s="78">
        <f>J103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104</v>
      </c>
    </row>
    <row r="60" spans="2:12" s="9" customFormat="1" ht="24.95" customHeight="1">
      <c r="B60" s="141"/>
      <c r="C60" s="142"/>
      <c r="D60" s="143" t="s">
        <v>105</v>
      </c>
      <c r="E60" s="144"/>
      <c r="F60" s="144"/>
      <c r="G60" s="144"/>
      <c r="H60" s="144"/>
      <c r="I60" s="144"/>
      <c r="J60" s="145">
        <f>J104</f>
        <v>0</v>
      </c>
      <c r="K60" s="142"/>
      <c r="L60" s="146"/>
    </row>
    <row r="61" spans="2:12" s="10" customFormat="1" ht="19.9" customHeight="1">
      <c r="B61" s="147"/>
      <c r="C61" s="98"/>
      <c r="D61" s="148" t="s">
        <v>106</v>
      </c>
      <c r="E61" s="149"/>
      <c r="F61" s="149"/>
      <c r="G61" s="149"/>
      <c r="H61" s="149"/>
      <c r="I61" s="149"/>
      <c r="J61" s="150">
        <f>J105</f>
        <v>0</v>
      </c>
      <c r="K61" s="98"/>
      <c r="L61" s="151"/>
    </row>
    <row r="62" spans="2:12" s="10" customFormat="1" ht="19.9" customHeight="1">
      <c r="B62" s="147"/>
      <c r="C62" s="98"/>
      <c r="D62" s="148" t="s">
        <v>107</v>
      </c>
      <c r="E62" s="149"/>
      <c r="F62" s="149"/>
      <c r="G62" s="149"/>
      <c r="H62" s="149"/>
      <c r="I62" s="149"/>
      <c r="J62" s="150">
        <f>J150</f>
        <v>0</v>
      </c>
      <c r="K62" s="98"/>
      <c r="L62" s="151"/>
    </row>
    <row r="63" spans="2:12" s="10" customFormat="1" ht="19.9" customHeight="1">
      <c r="B63" s="147"/>
      <c r="C63" s="98"/>
      <c r="D63" s="148" t="s">
        <v>108</v>
      </c>
      <c r="E63" s="149"/>
      <c r="F63" s="149"/>
      <c r="G63" s="149"/>
      <c r="H63" s="149"/>
      <c r="I63" s="149"/>
      <c r="J63" s="150">
        <f>J175</f>
        <v>0</v>
      </c>
      <c r="K63" s="98"/>
      <c r="L63" s="151"/>
    </row>
    <row r="64" spans="2:12" s="10" customFormat="1" ht="19.9" customHeight="1">
      <c r="B64" s="147"/>
      <c r="C64" s="98"/>
      <c r="D64" s="148" t="s">
        <v>109</v>
      </c>
      <c r="E64" s="149"/>
      <c r="F64" s="149"/>
      <c r="G64" s="149"/>
      <c r="H64" s="149"/>
      <c r="I64" s="149"/>
      <c r="J64" s="150">
        <f>J247</f>
        <v>0</v>
      </c>
      <c r="K64" s="98"/>
      <c r="L64" s="151"/>
    </row>
    <row r="65" spans="2:12" s="10" customFormat="1" ht="19.9" customHeight="1">
      <c r="B65" s="147"/>
      <c r="C65" s="98"/>
      <c r="D65" s="148" t="s">
        <v>110</v>
      </c>
      <c r="E65" s="149"/>
      <c r="F65" s="149"/>
      <c r="G65" s="149"/>
      <c r="H65" s="149"/>
      <c r="I65" s="149"/>
      <c r="J65" s="150">
        <f>J318</f>
        <v>0</v>
      </c>
      <c r="K65" s="98"/>
      <c r="L65" s="151"/>
    </row>
    <row r="66" spans="2:12" s="10" customFormat="1" ht="19.9" customHeight="1">
      <c r="B66" s="147"/>
      <c r="C66" s="98"/>
      <c r="D66" s="148" t="s">
        <v>111</v>
      </c>
      <c r="E66" s="149"/>
      <c r="F66" s="149"/>
      <c r="G66" s="149"/>
      <c r="H66" s="149"/>
      <c r="I66" s="149"/>
      <c r="J66" s="150">
        <f>J351</f>
        <v>0</v>
      </c>
      <c r="K66" s="98"/>
      <c r="L66" s="151"/>
    </row>
    <row r="67" spans="2:12" s="10" customFormat="1" ht="19.9" customHeight="1">
      <c r="B67" s="147"/>
      <c r="C67" s="98"/>
      <c r="D67" s="148" t="s">
        <v>112</v>
      </c>
      <c r="E67" s="149"/>
      <c r="F67" s="149"/>
      <c r="G67" s="149"/>
      <c r="H67" s="149"/>
      <c r="I67" s="149"/>
      <c r="J67" s="150">
        <f>J453</f>
        <v>0</v>
      </c>
      <c r="K67" s="98"/>
      <c r="L67" s="151"/>
    </row>
    <row r="68" spans="2:12" s="10" customFormat="1" ht="19.9" customHeight="1">
      <c r="B68" s="147"/>
      <c r="C68" s="98"/>
      <c r="D68" s="148" t="s">
        <v>113</v>
      </c>
      <c r="E68" s="149"/>
      <c r="F68" s="149"/>
      <c r="G68" s="149"/>
      <c r="H68" s="149"/>
      <c r="I68" s="149"/>
      <c r="J68" s="150">
        <f>J525</f>
        <v>0</v>
      </c>
      <c r="K68" s="98"/>
      <c r="L68" s="151"/>
    </row>
    <row r="69" spans="2:12" s="10" customFormat="1" ht="19.9" customHeight="1">
      <c r="B69" s="147"/>
      <c r="C69" s="98"/>
      <c r="D69" s="148" t="s">
        <v>114</v>
      </c>
      <c r="E69" s="149"/>
      <c r="F69" s="149"/>
      <c r="G69" s="149"/>
      <c r="H69" s="149"/>
      <c r="I69" s="149"/>
      <c r="J69" s="150">
        <f>J590</f>
        <v>0</v>
      </c>
      <c r="K69" s="98"/>
      <c r="L69" s="151"/>
    </row>
    <row r="70" spans="2:12" s="10" customFormat="1" ht="19.9" customHeight="1">
      <c r="B70" s="147"/>
      <c r="C70" s="98"/>
      <c r="D70" s="148" t="s">
        <v>115</v>
      </c>
      <c r="E70" s="149"/>
      <c r="F70" s="149"/>
      <c r="G70" s="149"/>
      <c r="H70" s="149"/>
      <c r="I70" s="149"/>
      <c r="J70" s="150">
        <f>J647</f>
        <v>0</v>
      </c>
      <c r="K70" s="98"/>
      <c r="L70" s="151"/>
    </row>
    <row r="71" spans="2:12" s="10" customFormat="1" ht="19.9" customHeight="1">
      <c r="B71" s="147"/>
      <c r="C71" s="98"/>
      <c r="D71" s="148" t="s">
        <v>116</v>
      </c>
      <c r="E71" s="149"/>
      <c r="F71" s="149"/>
      <c r="G71" s="149"/>
      <c r="H71" s="149"/>
      <c r="I71" s="149"/>
      <c r="J71" s="150">
        <f>J703</f>
        <v>0</v>
      </c>
      <c r="K71" s="98"/>
      <c r="L71" s="151"/>
    </row>
    <row r="72" spans="2:12" s="10" customFormat="1" ht="19.9" customHeight="1">
      <c r="B72" s="147"/>
      <c r="C72" s="98"/>
      <c r="D72" s="148" t="s">
        <v>117</v>
      </c>
      <c r="E72" s="149"/>
      <c r="F72" s="149"/>
      <c r="G72" s="149"/>
      <c r="H72" s="149"/>
      <c r="I72" s="149"/>
      <c r="J72" s="150">
        <f>J722</f>
        <v>0</v>
      </c>
      <c r="K72" s="98"/>
      <c r="L72" s="151"/>
    </row>
    <row r="73" spans="2:12" s="9" customFormat="1" ht="24.95" customHeight="1">
      <c r="B73" s="141"/>
      <c r="C73" s="142"/>
      <c r="D73" s="143" t="s">
        <v>118</v>
      </c>
      <c r="E73" s="144"/>
      <c r="F73" s="144"/>
      <c r="G73" s="144"/>
      <c r="H73" s="144"/>
      <c r="I73" s="144"/>
      <c r="J73" s="145">
        <f>J726</f>
        <v>0</v>
      </c>
      <c r="K73" s="142"/>
      <c r="L73" s="146"/>
    </row>
    <row r="74" spans="2:12" s="10" customFormat="1" ht="19.9" customHeight="1">
      <c r="B74" s="147"/>
      <c r="C74" s="98"/>
      <c r="D74" s="148" t="s">
        <v>119</v>
      </c>
      <c r="E74" s="149"/>
      <c r="F74" s="149"/>
      <c r="G74" s="149"/>
      <c r="H74" s="149"/>
      <c r="I74" s="149"/>
      <c r="J74" s="150">
        <f>J727</f>
        <v>0</v>
      </c>
      <c r="K74" s="98"/>
      <c r="L74" s="151"/>
    </row>
    <row r="75" spans="2:12" s="10" customFormat="1" ht="19.9" customHeight="1">
      <c r="B75" s="147"/>
      <c r="C75" s="98"/>
      <c r="D75" s="148" t="s">
        <v>120</v>
      </c>
      <c r="E75" s="149"/>
      <c r="F75" s="149"/>
      <c r="G75" s="149"/>
      <c r="H75" s="149"/>
      <c r="I75" s="149"/>
      <c r="J75" s="150">
        <f>J775</f>
        <v>0</v>
      </c>
      <c r="K75" s="98"/>
      <c r="L75" s="151"/>
    </row>
    <row r="76" spans="2:12" s="10" customFormat="1" ht="19.9" customHeight="1">
      <c r="B76" s="147"/>
      <c r="C76" s="98"/>
      <c r="D76" s="148" t="s">
        <v>121</v>
      </c>
      <c r="E76" s="149"/>
      <c r="F76" s="149"/>
      <c r="G76" s="149"/>
      <c r="H76" s="149"/>
      <c r="I76" s="149"/>
      <c r="J76" s="150">
        <f>J805</f>
        <v>0</v>
      </c>
      <c r="K76" s="98"/>
      <c r="L76" s="151"/>
    </row>
    <row r="77" spans="2:12" s="10" customFormat="1" ht="19.9" customHeight="1">
      <c r="B77" s="147"/>
      <c r="C77" s="98"/>
      <c r="D77" s="148" t="s">
        <v>122</v>
      </c>
      <c r="E77" s="149"/>
      <c r="F77" s="149"/>
      <c r="G77" s="149"/>
      <c r="H77" s="149"/>
      <c r="I77" s="149"/>
      <c r="J77" s="150">
        <f>J881</f>
        <v>0</v>
      </c>
      <c r="K77" s="98"/>
      <c r="L77" s="151"/>
    </row>
    <row r="78" spans="2:12" s="10" customFormat="1" ht="19.9" customHeight="1">
      <c r="B78" s="147"/>
      <c r="C78" s="98"/>
      <c r="D78" s="148" t="s">
        <v>123</v>
      </c>
      <c r="E78" s="149"/>
      <c r="F78" s="149"/>
      <c r="G78" s="149"/>
      <c r="H78" s="149"/>
      <c r="I78" s="149"/>
      <c r="J78" s="150">
        <f>J889</f>
        <v>0</v>
      </c>
      <c r="K78" s="98"/>
      <c r="L78" s="151"/>
    </row>
    <row r="79" spans="2:12" s="10" customFormat="1" ht="19.9" customHeight="1">
      <c r="B79" s="147"/>
      <c r="C79" s="98"/>
      <c r="D79" s="148" t="s">
        <v>124</v>
      </c>
      <c r="E79" s="149"/>
      <c r="F79" s="149"/>
      <c r="G79" s="149"/>
      <c r="H79" s="149"/>
      <c r="I79" s="149"/>
      <c r="J79" s="150">
        <f>J937</f>
        <v>0</v>
      </c>
      <c r="K79" s="98"/>
      <c r="L79" s="151"/>
    </row>
    <row r="80" spans="2:12" s="10" customFormat="1" ht="19.9" customHeight="1">
      <c r="B80" s="147"/>
      <c r="C80" s="98"/>
      <c r="D80" s="148" t="s">
        <v>125</v>
      </c>
      <c r="E80" s="149"/>
      <c r="F80" s="149"/>
      <c r="G80" s="149"/>
      <c r="H80" s="149"/>
      <c r="I80" s="149"/>
      <c r="J80" s="150">
        <f>J980</f>
        <v>0</v>
      </c>
      <c r="K80" s="98"/>
      <c r="L80" s="151"/>
    </row>
    <row r="81" spans="2:12" s="10" customFormat="1" ht="19.9" customHeight="1">
      <c r="B81" s="147"/>
      <c r="C81" s="98"/>
      <c r="D81" s="148" t="s">
        <v>126</v>
      </c>
      <c r="E81" s="149"/>
      <c r="F81" s="149"/>
      <c r="G81" s="149"/>
      <c r="H81" s="149"/>
      <c r="I81" s="149"/>
      <c r="J81" s="150">
        <f>J997</f>
        <v>0</v>
      </c>
      <c r="K81" s="98"/>
      <c r="L81" s="151"/>
    </row>
    <row r="82" spans="2:12" s="10" customFormat="1" ht="19.9" customHeight="1">
      <c r="B82" s="147"/>
      <c r="C82" s="98"/>
      <c r="D82" s="148" t="s">
        <v>127</v>
      </c>
      <c r="E82" s="149"/>
      <c r="F82" s="149"/>
      <c r="G82" s="149"/>
      <c r="H82" s="149"/>
      <c r="I82" s="149"/>
      <c r="J82" s="150">
        <f>J1012</f>
        <v>0</v>
      </c>
      <c r="K82" s="98"/>
      <c r="L82" s="151"/>
    </row>
    <row r="83" spans="2:12" s="10" customFormat="1" ht="19.9" customHeight="1">
      <c r="B83" s="147"/>
      <c r="C83" s="98"/>
      <c r="D83" s="148" t="s">
        <v>128</v>
      </c>
      <c r="E83" s="149"/>
      <c r="F83" s="149"/>
      <c r="G83" s="149"/>
      <c r="H83" s="149"/>
      <c r="I83" s="149"/>
      <c r="J83" s="150">
        <f>J1055</f>
        <v>0</v>
      </c>
      <c r="K83" s="98"/>
      <c r="L83" s="151"/>
    </row>
    <row r="84" spans="1:31" s="2" customFormat="1" ht="21.7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9" spans="1:31" s="2" customFormat="1" ht="6.95" customHeight="1">
      <c r="A89" s="35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24.95" customHeight="1">
      <c r="A90" s="35"/>
      <c r="B90" s="36"/>
      <c r="C90" s="24" t="s">
        <v>129</v>
      </c>
      <c r="D90" s="37"/>
      <c r="E90" s="37"/>
      <c r="F90" s="37"/>
      <c r="G90" s="37"/>
      <c r="H90" s="37"/>
      <c r="I90" s="37"/>
      <c r="J90" s="37"/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2" customHeight="1">
      <c r="A92" s="35"/>
      <c r="B92" s="36"/>
      <c r="C92" s="30" t="s">
        <v>16</v>
      </c>
      <c r="D92" s="37"/>
      <c r="E92" s="37"/>
      <c r="F92" s="37"/>
      <c r="G92" s="37"/>
      <c r="H92" s="37"/>
      <c r="I92" s="37"/>
      <c r="J92" s="37"/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6.5" customHeight="1">
      <c r="A93" s="35"/>
      <c r="B93" s="36"/>
      <c r="C93" s="37"/>
      <c r="D93" s="37"/>
      <c r="E93" s="385" t="str">
        <f>E7</f>
        <v>Přístavba výtahu k objektu č.p.11 na p.p.č.507 - k.ú.Horní Litvínov</v>
      </c>
      <c r="F93" s="386"/>
      <c r="G93" s="386"/>
      <c r="H93" s="386"/>
      <c r="I93" s="37"/>
      <c r="J93" s="37"/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99</v>
      </c>
      <c r="D94" s="37"/>
      <c r="E94" s="37"/>
      <c r="F94" s="37"/>
      <c r="G94" s="37"/>
      <c r="H94" s="37"/>
      <c r="I94" s="37"/>
      <c r="J94" s="37"/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6.5" customHeight="1">
      <c r="A95" s="35"/>
      <c r="B95" s="36"/>
      <c r="C95" s="37"/>
      <c r="D95" s="37"/>
      <c r="E95" s="334" t="str">
        <f>E9</f>
        <v>01 - Stavební konstrukce a práce</v>
      </c>
      <c r="F95" s="387"/>
      <c r="G95" s="387"/>
      <c r="H95" s="387"/>
      <c r="I95" s="37"/>
      <c r="J95" s="37"/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6.95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11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2" customHeight="1">
      <c r="A97" s="35"/>
      <c r="B97" s="36"/>
      <c r="C97" s="30" t="s">
        <v>21</v>
      </c>
      <c r="D97" s="37"/>
      <c r="E97" s="37"/>
      <c r="F97" s="28" t="str">
        <f>F12</f>
        <v xml:space="preserve"> </v>
      </c>
      <c r="G97" s="37"/>
      <c r="H97" s="37"/>
      <c r="I97" s="30" t="s">
        <v>23</v>
      </c>
      <c r="J97" s="60" t="str">
        <f>IF(J12="","",J12)</f>
        <v>8. 5. 2022</v>
      </c>
      <c r="K97" s="37"/>
      <c r="L97" s="114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14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5.2" customHeight="1">
      <c r="A99" s="35"/>
      <c r="B99" s="36"/>
      <c r="C99" s="30" t="s">
        <v>25</v>
      </c>
      <c r="D99" s="37"/>
      <c r="E99" s="37"/>
      <c r="F99" s="28" t="str">
        <f>E15</f>
        <v>Město Litvínov, náměstí Míru 11, 436 01 Litvínov</v>
      </c>
      <c r="G99" s="37"/>
      <c r="H99" s="37"/>
      <c r="I99" s="30" t="s">
        <v>31</v>
      </c>
      <c r="J99" s="33" t="str">
        <f>E21</f>
        <v>Petr Vachulka</v>
      </c>
      <c r="K99" s="37"/>
      <c r="L99" s="114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5.2" customHeight="1">
      <c r="A100" s="35"/>
      <c r="B100" s="36"/>
      <c r="C100" s="30" t="s">
        <v>29</v>
      </c>
      <c r="D100" s="37"/>
      <c r="E100" s="37"/>
      <c r="F100" s="28" t="str">
        <f>IF(E18="","",E18)</f>
        <v>Vyplň údaj</v>
      </c>
      <c r="G100" s="37"/>
      <c r="H100" s="37"/>
      <c r="I100" s="30" t="s">
        <v>34</v>
      </c>
      <c r="J100" s="33" t="str">
        <f>E24</f>
        <v xml:space="preserve"> </v>
      </c>
      <c r="K100" s="37"/>
      <c r="L100" s="114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10.3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114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11" customFormat="1" ht="29.25" customHeight="1">
      <c r="A102" s="152"/>
      <c r="B102" s="153"/>
      <c r="C102" s="154" t="s">
        <v>130</v>
      </c>
      <c r="D102" s="155" t="s">
        <v>56</v>
      </c>
      <c r="E102" s="155" t="s">
        <v>52</v>
      </c>
      <c r="F102" s="155" t="s">
        <v>53</v>
      </c>
      <c r="G102" s="155" t="s">
        <v>131</v>
      </c>
      <c r="H102" s="155" t="s">
        <v>132</v>
      </c>
      <c r="I102" s="155" t="s">
        <v>133</v>
      </c>
      <c r="J102" s="155" t="s">
        <v>103</v>
      </c>
      <c r="K102" s="156" t="s">
        <v>134</v>
      </c>
      <c r="L102" s="157"/>
      <c r="M102" s="69" t="s">
        <v>19</v>
      </c>
      <c r="N102" s="70" t="s">
        <v>41</v>
      </c>
      <c r="O102" s="70" t="s">
        <v>135</v>
      </c>
      <c r="P102" s="70" t="s">
        <v>136</v>
      </c>
      <c r="Q102" s="70" t="s">
        <v>137</v>
      </c>
      <c r="R102" s="70" t="s">
        <v>138</v>
      </c>
      <c r="S102" s="70" t="s">
        <v>139</v>
      </c>
      <c r="T102" s="71" t="s">
        <v>140</v>
      </c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</row>
    <row r="103" spans="1:63" s="2" customFormat="1" ht="22.9" customHeight="1">
      <c r="A103" s="35"/>
      <c r="B103" s="36"/>
      <c r="C103" s="76" t="s">
        <v>141</v>
      </c>
      <c r="D103" s="37"/>
      <c r="E103" s="37"/>
      <c r="F103" s="37"/>
      <c r="G103" s="37"/>
      <c r="H103" s="37"/>
      <c r="I103" s="37"/>
      <c r="J103" s="158">
        <f>BK103</f>
        <v>0</v>
      </c>
      <c r="K103" s="37"/>
      <c r="L103" s="40"/>
      <c r="M103" s="72"/>
      <c r="N103" s="159"/>
      <c r="O103" s="73"/>
      <c r="P103" s="160">
        <f>P104+P726</f>
        <v>0</v>
      </c>
      <c r="Q103" s="73"/>
      <c r="R103" s="160">
        <f>R104+R726</f>
        <v>88.73207855999999</v>
      </c>
      <c r="S103" s="73"/>
      <c r="T103" s="161">
        <f>T104+T726</f>
        <v>18.1457547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70</v>
      </c>
      <c r="AU103" s="18" t="s">
        <v>104</v>
      </c>
      <c r="BK103" s="162">
        <f>BK104+BK726</f>
        <v>0</v>
      </c>
    </row>
    <row r="104" spans="2:63" s="12" customFormat="1" ht="25.9" customHeight="1">
      <c r="B104" s="163"/>
      <c r="C104" s="164"/>
      <c r="D104" s="165" t="s">
        <v>70</v>
      </c>
      <c r="E104" s="166" t="s">
        <v>142</v>
      </c>
      <c r="F104" s="166" t="s">
        <v>143</v>
      </c>
      <c r="G104" s="164"/>
      <c r="H104" s="164"/>
      <c r="I104" s="167"/>
      <c r="J104" s="168">
        <f>BK104</f>
        <v>0</v>
      </c>
      <c r="K104" s="164"/>
      <c r="L104" s="169"/>
      <c r="M104" s="170"/>
      <c r="N104" s="171"/>
      <c r="O104" s="171"/>
      <c r="P104" s="172">
        <f>P105+P150+P175+P247+P318+P351+P453+P525+P590+P647+P703+P722</f>
        <v>0</v>
      </c>
      <c r="Q104" s="171"/>
      <c r="R104" s="172">
        <f>R105+R150+R175+R247+R318+R351+R453+R525+R590+R647+R703+R722</f>
        <v>88.0480774</v>
      </c>
      <c r="S104" s="171"/>
      <c r="T104" s="173">
        <f>T105+T150+T175+T247+T318+T351+T453+T525+T590+T647+T703+T722</f>
        <v>17.266075</v>
      </c>
      <c r="AR104" s="174" t="s">
        <v>79</v>
      </c>
      <c r="AT104" s="175" t="s">
        <v>70</v>
      </c>
      <c r="AU104" s="175" t="s">
        <v>71</v>
      </c>
      <c r="AY104" s="174" t="s">
        <v>144</v>
      </c>
      <c r="BK104" s="176">
        <f>BK105+BK150+BK175+BK247+BK318+BK351+BK453+BK525+BK590+BK647+BK703+BK722</f>
        <v>0</v>
      </c>
    </row>
    <row r="105" spans="2:63" s="12" customFormat="1" ht="22.9" customHeight="1">
      <c r="B105" s="163"/>
      <c r="C105" s="164"/>
      <c r="D105" s="165" t="s">
        <v>70</v>
      </c>
      <c r="E105" s="177" t="s">
        <v>79</v>
      </c>
      <c r="F105" s="177" t="s">
        <v>145</v>
      </c>
      <c r="G105" s="164"/>
      <c r="H105" s="164"/>
      <c r="I105" s="167"/>
      <c r="J105" s="178">
        <f>BK105</f>
        <v>0</v>
      </c>
      <c r="K105" s="164"/>
      <c r="L105" s="169"/>
      <c r="M105" s="170"/>
      <c r="N105" s="171"/>
      <c r="O105" s="171"/>
      <c r="P105" s="172">
        <f>SUM(P106:P149)</f>
        <v>0</v>
      </c>
      <c r="Q105" s="171"/>
      <c r="R105" s="172">
        <f>SUM(R106:R149)</f>
        <v>0</v>
      </c>
      <c r="S105" s="171"/>
      <c r="T105" s="173">
        <f>SUM(T106:T149)</f>
        <v>0</v>
      </c>
      <c r="AR105" s="174" t="s">
        <v>79</v>
      </c>
      <c r="AT105" s="175" t="s">
        <v>70</v>
      </c>
      <c r="AU105" s="175" t="s">
        <v>79</v>
      </c>
      <c r="AY105" s="174" t="s">
        <v>144</v>
      </c>
      <c r="BK105" s="176">
        <f>SUM(BK106:BK149)</f>
        <v>0</v>
      </c>
    </row>
    <row r="106" spans="1:65" s="2" customFormat="1" ht="16.5" customHeight="1">
      <c r="A106" s="35"/>
      <c r="B106" s="36"/>
      <c r="C106" s="179" t="s">
        <v>79</v>
      </c>
      <c r="D106" s="179" t="s">
        <v>146</v>
      </c>
      <c r="E106" s="180" t="s">
        <v>147</v>
      </c>
      <c r="F106" s="181" t="s">
        <v>148</v>
      </c>
      <c r="G106" s="182" t="s">
        <v>149</v>
      </c>
      <c r="H106" s="183">
        <v>1</v>
      </c>
      <c r="I106" s="184"/>
      <c r="J106" s="185">
        <f>ROUND(I106*H106,2)</f>
        <v>0</v>
      </c>
      <c r="K106" s="181" t="s">
        <v>19</v>
      </c>
      <c r="L106" s="40"/>
      <c r="M106" s="186" t="s">
        <v>19</v>
      </c>
      <c r="N106" s="187" t="s">
        <v>42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150</v>
      </c>
      <c r="AT106" s="190" t="s">
        <v>146</v>
      </c>
      <c r="AU106" s="190" t="s">
        <v>81</v>
      </c>
      <c r="AY106" s="18" t="s">
        <v>144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79</v>
      </c>
      <c r="BK106" s="191">
        <f>ROUND(I106*H106,2)</f>
        <v>0</v>
      </c>
      <c r="BL106" s="18" t="s">
        <v>150</v>
      </c>
      <c r="BM106" s="190" t="s">
        <v>151</v>
      </c>
    </row>
    <row r="107" spans="1:65" s="2" customFormat="1" ht="16.5" customHeight="1">
      <c r="A107" s="35"/>
      <c r="B107" s="36"/>
      <c r="C107" s="179" t="s">
        <v>81</v>
      </c>
      <c r="D107" s="179" t="s">
        <v>146</v>
      </c>
      <c r="E107" s="180" t="s">
        <v>152</v>
      </c>
      <c r="F107" s="181" t="s">
        <v>153</v>
      </c>
      <c r="G107" s="182" t="s">
        <v>154</v>
      </c>
      <c r="H107" s="183">
        <v>17</v>
      </c>
      <c r="I107" s="184"/>
      <c r="J107" s="185">
        <f>ROUND(I107*H107,2)</f>
        <v>0</v>
      </c>
      <c r="K107" s="181" t="s">
        <v>155</v>
      </c>
      <c r="L107" s="40"/>
      <c r="M107" s="186" t="s">
        <v>19</v>
      </c>
      <c r="N107" s="187" t="s">
        <v>42</v>
      </c>
      <c r="O107" s="65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150</v>
      </c>
      <c r="AT107" s="190" t="s">
        <v>146</v>
      </c>
      <c r="AU107" s="190" t="s">
        <v>81</v>
      </c>
      <c r="AY107" s="18" t="s">
        <v>144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79</v>
      </c>
      <c r="BK107" s="191">
        <f>ROUND(I107*H107,2)</f>
        <v>0</v>
      </c>
      <c r="BL107" s="18" t="s">
        <v>150</v>
      </c>
      <c r="BM107" s="190" t="s">
        <v>156</v>
      </c>
    </row>
    <row r="108" spans="1:47" s="2" customFormat="1" ht="11.25">
      <c r="A108" s="35"/>
      <c r="B108" s="36"/>
      <c r="C108" s="37"/>
      <c r="D108" s="192" t="s">
        <v>157</v>
      </c>
      <c r="E108" s="37"/>
      <c r="F108" s="193" t="s">
        <v>158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157</v>
      </c>
      <c r="AU108" s="18" t="s">
        <v>81</v>
      </c>
    </row>
    <row r="109" spans="1:47" s="2" customFormat="1" ht="11.25">
      <c r="A109" s="35"/>
      <c r="B109" s="36"/>
      <c r="C109" s="37"/>
      <c r="D109" s="197" t="s">
        <v>159</v>
      </c>
      <c r="E109" s="37"/>
      <c r="F109" s="198" t="s">
        <v>160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159</v>
      </c>
      <c r="AU109" s="18" t="s">
        <v>81</v>
      </c>
    </row>
    <row r="110" spans="2:51" s="13" customFormat="1" ht="11.25">
      <c r="B110" s="199"/>
      <c r="C110" s="200"/>
      <c r="D110" s="192" t="s">
        <v>161</v>
      </c>
      <c r="E110" s="201" t="s">
        <v>19</v>
      </c>
      <c r="F110" s="202" t="s">
        <v>162</v>
      </c>
      <c r="G110" s="200"/>
      <c r="H110" s="203">
        <v>17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161</v>
      </c>
      <c r="AU110" s="209" t="s">
        <v>81</v>
      </c>
      <c r="AV110" s="13" t="s">
        <v>81</v>
      </c>
      <c r="AW110" s="13" t="s">
        <v>33</v>
      </c>
      <c r="AX110" s="13" t="s">
        <v>79</v>
      </c>
      <c r="AY110" s="209" t="s">
        <v>144</v>
      </c>
    </row>
    <row r="111" spans="1:65" s="2" customFormat="1" ht="16.5" customHeight="1">
      <c r="A111" s="35"/>
      <c r="B111" s="36"/>
      <c r="C111" s="179" t="s">
        <v>163</v>
      </c>
      <c r="D111" s="179" t="s">
        <v>146</v>
      </c>
      <c r="E111" s="180" t="s">
        <v>164</v>
      </c>
      <c r="F111" s="181" t="s">
        <v>165</v>
      </c>
      <c r="G111" s="182" t="s">
        <v>154</v>
      </c>
      <c r="H111" s="183">
        <v>17</v>
      </c>
      <c r="I111" s="184"/>
      <c r="J111" s="185">
        <f>ROUND(I111*H111,2)</f>
        <v>0</v>
      </c>
      <c r="K111" s="181" t="s">
        <v>155</v>
      </c>
      <c r="L111" s="40"/>
      <c r="M111" s="186" t="s">
        <v>19</v>
      </c>
      <c r="N111" s="187" t="s">
        <v>42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150</v>
      </c>
      <c r="AT111" s="190" t="s">
        <v>146</v>
      </c>
      <c r="AU111" s="190" t="s">
        <v>81</v>
      </c>
      <c r="AY111" s="18" t="s">
        <v>144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79</v>
      </c>
      <c r="BK111" s="191">
        <f>ROUND(I111*H111,2)</f>
        <v>0</v>
      </c>
      <c r="BL111" s="18" t="s">
        <v>150</v>
      </c>
      <c r="BM111" s="190" t="s">
        <v>166</v>
      </c>
    </row>
    <row r="112" spans="1:47" s="2" customFormat="1" ht="11.25">
      <c r="A112" s="35"/>
      <c r="B112" s="36"/>
      <c r="C112" s="37"/>
      <c r="D112" s="192" t="s">
        <v>157</v>
      </c>
      <c r="E112" s="37"/>
      <c r="F112" s="193" t="s">
        <v>167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157</v>
      </c>
      <c r="AU112" s="18" t="s">
        <v>81</v>
      </c>
    </row>
    <row r="113" spans="1:47" s="2" customFormat="1" ht="11.25">
      <c r="A113" s="35"/>
      <c r="B113" s="36"/>
      <c r="C113" s="37"/>
      <c r="D113" s="197" t="s">
        <v>159</v>
      </c>
      <c r="E113" s="37"/>
      <c r="F113" s="198" t="s">
        <v>168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159</v>
      </c>
      <c r="AU113" s="18" t="s">
        <v>81</v>
      </c>
    </row>
    <row r="114" spans="2:51" s="13" customFormat="1" ht="11.25">
      <c r="B114" s="199"/>
      <c r="C114" s="200"/>
      <c r="D114" s="192" t="s">
        <v>161</v>
      </c>
      <c r="E114" s="201" t="s">
        <v>19</v>
      </c>
      <c r="F114" s="202" t="s">
        <v>162</v>
      </c>
      <c r="G114" s="200"/>
      <c r="H114" s="203">
        <v>17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161</v>
      </c>
      <c r="AU114" s="209" t="s">
        <v>81</v>
      </c>
      <c r="AV114" s="13" t="s">
        <v>81</v>
      </c>
      <c r="AW114" s="13" t="s">
        <v>33</v>
      </c>
      <c r="AX114" s="13" t="s">
        <v>79</v>
      </c>
      <c r="AY114" s="209" t="s">
        <v>144</v>
      </c>
    </row>
    <row r="115" spans="1:65" s="2" customFormat="1" ht="16.5" customHeight="1">
      <c r="A115" s="35"/>
      <c r="B115" s="36"/>
      <c r="C115" s="179" t="s">
        <v>150</v>
      </c>
      <c r="D115" s="179" t="s">
        <v>146</v>
      </c>
      <c r="E115" s="180" t="s">
        <v>169</v>
      </c>
      <c r="F115" s="181" t="s">
        <v>170</v>
      </c>
      <c r="G115" s="182" t="s">
        <v>154</v>
      </c>
      <c r="H115" s="183">
        <v>1.669</v>
      </c>
      <c r="I115" s="184"/>
      <c r="J115" s="185">
        <f>ROUND(I115*H115,2)</f>
        <v>0</v>
      </c>
      <c r="K115" s="181" t="s">
        <v>155</v>
      </c>
      <c r="L115" s="40"/>
      <c r="M115" s="186" t="s">
        <v>19</v>
      </c>
      <c r="N115" s="187" t="s">
        <v>42</v>
      </c>
      <c r="O115" s="65"/>
      <c r="P115" s="188">
        <f>O115*H115</f>
        <v>0</v>
      </c>
      <c r="Q115" s="188">
        <v>0</v>
      </c>
      <c r="R115" s="188">
        <f>Q115*H115</f>
        <v>0</v>
      </c>
      <c r="S115" s="188">
        <v>0</v>
      </c>
      <c r="T115" s="18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150</v>
      </c>
      <c r="AT115" s="190" t="s">
        <v>146</v>
      </c>
      <c r="AU115" s="190" t="s">
        <v>81</v>
      </c>
      <c r="AY115" s="18" t="s">
        <v>144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79</v>
      </c>
      <c r="BK115" s="191">
        <f>ROUND(I115*H115,2)</f>
        <v>0</v>
      </c>
      <c r="BL115" s="18" t="s">
        <v>150</v>
      </c>
      <c r="BM115" s="190" t="s">
        <v>171</v>
      </c>
    </row>
    <row r="116" spans="1:47" s="2" customFormat="1" ht="19.5">
      <c r="A116" s="35"/>
      <c r="B116" s="36"/>
      <c r="C116" s="37"/>
      <c r="D116" s="192" t="s">
        <v>157</v>
      </c>
      <c r="E116" s="37"/>
      <c r="F116" s="193" t="s">
        <v>172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157</v>
      </c>
      <c r="AU116" s="18" t="s">
        <v>81</v>
      </c>
    </row>
    <row r="117" spans="1:47" s="2" customFormat="1" ht="11.25">
      <c r="A117" s="35"/>
      <c r="B117" s="36"/>
      <c r="C117" s="37"/>
      <c r="D117" s="197" t="s">
        <v>159</v>
      </c>
      <c r="E117" s="37"/>
      <c r="F117" s="198" t="s">
        <v>173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159</v>
      </c>
      <c r="AU117" s="18" t="s">
        <v>81</v>
      </c>
    </row>
    <row r="118" spans="2:51" s="13" customFormat="1" ht="11.25">
      <c r="B118" s="199"/>
      <c r="C118" s="200"/>
      <c r="D118" s="192" t="s">
        <v>161</v>
      </c>
      <c r="E118" s="201" t="s">
        <v>19</v>
      </c>
      <c r="F118" s="202" t="s">
        <v>174</v>
      </c>
      <c r="G118" s="200"/>
      <c r="H118" s="203">
        <v>1.669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161</v>
      </c>
      <c r="AU118" s="209" t="s">
        <v>81</v>
      </c>
      <c r="AV118" s="13" t="s">
        <v>81</v>
      </c>
      <c r="AW118" s="13" t="s">
        <v>33</v>
      </c>
      <c r="AX118" s="13" t="s">
        <v>79</v>
      </c>
      <c r="AY118" s="209" t="s">
        <v>144</v>
      </c>
    </row>
    <row r="119" spans="1:65" s="2" customFormat="1" ht="16.5" customHeight="1">
      <c r="A119" s="35"/>
      <c r="B119" s="36"/>
      <c r="C119" s="179" t="s">
        <v>175</v>
      </c>
      <c r="D119" s="179" t="s">
        <v>146</v>
      </c>
      <c r="E119" s="180" t="s">
        <v>176</v>
      </c>
      <c r="F119" s="181" t="s">
        <v>177</v>
      </c>
      <c r="G119" s="182" t="s">
        <v>154</v>
      </c>
      <c r="H119" s="183">
        <v>1.669</v>
      </c>
      <c r="I119" s="184"/>
      <c r="J119" s="185">
        <f>ROUND(I119*H119,2)</f>
        <v>0</v>
      </c>
      <c r="K119" s="181" t="s">
        <v>155</v>
      </c>
      <c r="L119" s="40"/>
      <c r="M119" s="186" t="s">
        <v>19</v>
      </c>
      <c r="N119" s="187" t="s">
        <v>42</v>
      </c>
      <c r="O119" s="65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150</v>
      </c>
      <c r="AT119" s="190" t="s">
        <v>146</v>
      </c>
      <c r="AU119" s="190" t="s">
        <v>81</v>
      </c>
      <c r="AY119" s="18" t="s">
        <v>144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79</v>
      </c>
      <c r="BK119" s="191">
        <f>ROUND(I119*H119,2)</f>
        <v>0</v>
      </c>
      <c r="BL119" s="18" t="s">
        <v>150</v>
      </c>
      <c r="BM119" s="190" t="s">
        <v>178</v>
      </c>
    </row>
    <row r="120" spans="1:47" s="2" customFormat="1" ht="19.5">
      <c r="A120" s="35"/>
      <c r="B120" s="36"/>
      <c r="C120" s="37"/>
      <c r="D120" s="192" t="s">
        <v>157</v>
      </c>
      <c r="E120" s="37"/>
      <c r="F120" s="193" t="s">
        <v>179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157</v>
      </c>
      <c r="AU120" s="18" t="s">
        <v>81</v>
      </c>
    </row>
    <row r="121" spans="1:47" s="2" customFormat="1" ht="11.25">
      <c r="A121" s="35"/>
      <c r="B121" s="36"/>
      <c r="C121" s="37"/>
      <c r="D121" s="197" t="s">
        <v>159</v>
      </c>
      <c r="E121" s="37"/>
      <c r="F121" s="198" t="s">
        <v>180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159</v>
      </c>
      <c r="AU121" s="18" t="s">
        <v>81</v>
      </c>
    </row>
    <row r="122" spans="2:51" s="13" customFormat="1" ht="11.25">
      <c r="B122" s="199"/>
      <c r="C122" s="200"/>
      <c r="D122" s="192" t="s">
        <v>161</v>
      </c>
      <c r="E122" s="201" t="s">
        <v>19</v>
      </c>
      <c r="F122" s="202" t="s">
        <v>181</v>
      </c>
      <c r="G122" s="200"/>
      <c r="H122" s="203">
        <v>0.45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161</v>
      </c>
      <c r="AU122" s="209" t="s">
        <v>81</v>
      </c>
      <c r="AV122" s="13" t="s">
        <v>81</v>
      </c>
      <c r="AW122" s="13" t="s">
        <v>33</v>
      </c>
      <c r="AX122" s="13" t="s">
        <v>71</v>
      </c>
      <c r="AY122" s="209" t="s">
        <v>144</v>
      </c>
    </row>
    <row r="123" spans="2:51" s="13" customFormat="1" ht="11.25">
      <c r="B123" s="199"/>
      <c r="C123" s="200"/>
      <c r="D123" s="192" t="s">
        <v>161</v>
      </c>
      <c r="E123" s="201" t="s">
        <v>19</v>
      </c>
      <c r="F123" s="202" t="s">
        <v>174</v>
      </c>
      <c r="G123" s="200"/>
      <c r="H123" s="203">
        <v>1.669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161</v>
      </c>
      <c r="AU123" s="209" t="s">
        <v>81</v>
      </c>
      <c r="AV123" s="13" t="s">
        <v>81</v>
      </c>
      <c r="AW123" s="13" t="s">
        <v>33</v>
      </c>
      <c r="AX123" s="13" t="s">
        <v>79</v>
      </c>
      <c r="AY123" s="209" t="s">
        <v>144</v>
      </c>
    </row>
    <row r="124" spans="1:65" s="2" customFormat="1" ht="21.75" customHeight="1">
      <c r="A124" s="35"/>
      <c r="B124" s="36"/>
      <c r="C124" s="179" t="s">
        <v>182</v>
      </c>
      <c r="D124" s="179" t="s">
        <v>146</v>
      </c>
      <c r="E124" s="180" t="s">
        <v>183</v>
      </c>
      <c r="F124" s="181" t="s">
        <v>184</v>
      </c>
      <c r="G124" s="182" t="s">
        <v>154</v>
      </c>
      <c r="H124" s="183">
        <v>18.669</v>
      </c>
      <c r="I124" s="184"/>
      <c r="J124" s="185">
        <f>ROUND(I124*H124,2)</f>
        <v>0</v>
      </c>
      <c r="K124" s="181" t="s">
        <v>155</v>
      </c>
      <c r="L124" s="40"/>
      <c r="M124" s="186" t="s">
        <v>19</v>
      </c>
      <c r="N124" s="187" t="s">
        <v>42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150</v>
      </c>
      <c r="AT124" s="190" t="s">
        <v>146</v>
      </c>
      <c r="AU124" s="190" t="s">
        <v>81</v>
      </c>
      <c r="AY124" s="18" t="s">
        <v>144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79</v>
      </c>
      <c r="BK124" s="191">
        <f>ROUND(I124*H124,2)</f>
        <v>0</v>
      </c>
      <c r="BL124" s="18" t="s">
        <v>150</v>
      </c>
      <c r="BM124" s="190" t="s">
        <v>185</v>
      </c>
    </row>
    <row r="125" spans="1:47" s="2" customFormat="1" ht="19.5">
      <c r="A125" s="35"/>
      <c r="B125" s="36"/>
      <c r="C125" s="37"/>
      <c r="D125" s="192" t="s">
        <v>157</v>
      </c>
      <c r="E125" s="37"/>
      <c r="F125" s="193" t="s">
        <v>186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157</v>
      </c>
      <c r="AU125" s="18" t="s">
        <v>81</v>
      </c>
    </row>
    <row r="126" spans="1:47" s="2" customFormat="1" ht="11.25">
      <c r="A126" s="35"/>
      <c r="B126" s="36"/>
      <c r="C126" s="37"/>
      <c r="D126" s="197" t="s">
        <v>159</v>
      </c>
      <c r="E126" s="37"/>
      <c r="F126" s="198" t="s">
        <v>187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159</v>
      </c>
      <c r="AU126" s="18" t="s">
        <v>81</v>
      </c>
    </row>
    <row r="127" spans="2:51" s="13" customFormat="1" ht="11.25">
      <c r="B127" s="199"/>
      <c r="C127" s="200"/>
      <c r="D127" s="192" t="s">
        <v>161</v>
      </c>
      <c r="E127" s="201" t="s">
        <v>19</v>
      </c>
      <c r="F127" s="202" t="s">
        <v>188</v>
      </c>
      <c r="G127" s="200"/>
      <c r="H127" s="203">
        <v>18.669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161</v>
      </c>
      <c r="AU127" s="209" t="s">
        <v>81</v>
      </c>
      <c r="AV127" s="13" t="s">
        <v>81</v>
      </c>
      <c r="AW127" s="13" t="s">
        <v>33</v>
      </c>
      <c r="AX127" s="13" t="s">
        <v>79</v>
      </c>
      <c r="AY127" s="209" t="s">
        <v>144</v>
      </c>
    </row>
    <row r="128" spans="1:65" s="2" customFormat="1" ht="24.2" customHeight="1">
      <c r="A128" s="35"/>
      <c r="B128" s="36"/>
      <c r="C128" s="179" t="s">
        <v>189</v>
      </c>
      <c r="D128" s="179" t="s">
        <v>146</v>
      </c>
      <c r="E128" s="180" t="s">
        <v>190</v>
      </c>
      <c r="F128" s="181" t="s">
        <v>191</v>
      </c>
      <c r="G128" s="182" t="s">
        <v>154</v>
      </c>
      <c r="H128" s="183">
        <v>37.338</v>
      </c>
      <c r="I128" s="184"/>
      <c r="J128" s="185">
        <f>ROUND(I128*H128,2)</f>
        <v>0</v>
      </c>
      <c r="K128" s="181" t="s">
        <v>155</v>
      </c>
      <c r="L128" s="40"/>
      <c r="M128" s="186" t="s">
        <v>19</v>
      </c>
      <c r="N128" s="187" t="s">
        <v>42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150</v>
      </c>
      <c r="AT128" s="190" t="s">
        <v>146</v>
      </c>
      <c r="AU128" s="190" t="s">
        <v>81</v>
      </c>
      <c r="AY128" s="18" t="s">
        <v>144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79</v>
      </c>
      <c r="BK128" s="191">
        <f>ROUND(I128*H128,2)</f>
        <v>0</v>
      </c>
      <c r="BL128" s="18" t="s">
        <v>150</v>
      </c>
      <c r="BM128" s="190" t="s">
        <v>192</v>
      </c>
    </row>
    <row r="129" spans="1:47" s="2" customFormat="1" ht="19.5">
      <c r="A129" s="35"/>
      <c r="B129" s="36"/>
      <c r="C129" s="37"/>
      <c r="D129" s="192" t="s">
        <v>157</v>
      </c>
      <c r="E129" s="37"/>
      <c r="F129" s="193" t="s">
        <v>193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157</v>
      </c>
      <c r="AU129" s="18" t="s">
        <v>81</v>
      </c>
    </row>
    <row r="130" spans="1:47" s="2" customFormat="1" ht="11.25">
      <c r="A130" s="35"/>
      <c r="B130" s="36"/>
      <c r="C130" s="37"/>
      <c r="D130" s="197" t="s">
        <v>159</v>
      </c>
      <c r="E130" s="37"/>
      <c r="F130" s="198" t="s">
        <v>194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159</v>
      </c>
      <c r="AU130" s="18" t="s">
        <v>81</v>
      </c>
    </row>
    <row r="131" spans="2:51" s="13" customFormat="1" ht="11.25">
      <c r="B131" s="199"/>
      <c r="C131" s="200"/>
      <c r="D131" s="192" t="s">
        <v>161</v>
      </c>
      <c r="E131" s="201" t="s">
        <v>19</v>
      </c>
      <c r="F131" s="202" t="s">
        <v>195</v>
      </c>
      <c r="G131" s="200"/>
      <c r="H131" s="203">
        <v>37.338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161</v>
      </c>
      <c r="AU131" s="209" t="s">
        <v>81</v>
      </c>
      <c r="AV131" s="13" t="s">
        <v>81</v>
      </c>
      <c r="AW131" s="13" t="s">
        <v>33</v>
      </c>
      <c r="AX131" s="13" t="s">
        <v>79</v>
      </c>
      <c r="AY131" s="209" t="s">
        <v>144</v>
      </c>
    </row>
    <row r="132" spans="1:65" s="2" customFormat="1" ht="21.75" customHeight="1">
      <c r="A132" s="35"/>
      <c r="B132" s="36"/>
      <c r="C132" s="179" t="s">
        <v>196</v>
      </c>
      <c r="D132" s="179" t="s">
        <v>146</v>
      </c>
      <c r="E132" s="180" t="s">
        <v>197</v>
      </c>
      <c r="F132" s="181" t="s">
        <v>198</v>
      </c>
      <c r="G132" s="182" t="s">
        <v>154</v>
      </c>
      <c r="H132" s="183">
        <v>18.669</v>
      </c>
      <c r="I132" s="184"/>
      <c r="J132" s="185">
        <f>ROUND(I132*H132,2)</f>
        <v>0</v>
      </c>
      <c r="K132" s="181" t="s">
        <v>155</v>
      </c>
      <c r="L132" s="40"/>
      <c r="M132" s="186" t="s">
        <v>19</v>
      </c>
      <c r="N132" s="187" t="s">
        <v>42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150</v>
      </c>
      <c r="AT132" s="190" t="s">
        <v>146</v>
      </c>
      <c r="AU132" s="190" t="s">
        <v>81</v>
      </c>
      <c r="AY132" s="18" t="s">
        <v>144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79</v>
      </c>
      <c r="BK132" s="191">
        <f>ROUND(I132*H132,2)</f>
        <v>0</v>
      </c>
      <c r="BL132" s="18" t="s">
        <v>150</v>
      </c>
      <c r="BM132" s="190" t="s">
        <v>199</v>
      </c>
    </row>
    <row r="133" spans="1:47" s="2" customFormat="1" ht="19.5">
      <c r="A133" s="35"/>
      <c r="B133" s="36"/>
      <c r="C133" s="37"/>
      <c r="D133" s="192" t="s">
        <v>157</v>
      </c>
      <c r="E133" s="37"/>
      <c r="F133" s="193" t="s">
        <v>200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157</v>
      </c>
      <c r="AU133" s="18" t="s">
        <v>81</v>
      </c>
    </row>
    <row r="134" spans="1:47" s="2" customFormat="1" ht="11.25">
      <c r="A134" s="35"/>
      <c r="B134" s="36"/>
      <c r="C134" s="37"/>
      <c r="D134" s="197" t="s">
        <v>159</v>
      </c>
      <c r="E134" s="37"/>
      <c r="F134" s="198" t="s">
        <v>201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159</v>
      </c>
      <c r="AU134" s="18" t="s">
        <v>81</v>
      </c>
    </row>
    <row r="135" spans="2:51" s="13" customFormat="1" ht="11.25">
      <c r="B135" s="199"/>
      <c r="C135" s="200"/>
      <c r="D135" s="192" t="s">
        <v>161</v>
      </c>
      <c r="E135" s="201" t="s">
        <v>19</v>
      </c>
      <c r="F135" s="202" t="s">
        <v>188</v>
      </c>
      <c r="G135" s="200"/>
      <c r="H135" s="203">
        <v>18.669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161</v>
      </c>
      <c r="AU135" s="209" t="s">
        <v>81</v>
      </c>
      <c r="AV135" s="13" t="s">
        <v>81</v>
      </c>
      <c r="AW135" s="13" t="s">
        <v>33</v>
      </c>
      <c r="AX135" s="13" t="s">
        <v>79</v>
      </c>
      <c r="AY135" s="209" t="s">
        <v>144</v>
      </c>
    </row>
    <row r="136" spans="1:65" s="2" customFormat="1" ht="24.2" customHeight="1">
      <c r="A136" s="35"/>
      <c r="B136" s="36"/>
      <c r="C136" s="179" t="s">
        <v>202</v>
      </c>
      <c r="D136" s="179" t="s">
        <v>146</v>
      </c>
      <c r="E136" s="180" t="s">
        <v>203</v>
      </c>
      <c r="F136" s="181" t="s">
        <v>204</v>
      </c>
      <c r="G136" s="182" t="s">
        <v>154</v>
      </c>
      <c r="H136" s="183">
        <v>37.338</v>
      </c>
      <c r="I136" s="184"/>
      <c r="J136" s="185">
        <f>ROUND(I136*H136,2)</f>
        <v>0</v>
      </c>
      <c r="K136" s="181" t="s">
        <v>155</v>
      </c>
      <c r="L136" s="40"/>
      <c r="M136" s="186" t="s">
        <v>19</v>
      </c>
      <c r="N136" s="187" t="s">
        <v>42</v>
      </c>
      <c r="O136" s="65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150</v>
      </c>
      <c r="AT136" s="190" t="s">
        <v>146</v>
      </c>
      <c r="AU136" s="190" t="s">
        <v>81</v>
      </c>
      <c r="AY136" s="18" t="s">
        <v>144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79</v>
      </c>
      <c r="BK136" s="191">
        <f>ROUND(I136*H136,2)</f>
        <v>0</v>
      </c>
      <c r="BL136" s="18" t="s">
        <v>150</v>
      </c>
      <c r="BM136" s="190" t="s">
        <v>205</v>
      </c>
    </row>
    <row r="137" spans="1:47" s="2" customFormat="1" ht="19.5">
      <c r="A137" s="35"/>
      <c r="B137" s="36"/>
      <c r="C137" s="37"/>
      <c r="D137" s="192" t="s">
        <v>157</v>
      </c>
      <c r="E137" s="37"/>
      <c r="F137" s="193" t="s">
        <v>206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157</v>
      </c>
      <c r="AU137" s="18" t="s">
        <v>81</v>
      </c>
    </row>
    <row r="138" spans="1:47" s="2" customFormat="1" ht="11.25">
      <c r="A138" s="35"/>
      <c r="B138" s="36"/>
      <c r="C138" s="37"/>
      <c r="D138" s="197" t="s">
        <v>159</v>
      </c>
      <c r="E138" s="37"/>
      <c r="F138" s="198" t="s">
        <v>207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159</v>
      </c>
      <c r="AU138" s="18" t="s">
        <v>81</v>
      </c>
    </row>
    <row r="139" spans="2:51" s="13" customFormat="1" ht="11.25">
      <c r="B139" s="199"/>
      <c r="C139" s="200"/>
      <c r="D139" s="192" t="s">
        <v>161</v>
      </c>
      <c r="E139" s="201" t="s">
        <v>19</v>
      </c>
      <c r="F139" s="202" t="s">
        <v>195</v>
      </c>
      <c r="G139" s="200"/>
      <c r="H139" s="203">
        <v>37.338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161</v>
      </c>
      <c r="AU139" s="209" t="s">
        <v>81</v>
      </c>
      <c r="AV139" s="13" t="s">
        <v>81</v>
      </c>
      <c r="AW139" s="13" t="s">
        <v>33</v>
      </c>
      <c r="AX139" s="13" t="s">
        <v>79</v>
      </c>
      <c r="AY139" s="209" t="s">
        <v>144</v>
      </c>
    </row>
    <row r="140" spans="1:65" s="2" customFormat="1" ht="16.5" customHeight="1">
      <c r="A140" s="35"/>
      <c r="B140" s="36"/>
      <c r="C140" s="179" t="s">
        <v>208</v>
      </c>
      <c r="D140" s="179" t="s">
        <v>146</v>
      </c>
      <c r="E140" s="180" t="s">
        <v>209</v>
      </c>
      <c r="F140" s="181" t="s">
        <v>210</v>
      </c>
      <c r="G140" s="182" t="s">
        <v>211</v>
      </c>
      <c r="H140" s="183">
        <v>67.208</v>
      </c>
      <c r="I140" s="184"/>
      <c r="J140" s="185">
        <f>ROUND(I140*H140,2)</f>
        <v>0</v>
      </c>
      <c r="K140" s="181" t="s">
        <v>155</v>
      </c>
      <c r="L140" s="40"/>
      <c r="M140" s="186" t="s">
        <v>19</v>
      </c>
      <c r="N140" s="187" t="s">
        <v>42</v>
      </c>
      <c r="O140" s="6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150</v>
      </c>
      <c r="AT140" s="190" t="s">
        <v>146</v>
      </c>
      <c r="AU140" s="190" t="s">
        <v>81</v>
      </c>
      <c r="AY140" s="18" t="s">
        <v>144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79</v>
      </c>
      <c r="BK140" s="191">
        <f>ROUND(I140*H140,2)</f>
        <v>0</v>
      </c>
      <c r="BL140" s="18" t="s">
        <v>150</v>
      </c>
      <c r="BM140" s="190" t="s">
        <v>212</v>
      </c>
    </row>
    <row r="141" spans="1:47" s="2" customFormat="1" ht="19.5">
      <c r="A141" s="35"/>
      <c r="B141" s="36"/>
      <c r="C141" s="37"/>
      <c r="D141" s="192" t="s">
        <v>157</v>
      </c>
      <c r="E141" s="37"/>
      <c r="F141" s="193" t="s">
        <v>213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157</v>
      </c>
      <c r="AU141" s="18" t="s">
        <v>81</v>
      </c>
    </row>
    <row r="142" spans="1:47" s="2" customFormat="1" ht="11.25">
      <c r="A142" s="35"/>
      <c r="B142" s="36"/>
      <c r="C142" s="37"/>
      <c r="D142" s="197" t="s">
        <v>159</v>
      </c>
      <c r="E142" s="37"/>
      <c r="F142" s="198" t="s">
        <v>214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159</v>
      </c>
      <c r="AU142" s="18" t="s">
        <v>81</v>
      </c>
    </row>
    <row r="143" spans="2:51" s="13" customFormat="1" ht="11.25">
      <c r="B143" s="199"/>
      <c r="C143" s="200"/>
      <c r="D143" s="192" t="s">
        <v>161</v>
      </c>
      <c r="E143" s="201" t="s">
        <v>19</v>
      </c>
      <c r="F143" s="202" t="s">
        <v>215</v>
      </c>
      <c r="G143" s="200"/>
      <c r="H143" s="203">
        <v>67.208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161</v>
      </c>
      <c r="AU143" s="209" t="s">
        <v>81</v>
      </c>
      <c r="AV143" s="13" t="s">
        <v>81</v>
      </c>
      <c r="AW143" s="13" t="s">
        <v>33</v>
      </c>
      <c r="AX143" s="13" t="s">
        <v>79</v>
      </c>
      <c r="AY143" s="209" t="s">
        <v>144</v>
      </c>
    </row>
    <row r="144" spans="1:65" s="2" customFormat="1" ht="16.5" customHeight="1">
      <c r="A144" s="35"/>
      <c r="B144" s="36"/>
      <c r="C144" s="179" t="s">
        <v>216</v>
      </c>
      <c r="D144" s="179" t="s">
        <v>146</v>
      </c>
      <c r="E144" s="180" t="s">
        <v>217</v>
      </c>
      <c r="F144" s="181" t="s">
        <v>218</v>
      </c>
      <c r="G144" s="182" t="s">
        <v>154</v>
      </c>
      <c r="H144" s="183">
        <v>18</v>
      </c>
      <c r="I144" s="184"/>
      <c r="J144" s="185">
        <f>ROUND(I144*H144,2)</f>
        <v>0</v>
      </c>
      <c r="K144" s="181" t="s">
        <v>155</v>
      </c>
      <c r="L144" s="40"/>
      <c r="M144" s="186" t="s">
        <v>19</v>
      </c>
      <c r="N144" s="187" t="s">
        <v>42</v>
      </c>
      <c r="O144" s="6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150</v>
      </c>
      <c r="AT144" s="190" t="s">
        <v>146</v>
      </c>
      <c r="AU144" s="190" t="s">
        <v>81</v>
      </c>
      <c r="AY144" s="18" t="s">
        <v>144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79</v>
      </c>
      <c r="BK144" s="191">
        <f>ROUND(I144*H144,2)</f>
        <v>0</v>
      </c>
      <c r="BL144" s="18" t="s">
        <v>150</v>
      </c>
      <c r="BM144" s="190" t="s">
        <v>219</v>
      </c>
    </row>
    <row r="145" spans="1:47" s="2" customFormat="1" ht="19.5">
      <c r="A145" s="35"/>
      <c r="B145" s="36"/>
      <c r="C145" s="37"/>
      <c r="D145" s="192" t="s">
        <v>157</v>
      </c>
      <c r="E145" s="37"/>
      <c r="F145" s="193" t="s">
        <v>220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157</v>
      </c>
      <c r="AU145" s="18" t="s">
        <v>81</v>
      </c>
    </row>
    <row r="146" spans="1:47" s="2" customFormat="1" ht="11.25">
      <c r="A146" s="35"/>
      <c r="B146" s="36"/>
      <c r="C146" s="37"/>
      <c r="D146" s="197" t="s">
        <v>159</v>
      </c>
      <c r="E146" s="37"/>
      <c r="F146" s="198" t="s">
        <v>221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159</v>
      </c>
      <c r="AU146" s="18" t="s">
        <v>81</v>
      </c>
    </row>
    <row r="147" spans="1:65" s="2" customFormat="1" ht="16.5" customHeight="1">
      <c r="A147" s="35"/>
      <c r="B147" s="36"/>
      <c r="C147" s="210" t="s">
        <v>222</v>
      </c>
      <c r="D147" s="210" t="s">
        <v>223</v>
      </c>
      <c r="E147" s="211" t="s">
        <v>224</v>
      </c>
      <c r="F147" s="212" t="s">
        <v>225</v>
      </c>
      <c r="G147" s="213" t="s">
        <v>211</v>
      </c>
      <c r="H147" s="214">
        <v>36</v>
      </c>
      <c r="I147" s="215"/>
      <c r="J147" s="216">
        <f>ROUND(I147*H147,2)</f>
        <v>0</v>
      </c>
      <c r="K147" s="212" t="s">
        <v>155</v>
      </c>
      <c r="L147" s="217"/>
      <c r="M147" s="218" t="s">
        <v>19</v>
      </c>
      <c r="N147" s="219" t="s">
        <v>42</v>
      </c>
      <c r="O147" s="65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196</v>
      </c>
      <c r="AT147" s="190" t="s">
        <v>223</v>
      </c>
      <c r="AU147" s="190" t="s">
        <v>81</v>
      </c>
      <c r="AY147" s="18" t="s">
        <v>144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79</v>
      </c>
      <c r="BK147" s="191">
        <f>ROUND(I147*H147,2)</f>
        <v>0</v>
      </c>
      <c r="BL147" s="18" t="s">
        <v>150</v>
      </c>
      <c r="BM147" s="190" t="s">
        <v>226</v>
      </c>
    </row>
    <row r="148" spans="1:47" s="2" customFormat="1" ht="11.25">
      <c r="A148" s="35"/>
      <c r="B148" s="36"/>
      <c r="C148" s="37"/>
      <c r="D148" s="192" t="s">
        <v>157</v>
      </c>
      <c r="E148" s="37"/>
      <c r="F148" s="193" t="s">
        <v>225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157</v>
      </c>
      <c r="AU148" s="18" t="s">
        <v>81</v>
      </c>
    </row>
    <row r="149" spans="2:51" s="13" customFormat="1" ht="11.25">
      <c r="B149" s="199"/>
      <c r="C149" s="200"/>
      <c r="D149" s="192" t="s">
        <v>161</v>
      </c>
      <c r="E149" s="201" t="s">
        <v>19</v>
      </c>
      <c r="F149" s="202" t="s">
        <v>227</v>
      </c>
      <c r="G149" s="200"/>
      <c r="H149" s="203">
        <v>36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161</v>
      </c>
      <c r="AU149" s="209" t="s">
        <v>81</v>
      </c>
      <c r="AV149" s="13" t="s">
        <v>81</v>
      </c>
      <c r="AW149" s="13" t="s">
        <v>33</v>
      </c>
      <c r="AX149" s="13" t="s">
        <v>79</v>
      </c>
      <c r="AY149" s="209" t="s">
        <v>144</v>
      </c>
    </row>
    <row r="150" spans="2:63" s="12" customFormat="1" ht="22.9" customHeight="1">
      <c r="B150" s="163"/>
      <c r="C150" s="164"/>
      <c r="D150" s="165" t="s">
        <v>70</v>
      </c>
      <c r="E150" s="177" t="s">
        <v>228</v>
      </c>
      <c r="F150" s="177" t="s">
        <v>229</v>
      </c>
      <c r="G150" s="164"/>
      <c r="H150" s="164"/>
      <c r="I150" s="167"/>
      <c r="J150" s="178">
        <f>BK150</f>
        <v>0</v>
      </c>
      <c r="K150" s="164"/>
      <c r="L150" s="169"/>
      <c r="M150" s="170"/>
      <c r="N150" s="171"/>
      <c r="O150" s="171"/>
      <c r="P150" s="172">
        <f>SUM(P151:P174)</f>
        <v>0</v>
      </c>
      <c r="Q150" s="171"/>
      <c r="R150" s="172">
        <f>SUM(R151:R174)</f>
        <v>15.72918802</v>
      </c>
      <c r="S150" s="171"/>
      <c r="T150" s="173">
        <f>SUM(T151:T174)</f>
        <v>0</v>
      </c>
      <c r="AR150" s="174" t="s">
        <v>79</v>
      </c>
      <c r="AT150" s="175" t="s">
        <v>70</v>
      </c>
      <c r="AU150" s="175" t="s">
        <v>79</v>
      </c>
      <c r="AY150" s="174" t="s">
        <v>144</v>
      </c>
      <c r="BK150" s="176">
        <f>SUM(BK151:BK174)</f>
        <v>0</v>
      </c>
    </row>
    <row r="151" spans="1:65" s="2" customFormat="1" ht="16.5" customHeight="1">
      <c r="A151" s="35"/>
      <c r="B151" s="36"/>
      <c r="C151" s="179" t="s">
        <v>230</v>
      </c>
      <c r="D151" s="179" t="s">
        <v>146</v>
      </c>
      <c r="E151" s="180" t="s">
        <v>231</v>
      </c>
      <c r="F151" s="181" t="s">
        <v>232</v>
      </c>
      <c r="G151" s="182" t="s">
        <v>154</v>
      </c>
      <c r="H151" s="183">
        <v>1.861</v>
      </c>
      <c r="I151" s="184"/>
      <c r="J151" s="185">
        <f>ROUND(I151*H151,2)</f>
        <v>0</v>
      </c>
      <c r="K151" s="181" t="s">
        <v>155</v>
      </c>
      <c r="L151" s="40"/>
      <c r="M151" s="186" t="s">
        <v>19</v>
      </c>
      <c r="N151" s="187" t="s">
        <v>42</v>
      </c>
      <c r="O151" s="65"/>
      <c r="P151" s="188">
        <f>O151*H151</f>
        <v>0</v>
      </c>
      <c r="Q151" s="188">
        <v>2.50187</v>
      </c>
      <c r="R151" s="188">
        <f>Q151*H151</f>
        <v>4.65598007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150</v>
      </c>
      <c r="AT151" s="190" t="s">
        <v>146</v>
      </c>
      <c r="AU151" s="190" t="s">
        <v>81</v>
      </c>
      <c r="AY151" s="18" t="s">
        <v>144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79</v>
      </c>
      <c r="BK151" s="191">
        <f>ROUND(I151*H151,2)</f>
        <v>0</v>
      </c>
      <c r="BL151" s="18" t="s">
        <v>150</v>
      </c>
      <c r="BM151" s="190" t="s">
        <v>233</v>
      </c>
    </row>
    <row r="152" spans="1:47" s="2" customFormat="1" ht="11.25">
      <c r="A152" s="35"/>
      <c r="B152" s="36"/>
      <c r="C152" s="37"/>
      <c r="D152" s="192" t="s">
        <v>157</v>
      </c>
      <c r="E152" s="37"/>
      <c r="F152" s="193" t="s">
        <v>234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157</v>
      </c>
      <c r="AU152" s="18" t="s">
        <v>81</v>
      </c>
    </row>
    <row r="153" spans="1:47" s="2" customFormat="1" ht="11.25">
      <c r="A153" s="35"/>
      <c r="B153" s="36"/>
      <c r="C153" s="37"/>
      <c r="D153" s="197" t="s">
        <v>159</v>
      </c>
      <c r="E153" s="37"/>
      <c r="F153" s="198" t="s">
        <v>235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159</v>
      </c>
      <c r="AU153" s="18" t="s">
        <v>81</v>
      </c>
    </row>
    <row r="154" spans="2:51" s="13" customFormat="1" ht="11.25">
      <c r="B154" s="199"/>
      <c r="C154" s="200"/>
      <c r="D154" s="192" t="s">
        <v>161</v>
      </c>
      <c r="E154" s="201" t="s">
        <v>19</v>
      </c>
      <c r="F154" s="202" t="s">
        <v>236</v>
      </c>
      <c r="G154" s="200"/>
      <c r="H154" s="203">
        <v>1.731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161</v>
      </c>
      <c r="AU154" s="209" t="s">
        <v>81</v>
      </c>
      <c r="AV154" s="13" t="s">
        <v>81</v>
      </c>
      <c r="AW154" s="13" t="s">
        <v>33</v>
      </c>
      <c r="AX154" s="13" t="s">
        <v>71</v>
      </c>
      <c r="AY154" s="209" t="s">
        <v>144</v>
      </c>
    </row>
    <row r="155" spans="2:51" s="13" customFormat="1" ht="11.25">
      <c r="B155" s="199"/>
      <c r="C155" s="200"/>
      <c r="D155" s="192" t="s">
        <v>161</v>
      </c>
      <c r="E155" s="201" t="s">
        <v>19</v>
      </c>
      <c r="F155" s="202" t="s">
        <v>237</v>
      </c>
      <c r="G155" s="200"/>
      <c r="H155" s="203">
        <v>0.13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161</v>
      </c>
      <c r="AU155" s="209" t="s">
        <v>81</v>
      </c>
      <c r="AV155" s="13" t="s">
        <v>81</v>
      </c>
      <c r="AW155" s="13" t="s">
        <v>33</v>
      </c>
      <c r="AX155" s="13" t="s">
        <v>71</v>
      </c>
      <c r="AY155" s="209" t="s">
        <v>144</v>
      </c>
    </row>
    <row r="156" spans="2:51" s="14" customFormat="1" ht="11.25">
      <c r="B156" s="220"/>
      <c r="C156" s="221"/>
      <c r="D156" s="192" t="s">
        <v>161</v>
      </c>
      <c r="E156" s="222" t="s">
        <v>19</v>
      </c>
      <c r="F156" s="223" t="s">
        <v>238</v>
      </c>
      <c r="G156" s="221"/>
      <c r="H156" s="224">
        <v>1.861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161</v>
      </c>
      <c r="AU156" s="230" t="s">
        <v>81</v>
      </c>
      <c r="AV156" s="14" t="s">
        <v>150</v>
      </c>
      <c r="AW156" s="14" t="s">
        <v>33</v>
      </c>
      <c r="AX156" s="14" t="s">
        <v>79</v>
      </c>
      <c r="AY156" s="230" t="s">
        <v>144</v>
      </c>
    </row>
    <row r="157" spans="1:65" s="2" customFormat="1" ht="16.5" customHeight="1">
      <c r="A157" s="35"/>
      <c r="B157" s="36"/>
      <c r="C157" s="179" t="s">
        <v>239</v>
      </c>
      <c r="D157" s="179" t="s">
        <v>146</v>
      </c>
      <c r="E157" s="180" t="s">
        <v>240</v>
      </c>
      <c r="F157" s="181" t="s">
        <v>241</v>
      </c>
      <c r="G157" s="182" t="s">
        <v>154</v>
      </c>
      <c r="H157" s="183">
        <v>3.337</v>
      </c>
      <c r="I157" s="184"/>
      <c r="J157" s="185">
        <f>ROUND(I157*H157,2)</f>
        <v>0</v>
      </c>
      <c r="K157" s="181" t="s">
        <v>155</v>
      </c>
      <c r="L157" s="40"/>
      <c r="M157" s="186" t="s">
        <v>19</v>
      </c>
      <c r="N157" s="187" t="s">
        <v>42</v>
      </c>
      <c r="O157" s="65"/>
      <c r="P157" s="188">
        <f>O157*H157</f>
        <v>0</v>
      </c>
      <c r="Q157" s="188">
        <v>2.50187</v>
      </c>
      <c r="R157" s="188">
        <f>Q157*H157</f>
        <v>8.34874019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150</v>
      </c>
      <c r="AT157" s="190" t="s">
        <v>146</v>
      </c>
      <c r="AU157" s="190" t="s">
        <v>81</v>
      </c>
      <c r="AY157" s="18" t="s">
        <v>144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79</v>
      </c>
      <c r="BK157" s="191">
        <f>ROUND(I157*H157,2)</f>
        <v>0</v>
      </c>
      <c r="BL157" s="18" t="s">
        <v>150</v>
      </c>
      <c r="BM157" s="190" t="s">
        <v>242</v>
      </c>
    </row>
    <row r="158" spans="1:47" s="2" customFormat="1" ht="11.25">
      <c r="A158" s="35"/>
      <c r="B158" s="36"/>
      <c r="C158" s="37"/>
      <c r="D158" s="192" t="s">
        <v>157</v>
      </c>
      <c r="E158" s="37"/>
      <c r="F158" s="193" t="s">
        <v>243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157</v>
      </c>
      <c r="AU158" s="18" t="s">
        <v>81</v>
      </c>
    </row>
    <row r="159" spans="1:47" s="2" customFormat="1" ht="11.25">
      <c r="A159" s="35"/>
      <c r="B159" s="36"/>
      <c r="C159" s="37"/>
      <c r="D159" s="197" t="s">
        <v>159</v>
      </c>
      <c r="E159" s="37"/>
      <c r="F159" s="198" t="s">
        <v>244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159</v>
      </c>
      <c r="AU159" s="18" t="s">
        <v>81</v>
      </c>
    </row>
    <row r="160" spans="2:51" s="13" customFormat="1" ht="11.25">
      <c r="B160" s="199"/>
      <c r="C160" s="200"/>
      <c r="D160" s="192" t="s">
        <v>161</v>
      </c>
      <c r="E160" s="201" t="s">
        <v>19</v>
      </c>
      <c r="F160" s="202" t="s">
        <v>245</v>
      </c>
      <c r="G160" s="200"/>
      <c r="H160" s="203">
        <v>3.337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161</v>
      </c>
      <c r="AU160" s="209" t="s">
        <v>81</v>
      </c>
      <c r="AV160" s="13" t="s">
        <v>81</v>
      </c>
      <c r="AW160" s="13" t="s">
        <v>33</v>
      </c>
      <c r="AX160" s="13" t="s">
        <v>79</v>
      </c>
      <c r="AY160" s="209" t="s">
        <v>144</v>
      </c>
    </row>
    <row r="161" spans="1:65" s="2" customFormat="1" ht="16.5" customHeight="1">
      <c r="A161" s="35"/>
      <c r="B161" s="36"/>
      <c r="C161" s="179" t="s">
        <v>8</v>
      </c>
      <c r="D161" s="179" t="s">
        <v>146</v>
      </c>
      <c r="E161" s="180" t="s">
        <v>246</v>
      </c>
      <c r="F161" s="181" t="s">
        <v>247</v>
      </c>
      <c r="G161" s="182" t="s">
        <v>248</v>
      </c>
      <c r="H161" s="183">
        <v>6.408</v>
      </c>
      <c r="I161" s="184"/>
      <c r="J161" s="185">
        <f>ROUND(I161*H161,2)</f>
        <v>0</v>
      </c>
      <c r="K161" s="181" t="s">
        <v>155</v>
      </c>
      <c r="L161" s="40"/>
      <c r="M161" s="186" t="s">
        <v>19</v>
      </c>
      <c r="N161" s="187" t="s">
        <v>42</v>
      </c>
      <c r="O161" s="65"/>
      <c r="P161" s="188">
        <f>O161*H161</f>
        <v>0</v>
      </c>
      <c r="Q161" s="188">
        <v>0.00247</v>
      </c>
      <c r="R161" s="188">
        <f>Q161*H161</f>
        <v>0.01582776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150</v>
      </c>
      <c r="AT161" s="190" t="s">
        <v>146</v>
      </c>
      <c r="AU161" s="190" t="s">
        <v>81</v>
      </c>
      <c r="AY161" s="18" t="s">
        <v>144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" t="s">
        <v>79</v>
      </c>
      <c r="BK161" s="191">
        <f>ROUND(I161*H161,2)</f>
        <v>0</v>
      </c>
      <c r="BL161" s="18" t="s">
        <v>150</v>
      </c>
      <c r="BM161" s="190" t="s">
        <v>249</v>
      </c>
    </row>
    <row r="162" spans="1:47" s="2" customFormat="1" ht="11.25">
      <c r="A162" s="35"/>
      <c r="B162" s="36"/>
      <c r="C162" s="37"/>
      <c r="D162" s="192" t="s">
        <v>157</v>
      </c>
      <c r="E162" s="37"/>
      <c r="F162" s="193" t="s">
        <v>250</v>
      </c>
      <c r="G162" s="37"/>
      <c r="H162" s="37"/>
      <c r="I162" s="194"/>
      <c r="J162" s="37"/>
      <c r="K162" s="37"/>
      <c r="L162" s="40"/>
      <c r="M162" s="195"/>
      <c r="N162" s="19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157</v>
      </c>
      <c r="AU162" s="18" t="s">
        <v>81</v>
      </c>
    </row>
    <row r="163" spans="1:47" s="2" customFormat="1" ht="11.25">
      <c r="A163" s="35"/>
      <c r="B163" s="36"/>
      <c r="C163" s="37"/>
      <c r="D163" s="197" t="s">
        <v>159</v>
      </c>
      <c r="E163" s="37"/>
      <c r="F163" s="198" t="s">
        <v>251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159</v>
      </c>
      <c r="AU163" s="18" t="s">
        <v>81</v>
      </c>
    </row>
    <row r="164" spans="2:51" s="13" customFormat="1" ht="11.25">
      <c r="B164" s="199"/>
      <c r="C164" s="200"/>
      <c r="D164" s="192" t="s">
        <v>161</v>
      </c>
      <c r="E164" s="201" t="s">
        <v>19</v>
      </c>
      <c r="F164" s="202" t="s">
        <v>252</v>
      </c>
      <c r="G164" s="200"/>
      <c r="H164" s="203">
        <v>2.886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161</v>
      </c>
      <c r="AU164" s="209" t="s">
        <v>81</v>
      </c>
      <c r="AV164" s="13" t="s">
        <v>81</v>
      </c>
      <c r="AW164" s="13" t="s">
        <v>33</v>
      </c>
      <c r="AX164" s="13" t="s">
        <v>71</v>
      </c>
      <c r="AY164" s="209" t="s">
        <v>144</v>
      </c>
    </row>
    <row r="165" spans="2:51" s="13" customFormat="1" ht="11.25">
      <c r="B165" s="199"/>
      <c r="C165" s="200"/>
      <c r="D165" s="192" t="s">
        <v>161</v>
      </c>
      <c r="E165" s="201" t="s">
        <v>19</v>
      </c>
      <c r="F165" s="202" t="s">
        <v>253</v>
      </c>
      <c r="G165" s="200"/>
      <c r="H165" s="203">
        <v>0.396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161</v>
      </c>
      <c r="AU165" s="209" t="s">
        <v>81</v>
      </c>
      <c r="AV165" s="13" t="s">
        <v>81</v>
      </c>
      <c r="AW165" s="13" t="s">
        <v>33</v>
      </c>
      <c r="AX165" s="13" t="s">
        <v>71</v>
      </c>
      <c r="AY165" s="209" t="s">
        <v>144</v>
      </c>
    </row>
    <row r="166" spans="2:51" s="13" customFormat="1" ht="11.25">
      <c r="B166" s="199"/>
      <c r="C166" s="200"/>
      <c r="D166" s="192" t="s">
        <v>161</v>
      </c>
      <c r="E166" s="201" t="s">
        <v>19</v>
      </c>
      <c r="F166" s="202" t="s">
        <v>254</v>
      </c>
      <c r="G166" s="200"/>
      <c r="H166" s="203">
        <v>3.126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161</v>
      </c>
      <c r="AU166" s="209" t="s">
        <v>81</v>
      </c>
      <c r="AV166" s="13" t="s">
        <v>81</v>
      </c>
      <c r="AW166" s="13" t="s">
        <v>33</v>
      </c>
      <c r="AX166" s="13" t="s">
        <v>71</v>
      </c>
      <c r="AY166" s="209" t="s">
        <v>144</v>
      </c>
    </row>
    <row r="167" spans="2:51" s="14" customFormat="1" ht="11.25">
      <c r="B167" s="220"/>
      <c r="C167" s="221"/>
      <c r="D167" s="192" t="s">
        <v>161</v>
      </c>
      <c r="E167" s="222" t="s">
        <v>19</v>
      </c>
      <c r="F167" s="223" t="s">
        <v>238</v>
      </c>
      <c r="G167" s="221"/>
      <c r="H167" s="224">
        <v>6.408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161</v>
      </c>
      <c r="AU167" s="230" t="s">
        <v>81</v>
      </c>
      <c r="AV167" s="14" t="s">
        <v>150</v>
      </c>
      <c r="AW167" s="14" t="s">
        <v>33</v>
      </c>
      <c r="AX167" s="14" t="s">
        <v>79</v>
      </c>
      <c r="AY167" s="230" t="s">
        <v>144</v>
      </c>
    </row>
    <row r="168" spans="1:65" s="2" customFormat="1" ht="16.5" customHeight="1">
      <c r="A168" s="35"/>
      <c r="B168" s="36"/>
      <c r="C168" s="179" t="s">
        <v>255</v>
      </c>
      <c r="D168" s="179" t="s">
        <v>146</v>
      </c>
      <c r="E168" s="180" t="s">
        <v>256</v>
      </c>
      <c r="F168" s="181" t="s">
        <v>257</v>
      </c>
      <c r="G168" s="182" t="s">
        <v>248</v>
      </c>
      <c r="H168" s="183">
        <v>6.408</v>
      </c>
      <c r="I168" s="184"/>
      <c r="J168" s="185">
        <f>ROUND(I168*H168,2)</f>
        <v>0</v>
      </c>
      <c r="K168" s="181" t="s">
        <v>155</v>
      </c>
      <c r="L168" s="40"/>
      <c r="M168" s="186" t="s">
        <v>19</v>
      </c>
      <c r="N168" s="187" t="s">
        <v>42</v>
      </c>
      <c r="O168" s="65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150</v>
      </c>
      <c r="AT168" s="190" t="s">
        <v>146</v>
      </c>
      <c r="AU168" s="190" t="s">
        <v>81</v>
      </c>
      <c r="AY168" s="18" t="s">
        <v>144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79</v>
      </c>
      <c r="BK168" s="191">
        <f>ROUND(I168*H168,2)</f>
        <v>0</v>
      </c>
      <c r="BL168" s="18" t="s">
        <v>150</v>
      </c>
      <c r="BM168" s="190" t="s">
        <v>258</v>
      </c>
    </row>
    <row r="169" spans="1:47" s="2" customFormat="1" ht="11.25">
      <c r="A169" s="35"/>
      <c r="B169" s="36"/>
      <c r="C169" s="37"/>
      <c r="D169" s="192" t="s">
        <v>157</v>
      </c>
      <c r="E169" s="37"/>
      <c r="F169" s="193" t="s">
        <v>259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157</v>
      </c>
      <c r="AU169" s="18" t="s">
        <v>81</v>
      </c>
    </row>
    <row r="170" spans="1:47" s="2" customFormat="1" ht="11.25">
      <c r="A170" s="35"/>
      <c r="B170" s="36"/>
      <c r="C170" s="37"/>
      <c r="D170" s="197" t="s">
        <v>159</v>
      </c>
      <c r="E170" s="37"/>
      <c r="F170" s="198" t="s">
        <v>260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159</v>
      </c>
      <c r="AU170" s="18" t="s">
        <v>81</v>
      </c>
    </row>
    <row r="171" spans="1:65" s="2" customFormat="1" ht="16.5" customHeight="1">
      <c r="A171" s="35"/>
      <c r="B171" s="36"/>
      <c r="C171" s="179" t="s">
        <v>261</v>
      </c>
      <c r="D171" s="179" t="s">
        <v>146</v>
      </c>
      <c r="E171" s="180" t="s">
        <v>262</v>
      </c>
      <c r="F171" s="181" t="s">
        <v>263</v>
      </c>
      <c r="G171" s="182" t="s">
        <v>154</v>
      </c>
      <c r="H171" s="183">
        <v>1.254</v>
      </c>
      <c r="I171" s="184"/>
      <c r="J171" s="185">
        <f>ROUND(I171*H171,2)</f>
        <v>0</v>
      </c>
      <c r="K171" s="181" t="s">
        <v>155</v>
      </c>
      <c r="L171" s="40"/>
      <c r="M171" s="186" t="s">
        <v>19</v>
      </c>
      <c r="N171" s="187" t="s">
        <v>42</v>
      </c>
      <c r="O171" s="65"/>
      <c r="P171" s="188">
        <f>O171*H171</f>
        <v>0</v>
      </c>
      <c r="Q171" s="188">
        <v>2.16</v>
      </c>
      <c r="R171" s="188">
        <f>Q171*H171</f>
        <v>2.7086400000000004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150</v>
      </c>
      <c r="AT171" s="190" t="s">
        <v>146</v>
      </c>
      <c r="AU171" s="190" t="s">
        <v>81</v>
      </c>
      <c r="AY171" s="18" t="s">
        <v>144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8" t="s">
        <v>79</v>
      </c>
      <c r="BK171" s="191">
        <f>ROUND(I171*H171,2)</f>
        <v>0</v>
      </c>
      <c r="BL171" s="18" t="s">
        <v>150</v>
      </c>
      <c r="BM171" s="190" t="s">
        <v>264</v>
      </c>
    </row>
    <row r="172" spans="1:47" s="2" customFormat="1" ht="11.25">
      <c r="A172" s="35"/>
      <c r="B172" s="36"/>
      <c r="C172" s="37"/>
      <c r="D172" s="192" t="s">
        <v>157</v>
      </c>
      <c r="E172" s="37"/>
      <c r="F172" s="193" t="s">
        <v>263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157</v>
      </c>
      <c r="AU172" s="18" t="s">
        <v>81</v>
      </c>
    </row>
    <row r="173" spans="1:47" s="2" customFormat="1" ht="11.25">
      <c r="A173" s="35"/>
      <c r="B173" s="36"/>
      <c r="C173" s="37"/>
      <c r="D173" s="197" t="s">
        <v>159</v>
      </c>
      <c r="E173" s="37"/>
      <c r="F173" s="198" t="s">
        <v>265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159</v>
      </c>
      <c r="AU173" s="18" t="s">
        <v>81</v>
      </c>
    </row>
    <row r="174" spans="2:51" s="13" customFormat="1" ht="11.25">
      <c r="B174" s="199"/>
      <c r="C174" s="200"/>
      <c r="D174" s="192" t="s">
        <v>161</v>
      </c>
      <c r="E174" s="201" t="s">
        <v>19</v>
      </c>
      <c r="F174" s="202" t="s">
        <v>266</v>
      </c>
      <c r="G174" s="200"/>
      <c r="H174" s="203">
        <v>1.254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161</v>
      </c>
      <c r="AU174" s="209" t="s">
        <v>81</v>
      </c>
      <c r="AV174" s="13" t="s">
        <v>81</v>
      </c>
      <c r="AW174" s="13" t="s">
        <v>33</v>
      </c>
      <c r="AX174" s="13" t="s">
        <v>79</v>
      </c>
      <c r="AY174" s="209" t="s">
        <v>144</v>
      </c>
    </row>
    <row r="175" spans="2:63" s="12" customFormat="1" ht="22.9" customHeight="1">
      <c r="B175" s="163"/>
      <c r="C175" s="164"/>
      <c r="D175" s="165" t="s">
        <v>70</v>
      </c>
      <c r="E175" s="177" t="s">
        <v>163</v>
      </c>
      <c r="F175" s="177" t="s">
        <v>267</v>
      </c>
      <c r="G175" s="164"/>
      <c r="H175" s="164"/>
      <c r="I175" s="167"/>
      <c r="J175" s="178">
        <f>BK175</f>
        <v>0</v>
      </c>
      <c r="K175" s="164"/>
      <c r="L175" s="169"/>
      <c r="M175" s="170"/>
      <c r="N175" s="171"/>
      <c r="O175" s="171"/>
      <c r="P175" s="172">
        <f>SUM(P176:P246)</f>
        <v>0</v>
      </c>
      <c r="Q175" s="171"/>
      <c r="R175" s="172">
        <f>SUM(R176:R246)</f>
        <v>53.245669819999996</v>
      </c>
      <c r="S175" s="171"/>
      <c r="T175" s="173">
        <f>SUM(T176:T246)</f>
        <v>0</v>
      </c>
      <c r="AR175" s="174" t="s">
        <v>79</v>
      </c>
      <c r="AT175" s="175" t="s">
        <v>70</v>
      </c>
      <c r="AU175" s="175" t="s">
        <v>79</v>
      </c>
      <c r="AY175" s="174" t="s">
        <v>144</v>
      </c>
      <c r="BK175" s="176">
        <f>SUM(BK176:BK246)</f>
        <v>0</v>
      </c>
    </row>
    <row r="176" spans="1:65" s="2" customFormat="1" ht="16.5" customHeight="1">
      <c r="A176" s="35"/>
      <c r="B176" s="36"/>
      <c r="C176" s="179" t="s">
        <v>268</v>
      </c>
      <c r="D176" s="179" t="s">
        <v>146</v>
      </c>
      <c r="E176" s="180" t="s">
        <v>269</v>
      </c>
      <c r="F176" s="181" t="s">
        <v>270</v>
      </c>
      <c r="G176" s="182" t="s">
        <v>248</v>
      </c>
      <c r="H176" s="183">
        <v>90.127</v>
      </c>
      <c r="I176" s="184"/>
      <c r="J176" s="185">
        <f>ROUND(I176*H176,2)</f>
        <v>0</v>
      </c>
      <c r="K176" s="181" t="s">
        <v>155</v>
      </c>
      <c r="L176" s="40"/>
      <c r="M176" s="186" t="s">
        <v>19</v>
      </c>
      <c r="N176" s="187" t="s">
        <v>42</v>
      </c>
      <c r="O176" s="65"/>
      <c r="P176" s="188">
        <f>O176*H176</f>
        <v>0</v>
      </c>
      <c r="Q176" s="188">
        <v>0.3223</v>
      </c>
      <c r="R176" s="188">
        <f>Q176*H176</f>
        <v>29.047932099999997</v>
      </c>
      <c r="S176" s="188">
        <v>0</v>
      </c>
      <c r="T176" s="18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0" t="s">
        <v>150</v>
      </c>
      <c r="AT176" s="190" t="s">
        <v>146</v>
      </c>
      <c r="AU176" s="190" t="s">
        <v>81</v>
      </c>
      <c r="AY176" s="18" t="s">
        <v>144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8" t="s">
        <v>79</v>
      </c>
      <c r="BK176" s="191">
        <f>ROUND(I176*H176,2)</f>
        <v>0</v>
      </c>
      <c r="BL176" s="18" t="s">
        <v>150</v>
      </c>
      <c r="BM176" s="190" t="s">
        <v>271</v>
      </c>
    </row>
    <row r="177" spans="1:47" s="2" customFormat="1" ht="19.5">
      <c r="A177" s="35"/>
      <c r="B177" s="36"/>
      <c r="C177" s="37"/>
      <c r="D177" s="192" t="s">
        <v>157</v>
      </c>
      <c r="E177" s="37"/>
      <c r="F177" s="193" t="s">
        <v>272</v>
      </c>
      <c r="G177" s="37"/>
      <c r="H177" s="37"/>
      <c r="I177" s="194"/>
      <c r="J177" s="37"/>
      <c r="K177" s="37"/>
      <c r="L177" s="40"/>
      <c r="M177" s="195"/>
      <c r="N177" s="19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157</v>
      </c>
      <c r="AU177" s="18" t="s">
        <v>81</v>
      </c>
    </row>
    <row r="178" spans="1:47" s="2" customFormat="1" ht="11.25">
      <c r="A178" s="35"/>
      <c r="B178" s="36"/>
      <c r="C178" s="37"/>
      <c r="D178" s="197" t="s">
        <v>159</v>
      </c>
      <c r="E178" s="37"/>
      <c r="F178" s="198" t="s">
        <v>273</v>
      </c>
      <c r="G178" s="37"/>
      <c r="H178" s="37"/>
      <c r="I178" s="194"/>
      <c r="J178" s="37"/>
      <c r="K178" s="37"/>
      <c r="L178" s="40"/>
      <c r="M178" s="195"/>
      <c r="N178" s="19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159</v>
      </c>
      <c r="AU178" s="18" t="s">
        <v>81</v>
      </c>
    </row>
    <row r="179" spans="2:51" s="15" customFormat="1" ht="11.25">
      <c r="B179" s="231"/>
      <c r="C179" s="232"/>
      <c r="D179" s="192" t="s">
        <v>161</v>
      </c>
      <c r="E179" s="233" t="s">
        <v>19</v>
      </c>
      <c r="F179" s="234" t="s">
        <v>274</v>
      </c>
      <c r="G179" s="232"/>
      <c r="H179" s="233" t="s">
        <v>19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161</v>
      </c>
      <c r="AU179" s="240" t="s">
        <v>81</v>
      </c>
      <c r="AV179" s="15" t="s">
        <v>79</v>
      </c>
      <c r="AW179" s="15" t="s">
        <v>33</v>
      </c>
      <c r="AX179" s="15" t="s">
        <v>71</v>
      </c>
      <c r="AY179" s="240" t="s">
        <v>144</v>
      </c>
    </row>
    <row r="180" spans="2:51" s="13" customFormat="1" ht="11.25">
      <c r="B180" s="199"/>
      <c r="C180" s="200"/>
      <c r="D180" s="192" t="s">
        <v>161</v>
      </c>
      <c r="E180" s="201" t="s">
        <v>19</v>
      </c>
      <c r="F180" s="202" t="s">
        <v>275</v>
      </c>
      <c r="G180" s="200"/>
      <c r="H180" s="203">
        <v>12.684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161</v>
      </c>
      <c r="AU180" s="209" t="s">
        <v>81</v>
      </c>
      <c r="AV180" s="13" t="s">
        <v>81</v>
      </c>
      <c r="AW180" s="13" t="s">
        <v>33</v>
      </c>
      <c r="AX180" s="13" t="s">
        <v>71</v>
      </c>
      <c r="AY180" s="209" t="s">
        <v>144</v>
      </c>
    </row>
    <row r="181" spans="2:51" s="13" customFormat="1" ht="11.25">
      <c r="B181" s="199"/>
      <c r="C181" s="200"/>
      <c r="D181" s="192" t="s">
        <v>161</v>
      </c>
      <c r="E181" s="201" t="s">
        <v>19</v>
      </c>
      <c r="F181" s="202" t="s">
        <v>276</v>
      </c>
      <c r="G181" s="200"/>
      <c r="H181" s="203">
        <v>-0.708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161</v>
      </c>
      <c r="AU181" s="209" t="s">
        <v>81</v>
      </c>
      <c r="AV181" s="13" t="s">
        <v>81</v>
      </c>
      <c r="AW181" s="13" t="s">
        <v>33</v>
      </c>
      <c r="AX181" s="13" t="s">
        <v>71</v>
      </c>
      <c r="AY181" s="209" t="s">
        <v>144</v>
      </c>
    </row>
    <row r="182" spans="2:51" s="13" customFormat="1" ht="11.25">
      <c r="B182" s="199"/>
      <c r="C182" s="200"/>
      <c r="D182" s="192" t="s">
        <v>161</v>
      </c>
      <c r="E182" s="201" t="s">
        <v>19</v>
      </c>
      <c r="F182" s="202" t="s">
        <v>277</v>
      </c>
      <c r="G182" s="200"/>
      <c r="H182" s="203">
        <v>0.75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161</v>
      </c>
      <c r="AU182" s="209" t="s">
        <v>81</v>
      </c>
      <c r="AV182" s="13" t="s">
        <v>81</v>
      </c>
      <c r="AW182" s="13" t="s">
        <v>33</v>
      </c>
      <c r="AX182" s="13" t="s">
        <v>71</v>
      </c>
      <c r="AY182" s="209" t="s">
        <v>144</v>
      </c>
    </row>
    <row r="183" spans="2:51" s="15" customFormat="1" ht="11.25">
      <c r="B183" s="231"/>
      <c r="C183" s="232"/>
      <c r="D183" s="192" t="s">
        <v>161</v>
      </c>
      <c r="E183" s="233" t="s">
        <v>19</v>
      </c>
      <c r="F183" s="234" t="s">
        <v>278</v>
      </c>
      <c r="G183" s="232"/>
      <c r="H183" s="233" t="s">
        <v>19</v>
      </c>
      <c r="I183" s="235"/>
      <c r="J183" s="232"/>
      <c r="K183" s="232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161</v>
      </c>
      <c r="AU183" s="240" t="s">
        <v>81</v>
      </c>
      <c r="AV183" s="15" t="s">
        <v>79</v>
      </c>
      <c r="AW183" s="15" t="s">
        <v>33</v>
      </c>
      <c r="AX183" s="15" t="s">
        <v>71</v>
      </c>
      <c r="AY183" s="240" t="s">
        <v>144</v>
      </c>
    </row>
    <row r="184" spans="2:51" s="13" customFormat="1" ht="11.25">
      <c r="B184" s="199"/>
      <c r="C184" s="200"/>
      <c r="D184" s="192" t="s">
        <v>161</v>
      </c>
      <c r="E184" s="201" t="s">
        <v>19</v>
      </c>
      <c r="F184" s="202" t="s">
        <v>279</v>
      </c>
      <c r="G184" s="200"/>
      <c r="H184" s="203">
        <v>87.785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161</v>
      </c>
      <c r="AU184" s="209" t="s">
        <v>81</v>
      </c>
      <c r="AV184" s="13" t="s">
        <v>81</v>
      </c>
      <c r="AW184" s="13" t="s">
        <v>33</v>
      </c>
      <c r="AX184" s="13" t="s">
        <v>71</v>
      </c>
      <c r="AY184" s="209" t="s">
        <v>144</v>
      </c>
    </row>
    <row r="185" spans="2:51" s="13" customFormat="1" ht="11.25">
      <c r="B185" s="199"/>
      <c r="C185" s="200"/>
      <c r="D185" s="192" t="s">
        <v>161</v>
      </c>
      <c r="E185" s="201" t="s">
        <v>19</v>
      </c>
      <c r="F185" s="202" t="s">
        <v>280</v>
      </c>
      <c r="G185" s="200"/>
      <c r="H185" s="203">
        <v>-10.384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161</v>
      </c>
      <c r="AU185" s="209" t="s">
        <v>81</v>
      </c>
      <c r="AV185" s="13" t="s">
        <v>81</v>
      </c>
      <c r="AW185" s="13" t="s">
        <v>33</v>
      </c>
      <c r="AX185" s="13" t="s">
        <v>71</v>
      </c>
      <c r="AY185" s="209" t="s">
        <v>144</v>
      </c>
    </row>
    <row r="186" spans="2:51" s="14" customFormat="1" ht="11.25">
      <c r="B186" s="220"/>
      <c r="C186" s="221"/>
      <c r="D186" s="192" t="s">
        <v>161</v>
      </c>
      <c r="E186" s="222" t="s">
        <v>19</v>
      </c>
      <c r="F186" s="223" t="s">
        <v>238</v>
      </c>
      <c r="G186" s="221"/>
      <c r="H186" s="224">
        <v>90.127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161</v>
      </c>
      <c r="AU186" s="230" t="s">
        <v>81</v>
      </c>
      <c r="AV186" s="14" t="s">
        <v>150</v>
      </c>
      <c r="AW186" s="14" t="s">
        <v>33</v>
      </c>
      <c r="AX186" s="14" t="s">
        <v>79</v>
      </c>
      <c r="AY186" s="230" t="s">
        <v>144</v>
      </c>
    </row>
    <row r="187" spans="1:65" s="2" customFormat="1" ht="16.5" customHeight="1">
      <c r="A187" s="35"/>
      <c r="B187" s="36"/>
      <c r="C187" s="179" t="s">
        <v>281</v>
      </c>
      <c r="D187" s="179" t="s">
        <v>146</v>
      </c>
      <c r="E187" s="180" t="s">
        <v>282</v>
      </c>
      <c r="F187" s="181" t="s">
        <v>283</v>
      </c>
      <c r="G187" s="182" t="s">
        <v>284</v>
      </c>
      <c r="H187" s="183">
        <v>23</v>
      </c>
      <c r="I187" s="184"/>
      <c r="J187" s="185">
        <f>ROUND(I187*H187,2)</f>
        <v>0</v>
      </c>
      <c r="K187" s="181" t="s">
        <v>155</v>
      </c>
      <c r="L187" s="40"/>
      <c r="M187" s="186" t="s">
        <v>19</v>
      </c>
      <c r="N187" s="187" t="s">
        <v>42</v>
      </c>
      <c r="O187" s="65"/>
      <c r="P187" s="188">
        <f>O187*H187</f>
        <v>0</v>
      </c>
      <c r="Q187" s="188">
        <v>0.05455</v>
      </c>
      <c r="R187" s="188">
        <f>Q187*H187</f>
        <v>1.25465</v>
      </c>
      <c r="S187" s="188">
        <v>0</v>
      </c>
      <c r="T187" s="18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0" t="s">
        <v>150</v>
      </c>
      <c r="AT187" s="190" t="s">
        <v>146</v>
      </c>
      <c r="AU187" s="190" t="s">
        <v>81</v>
      </c>
      <c r="AY187" s="18" t="s">
        <v>144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8" t="s">
        <v>79</v>
      </c>
      <c r="BK187" s="191">
        <f>ROUND(I187*H187,2)</f>
        <v>0</v>
      </c>
      <c r="BL187" s="18" t="s">
        <v>150</v>
      </c>
      <c r="BM187" s="190" t="s">
        <v>285</v>
      </c>
    </row>
    <row r="188" spans="1:47" s="2" customFormat="1" ht="11.25">
      <c r="A188" s="35"/>
      <c r="B188" s="36"/>
      <c r="C188" s="37"/>
      <c r="D188" s="192" t="s">
        <v>157</v>
      </c>
      <c r="E188" s="37"/>
      <c r="F188" s="193" t="s">
        <v>286</v>
      </c>
      <c r="G188" s="37"/>
      <c r="H188" s="37"/>
      <c r="I188" s="194"/>
      <c r="J188" s="37"/>
      <c r="K188" s="37"/>
      <c r="L188" s="40"/>
      <c r="M188" s="195"/>
      <c r="N188" s="196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157</v>
      </c>
      <c r="AU188" s="18" t="s">
        <v>81</v>
      </c>
    </row>
    <row r="189" spans="1:47" s="2" customFormat="1" ht="11.25">
      <c r="A189" s="35"/>
      <c r="B189" s="36"/>
      <c r="C189" s="37"/>
      <c r="D189" s="197" t="s">
        <v>159</v>
      </c>
      <c r="E189" s="37"/>
      <c r="F189" s="198" t="s">
        <v>287</v>
      </c>
      <c r="G189" s="37"/>
      <c r="H189" s="37"/>
      <c r="I189" s="194"/>
      <c r="J189" s="37"/>
      <c r="K189" s="37"/>
      <c r="L189" s="40"/>
      <c r="M189" s="195"/>
      <c r="N189" s="196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159</v>
      </c>
      <c r="AU189" s="18" t="s">
        <v>81</v>
      </c>
    </row>
    <row r="190" spans="2:51" s="13" customFormat="1" ht="11.25">
      <c r="B190" s="199"/>
      <c r="C190" s="200"/>
      <c r="D190" s="192" t="s">
        <v>161</v>
      </c>
      <c r="E190" s="201" t="s">
        <v>19</v>
      </c>
      <c r="F190" s="202" t="s">
        <v>288</v>
      </c>
      <c r="G190" s="200"/>
      <c r="H190" s="203">
        <v>23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161</v>
      </c>
      <c r="AU190" s="209" t="s">
        <v>81</v>
      </c>
      <c r="AV190" s="13" t="s">
        <v>81</v>
      </c>
      <c r="AW190" s="13" t="s">
        <v>33</v>
      </c>
      <c r="AX190" s="13" t="s">
        <v>79</v>
      </c>
      <c r="AY190" s="209" t="s">
        <v>144</v>
      </c>
    </row>
    <row r="191" spans="1:65" s="2" customFormat="1" ht="16.5" customHeight="1">
      <c r="A191" s="35"/>
      <c r="B191" s="36"/>
      <c r="C191" s="179" t="s">
        <v>289</v>
      </c>
      <c r="D191" s="179" t="s">
        <v>146</v>
      </c>
      <c r="E191" s="180" t="s">
        <v>290</v>
      </c>
      <c r="F191" s="181" t="s">
        <v>291</v>
      </c>
      <c r="G191" s="182" t="s">
        <v>284</v>
      </c>
      <c r="H191" s="183">
        <v>4</v>
      </c>
      <c r="I191" s="184"/>
      <c r="J191" s="185">
        <f>ROUND(I191*H191,2)</f>
        <v>0</v>
      </c>
      <c r="K191" s="181" t="s">
        <v>155</v>
      </c>
      <c r="L191" s="40"/>
      <c r="M191" s="186" t="s">
        <v>19</v>
      </c>
      <c r="N191" s="187" t="s">
        <v>42</v>
      </c>
      <c r="O191" s="65"/>
      <c r="P191" s="188">
        <f>O191*H191</f>
        <v>0</v>
      </c>
      <c r="Q191" s="188">
        <v>0.06355</v>
      </c>
      <c r="R191" s="188">
        <f>Q191*H191</f>
        <v>0.2542</v>
      </c>
      <c r="S191" s="188">
        <v>0</v>
      </c>
      <c r="T191" s="18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0" t="s">
        <v>150</v>
      </c>
      <c r="AT191" s="190" t="s">
        <v>146</v>
      </c>
      <c r="AU191" s="190" t="s">
        <v>81</v>
      </c>
      <c r="AY191" s="18" t="s">
        <v>144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8" t="s">
        <v>79</v>
      </c>
      <c r="BK191" s="191">
        <f>ROUND(I191*H191,2)</f>
        <v>0</v>
      </c>
      <c r="BL191" s="18" t="s">
        <v>150</v>
      </c>
      <c r="BM191" s="190" t="s">
        <v>292</v>
      </c>
    </row>
    <row r="192" spans="1:47" s="2" customFormat="1" ht="11.25">
      <c r="A192" s="35"/>
      <c r="B192" s="36"/>
      <c r="C192" s="37"/>
      <c r="D192" s="192" t="s">
        <v>157</v>
      </c>
      <c r="E192" s="37"/>
      <c r="F192" s="193" t="s">
        <v>293</v>
      </c>
      <c r="G192" s="37"/>
      <c r="H192" s="37"/>
      <c r="I192" s="194"/>
      <c r="J192" s="37"/>
      <c r="K192" s="37"/>
      <c r="L192" s="40"/>
      <c r="M192" s="195"/>
      <c r="N192" s="196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157</v>
      </c>
      <c r="AU192" s="18" t="s">
        <v>81</v>
      </c>
    </row>
    <row r="193" spans="1:47" s="2" customFormat="1" ht="11.25">
      <c r="A193" s="35"/>
      <c r="B193" s="36"/>
      <c r="C193" s="37"/>
      <c r="D193" s="197" t="s">
        <v>159</v>
      </c>
      <c r="E193" s="37"/>
      <c r="F193" s="198" t="s">
        <v>294</v>
      </c>
      <c r="G193" s="37"/>
      <c r="H193" s="37"/>
      <c r="I193" s="194"/>
      <c r="J193" s="37"/>
      <c r="K193" s="37"/>
      <c r="L193" s="40"/>
      <c r="M193" s="195"/>
      <c r="N193" s="19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159</v>
      </c>
      <c r="AU193" s="18" t="s">
        <v>81</v>
      </c>
    </row>
    <row r="194" spans="1:65" s="2" customFormat="1" ht="16.5" customHeight="1">
      <c r="A194" s="35"/>
      <c r="B194" s="36"/>
      <c r="C194" s="179" t="s">
        <v>7</v>
      </c>
      <c r="D194" s="179" t="s">
        <v>146</v>
      </c>
      <c r="E194" s="180" t="s">
        <v>295</v>
      </c>
      <c r="F194" s="181" t="s">
        <v>296</v>
      </c>
      <c r="G194" s="182" t="s">
        <v>297</v>
      </c>
      <c r="H194" s="183">
        <v>6</v>
      </c>
      <c r="I194" s="184"/>
      <c r="J194" s="185">
        <f>ROUND(I194*H194,2)</f>
        <v>0</v>
      </c>
      <c r="K194" s="181" t="s">
        <v>155</v>
      </c>
      <c r="L194" s="40"/>
      <c r="M194" s="186" t="s">
        <v>19</v>
      </c>
      <c r="N194" s="187" t="s">
        <v>42</v>
      </c>
      <c r="O194" s="65"/>
      <c r="P194" s="188">
        <f>O194*H194</f>
        <v>0</v>
      </c>
      <c r="Q194" s="188">
        <v>0.00026</v>
      </c>
      <c r="R194" s="188">
        <f>Q194*H194</f>
        <v>0.0015599999999999998</v>
      </c>
      <c r="S194" s="188">
        <v>0</v>
      </c>
      <c r="T194" s="18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0" t="s">
        <v>150</v>
      </c>
      <c r="AT194" s="190" t="s">
        <v>146</v>
      </c>
      <c r="AU194" s="190" t="s">
        <v>81</v>
      </c>
      <c r="AY194" s="18" t="s">
        <v>144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8" t="s">
        <v>79</v>
      </c>
      <c r="BK194" s="191">
        <f>ROUND(I194*H194,2)</f>
        <v>0</v>
      </c>
      <c r="BL194" s="18" t="s">
        <v>150</v>
      </c>
      <c r="BM194" s="190" t="s">
        <v>298</v>
      </c>
    </row>
    <row r="195" spans="1:47" s="2" customFormat="1" ht="11.25">
      <c r="A195" s="35"/>
      <c r="B195" s="36"/>
      <c r="C195" s="37"/>
      <c r="D195" s="192" t="s">
        <v>157</v>
      </c>
      <c r="E195" s="37"/>
      <c r="F195" s="193" t="s">
        <v>299</v>
      </c>
      <c r="G195" s="37"/>
      <c r="H195" s="37"/>
      <c r="I195" s="194"/>
      <c r="J195" s="37"/>
      <c r="K195" s="37"/>
      <c r="L195" s="40"/>
      <c r="M195" s="195"/>
      <c r="N195" s="19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157</v>
      </c>
      <c r="AU195" s="18" t="s">
        <v>81</v>
      </c>
    </row>
    <row r="196" spans="1:47" s="2" customFormat="1" ht="11.25">
      <c r="A196" s="35"/>
      <c r="B196" s="36"/>
      <c r="C196" s="37"/>
      <c r="D196" s="197" t="s">
        <v>159</v>
      </c>
      <c r="E196" s="37"/>
      <c r="F196" s="198" t="s">
        <v>300</v>
      </c>
      <c r="G196" s="37"/>
      <c r="H196" s="37"/>
      <c r="I196" s="194"/>
      <c r="J196" s="37"/>
      <c r="K196" s="37"/>
      <c r="L196" s="40"/>
      <c r="M196" s="195"/>
      <c r="N196" s="196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159</v>
      </c>
      <c r="AU196" s="18" t="s">
        <v>81</v>
      </c>
    </row>
    <row r="197" spans="2:51" s="13" customFormat="1" ht="11.25">
      <c r="B197" s="199"/>
      <c r="C197" s="200"/>
      <c r="D197" s="192" t="s">
        <v>161</v>
      </c>
      <c r="E197" s="201" t="s">
        <v>19</v>
      </c>
      <c r="F197" s="202" t="s">
        <v>301</v>
      </c>
      <c r="G197" s="200"/>
      <c r="H197" s="203">
        <v>6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161</v>
      </c>
      <c r="AU197" s="209" t="s">
        <v>81</v>
      </c>
      <c r="AV197" s="13" t="s">
        <v>81</v>
      </c>
      <c r="AW197" s="13" t="s">
        <v>33</v>
      </c>
      <c r="AX197" s="13" t="s">
        <v>79</v>
      </c>
      <c r="AY197" s="209" t="s">
        <v>144</v>
      </c>
    </row>
    <row r="198" spans="1:65" s="2" customFormat="1" ht="16.5" customHeight="1">
      <c r="A198" s="35"/>
      <c r="B198" s="36"/>
      <c r="C198" s="179" t="s">
        <v>302</v>
      </c>
      <c r="D198" s="179" t="s">
        <v>146</v>
      </c>
      <c r="E198" s="180" t="s">
        <v>303</v>
      </c>
      <c r="F198" s="181" t="s">
        <v>304</v>
      </c>
      <c r="G198" s="182" t="s">
        <v>154</v>
      </c>
      <c r="H198" s="183">
        <v>0.508</v>
      </c>
      <c r="I198" s="184"/>
      <c r="J198" s="185">
        <f>ROUND(I198*H198,2)</f>
        <v>0</v>
      </c>
      <c r="K198" s="181" t="s">
        <v>155</v>
      </c>
      <c r="L198" s="40"/>
      <c r="M198" s="186" t="s">
        <v>19</v>
      </c>
      <c r="N198" s="187" t="s">
        <v>42</v>
      </c>
      <c r="O198" s="65"/>
      <c r="P198" s="188">
        <f>O198*H198</f>
        <v>0</v>
      </c>
      <c r="Q198" s="188">
        <v>1.94302</v>
      </c>
      <c r="R198" s="188">
        <f>Q198*H198</f>
        <v>0.98705416</v>
      </c>
      <c r="S198" s="188">
        <v>0</v>
      </c>
      <c r="T198" s="18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150</v>
      </c>
      <c r="AT198" s="190" t="s">
        <v>146</v>
      </c>
      <c r="AU198" s="190" t="s">
        <v>81</v>
      </c>
      <c r="AY198" s="18" t="s">
        <v>144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8" t="s">
        <v>79</v>
      </c>
      <c r="BK198" s="191">
        <f>ROUND(I198*H198,2)</f>
        <v>0</v>
      </c>
      <c r="BL198" s="18" t="s">
        <v>150</v>
      </c>
      <c r="BM198" s="190" t="s">
        <v>305</v>
      </c>
    </row>
    <row r="199" spans="1:47" s="2" customFormat="1" ht="11.25">
      <c r="A199" s="35"/>
      <c r="B199" s="36"/>
      <c r="C199" s="37"/>
      <c r="D199" s="192" t="s">
        <v>157</v>
      </c>
      <c r="E199" s="37"/>
      <c r="F199" s="193" t="s">
        <v>306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157</v>
      </c>
      <c r="AU199" s="18" t="s">
        <v>81</v>
      </c>
    </row>
    <row r="200" spans="1:47" s="2" customFormat="1" ht="11.25">
      <c r="A200" s="35"/>
      <c r="B200" s="36"/>
      <c r="C200" s="37"/>
      <c r="D200" s="197" t="s">
        <v>159</v>
      </c>
      <c r="E200" s="37"/>
      <c r="F200" s="198" t="s">
        <v>307</v>
      </c>
      <c r="G200" s="37"/>
      <c r="H200" s="37"/>
      <c r="I200" s="194"/>
      <c r="J200" s="37"/>
      <c r="K200" s="37"/>
      <c r="L200" s="40"/>
      <c r="M200" s="195"/>
      <c r="N200" s="196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159</v>
      </c>
      <c r="AU200" s="18" t="s">
        <v>81</v>
      </c>
    </row>
    <row r="201" spans="2:51" s="15" customFormat="1" ht="11.25">
      <c r="B201" s="231"/>
      <c r="C201" s="232"/>
      <c r="D201" s="192" t="s">
        <v>161</v>
      </c>
      <c r="E201" s="233" t="s">
        <v>19</v>
      </c>
      <c r="F201" s="234" t="s">
        <v>274</v>
      </c>
      <c r="G201" s="232"/>
      <c r="H201" s="233" t="s">
        <v>19</v>
      </c>
      <c r="I201" s="235"/>
      <c r="J201" s="232"/>
      <c r="K201" s="232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161</v>
      </c>
      <c r="AU201" s="240" t="s">
        <v>81</v>
      </c>
      <c r="AV201" s="15" t="s">
        <v>79</v>
      </c>
      <c r="AW201" s="15" t="s">
        <v>33</v>
      </c>
      <c r="AX201" s="15" t="s">
        <v>71</v>
      </c>
      <c r="AY201" s="240" t="s">
        <v>144</v>
      </c>
    </row>
    <row r="202" spans="2:51" s="13" customFormat="1" ht="11.25">
      <c r="B202" s="199"/>
      <c r="C202" s="200"/>
      <c r="D202" s="192" t="s">
        <v>161</v>
      </c>
      <c r="E202" s="201" t="s">
        <v>19</v>
      </c>
      <c r="F202" s="202" t="s">
        <v>308</v>
      </c>
      <c r="G202" s="200"/>
      <c r="H202" s="203">
        <v>0.147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161</v>
      </c>
      <c r="AU202" s="209" t="s">
        <v>81</v>
      </c>
      <c r="AV202" s="13" t="s">
        <v>81</v>
      </c>
      <c r="AW202" s="13" t="s">
        <v>33</v>
      </c>
      <c r="AX202" s="13" t="s">
        <v>71</v>
      </c>
      <c r="AY202" s="209" t="s">
        <v>144</v>
      </c>
    </row>
    <row r="203" spans="2:51" s="15" customFormat="1" ht="11.25">
      <c r="B203" s="231"/>
      <c r="C203" s="232"/>
      <c r="D203" s="192" t="s">
        <v>161</v>
      </c>
      <c r="E203" s="233" t="s">
        <v>19</v>
      </c>
      <c r="F203" s="234" t="s">
        <v>278</v>
      </c>
      <c r="G203" s="232"/>
      <c r="H203" s="233" t="s">
        <v>19</v>
      </c>
      <c r="I203" s="235"/>
      <c r="J203" s="232"/>
      <c r="K203" s="232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161</v>
      </c>
      <c r="AU203" s="240" t="s">
        <v>81</v>
      </c>
      <c r="AV203" s="15" t="s">
        <v>79</v>
      </c>
      <c r="AW203" s="15" t="s">
        <v>33</v>
      </c>
      <c r="AX203" s="15" t="s">
        <v>71</v>
      </c>
      <c r="AY203" s="240" t="s">
        <v>144</v>
      </c>
    </row>
    <row r="204" spans="2:51" s="13" customFormat="1" ht="11.25">
      <c r="B204" s="199"/>
      <c r="C204" s="200"/>
      <c r="D204" s="192" t="s">
        <v>161</v>
      </c>
      <c r="E204" s="201" t="s">
        <v>19</v>
      </c>
      <c r="F204" s="202" t="s">
        <v>309</v>
      </c>
      <c r="G204" s="200"/>
      <c r="H204" s="203">
        <v>0.361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161</v>
      </c>
      <c r="AU204" s="209" t="s">
        <v>81</v>
      </c>
      <c r="AV204" s="13" t="s">
        <v>81</v>
      </c>
      <c r="AW204" s="13" t="s">
        <v>33</v>
      </c>
      <c r="AX204" s="13" t="s">
        <v>71</v>
      </c>
      <c r="AY204" s="209" t="s">
        <v>144</v>
      </c>
    </row>
    <row r="205" spans="2:51" s="14" customFormat="1" ht="11.25">
      <c r="B205" s="220"/>
      <c r="C205" s="221"/>
      <c r="D205" s="192" t="s">
        <v>161</v>
      </c>
      <c r="E205" s="222" t="s">
        <v>19</v>
      </c>
      <c r="F205" s="223" t="s">
        <v>238</v>
      </c>
      <c r="G205" s="221"/>
      <c r="H205" s="224">
        <v>0.508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161</v>
      </c>
      <c r="AU205" s="230" t="s">
        <v>81</v>
      </c>
      <c r="AV205" s="14" t="s">
        <v>150</v>
      </c>
      <c r="AW205" s="14" t="s">
        <v>33</v>
      </c>
      <c r="AX205" s="14" t="s">
        <v>79</v>
      </c>
      <c r="AY205" s="230" t="s">
        <v>144</v>
      </c>
    </row>
    <row r="206" spans="1:65" s="2" customFormat="1" ht="16.5" customHeight="1">
      <c r="A206" s="35"/>
      <c r="B206" s="36"/>
      <c r="C206" s="179" t="s">
        <v>310</v>
      </c>
      <c r="D206" s="179" t="s">
        <v>146</v>
      </c>
      <c r="E206" s="180" t="s">
        <v>311</v>
      </c>
      <c r="F206" s="181" t="s">
        <v>312</v>
      </c>
      <c r="G206" s="182" t="s">
        <v>154</v>
      </c>
      <c r="H206" s="183">
        <v>1.595</v>
      </c>
      <c r="I206" s="184"/>
      <c r="J206" s="185">
        <f>ROUND(I206*H206,2)</f>
        <v>0</v>
      </c>
      <c r="K206" s="181" t="s">
        <v>155</v>
      </c>
      <c r="L206" s="40"/>
      <c r="M206" s="186" t="s">
        <v>19</v>
      </c>
      <c r="N206" s="187" t="s">
        <v>42</v>
      </c>
      <c r="O206" s="65"/>
      <c r="P206" s="188">
        <f>O206*H206</f>
        <v>0</v>
      </c>
      <c r="Q206" s="188">
        <v>1.8775</v>
      </c>
      <c r="R206" s="188">
        <f>Q206*H206</f>
        <v>2.9946124999999997</v>
      </c>
      <c r="S206" s="188">
        <v>0</v>
      </c>
      <c r="T206" s="18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150</v>
      </c>
      <c r="AT206" s="190" t="s">
        <v>146</v>
      </c>
      <c r="AU206" s="190" t="s">
        <v>81</v>
      </c>
      <c r="AY206" s="18" t="s">
        <v>144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8" t="s">
        <v>79</v>
      </c>
      <c r="BK206" s="191">
        <f>ROUND(I206*H206,2)</f>
        <v>0</v>
      </c>
      <c r="BL206" s="18" t="s">
        <v>150</v>
      </c>
      <c r="BM206" s="190" t="s">
        <v>313</v>
      </c>
    </row>
    <row r="207" spans="1:47" s="2" customFormat="1" ht="11.25">
      <c r="A207" s="35"/>
      <c r="B207" s="36"/>
      <c r="C207" s="37"/>
      <c r="D207" s="192" t="s">
        <v>157</v>
      </c>
      <c r="E207" s="37"/>
      <c r="F207" s="193" t="s">
        <v>314</v>
      </c>
      <c r="G207" s="37"/>
      <c r="H207" s="37"/>
      <c r="I207" s="194"/>
      <c r="J207" s="37"/>
      <c r="K207" s="37"/>
      <c r="L207" s="40"/>
      <c r="M207" s="195"/>
      <c r="N207" s="19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157</v>
      </c>
      <c r="AU207" s="18" t="s">
        <v>81</v>
      </c>
    </row>
    <row r="208" spans="1:47" s="2" customFormat="1" ht="11.25">
      <c r="A208" s="35"/>
      <c r="B208" s="36"/>
      <c r="C208" s="37"/>
      <c r="D208" s="197" t="s">
        <v>159</v>
      </c>
      <c r="E208" s="37"/>
      <c r="F208" s="198" t="s">
        <v>315</v>
      </c>
      <c r="G208" s="37"/>
      <c r="H208" s="37"/>
      <c r="I208" s="194"/>
      <c r="J208" s="37"/>
      <c r="K208" s="37"/>
      <c r="L208" s="40"/>
      <c r="M208" s="195"/>
      <c r="N208" s="196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159</v>
      </c>
      <c r="AU208" s="18" t="s">
        <v>81</v>
      </c>
    </row>
    <row r="209" spans="2:51" s="15" customFormat="1" ht="11.25">
      <c r="B209" s="231"/>
      <c r="C209" s="232"/>
      <c r="D209" s="192" t="s">
        <v>161</v>
      </c>
      <c r="E209" s="233" t="s">
        <v>19</v>
      </c>
      <c r="F209" s="234" t="s">
        <v>274</v>
      </c>
      <c r="G209" s="232"/>
      <c r="H209" s="233" t="s">
        <v>19</v>
      </c>
      <c r="I209" s="235"/>
      <c r="J209" s="232"/>
      <c r="K209" s="232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161</v>
      </c>
      <c r="AU209" s="240" t="s">
        <v>81</v>
      </c>
      <c r="AV209" s="15" t="s">
        <v>79</v>
      </c>
      <c r="AW209" s="15" t="s">
        <v>33</v>
      </c>
      <c r="AX209" s="15" t="s">
        <v>71</v>
      </c>
      <c r="AY209" s="240" t="s">
        <v>144</v>
      </c>
    </row>
    <row r="210" spans="2:51" s="13" customFormat="1" ht="11.25">
      <c r="B210" s="199"/>
      <c r="C210" s="200"/>
      <c r="D210" s="192" t="s">
        <v>161</v>
      </c>
      <c r="E210" s="201" t="s">
        <v>19</v>
      </c>
      <c r="F210" s="202" t="s">
        <v>316</v>
      </c>
      <c r="G210" s="200"/>
      <c r="H210" s="203">
        <v>0.343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161</v>
      </c>
      <c r="AU210" s="209" t="s">
        <v>81</v>
      </c>
      <c r="AV210" s="13" t="s">
        <v>81</v>
      </c>
      <c r="AW210" s="13" t="s">
        <v>33</v>
      </c>
      <c r="AX210" s="13" t="s">
        <v>71</v>
      </c>
      <c r="AY210" s="209" t="s">
        <v>144</v>
      </c>
    </row>
    <row r="211" spans="2:51" s="15" customFormat="1" ht="11.25">
      <c r="B211" s="231"/>
      <c r="C211" s="232"/>
      <c r="D211" s="192" t="s">
        <v>161</v>
      </c>
      <c r="E211" s="233" t="s">
        <v>19</v>
      </c>
      <c r="F211" s="234" t="s">
        <v>278</v>
      </c>
      <c r="G211" s="232"/>
      <c r="H211" s="233" t="s">
        <v>19</v>
      </c>
      <c r="I211" s="235"/>
      <c r="J211" s="232"/>
      <c r="K211" s="232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161</v>
      </c>
      <c r="AU211" s="240" t="s">
        <v>81</v>
      </c>
      <c r="AV211" s="15" t="s">
        <v>79</v>
      </c>
      <c r="AW211" s="15" t="s">
        <v>33</v>
      </c>
      <c r="AX211" s="15" t="s">
        <v>71</v>
      </c>
      <c r="AY211" s="240" t="s">
        <v>144</v>
      </c>
    </row>
    <row r="212" spans="2:51" s="13" customFormat="1" ht="11.25">
      <c r="B212" s="199"/>
      <c r="C212" s="200"/>
      <c r="D212" s="192" t="s">
        <v>161</v>
      </c>
      <c r="E212" s="201" t="s">
        <v>19</v>
      </c>
      <c r="F212" s="202" t="s">
        <v>317</v>
      </c>
      <c r="G212" s="200"/>
      <c r="H212" s="203">
        <v>1.252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161</v>
      </c>
      <c r="AU212" s="209" t="s">
        <v>81</v>
      </c>
      <c r="AV212" s="13" t="s">
        <v>81</v>
      </c>
      <c r="AW212" s="13" t="s">
        <v>33</v>
      </c>
      <c r="AX212" s="13" t="s">
        <v>71</v>
      </c>
      <c r="AY212" s="209" t="s">
        <v>144</v>
      </c>
    </row>
    <row r="213" spans="2:51" s="14" customFormat="1" ht="11.25">
      <c r="B213" s="220"/>
      <c r="C213" s="221"/>
      <c r="D213" s="192" t="s">
        <v>161</v>
      </c>
      <c r="E213" s="222" t="s">
        <v>19</v>
      </c>
      <c r="F213" s="223" t="s">
        <v>238</v>
      </c>
      <c r="G213" s="221"/>
      <c r="H213" s="224">
        <v>1.595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161</v>
      </c>
      <c r="AU213" s="230" t="s">
        <v>81</v>
      </c>
      <c r="AV213" s="14" t="s">
        <v>150</v>
      </c>
      <c r="AW213" s="14" t="s">
        <v>33</v>
      </c>
      <c r="AX213" s="14" t="s">
        <v>79</v>
      </c>
      <c r="AY213" s="230" t="s">
        <v>144</v>
      </c>
    </row>
    <row r="214" spans="1:65" s="2" customFormat="1" ht="21.75" customHeight="1">
      <c r="A214" s="35"/>
      <c r="B214" s="36"/>
      <c r="C214" s="179" t="s">
        <v>318</v>
      </c>
      <c r="D214" s="179" t="s">
        <v>146</v>
      </c>
      <c r="E214" s="180" t="s">
        <v>319</v>
      </c>
      <c r="F214" s="181" t="s">
        <v>320</v>
      </c>
      <c r="G214" s="182" t="s">
        <v>211</v>
      </c>
      <c r="H214" s="183">
        <v>0.289</v>
      </c>
      <c r="I214" s="184"/>
      <c r="J214" s="185">
        <f>ROUND(I214*H214,2)</f>
        <v>0</v>
      </c>
      <c r="K214" s="181" t="s">
        <v>155</v>
      </c>
      <c r="L214" s="40"/>
      <c r="M214" s="186" t="s">
        <v>19</v>
      </c>
      <c r="N214" s="187" t="s">
        <v>42</v>
      </c>
      <c r="O214" s="65"/>
      <c r="P214" s="188">
        <f>O214*H214</f>
        <v>0</v>
      </c>
      <c r="Q214" s="188">
        <v>0.01954</v>
      </c>
      <c r="R214" s="188">
        <f>Q214*H214</f>
        <v>0.005647059999999999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150</v>
      </c>
      <c r="AT214" s="190" t="s">
        <v>146</v>
      </c>
      <c r="AU214" s="190" t="s">
        <v>81</v>
      </c>
      <c r="AY214" s="18" t="s">
        <v>144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" t="s">
        <v>79</v>
      </c>
      <c r="BK214" s="191">
        <f>ROUND(I214*H214,2)</f>
        <v>0</v>
      </c>
      <c r="BL214" s="18" t="s">
        <v>150</v>
      </c>
      <c r="BM214" s="190" t="s">
        <v>321</v>
      </c>
    </row>
    <row r="215" spans="1:47" s="2" customFormat="1" ht="11.25">
      <c r="A215" s="35"/>
      <c r="B215" s="36"/>
      <c r="C215" s="37"/>
      <c r="D215" s="192" t="s">
        <v>157</v>
      </c>
      <c r="E215" s="37"/>
      <c r="F215" s="193" t="s">
        <v>322</v>
      </c>
      <c r="G215" s="37"/>
      <c r="H215" s="37"/>
      <c r="I215" s="194"/>
      <c r="J215" s="37"/>
      <c r="K215" s="37"/>
      <c r="L215" s="40"/>
      <c r="M215" s="195"/>
      <c r="N215" s="19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157</v>
      </c>
      <c r="AU215" s="18" t="s">
        <v>81</v>
      </c>
    </row>
    <row r="216" spans="1:47" s="2" customFormat="1" ht="11.25">
      <c r="A216" s="35"/>
      <c r="B216" s="36"/>
      <c r="C216" s="37"/>
      <c r="D216" s="197" t="s">
        <v>159</v>
      </c>
      <c r="E216" s="37"/>
      <c r="F216" s="198" t="s">
        <v>323</v>
      </c>
      <c r="G216" s="37"/>
      <c r="H216" s="37"/>
      <c r="I216" s="194"/>
      <c r="J216" s="37"/>
      <c r="K216" s="37"/>
      <c r="L216" s="40"/>
      <c r="M216" s="195"/>
      <c r="N216" s="196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159</v>
      </c>
      <c r="AU216" s="18" t="s">
        <v>81</v>
      </c>
    </row>
    <row r="217" spans="2:51" s="15" customFormat="1" ht="11.25">
      <c r="B217" s="231"/>
      <c r="C217" s="232"/>
      <c r="D217" s="192" t="s">
        <v>161</v>
      </c>
      <c r="E217" s="233" t="s">
        <v>19</v>
      </c>
      <c r="F217" s="234" t="s">
        <v>324</v>
      </c>
      <c r="G217" s="232"/>
      <c r="H217" s="233" t="s">
        <v>19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161</v>
      </c>
      <c r="AU217" s="240" t="s">
        <v>81</v>
      </c>
      <c r="AV217" s="15" t="s">
        <v>79</v>
      </c>
      <c r="AW217" s="15" t="s">
        <v>33</v>
      </c>
      <c r="AX217" s="15" t="s">
        <v>71</v>
      </c>
      <c r="AY217" s="240" t="s">
        <v>144</v>
      </c>
    </row>
    <row r="218" spans="2:51" s="13" customFormat="1" ht="11.25">
      <c r="B218" s="199"/>
      <c r="C218" s="200"/>
      <c r="D218" s="192" t="s">
        <v>161</v>
      </c>
      <c r="E218" s="201" t="s">
        <v>19</v>
      </c>
      <c r="F218" s="202" t="s">
        <v>325</v>
      </c>
      <c r="G218" s="200"/>
      <c r="H218" s="203">
        <v>0.289</v>
      </c>
      <c r="I218" s="204"/>
      <c r="J218" s="200"/>
      <c r="K218" s="200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161</v>
      </c>
      <c r="AU218" s="209" t="s">
        <v>81</v>
      </c>
      <c r="AV218" s="13" t="s">
        <v>81</v>
      </c>
      <c r="AW218" s="13" t="s">
        <v>33</v>
      </c>
      <c r="AX218" s="13" t="s">
        <v>79</v>
      </c>
      <c r="AY218" s="209" t="s">
        <v>144</v>
      </c>
    </row>
    <row r="219" spans="1:65" s="2" customFormat="1" ht="16.5" customHeight="1">
      <c r="A219" s="35"/>
      <c r="B219" s="36"/>
      <c r="C219" s="210" t="s">
        <v>326</v>
      </c>
      <c r="D219" s="210" t="s">
        <v>223</v>
      </c>
      <c r="E219" s="211" t="s">
        <v>327</v>
      </c>
      <c r="F219" s="212" t="s">
        <v>328</v>
      </c>
      <c r="G219" s="213" t="s">
        <v>211</v>
      </c>
      <c r="H219" s="214">
        <v>0.312</v>
      </c>
      <c r="I219" s="215"/>
      <c r="J219" s="216">
        <f>ROUND(I219*H219,2)</f>
        <v>0</v>
      </c>
      <c r="K219" s="212" t="s">
        <v>155</v>
      </c>
      <c r="L219" s="217"/>
      <c r="M219" s="218" t="s">
        <v>19</v>
      </c>
      <c r="N219" s="219" t="s">
        <v>42</v>
      </c>
      <c r="O219" s="65"/>
      <c r="P219" s="188">
        <f>O219*H219</f>
        <v>0</v>
      </c>
      <c r="Q219" s="188">
        <v>1</v>
      </c>
      <c r="R219" s="188">
        <f>Q219*H219</f>
        <v>0.312</v>
      </c>
      <c r="S219" s="188">
        <v>0</v>
      </c>
      <c r="T219" s="18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0" t="s">
        <v>196</v>
      </c>
      <c r="AT219" s="190" t="s">
        <v>223</v>
      </c>
      <c r="AU219" s="190" t="s">
        <v>81</v>
      </c>
      <c r="AY219" s="18" t="s">
        <v>144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18" t="s">
        <v>79</v>
      </c>
      <c r="BK219" s="191">
        <f>ROUND(I219*H219,2)</f>
        <v>0</v>
      </c>
      <c r="BL219" s="18" t="s">
        <v>150</v>
      </c>
      <c r="BM219" s="190" t="s">
        <v>329</v>
      </c>
    </row>
    <row r="220" spans="1:47" s="2" customFormat="1" ht="11.25">
      <c r="A220" s="35"/>
      <c r="B220" s="36"/>
      <c r="C220" s="37"/>
      <c r="D220" s="192" t="s">
        <v>157</v>
      </c>
      <c r="E220" s="37"/>
      <c r="F220" s="193" t="s">
        <v>328</v>
      </c>
      <c r="G220" s="37"/>
      <c r="H220" s="37"/>
      <c r="I220" s="194"/>
      <c r="J220" s="37"/>
      <c r="K220" s="37"/>
      <c r="L220" s="40"/>
      <c r="M220" s="195"/>
      <c r="N220" s="196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157</v>
      </c>
      <c r="AU220" s="18" t="s">
        <v>81</v>
      </c>
    </row>
    <row r="221" spans="2:51" s="13" customFormat="1" ht="11.25">
      <c r="B221" s="199"/>
      <c r="C221" s="200"/>
      <c r="D221" s="192" t="s">
        <v>161</v>
      </c>
      <c r="E221" s="201" t="s">
        <v>19</v>
      </c>
      <c r="F221" s="202" t="s">
        <v>330</v>
      </c>
      <c r="G221" s="200"/>
      <c r="H221" s="203">
        <v>0.312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161</v>
      </c>
      <c r="AU221" s="209" t="s">
        <v>81</v>
      </c>
      <c r="AV221" s="13" t="s">
        <v>81</v>
      </c>
      <c r="AW221" s="13" t="s">
        <v>33</v>
      </c>
      <c r="AX221" s="13" t="s">
        <v>79</v>
      </c>
      <c r="AY221" s="209" t="s">
        <v>144</v>
      </c>
    </row>
    <row r="222" spans="1:65" s="2" customFormat="1" ht="16.5" customHeight="1">
      <c r="A222" s="35"/>
      <c r="B222" s="36"/>
      <c r="C222" s="179" t="s">
        <v>331</v>
      </c>
      <c r="D222" s="179" t="s">
        <v>146</v>
      </c>
      <c r="E222" s="180" t="s">
        <v>332</v>
      </c>
      <c r="F222" s="181" t="s">
        <v>333</v>
      </c>
      <c r="G222" s="182" t="s">
        <v>284</v>
      </c>
      <c r="H222" s="183">
        <v>26</v>
      </c>
      <c r="I222" s="184"/>
      <c r="J222" s="185">
        <f>ROUND(I222*H222,2)</f>
        <v>0</v>
      </c>
      <c r="K222" s="181" t="s">
        <v>155</v>
      </c>
      <c r="L222" s="40"/>
      <c r="M222" s="186" t="s">
        <v>19</v>
      </c>
      <c r="N222" s="187" t="s">
        <v>42</v>
      </c>
      <c r="O222" s="65"/>
      <c r="P222" s="188">
        <f>O222*H222</f>
        <v>0</v>
      </c>
      <c r="Q222" s="188">
        <v>0.02278</v>
      </c>
      <c r="R222" s="188">
        <f>Q222*H222</f>
        <v>0.59228</v>
      </c>
      <c r="S222" s="188">
        <v>0</v>
      </c>
      <c r="T222" s="18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150</v>
      </c>
      <c r="AT222" s="190" t="s">
        <v>146</v>
      </c>
      <c r="AU222" s="190" t="s">
        <v>81</v>
      </c>
      <c r="AY222" s="18" t="s">
        <v>144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8" t="s">
        <v>79</v>
      </c>
      <c r="BK222" s="191">
        <f>ROUND(I222*H222,2)</f>
        <v>0</v>
      </c>
      <c r="BL222" s="18" t="s">
        <v>150</v>
      </c>
      <c r="BM222" s="190" t="s">
        <v>334</v>
      </c>
    </row>
    <row r="223" spans="1:47" s="2" customFormat="1" ht="11.25">
      <c r="A223" s="35"/>
      <c r="B223" s="36"/>
      <c r="C223" s="37"/>
      <c r="D223" s="192" t="s">
        <v>157</v>
      </c>
      <c r="E223" s="37"/>
      <c r="F223" s="193" t="s">
        <v>335</v>
      </c>
      <c r="G223" s="37"/>
      <c r="H223" s="37"/>
      <c r="I223" s="194"/>
      <c r="J223" s="37"/>
      <c r="K223" s="37"/>
      <c r="L223" s="40"/>
      <c r="M223" s="195"/>
      <c r="N223" s="19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157</v>
      </c>
      <c r="AU223" s="18" t="s">
        <v>81</v>
      </c>
    </row>
    <row r="224" spans="1:47" s="2" customFormat="1" ht="11.25">
      <c r="A224" s="35"/>
      <c r="B224" s="36"/>
      <c r="C224" s="37"/>
      <c r="D224" s="197" t="s">
        <v>159</v>
      </c>
      <c r="E224" s="37"/>
      <c r="F224" s="198" t="s">
        <v>336</v>
      </c>
      <c r="G224" s="37"/>
      <c r="H224" s="37"/>
      <c r="I224" s="194"/>
      <c r="J224" s="37"/>
      <c r="K224" s="37"/>
      <c r="L224" s="40"/>
      <c r="M224" s="195"/>
      <c r="N224" s="196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159</v>
      </c>
      <c r="AU224" s="18" t="s">
        <v>81</v>
      </c>
    </row>
    <row r="225" spans="2:51" s="13" customFormat="1" ht="11.25">
      <c r="B225" s="199"/>
      <c r="C225" s="200"/>
      <c r="D225" s="192" t="s">
        <v>161</v>
      </c>
      <c r="E225" s="201" t="s">
        <v>19</v>
      </c>
      <c r="F225" s="202" t="s">
        <v>337</v>
      </c>
      <c r="G225" s="200"/>
      <c r="H225" s="203">
        <v>26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161</v>
      </c>
      <c r="AU225" s="209" t="s">
        <v>81</v>
      </c>
      <c r="AV225" s="13" t="s">
        <v>81</v>
      </c>
      <c r="AW225" s="13" t="s">
        <v>33</v>
      </c>
      <c r="AX225" s="13" t="s">
        <v>79</v>
      </c>
      <c r="AY225" s="209" t="s">
        <v>144</v>
      </c>
    </row>
    <row r="226" spans="1:65" s="2" customFormat="1" ht="16.5" customHeight="1">
      <c r="A226" s="35"/>
      <c r="B226" s="36"/>
      <c r="C226" s="179" t="s">
        <v>228</v>
      </c>
      <c r="D226" s="179" t="s">
        <v>146</v>
      </c>
      <c r="E226" s="180" t="s">
        <v>338</v>
      </c>
      <c r="F226" s="181" t="s">
        <v>339</v>
      </c>
      <c r="G226" s="182" t="s">
        <v>154</v>
      </c>
      <c r="H226" s="183">
        <v>6.725</v>
      </c>
      <c r="I226" s="184"/>
      <c r="J226" s="185">
        <f>ROUND(I226*H226,2)</f>
        <v>0</v>
      </c>
      <c r="K226" s="181" t="s">
        <v>155</v>
      </c>
      <c r="L226" s="40"/>
      <c r="M226" s="186" t="s">
        <v>19</v>
      </c>
      <c r="N226" s="187" t="s">
        <v>42</v>
      </c>
      <c r="O226" s="65"/>
      <c r="P226" s="188">
        <f>O226*H226</f>
        <v>0</v>
      </c>
      <c r="Q226" s="188">
        <v>2.50187</v>
      </c>
      <c r="R226" s="188">
        <f>Q226*H226</f>
        <v>16.825075749999996</v>
      </c>
      <c r="S226" s="188">
        <v>0</v>
      </c>
      <c r="T226" s="18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0" t="s">
        <v>150</v>
      </c>
      <c r="AT226" s="190" t="s">
        <v>146</v>
      </c>
      <c r="AU226" s="190" t="s">
        <v>81</v>
      </c>
      <c r="AY226" s="18" t="s">
        <v>144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18" t="s">
        <v>79</v>
      </c>
      <c r="BK226" s="191">
        <f>ROUND(I226*H226,2)</f>
        <v>0</v>
      </c>
      <c r="BL226" s="18" t="s">
        <v>150</v>
      </c>
      <c r="BM226" s="190" t="s">
        <v>340</v>
      </c>
    </row>
    <row r="227" spans="1:47" s="2" customFormat="1" ht="11.25">
      <c r="A227" s="35"/>
      <c r="B227" s="36"/>
      <c r="C227" s="37"/>
      <c r="D227" s="192" t="s">
        <v>157</v>
      </c>
      <c r="E227" s="37"/>
      <c r="F227" s="193" t="s">
        <v>341</v>
      </c>
      <c r="G227" s="37"/>
      <c r="H227" s="37"/>
      <c r="I227" s="194"/>
      <c r="J227" s="37"/>
      <c r="K227" s="37"/>
      <c r="L227" s="40"/>
      <c r="M227" s="195"/>
      <c r="N227" s="196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157</v>
      </c>
      <c r="AU227" s="18" t="s">
        <v>81</v>
      </c>
    </row>
    <row r="228" spans="1:47" s="2" customFormat="1" ht="11.25">
      <c r="A228" s="35"/>
      <c r="B228" s="36"/>
      <c r="C228" s="37"/>
      <c r="D228" s="197" t="s">
        <v>159</v>
      </c>
      <c r="E228" s="37"/>
      <c r="F228" s="198" t="s">
        <v>342</v>
      </c>
      <c r="G228" s="37"/>
      <c r="H228" s="37"/>
      <c r="I228" s="194"/>
      <c r="J228" s="37"/>
      <c r="K228" s="37"/>
      <c r="L228" s="40"/>
      <c r="M228" s="195"/>
      <c r="N228" s="196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159</v>
      </c>
      <c r="AU228" s="18" t="s">
        <v>81</v>
      </c>
    </row>
    <row r="229" spans="2:51" s="13" customFormat="1" ht="11.25">
      <c r="B229" s="199"/>
      <c r="C229" s="200"/>
      <c r="D229" s="192" t="s">
        <v>161</v>
      </c>
      <c r="E229" s="201" t="s">
        <v>19</v>
      </c>
      <c r="F229" s="202" t="s">
        <v>343</v>
      </c>
      <c r="G229" s="200"/>
      <c r="H229" s="203">
        <v>6.258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161</v>
      </c>
      <c r="AU229" s="209" t="s">
        <v>81</v>
      </c>
      <c r="AV229" s="13" t="s">
        <v>81</v>
      </c>
      <c r="AW229" s="13" t="s">
        <v>33</v>
      </c>
      <c r="AX229" s="13" t="s">
        <v>71</v>
      </c>
      <c r="AY229" s="209" t="s">
        <v>144</v>
      </c>
    </row>
    <row r="230" spans="2:51" s="13" customFormat="1" ht="11.25">
      <c r="B230" s="199"/>
      <c r="C230" s="200"/>
      <c r="D230" s="192" t="s">
        <v>161</v>
      </c>
      <c r="E230" s="201" t="s">
        <v>19</v>
      </c>
      <c r="F230" s="202" t="s">
        <v>344</v>
      </c>
      <c r="G230" s="200"/>
      <c r="H230" s="203">
        <v>0.467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161</v>
      </c>
      <c r="AU230" s="209" t="s">
        <v>81</v>
      </c>
      <c r="AV230" s="13" t="s">
        <v>81</v>
      </c>
      <c r="AW230" s="13" t="s">
        <v>33</v>
      </c>
      <c r="AX230" s="13" t="s">
        <v>71</v>
      </c>
      <c r="AY230" s="209" t="s">
        <v>144</v>
      </c>
    </row>
    <row r="231" spans="2:51" s="14" customFormat="1" ht="11.25">
      <c r="B231" s="220"/>
      <c r="C231" s="221"/>
      <c r="D231" s="192" t="s">
        <v>161</v>
      </c>
      <c r="E231" s="222" t="s">
        <v>19</v>
      </c>
      <c r="F231" s="223" t="s">
        <v>238</v>
      </c>
      <c r="G231" s="221"/>
      <c r="H231" s="224">
        <v>6.725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161</v>
      </c>
      <c r="AU231" s="230" t="s">
        <v>81</v>
      </c>
      <c r="AV231" s="14" t="s">
        <v>150</v>
      </c>
      <c r="AW231" s="14" t="s">
        <v>33</v>
      </c>
      <c r="AX231" s="14" t="s">
        <v>79</v>
      </c>
      <c r="AY231" s="230" t="s">
        <v>144</v>
      </c>
    </row>
    <row r="232" spans="1:65" s="2" customFormat="1" ht="16.5" customHeight="1">
      <c r="A232" s="35"/>
      <c r="B232" s="36"/>
      <c r="C232" s="179" t="s">
        <v>345</v>
      </c>
      <c r="D232" s="179" t="s">
        <v>146</v>
      </c>
      <c r="E232" s="180" t="s">
        <v>346</v>
      </c>
      <c r="F232" s="181" t="s">
        <v>347</v>
      </c>
      <c r="G232" s="182" t="s">
        <v>248</v>
      </c>
      <c r="H232" s="183">
        <v>47.739</v>
      </c>
      <c r="I232" s="184"/>
      <c r="J232" s="185">
        <f>ROUND(I232*H232,2)</f>
        <v>0</v>
      </c>
      <c r="K232" s="181" t="s">
        <v>155</v>
      </c>
      <c r="L232" s="40"/>
      <c r="M232" s="186" t="s">
        <v>19</v>
      </c>
      <c r="N232" s="187" t="s">
        <v>42</v>
      </c>
      <c r="O232" s="65"/>
      <c r="P232" s="188">
        <f>O232*H232</f>
        <v>0</v>
      </c>
      <c r="Q232" s="188">
        <v>0.00275</v>
      </c>
      <c r="R232" s="188">
        <f>Q232*H232</f>
        <v>0.13128225</v>
      </c>
      <c r="S232" s="188">
        <v>0</v>
      </c>
      <c r="T232" s="18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0" t="s">
        <v>150</v>
      </c>
      <c r="AT232" s="190" t="s">
        <v>146</v>
      </c>
      <c r="AU232" s="190" t="s">
        <v>81</v>
      </c>
      <c r="AY232" s="18" t="s">
        <v>144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18" t="s">
        <v>79</v>
      </c>
      <c r="BK232" s="191">
        <f>ROUND(I232*H232,2)</f>
        <v>0</v>
      </c>
      <c r="BL232" s="18" t="s">
        <v>150</v>
      </c>
      <c r="BM232" s="190" t="s">
        <v>348</v>
      </c>
    </row>
    <row r="233" spans="1:47" s="2" customFormat="1" ht="11.25">
      <c r="A233" s="35"/>
      <c r="B233" s="36"/>
      <c r="C233" s="37"/>
      <c r="D233" s="192" t="s">
        <v>157</v>
      </c>
      <c r="E233" s="37"/>
      <c r="F233" s="193" t="s">
        <v>349</v>
      </c>
      <c r="G233" s="37"/>
      <c r="H233" s="37"/>
      <c r="I233" s="194"/>
      <c r="J233" s="37"/>
      <c r="K233" s="37"/>
      <c r="L233" s="40"/>
      <c r="M233" s="195"/>
      <c r="N233" s="196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157</v>
      </c>
      <c r="AU233" s="18" t="s">
        <v>81</v>
      </c>
    </row>
    <row r="234" spans="1:47" s="2" customFormat="1" ht="11.25">
      <c r="A234" s="35"/>
      <c r="B234" s="36"/>
      <c r="C234" s="37"/>
      <c r="D234" s="197" t="s">
        <v>159</v>
      </c>
      <c r="E234" s="37"/>
      <c r="F234" s="198" t="s">
        <v>350</v>
      </c>
      <c r="G234" s="37"/>
      <c r="H234" s="37"/>
      <c r="I234" s="194"/>
      <c r="J234" s="37"/>
      <c r="K234" s="37"/>
      <c r="L234" s="40"/>
      <c r="M234" s="195"/>
      <c r="N234" s="196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159</v>
      </c>
      <c r="AU234" s="18" t="s">
        <v>81</v>
      </c>
    </row>
    <row r="235" spans="2:51" s="13" customFormat="1" ht="11.25">
      <c r="B235" s="199"/>
      <c r="C235" s="200"/>
      <c r="D235" s="192" t="s">
        <v>161</v>
      </c>
      <c r="E235" s="201" t="s">
        <v>19</v>
      </c>
      <c r="F235" s="202" t="s">
        <v>351</v>
      </c>
      <c r="G235" s="200"/>
      <c r="H235" s="203">
        <v>43.069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161</v>
      </c>
      <c r="AU235" s="209" t="s">
        <v>81</v>
      </c>
      <c r="AV235" s="13" t="s">
        <v>81</v>
      </c>
      <c r="AW235" s="13" t="s">
        <v>33</v>
      </c>
      <c r="AX235" s="13" t="s">
        <v>71</v>
      </c>
      <c r="AY235" s="209" t="s">
        <v>144</v>
      </c>
    </row>
    <row r="236" spans="2:51" s="13" customFormat="1" ht="11.25">
      <c r="B236" s="199"/>
      <c r="C236" s="200"/>
      <c r="D236" s="192" t="s">
        <v>161</v>
      </c>
      <c r="E236" s="201" t="s">
        <v>19</v>
      </c>
      <c r="F236" s="202" t="s">
        <v>352</v>
      </c>
      <c r="G236" s="200"/>
      <c r="H236" s="203">
        <v>4.67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161</v>
      </c>
      <c r="AU236" s="209" t="s">
        <v>81</v>
      </c>
      <c r="AV236" s="13" t="s">
        <v>81</v>
      </c>
      <c r="AW236" s="13" t="s">
        <v>33</v>
      </c>
      <c r="AX236" s="13" t="s">
        <v>71</v>
      </c>
      <c r="AY236" s="209" t="s">
        <v>144</v>
      </c>
    </row>
    <row r="237" spans="2:51" s="14" customFormat="1" ht="11.25">
      <c r="B237" s="220"/>
      <c r="C237" s="221"/>
      <c r="D237" s="192" t="s">
        <v>161</v>
      </c>
      <c r="E237" s="222" t="s">
        <v>19</v>
      </c>
      <c r="F237" s="223" t="s">
        <v>238</v>
      </c>
      <c r="G237" s="221"/>
      <c r="H237" s="224">
        <v>47.739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161</v>
      </c>
      <c r="AU237" s="230" t="s">
        <v>81</v>
      </c>
      <c r="AV237" s="14" t="s">
        <v>150</v>
      </c>
      <c r="AW237" s="14" t="s">
        <v>33</v>
      </c>
      <c r="AX237" s="14" t="s">
        <v>79</v>
      </c>
      <c r="AY237" s="230" t="s">
        <v>144</v>
      </c>
    </row>
    <row r="238" spans="1:65" s="2" customFormat="1" ht="16.5" customHeight="1">
      <c r="A238" s="35"/>
      <c r="B238" s="36"/>
      <c r="C238" s="179" t="s">
        <v>353</v>
      </c>
      <c r="D238" s="179" t="s">
        <v>146</v>
      </c>
      <c r="E238" s="180" t="s">
        <v>354</v>
      </c>
      <c r="F238" s="181" t="s">
        <v>355</v>
      </c>
      <c r="G238" s="182" t="s">
        <v>248</v>
      </c>
      <c r="H238" s="183">
        <v>47.739</v>
      </c>
      <c r="I238" s="184"/>
      <c r="J238" s="185">
        <f>ROUND(I238*H238,2)</f>
        <v>0</v>
      </c>
      <c r="K238" s="181" t="s">
        <v>155</v>
      </c>
      <c r="L238" s="40"/>
      <c r="M238" s="186" t="s">
        <v>19</v>
      </c>
      <c r="N238" s="187" t="s">
        <v>42</v>
      </c>
      <c r="O238" s="65"/>
      <c r="P238" s="188">
        <f>O238*H238</f>
        <v>0</v>
      </c>
      <c r="Q238" s="188">
        <v>0</v>
      </c>
      <c r="R238" s="188">
        <f>Q238*H238</f>
        <v>0</v>
      </c>
      <c r="S238" s="188">
        <v>0</v>
      </c>
      <c r="T238" s="189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0" t="s">
        <v>150</v>
      </c>
      <c r="AT238" s="190" t="s">
        <v>146</v>
      </c>
      <c r="AU238" s="190" t="s">
        <v>81</v>
      </c>
      <c r="AY238" s="18" t="s">
        <v>144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18" t="s">
        <v>79</v>
      </c>
      <c r="BK238" s="191">
        <f>ROUND(I238*H238,2)</f>
        <v>0</v>
      </c>
      <c r="BL238" s="18" t="s">
        <v>150</v>
      </c>
      <c r="BM238" s="190" t="s">
        <v>356</v>
      </c>
    </row>
    <row r="239" spans="1:47" s="2" customFormat="1" ht="11.25">
      <c r="A239" s="35"/>
      <c r="B239" s="36"/>
      <c r="C239" s="37"/>
      <c r="D239" s="192" t="s">
        <v>157</v>
      </c>
      <c r="E239" s="37"/>
      <c r="F239" s="193" t="s">
        <v>357</v>
      </c>
      <c r="G239" s="37"/>
      <c r="H239" s="37"/>
      <c r="I239" s="194"/>
      <c r="J239" s="37"/>
      <c r="K239" s="37"/>
      <c r="L239" s="40"/>
      <c r="M239" s="195"/>
      <c r="N239" s="196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157</v>
      </c>
      <c r="AU239" s="18" t="s">
        <v>81</v>
      </c>
    </row>
    <row r="240" spans="1:47" s="2" customFormat="1" ht="11.25">
      <c r="A240" s="35"/>
      <c r="B240" s="36"/>
      <c r="C240" s="37"/>
      <c r="D240" s="197" t="s">
        <v>159</v>
      </c>
      <c r="E240" s="37"/>
      <c r="F240" s="198" t="s">
        <v>358</v>
      </c>
      <c r="G240" s="37"/>
      <c r="H240" s="37"/>
      <c r="I240" s="194"/>
      <c r="J240" s="37"/>
      <c r="K240" s="37"/>
      <c r="L240" s="40"/>
      <c r="M240" s="195"/>
      <c r="N240" s="196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159</v>
      </c>
      <c r="AU240" s="18" t="s">
        <v>81</v>
      </c>
    </row>
    <row r="241" spans="1:65" s="2" customFormat="1" ht="16.5" customHeight="1">
      <c r="A241" s="35"/>
      <c r="B241" s="36"/>
      <c r="C241" s="179" t="s">
        <v>359</v>
      </c>
      <c r="D241" s="179" t="s">
        <v>146</v>
      </c>
      <c r="E241" s="180" t="s">
        <v>360</v>
      </c>
      <c r="F241" s="181" t="s">
        <v>361</v>
      </c>
      <c r="G241" s="182" t="s">
        <v>211</v>
      </c>
      <c r="H241" s="183">
        <v>0.8</v>
      </c>
      <c r="I241" s="184"/>
      <c r="J241" s="185">
        <f>ROUND(I241*H241,2)</f>
        <v>0</v>
      </c>
      <c r="K241" s="181" t="s">
        <v>155</v>
      </c>
      <c r="L241" s="40"/>
      <c r="M241" s="186" t="s">
        <v>19</v>
      </c>
      <c r="N241" s="187" t="s">
        <v>42</v>
      </c>
      <c r="O241" s="65"/>
      <c r="P241" s="188">
        <f>O241*H241</f>
        <v>0</v>
      </c>
      <c r="Q241" s="188">
        <v>1.04922</v>
      </c>
      <c r="R241" s="188">
        <f>Q241*H241</f>
        <v>0.8393760000000001</v>
      </c>
      <c r="S241" s="188">
        <v>0</v>
      </c>
      <c r="T241" s="18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0" t="s">
        <v>150</v>
      </c>
      <c r="AT241" s="190" t="s">
        <v>146</v>
      </c>
      <c r="AU241" s="190" t="s">
        <v>81</v>
      </c>
      <c r="AY241" s="18" t="s">
        <v>144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18" t="s">
        <v>79</v>
      </c>
      <c r="BK241" s="191">
        <f>ROUND(I241*H241,2)</f>
        <v>0</v>
      </c>
      <c r="BL241" s="18" t="s">
        <v>150</v>
      </c>
      <c r="BM241" s="190" t="s">
        <v>362</v>
      </c>
    </row>
    <row r="242" spans="1:47" s="2" customFormat="1" ht="19.5">
      <c r="A242" s="35"/>
      <c r="B242" s="36"/>
      <c r="C242" s="37"/>
      <c r="D242" s="192" t="s">
        <v>157</v>
      </c>
      <c r="E242" s="37"/>
      <c r="F242" s="193" t="s">
        <v>363</v>
      </c>
      <c r="G242" s="37"/>
      <c r="H242" s="37"/>
      <c r="I242" s="194"/>
      <c r="J242" s="37"/>
      <c r="K242" s="37"/>
      <c r="L242" s="40"/>
      <c r="M242" s="195"/>
      <c r="N242" s="196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157</v>
      </c>
      <c r="AU242" s="18" t="s">
        <v>81</v>
      </c>
    </row>
    <row r="243" spans="1:47" s="2" customFormat="1" ht="11.25">
      <c r="A243" s="35"/>
      <c r="B243" s="36"/>
      <c r="C243" s="37"/>
      <c r="D243" s="197" t="s">
        <v>159</v>
      </c>
      <c r="E243" s="37"/>
      <c r="F243" s="198" t="s">
        <v>364</v>
      </c>
      <c r="G243" s="37"/>
      <c r="H243" s="37"/>
      <c r="I243" s="194"/>
      <c r="J243" s="37"/>
      <c r="K243" s="37"/>
      <c r="L243" s="40"/>
      <c r="M243" s="195"/>
      <c r="N243" s="196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159</v>
      </c>
      <c r="AU243" s="18" t="s">
        <v>81</v>
      </c>
    </row>
    <row r="244" spans="2:51" s="13" customFormat="1" ht="11.25">
      <c r="B244" s="199"/>
      <c r="C244" s="200"/>
      <c r="D244" s="192" t="s">
        <v>161</v>
      </c>
      <c r="E244" s="201" t="s">
        <v>19</v>
      </c>
      <c r="F244" s="202" t="s">
        <v>365</v>
      </c>
      <c r="G244" s="200"/>
      <c r="H244" s="203">
        <v>0.054</v>
      </c>
      <c r="I244" s="204"/>
      <c r="J244" s="200"/>
      <c r="K244" s="200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161</v>
      </c>
      <c r="AU244" s="209" t="s">
        <v>81</v>
      </c>
      <c r="AV244" s="13" t="s">
        <v>81</v>
      </c>
      <c r="AW244" s="13" t="s">
        <v>33</v>
      </c>
      <c r="AX244" s="13" t="s">
        <v>71</v>
      </c>
      <c r="AY244" s="209" t="s">
        <v>144</v>
      </c>
    </row>
    <row r="245" spans="2:51" s="13" customFormat="1" ht="11.25">
      <c r="B245" s="199"/>
      <c r="C245" s="200"/>
      <c r="D245" s="192" t="s">
        <v>161</v>
      </c>
      <c r="E245" s="201" t="s">
        <v>19</v>
      </c>
      <c r="F245" s="202" t="s">
        <v>366</v>
      </c>
      <c r="G245" s="200"/>
      <c r="H245" s="203">
        <v>0.746</v>
      </c>
      <c r="I245" s="204"/>
      <c r="J245" s="200"/>
      <c r="K245" s="200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161</v>
      </c>
      <c r="AU245" s="209" t="s">
        <v>81</v>
      </c>
      <c r="AV245" s="13" t="s">
        <v>81</v>
      </c>
      <c r="AW245" s="13" t="s">
        <v>33</v>
      </c>
      <c r="AX245" s="13" t="s">
        <v>71</v>
      </c>
      <c r="AY245" s="209" t="s">
        <v>144</v>
      </c>
    </row>
    <row r="246" spans="2:51" s="14" customFormat="1" ht="11.25">
      <c r="B246" s="220"/>
      <c r="C246" s="221"/>
      <c r="D246" s="192" t="s">
        <v>161</v>
      </c>
      <c r="E246" s="222" t="s">
        <v>19</v>
      </c>
      <c r="F246" s="223" t="s">
        <v>238</v>
      </c>
      <c r="G246" s="221"/>
      <c r="H246" s="224">
        <v>0.8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161</v>
      </c>
      <c r="AU246" s="230" t="s">
        <v>81</v>
      </c>
      <c r="AV246" s="14" t="s">
        <v>150</v>
      </c>
      <c r="AW246" s="14" t="s">
        <v>33</v>
      </c>
      <c r="AX246" s="14" t="s">
        <v>79</v>
      </c>
      <c r="AY246" s="230" t="s">
        <v>144</v>
      </c>
    </row>
    <row r="247" spans="2:63" s="12" customFormat="1" ht="22.9" customHeight="1">
      <c r="B247" s="163"/>
      <c r="C247" s="164"/>
      <c r="D247" s="165" t="s">
        <v>70</v>
      </c>
      <c r="E247" s="177" t="s">
        <v>150</v>
      </c>
      <c r="F247" s="177" t="s">
        <v>367</v>
      </c>
      <c r="G247" s="164"/>
      <c r="H247" s="164"/>
      <c r="I247" s="167"/>
      <c r="J247" s="178">
        <f>BK247</f>
        <v>0</v>
      </c>
      <c r="K247" s="164"/>
      <c r="L247" s="169"/>
      <c r="M247" s="170"/>
      <c r="N247" s="171"/>
      <c r="O247" s="171"/>
      <c r="P247" s="172">
        <f>SUM(P248:P317)</f>
        <v>0</v>
      </c>
      <c r="Q247" s="171"/>
      <c r="R247" s="172">
        <f>SUM(R248:R317)</f>
        <v>9.923786240000002</v>
      </c>
      <c r="S247" s="171"/>
      <c r="T247" s="173">
        <f>SUM(T248:T317)</f>
        <v>0</v>
      </c>
      <c r="AR247" s="174" t="s">
        <v>79</v>
      </c>
      <c r="AT247" s="175" t="s">
        <v>70</v>
      </c>
      <c r="AU247" s="175" t="s">
        <v>79</v>
      </c>
      <c r="AY247" s="174" t="s">
        <v>144</v>
      </c>
      <c r="BK247" s="176">
        <f>SUM(BK248:BK317)</f>
        <v>0</v>
      </c>
    </row>
    <row r="248" spans="1:65" s="2" customFormat="1" ht="16.5" customHeight="1">
      <c r="A248" s="35"/>
      <c r="B248" s="36"/>
      <c r="C248" s="179" t="s">
        <v>368</v>
      </c>
      <c r="D248" s="179" t="s">
        <v>146</v>
      </c>
      <c r="E248" s="180" t="s">
        <v>369</v>
      </c>
      <c r="F248" s="181" t="s">
        <v>370</v>
      </c>
      <c r="G248" s="182" t="s">
        <v>154</v>
      </c>
      <c r="H248" s="183">
        <v>0.841</v>
      </c>
      <c r="I248" s="184"/>
      <c r="J248" s="185">
        <f>ROUND(I248*H248,2)</f>
        <v>0</v>
      </c>
      <c r="K248" s="181" t="s">
        <v>155</v>
      </c>
      <c r="L248" s="40"/>
      <c r="M248" s="186" t="s">
        <v>19</v>
      </c>
      <c r="N248" s="187" t="s">
        <v>42</v>
      </c>
      <c r="O248" s="65"/>
      <c r="P248" s="188">
        <f>O248*H248</f>
        <v>0</v>
      </c>
      <c r="Q248" s="188">
        <v>2.50201</v>
      </c>
      <c r="R248" s="188">
        <f>Q248*H248</f>
        <v>2.1041904099999997</v>
      </c>
      <c r="S248" s="188">
        <v>0</v>
      </c>
      <c r="T248" s="18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0" t="s">
        <v>150</v>
      </c>
      <c r="AT248" s="190" t="s">
        <v>146</v>
      </c>
      <c r="AU248" s="190" t="s">
        <v>81</v>
      </c>
      <c r="AY248" s="18" t="s">
        <v>144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18" t="s">
        <v>79</v>
      </c>
      <c r="BK248" s="191">
        <f>ROUND(I248*H248,2)</f>
        <v>0</v>
      </c>
      <c r="BL248" s="18" t="s">
        <v>150</v>
      </c>
      <c r="BM248" s="190" t="s">
        <v>371</v>
      </c>
    </row>
    <row r="249" spans="1:47" s="2" customFormat="1" ht="19.5">
      <c r="A249" s="35"/>
      <c r="B249" s="36"/>
      <c r="C249" s="37"/>
      <c r="D249" s="192" t="s">
        <v>157</v>
      </c>
      <c r="E249" s="37"/>
      <c r="F249" s="193" t="s">
        <v>372</v>
      </c>
      <c r="G249" s="37"/>
      <c r="H249" s="37"/>
      <c r="I249" s="194"/>
      <c r="J249" s="37"/>
      <c r="K249" s="37"/>
      <c r="L249" s="40"/>
      <c r="M249" s="195"/>
      <c r="N249" s="196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157</v>
      </c>
      <c r="AU249" s="18" t="s">
        <v>81</v>
      </c>
    </row>
    <row r="250" spans="1:47" s="2" customFormat="1" ht="11.25">
      <c r="A250" s="35"/>
      <c r="B250" s="36"/>
      <c r="C250" s="37"/>
      <c r="D250" s="197" t="s">
        <v>159</v>
      </c>
      <c r="E250" s="37"/>
      <c r="F250" s="198" t="s">
        <v>373</v>
      </c>
      <c r="G250" s="37"/>
      <c r="H250" s="37"/>
      <c r="I250" s="194"/>
      <c r="J250" s="37"/>
      <c r="K250" s="37"/>
      <c r="L250" s="40"/>
      <c r="M250" s="195"/>
      <c r="N250" s="196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159</v>
      </c>
      <c r="AU250" s="18" t="s">
        <v>81</v>
      </c>
    </row>
    <row r="251" spans="2:51" s="13" customFormat="1" ht="11.25">
      <c r="B251" s="199"/>
      <c r="C251" s="200"/>
      <c r="D251" s="192" t="s">
        <v>161</v>
      </c>
      <c r="E251" s="201" t="s">
        <v>19</v>
      </c>
      <c r="F251" s="202" t="s">
        <v>374</v>
      </c>
      <c r="G251" s="200"/>
      <c r="H251" s="203">
        <v>0.841</v>
      </c>
      <c r="I251" s="204"/>
      <c r="J251" s="200"/>
      <c r="K251" s="200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161</v>
      </c>
      <c r="AU251" s="209" t="s">
        <v>81</v>
      </c>
      <c r="AV251" s="13" t="s">
        <v>81</v>
      </c>
      <c r="AW251" s="13" t="s">
        <v>33</v>
      </c>
      <c r="AX251" s="13" t="s">
        <v>79</v>
      </c>
      <c r="AY251" s="209" t="s">
        <v>144</v>
      </c>
    </row>
    <row r="252" spans="1:65" s="2" customFormat="1" ht="16.5" customHeight="1">
      <c r="A252" s="35"/>
      <c r="B252" s="36"/>
      <c r="C252" s="179" t="s">
        <v>375</v>
      </c>
      <c r="D252" s="179" t="s">
        <v>146</v>
      </c>
      <c r="E252" s="180" t="s">
        <v>376</v>
      </c>
      <c r="F252" s="181" t="s">
        <v>377</v>
      </c>
      <c r="G252" s="182" t="s">
        <v>248</v>
      </c>
      <c r="H252" s="183">
        <v>4.673</v>
      </c>
      <c r="I252" s="184"/>
      <c r="J252" s="185">
        <f>ROUND(I252*H252,2)</f>
        <v>0</v>
      </c>
      <c r="K252" s="181" t="s">
        <v>155</v>
      </c>
      <c r="L252" s="40"/>
      <c r="M252" s="186" t="s">
        <v>19</v>
      </c>
      <c r="N252" s="187" t="s">
        <v>42</v>
      </c>
      <c r="O252" s="65"/>
      <c r="P252" s="188">
        <f>O252*H252</f>
        <v>0</v>
      </c>
      <c r="Q252" s="188">
        <v>0.00533</v>
      </c>
      <c r="R252" s="188">
        <f>Q252*H252</f>
        <v>0.02490709</v>
      </c>
      <c r="S252" s="188">
        <v>0</v>
      </c>
      <c r="T252" s="18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150</v>
      </c>
      <c r="AT252" s="190" t="s">
        <v>146</v>
      </c>
      <c r="AU252" s="190" t="s">
        <v>81</v>
      </c>
      <c r="AY252" s="18" t="s">
        <v>144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8" t="s">
        <v>79</v>
      </c>
      <c r="BK252" s="191">
        <f>ROUND(I252*H252,2)</f>
        <v>0</v>
      </c>
      <c r="BL252" s="18" t="s">
        <v>150</v>
      </c>
      <c r="BM252" s="190" t="s">
        <v>378</v>
      </c>
    </row>
    <row r="253" spans="1:47" s="2" customFormat="1" ht="11.25">
      <c r="A253" s="35"/>
      <c r="B253" s="36"/>
      <c r="C253" s="37"/>
      <c r="D253" s="192" t="s">
        <v>157</v>
      </c>
      <c r="E253" s="37"/>
      <c r="F253" s="193" t="s">
        <v>379</v>
      </c>
      <c r="G253" s="37"/>
      <c r="H253" s="37"/>
      <c r="I253" s="194"/>
      <c r="J253" s="37"/>
      <c r="K253" s="37"/>
      <c r="L253" s="40"/>
      <c r="M253" s="195"/>
      <c r="N253" s="196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157</v>
      </c>
      <c r="AU253" s="18" t="s">
        <v>81</v>
      </c>
    </row>
    <row r="254" spans="1:47" s="2" customFormat="1" ht="11.25">
      <c r="A254" s="35"/>
      <c r="B254" s="36"/>
      <c r="C254" s="37"/>
      <c r="D254" s="197" t="s">
        <v>159</v>
      </c>
      <c r="E254" s="37"/>
      <c r="F254" s="198" t="s">
        <v>380</v>
      </c>
      <c r="G254" s="37"/>
      <c r="H254" s="37"/>
      <c r="I254" s="194"/>
      <c r="J254" s="37"/>
      <c r="K254" s="37"/>
      <c r="L254" s="40"/>
      <c r="M254" s="195"/>
      <c r="N254" s="196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159</v>
      </c>
      <c r="AU254" s="18" t="s">
        <v>81</v>
      </c>
    </row>
    <row r="255" spans="2:51" s="13" customFormat="1" ht="11.25">
      <c r="B255" s="199"/>
      <c r="C255" s="200"/>
      <c r="D255" s="192" t="s">
        <v>161</v>
      </c>
      <c r="E255" s="201" t="s">
        <v>19</v>
      </c>
      <c r="F255" s="202" t="s">
        <v>381</v>
      </c>
      <c r="G255" s="200"/>
      <c r="H255" s="203">
        <v>3.242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161</v>
      </c>
      <c r="AU255" s="209" t="s">
        <v>81</v>
      </c>
      <c r="AV255" s="13" t="s">
        <v>81</v>
      </c>
      <c r="AW255" s="13" t="s">
        <v>33</v>
      </c>
      <c r="AX255" s="13" t="s">
        <v>71</v>
      </c>
      <c r="AY255" s="209" t="s">
        <v>144</v>
      </c>
    </row>
    <row r="256" spans="2:51" s="13" customFormat="1" ht="11.25">
      <c r="B256" s="199"/>
      <c r="C256" s="200"/>
      <c r="D256" s="192" t="s">
        <v>161</v>
      </c>
      <c r="E256" s="201" t="s">
        <v>19</v>
      </c>
      <c r="F256" s="202" t="s">
        <v>382</v>
      </c>
      <c r="G256" s="200"/>
      <c r="H256" s="203">
        <v>1.431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161</v>
      </c>
      <c r="AU256" s="209" t="s">
        <v>81</v>
      </c>
      <c r="AV256" s="13" t="s">
        <v>81</v>
      </c>
      <c r="AW256" s="13" t="s">
        <v>33</v>
      </c>
      <c r="AX256" s="13" t="s">
        <v>71</v>
      </c>
      <c r="AY256" s="209" t="s">
        <v>144</v>
      </c>
    </row>
    <row r="257" spans="2:51" s="14" customFormat="1" ht="11.25">
      <c r="B257" s="220"/>
      <c r="C257" s="221"/>
      <c r="D257" s="192" t="s">
        <v>161</v>
      </c>
      <c r="E257" s="222" t="s">
        <v>19</v>
      </c>
      <c r="F257" s="223" t="s">
        <v>238</v>
      </c>
      <c r="G257" s="221"/>
      <c r="H257" s="224">
        <v>4.673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161</v>
      </c>
      <c r="AU257" s="230" t="s">
        <v>81</v>
      </c>
      <c r="AV257" s="14" t="s">
        <v>150</v>
      </c>
      <c r="AW257" s="14" t="s">
        <v>33</v>
      </c>
      <c r="AX257" s="14" t="s">
        <v>79</v>
      </c>
      <c r="AY257" s="230" t="s">
        <v>144</v>
      </c>
    </row>
    <row r="258" spans="1:65" s="2" customFormat="1" ht="16.5" customHeight="1">
      <c r="A258" s="35"/>
      <c r="B258" s="36"/>
      <c r="C258" s="179" t="s">
        <v>383</v>
      </c>
      <c r="D258" s="179" t="s">
        <v>146</v>
      </c>
      <c r="E258" s="180" t="s">
        <v>384</v>
      </c>
      <c r="F258" s="181" t="s">
        <v>385</v>
      </c>
      <c r="G258" s="182" t="s">
        <v>248</v>
      </c>
      <c r="H258" s="183">
        <v>4.673</v>
      </c>
      <c r="I258" s="184"/>
      <c r="J258" s="185">
        <f>ROUND(I258*H258,2)</f>
        <v>0</v>
      </c>
      <c r="K258" s="181" t="s">
        <v>155</v>
      </c>
      <c r="L258" s="40"/>
      <c r="M258" s="186" t="s">
        <v>19</v>
      </c>
      <c r="N258" s="187" t="s">
        <v>42</v>
      </c>
      <c r="O258" s="65"/>
      <c r="P258" s="188">
        <f>O258*H258</f>
        <v>0</v>
      </c>
      <c r="Q258" s="188">
        <v>0</v>
      </c>
      <c r="R258" s="188">
        <f>Q258*H258</f>
        <v>0</v>
      </c>
      <c r="S258" s="188">
        <v>0</v>
      </c>
      <c r="T258" s="18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0" t="s">
        <v>150</v>
      </c>
      <c r="AT258" s="190" t="s">
        <v>146</v>
      </c>
      <c r="AU258" s="190" t="s">
        <v>81</v>
      </c>
      <c r="AY258" s="18" t="s">
        <v>144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18" t="s">
        <v>79</v>
      </c>
      <c r="BK258" s="191">
        <f>ROUND(I258*H258,2)</f>
        <v>0</v>
      </c>
      <c r="BL258" s="18" t="s">
        <v>150</v>
      </c>
      <c r="BM258" s="190" t="s">
        <v>386</v>
      </c>
    </row>
    <row r="259" spans="1:47" s="2" customFormat="1" ht="11.25">
      <c r="A259" s="35"/>
      <c r="B259" s="36"/>
      <c r="C259" s="37"/>
      <c r="D259" s="192" t="s">
        <v>157</v>
      </c>
      <c r="E259" s="37"/>
      <c r="F259" s="193" t="s">
        <v>387</v>
      </c>
      <c r="G259" s="37"/>
      <c r="H259" s="37"/>
      <c r="I259" s="194"/>
      <c r="J259" s="37"/>
      <c r="K259" s="37"/>
      <c r="L259" s="40"/>
      <c r="M259" s="195"/>
      <c r="N259" s="196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157</v>
      </c>
      <c r="AU259" s="18" t="s">
        <v>81</v>
      </c>
    </row>
    <row r="260" spans="1:47" s="2" customFormat="1" ht="11.25">
      <c r="A260" s="35"/>
      <c r="B260" s="36"/>
      <c r="C260" s="37"/>
      <c r="D260" s="197" t="s">
        <v>159</v>
      </c>
      <c r="E260" s="37"/>
      <c r="F260" s="198" t="s">
        <v>388</v>
      </c>
      <c r="G260" s="37"/>
      <c r="H260" s="37"/>
      <c r="I260" s="194"/>
      <c r="J260" s="37"/>
      <c r="K260" s="37"/>
      <c r="L260" s="40"/>
      <c r="M260" s="195"/>
      <c r="N260" s="196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159</v>
      </c>
      <c r="AU260" s="18" t="s">
        <v>81</v>
      </c>
    </row>
    <row r="261" spans="1:65" s="2" customFormat="1" ht="16.5" customHeight="1">
      <c r="A261" s="35"/>
      <c r="B261" s="36"/>
      <c r="C261" s="179" t="s">
        <v>389</v>
      </c>
      <c r="D261" s="179" t="s">
        <v>146</v>
      </c>
      <c r="E261" s="180" t="s">
        <v>390</v>
      </c>
      <c r="F261" s="181" t="s">
        <v>391</v>
      </c>
      <c r="G261" s="182" t="s">
        <v>248</v>
      </c>
      <c r="H261" s="183">
        <v>3.242</v>
      </c>
      <c r="I261" s="184"/>
      <c r="J261" s="185">
        <f>ROUND(I261*H261,2)</f>
        <v>0</v>
      </c>
      <c r="K261" s="181" t="s">
        <v>19</v>
      </c>
      <c r="L261" s="40"/>
      <c r="M261" s="186" t="s">
        <v>19</v>
      </c>
      <c r="N261" s="187" t="s">
        <v>42</v>
      </c>
      <c r="O261" s="65"/>
      <c r="P261" s="188">
        <f>O261*H261</f>
        <v>0</v>
      </c>
      <c r="Q261" s="188">
        <v>0.00084</v>
      </c>
      <c r="R261" s="188">
        <f>Q261*H261</f>
        <v>0.0027232800000000002</v>
      </c>
      <c r="S261" s="188">
        <v>0</v>
      </c>
      <c r="T261" s="18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0" t="s">
        <v>150</v>
      </c>
      <c r="AT261" s="190" t="s">
        <v>146</v>
      </c>
      <c r="AU261" s="190" t="s">
        <v>81</v>
      </c>
      <c r="AY261" s="18" t="s">
        <v>144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18" t="s">
        <v>79</v>
      </c>
      <c r="BK261" s="191">
        <f>ROUND(I261*H261,2)</f>
        <v>0</v>
      </c>
      <c r="BL261" s="18" t="s">
        <v>150</v>
      </c>
      <c r="BM261" s="190" t="s">
        <v>392</v>
      </c>
    </row>
    <row r="262" spans="1:47" s="2" customFormat="1" ht="19.5">
      <c r="A262" s="35"/>
      <c r="B262" s="36"/>
      <c r="C262" s="37"/>
      <c r="D262" s="192" t="s">
        <v>157</v>
      </c>
      <c r="E262" s="37"/>
      <c r="F262" s="193" t="s">
        <v>393</v>
      </c>
      <c r="G262" s="37"/>
      <c r="H262" s="37"/>
      <c r="I262" s="194"/>
      <c r="J262" s="37"/>
      <c r="K262" s="37"/>
      <c r="L262" s="40"/>
      <c r="M262" s="195"/>
      <c r="N262" s="196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157</v>
      </c>
      <c r="AU262" s="18" t="s">
        <v>81</v>
      </c>
    </row>
    <row r="263" spans="2:51" s="13" customFormat="1" ht="11.25">
      <c r="B263" s="199"/>
      <c r="C263" s="200"/>
      <c r="D263" s="192" t="s">
        <v>161</v>
      </c>
      <c r="E263" s="201" t="s">
        <v>19</v>
      </c>
      <c r="F263" s="202" t="s">
        <v>381</v>
      </c>
      <c r="G263" s="200"/>
      <c r="H263" s="203">
        <v>3.242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161</v>
      </c>
      <c r="AU263" s="209" t="s">
        <v>81</v>
      </c>
      <c r="AV263" s="13" t="s">
        <v>81</v>
      </c>
      <c r="AW263" s="13" t="s">
        <v>33</v>
      </c>
      <c r="AX263" s="13" t="s">
        <v>79</v>
      </c>
      <c r="AY263" s="209" t="s">
        <v>144</v>
      </c>
    </row>
    <row r="264" spans="1:65" s="2" customFormat="1" ht="16.5" customHeight="1">
      <c r="A264" s="35"/>
      <c r="B264" s="36"/>
      <c r="C264" s="179" t="s">
        <v>394</v>
      </c>
      <c r="D264" s="179" t="s">
        <v>146</v>
      </c>
      <c r="E264" s="180" t="s">
        <v>395</v>
      </c>
      <c r="F264" s="181" t="s">
        <v>396</v>
      </c>
      <c r="G264" s="182" t="s">
        <v>248</v>
      </c>
      <c r="H264" s="183">
        <v>3.242</v>
      </c>
      <c r="I264" s="184"/>
      <c r="J264" s="185">
        <f>ROUND(I264*H264,2)</f>
        <v>0</v>
      </c>
      <c r="K264" s="181" t="s">
        <v>19</v>
      </c>
      <c r="L264" s="40"/>
      <c r="M264" s="186" t="s">
        <v>19</v>
      </c>
      <c r="N264" s="187" t="s">
        <v>42</v>
      </c>
      <c r="O264" s="65"/>
      <c r="P264" s="188">
        <f>O264*H264</f>
        <v>0</v>
      </c>
      <c r="Q264" s="188">
        <v>0</v>
      </c>
      <c r="R264" s="188">
        <f>Q264*H264</f>
        <v>0</v>
      </c>
      <c r="S264" s="188">
        <v>0</v>
      </c>
      <c r="T264" s="18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0" t="s">
        <v>150</v>
      </c>
      <c r="AT264" s="190" t="s">
        <v>146</v>
      </c>
      <c r="AU264" s="190" t="s">
        <v>81</v>
      </c>
      <c r="AY264" s="18" t="s">
        <v>144</v>
      </c>
      <c r="BE264" s="191">
        <f>IF(N264="základní",J264,0)</f>
        <v>0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18" t="s">
        <v>79</v>
      </c>
      <c r="BK264" s="191">
        <f>ROUND(I264*H264,2)</f>
        <v>0</v>
      </c>
      <c r="BL264" s="18" t="s">
        <v>150</v>
      </c>
      <c r="BM264" s="190" t="s">
        <v>397</v>
      </c>
    </row>
    <row r="265" spans="1:47" s="2" customFormat="1" ht="11.25">
      <c r="A265" s="35"/>
      <c r="B265" s="36"/>
      <c r="C265" s="37"/>
      <c r="D265" s="192" t="s">
        <v>157</v>
      </c>
      <c r="E265" s="37"/>
      <c r="F265" s="193" t="s">
        <v>398</v>
      </c>
      <c r="G265" s="37"/>
      <c r="H265" s="37"/>
      <c r="I265" s="194"/>
      <c r="J265" s="37"/>
      <c r="K265" s="37"/>
      <c r="L265" s="40"/>
      <c r="M265" s="195"/>
      <c r="N265" s="196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157</v>
      </c>
      <c r="AU265" s="18" t="s">
        <v>81</v>
      </c>
    </row>
    <row r="266" spans="1:65" s="2" customFormat="1" ht="16.5" customHeight="1">
      <c r="A266" s="35"/>
      <c r="B266" s="36"/>
      <c r="C266" s="179" t="s">
        <v>399</v>
      </c>
      <c r="D266" s="179" t="s">
        <v>146</v>
      </c>
      <c r="E266" s="180" t="s">
        <v>400</v>
      </c>
      <c r="F266" s="181" t="s">
        <v>401</v>
      </c>
      <c r="G266" s="182" t="s">
        <v>211</v>
      </c>
      <c r="H266" s="183">
        <v>0.406</v>
      </c>
      <c r="I266" s="184"/>
      <c r="J266" s="185">
        <f>ROUND(I266*H266,2)</f>
        <v>0</v>
      </c>
      <c r="K266" s="181" t="s">
        <v>155</v>
      </c>
      <c r="L266" s="40"/>
      <c r="M266" s="186" t="s">
        <v>19</v>
      </c>
      <c r="N266" s="187" t="s">
        <v>42</v>
      </c>
      <c r="O266" s="65"/>
      <c r="P266" s="188">
        <f>O266*H266</f>
        <v>0</v>
      </c>
      <c r="Q266" s="188">
        <v>1.05555</v>
      </c>
      <c r="R266" s="188">
        <f>Q266*H266</f>
        <v>0.4285533</v>
      </c>
      <c r="S266" s="188">
        <v>0</v>
      </c>
      <c r="T266" s="18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0" t="s">
        <v>150</v>
      </c>
      <c r="AT266" s="190" t="s">
        <v>146</v>
      </c>
      <c r="AU266" s="190" t="s">
        <v>81</v>
      </c>
      <c r="AY266" s="18" t="s">
        <v>144</v>
      </c>
      <c r="BE266" s="191">
        <f>IF(N266="základní",J266,0)</f>
        <v>0</v>
      </c>
      <c r="BF266" s="191">
        <f>IF(N266="snížená",J266,0)</f>
        <v>0</v>
      </c>
      <c r="BG266" s="191">
        <f>IF(N266="zákl. přenesená",J266,0)</f>
        <v>0</v>
      </c>
      <c r="BH266" s="191">
        <f>IF(N266="sníž. přenesená",J266,0)</f>
        <v>0</v>
      </c>
      <c r="BI266" s="191">
        <f>IF(N266="nulová",J266,0)</f>
        <v>0</v>
      </c>
      <c r="BJ266" s="18" t="s">
        <v>79</v>
      </c>
      <c r="BK266" s="191">
        <f>ROUND(I266*H266,2)</f>
        <v>0</v>
      </c>
      <c r="BL266" s="18" t="s">
        <v>150</v>
      </c>
      <c r="BM266" s="190" t="s">
        <v>402</v>
      </c>
    </row>
    <row r="267" spans="1:47" s="2" customFormat="1" ht="29.25">
      <c r="A267" s="35"/>
      <c r="B267" s="36"/>
      <c r="C267" s="37"/>
      <c r="D267" s="192" t="s">
        <v>157</v>
      </c>
      <c r="E267" s="37"/>
      <c r="F267" s="193" t="s">
        <v>403</v>
      </c>
      <c r="G267" s="37"/>
      <c r="H267" s="37"/>
      <c r="I267" s="194"/>
      <c r="J267" s="37"/>
      <c r="K267" s="37"/>
      <c r="L267" s="40"/>
      <c r="M267" s="195"/>
      <c r="N267" s="196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157</v>
      </c>
      <c r="AU267" s="18" t="s">
        <v>81</v>
      </c>
    </row>
    <row r="268" spans="1:47" s="2" customFormat="1" ht="11.25">
      <c r="A268" s="35"/>
      <c r="B268" s="36"/>
      <c r="C268" s="37"/>
      <c r="D268" s="197" t="s">
        <v>159</v>
      </c>
      <c r="E268" s="37"/>
      <c r="F268" s="198" t="s">
        <v>404</v>
      </c>
      <c r="G268" s="37"/>
      <c r="H268" s="37"/>
      <c r="I268" s="194"/>
      <c r="J268" s="37"/>
      <c r="K268" s="37"/>
      <c r="L268" s="40"/>
      <c r="M268" s="195"/>
      <c r="N268" s="196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159</v>
      </c>
      <c r="AU268" s="18" t="s">
        <v>81</v>
      </c>
    </row>
    <row r="269" spans="2:51" s="13" customFormat="1" ht="11.25">
      <c r="B269" s="199"/>
      <c r="C269" s="200"/>
      <c r="D269" s="192" t="s">
        <v>161</v>
      </c>
      <c r="E269" s="201" t="s">
        <v>19</v>
      </c>
      <c r="F269" s="202" t="s">
        <v>405</v>
      </c>
      <c r="G269" s="200"/>
      <c r="H269" s="203">
        <v>0.406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161</v>
      </c>
      <c r="AU269" s="209" t="s">
        <v>81</v>
      </c>
      <c r="AV269" s="13" t="s">
        <v>81</v>
      </c>
      <c r="AW269" s="13" t="s">
        <v>33</v>
      </c>
      <c r="AX269" s="13" t="s">
        <v>79</v>
      </c>
      <c r="AY269" s="209" t="s">
        <v>144</v>
      </c>
    </row>
    <row r="270" spans="1:65" s="2" customFormat="1" ht="16.5" customHeight="1">
      <c r="A270" s="35"/>
      <c r="B270" s="36"/>
      <c r="C270" s="179" t="s">
        <v>406</v>
      </c>
      <c r="D270" s="179" t="s">
        <v>146</v>
      </c>
      <c r="E270" s="180" t="s">
        <v>407</v>
      </c>
      <c r="F270" s="181" t="s">
        <v>408</v>
      </c>
      <c r="G270" s="182" t="s">
        <v>154</v>
      </c>
      <c r="H270" s="183">
        <v>2.892</v>
      </c>
      <c r="I270" s="184"/>
      <c r="J270" s="185">
        <f>ROUND(I270*H270,2)</f>
        <v>0</v>
      </c>
      <c r="K270" s="181" t="s">
        <v>155</v>
      </c>
      <c r="L270" s="40"/>
      <c r="M270" s="186" t="s">
        <v>19</v>
      </c>
      <c r="N270" s="187" t="s">
        <v>42</v>
      </c>
      <c r="O270" s="65"/>
      <c r="P270" s="188">
        <f>O270*H270</f>
        <v>0</v>
      </c>
      <c r="Q270" s="188">
        <v>2.50198</v>
      </c>
      <c r="R270" s="188">
        <f>Q270*H270</f>
        <v>7.2357261600000005</v>
      </c>
      <c r="S270" s="188">
        <v>0</v>
      </c>
      <c r="T270" s="18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0" t="s">
        <v>150</v>
      </c>
      <c r="AT270" s="190" t="s">
        <v>146</v>
      </c>
      <c r="AU270" s="190" t="s">
        <v>81</v>
      </c>
      <c r="AY270" s="18" t="s">
        <v>144</v>
      </c>
      <c r="BE270" s="191">
        <f>IF(N270="základní",J270,0)</f>
        <v>0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18" t="s">
        <v>79</v>
      </c>
      <c r="BK270" s="191">
        <f>ROUND(I270*H270,2)</f>
        <v>0</v>
      </c>
      <c r="BL270" s="18" t="s">
        <v>150</v>
      </c>
      <c r="BM270" s="190" t="s">
        <v>409</v>
      </c>
    </row>
    <row r="271" spans="1:47" s="2" customFormat="1" ht="11.25">
      <c r="A271" s="35"/>
      <c r="B271" s="36"/>
      <c r="C271" s="37"/>
      <c r="D271" s="192" t="s">
        <v>157</v>
      </c>
      <c r="E271" s="37"/>
      <c r="F271" s="193" t="s">
        <v>410</v>
      </c>
      <c r="G271" s="37"/>
      <c r="H271" s="37"/>
      <c r="I271" s="194"/>
      <c r="J271" s="37"/>
      <c r="K271" s="37"/>
      <c r="L271" s="40"/>
      <c r="M271" s="195"/>
      <c r="N271" s="196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157</v>
      </c>
      <c r="AU271" s="18" t="s">
        <v>81</v>
      </c>
    </row>
    <row r="272" spans="1:47" s="2" customFormat="1" ht="11.25">
      <c r="A272" s="35"/>
      <c r="B272" s="36"/>
      <c r="C272" s="37"/>
      <c r="D272" s="197" t="s">
        <v>159</v>
      </c>
      <c r="E272" s="37"/>
      <c r="F272" s="198" t="s">
        <v>411</v>
      </c>
      <c r="G272" s="37"/>
      <c r="H272" s="37"/>
      <c r="I272" s="194"/>
      <c r="J272" s="37"/>
      <c r="K272" s="37"/>
      <c r="L272" s="40"/>
      <c r="M272" s="195"/>
      <c r="N272" s="196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159</v>
      </c>
      <c r="AU272" s="18" t="s">
        <v>81</v>
      </c>
    </row>
    <row r="273" spans="2:51" s="15" customFormat="1" ht="11.25">
      <c r="B273" s="231"/>
      <c r="C273" s="232"/>
      <c r="D273" s="192" t="s">
        <v>161</v>
      </c>
      <c r="E273" s="233" t="s">
        <v>19</v>
      </c>
      <c r="F273" s="234" t="s">
        <v>412</v>
      </c>
      <c r="G273" s="232"/>
      <c r="H273" s="233" t="s">
        <v>19</v>
      </c>
      <c r="I273" s="235"/>
      <c r="J273" s="232"/>
      <c r="K273" s="232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161</v>
      </c>
      <c r="AU273" s="240" t="s">
        <v>81</v>
      </c>
      <c r="AV273" s="15" t="s">
        <v>79</v>
      </c>
      <c r="AW273" s="15" t="s">
        <v>33</v>
      </c>
      <c r="AX273" s="15" t="s">
        <v>71</v>
      </c>
      <c r="AY273" s="240" t="s">
        <v>144</v>
      </c>
    </row>
    <row r="274" spans="2:51" s="15" customFormat="1" ht="11.25">
      <c r="B274" s="231"/>
      <c r="C274" s="232"/>
      <c r="D274" s="192" t="s">
        <v>161</v>
      </c>
      <c r="E274" s="233" t="s">
        <v>19</v>
      </c>
      <c r="F274" s="234" t="s">
        <v>413</v>
      </c>
      <c r="G274" s="232"/>
      <c r="H274" s="233" t="s">
        <v>19</v>
      </c>
      <c r="I274" s="235"/>
      <c r="J274" s="232"/>
      <c r="K274" s="232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161</v>
      </c>
      <c r="AU274" s="240" t="s">
        <v>81</v>
      </c>
      <c r="AV274" s="15" t="s">
        <v>79</v>
      </c>
      <c r="AW274" s="15" t="s">
        <v>33</v>
      </c>
      <c r="AX274" s="15" t="s">
        <v>71</v>
      </c>
      <c r="AY274" s="240" t="s">
        <v>144</v>
      </c>
    </row>
    <row r="275" spans="2:51" s="13" customFormat="1" ht="11.25">
      <c r="B275" s="199"/>
      <c r="C275" s="200"/>
      <c r="D275" s="192" t="s">
        <v>161</v>
      </c>
      <c r="E275" s="201" t="s">
        <v>19</v>
      </c>
      <c r="F275" s="202" t="s">
        <v>414</v>
      </c>
      <c r="G275" s="200"/>
      <c r="H275" s="203">
        <v>0.488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161</v>
      </c>
      <c r="AU275" s="209" t="s">
        <v>81</v>
      </c>
      <c r="AV275" s="13" t="s">
        <v>81</v>
      </c>
      <c r="AW275" s="13" t="s">
        <v>33</v>
      </c>
      <c r="AX275" s="13" t="s">
        <v>71</v>
      </c>
      <c r="AY275" s="209" t="s">
        <v>144</v>
      </c>
    </row>
    <row r="276" spans="2:51" s="13" customFormat="1" ht="11.25">
      <c r="B276" s="199"/>
      <c r="C276" s="200"/>
      <c r="D276" s="192" t="s">
        <v>161</v>
      </c>
      <c r="E276" s="201" t="s">
        <v>19</v>
      </c>
      <c r="F276" s="202" t="s">
        <v>415</v>
      </c>
      <c r="G276" s="200"/>
      <c r="H276" s="203">
        <v>0.149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161</v>
      </c>
      <c r="AU276" s="209" t="s">
        <v>81</v>
      </c>
      <c r="AV276" s="13" t="s">
        <v>81</v>
      </c>
      <c r="AW276" s="13" t="s">
        <v>33</v>
      </c>
      <c r="AX276" s="13" t="s">
        <v>71</v>
      </c>
      <c r="AY276" s="209" t="s">
        <v>144</v>
      </c>
    </row>
    <row r="277" spans="2:51" s="15" customFormat="1" ht="11.25">
      <c r="B277" s="231"/>
      <c r="C277" s="232"/>
      <c r="D277" s="192" t="s">
        <v>161</v>
      </c>
      <c r="E277" s="233" t="s">
        <v>19</v>
      </c>
      <c r="F277" s="234" t="s">
        <v>416</v>
      </c>
      <c r="G277" s="232"/>
      <c r="H277" s="233" t="s">
        <v>19</v>
      </c>
      <c r="I277" s="235"/>
      <c r="J277" s="232"/>
      <c r="K277" s="232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161</v>
      </c>
      <c r="AU277" s="240" t="s">
        <v>81</v>
      </c>
      <c r="AV277" s="15" t="s">
        <v>79</v>
      </c>
      <c r="AW277" s="15" t="s">
        <v>33</v>
      </c>
      <c r="AX277" s="15" t="s">
        <v>71</v>
      </c>
      <c r="AY277" s="240" t="s">
        <v>144</v>
      </c>
    </row>
    <row r="278" spans="2:51" s="13" customFormat="1" ht="11.25">
      <c r="B278" s="199"/>
      <c r="C278" s="200"/>
      <c r="D278" s="192" t="s">
        <v>161</v>
      </c>
      <c r="E278" s="201" t="s">
        <v>19</v>
      </c>
      <c r="F278" s="202" t="s">
        <v>417</v>
      </c>
      <c r="G278" s="200"/>
      <c r="H278" s="203">
        <v>0.564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161</v>
      </c>
      <c r="AU278" s="209" t="s">
        <v>81</v>
      </c>
      <c r="AV278" s="13" t="s">
        <v>81</v>
      </c>
      <c r="AW278" s="13" t="s">
        <v>33</v>
      </c>
      <c r="AX278" s="13" t="s">
        <v>71</v>
      </c>
      <c r="AY278" s="209" t="s">
        <v>144</v>
      </c>
    </row>
    <row r="279" spans="2:51" s="13" customFormat="1" ht="11.25">
      <c r="B279" s="199"/>
      <c r="C279" s="200"/>
      <c r="D279" s="192" t="s">
        <v>161</v>
      </c>
      <c r="E279" s="201" t="s">
        <v>19</v>
      </c>
      <c r="F279" s="202" t="s">
        <v>418</v>
      </c>
      <c r="G279" s="200"/>
      <c r="H279" s="203">
        <v>0.241</v>
      </c>
      <c r="I279" s="204"/>
      <c r="J279" s="200"/>
      <c r="K279" s="200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161</v>
      </c>
      <c r="AU279" s="209" t="s">
        <v>81</v>
      </c>
      <c r="AV279" s="13" t="s">
        <v>81</v>
      </c>
      <c r="AW279" s="13" t="s">
        <v>33</v>
      </c>
      <c r="AX279" s="13" t="s">
        <v>71</v>
      </c>
      <c r="AY279" s="209" t="s">
        <v>144</v>
      </c>
    </row>
    <row r="280" spans="2:51" s="15" customFormat="1" ht="11.25">
      <c r="B280" s="231"/>
      <c r="C280" s="232"/>
      <c r="D280" s="192" t="s">
        <v>161</v>
      </c>
      <c r="E280" s="233" t="s">
        <v>19</v>
      </c>
      <c r="F280" s="234" t="s">
        <v>419</v>
      </c>
      <c r="G280" s="232"/>
      <c r="H280" s="233" t="s">
        <v>19</v>
      </c>
      <c r="I280" s="235"/>
      <c r="J280" s="232"/>
      <c r="K280" s="232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161</v>
      </c>
      <c r="AU280" s="240" t="s">
        <v>81</v>
      </c>
      <c r="AV280" s="15" t="s">
        <v>79</v>
      </c>
      <c r="AW280" s="15" t="s">
        <v>33</v>
      </c>
      <c r="AX280" s="15" t="s">
        <v>71</v>
      </c>
      <c r="AY280" s="240" t="s">
        <v>144</v>
      </c>
    </row>
    <row r="281" spans="2:51" s="13" customFormat="1" ht="11.25">
      <c r="B281" s="199"/>
      <c r="C281" s="200"/>
      <c r="D281" s="192" t="s">
        <v>161</v>
      </c>
      <c r="E281" s="201" t="s">
        <v>19</v>
      </c>
      <c r="F281" s="202" t="s">
        <v>417</v>
      </c>
      <c r="G281" s="200"/>
      <c r="H281" s="203">
        <v>0.564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161</v>
      </c>
      <c r="AU281" s="209" t="s">
        <v>81</v>
      </c>
      <c r="AV281" s="13" t="s">
        <v>81</v>
      </c>
      <c r="AW281" s="13" t="s">
        <v>33</v>
      </c>
      <c r="AX281" s="13" t="s">
        <v>71</v>
      </c>
      <c r="AY281" s="209" t="s">
        <v>144</v>
      </c>
    </row>
    <row r="282" spans="2:51" s="13" customFormat="1" ht="11.25">
      <c r="B282" s="199"/>
      <c r="C282" s="200"/>
      <c r="D282" s="192" t="s">
        <v>161</v>
      </c>
      <c r="E282" s="201" t="s">
        <v>19</v>
      </c>
      <c r="F282" s="202" t="s">
        <v>418</v>
      </c>
      <c r="G282" s="200"/>
      <c r="H282" s="203">
        <v>0.241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161</v>
      </c>
      <c r="AU282" s="209" t="s">
        <v>81</v>
      </c>
      <c r="AV282" s="13" t="s">
        <v>81</v>
      </c>
      <c r="AW282" s="13" t="s">
        <v>33</v>
      </c>
      <c r="AX282" s="13" t="s">
        <v>71</v>
      </c>
      <c r="AY282" s="209" t="s">
        <v>144</v>
      </c>
    </row>
    <row r="283" spans="2:51" s="15" customFormat="1" ht="11.25">
      <c r="B283" s="231"/>
      <c r="C283" s="232"/>
      <c r="D283" s="192" t="s">
        <v>161</v>
      </c>
      <c r="E283" s="233" t="s">
        <v>19</v>
      </c>
      <c r="F283" s="234" t="s">
        <v>420</v>
      </c>
      <c r="G283" s="232"/>
      <c r="H283" s="233" t="s">
        <v>19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161</v>
      </c>
      <c r="AU283" s="240" t="s">
        <v>81</v>
      </c>
      <c r="AV283" s="15" t="s">
        <v>79</v>
      </c>
      <c r="AW283" s="15" t="s">
        <v>33</v>
      </c>
      <c r="AX283" s="15" t="s">
        <v>71</v>
      </c>
      <c r="AY283" s="240" t="s">
        <v>144</v>
      </c>
    </row>
    <row r="284" spans="2:51" s="13" customFormat="1" ht="11.25">
      <c r="B284" s="199"/>
      <c r="C284" s="200"/>
      <c r="D284" s="192" t="s">
        <v>161</v>
      </c>
      <c r="E284" s="201" t="s">
        <v>19</v>
      </c>
      <c r="F284" s="202" t="s">
        <v>421</v>
      </c>
      <c r="G284" s="200"/>
      <c r="H284" s="203">
        <v>0.267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161</v>
      </c>
      <c r="AU284" s="209" t="s">
        <v>81</v>
      </c>
      <c r="AV284" s="13" t="s">
        <v>81</v>
      </c>
      <c r="AW284" s="13" t="s">
        <v>33</v>
      </c>
      <c r="AX284" s="13" t="s">
        <v>71</v>
      </c>
      <c r="AY284" s="209" t="s">
        <v>144</v>
      </c>
    </row>
    <row r="285" spans="2:51" s="13" customFormat="1" ht="11.25">
      <c r="B285" s="199"/>
      <c r="C285" s="200"/>
      <c r="D285" s="192" t="s">
        <v>161</v>
      </c>
      <c r="E285" s="201" t="s">
        <v>19</v>
      </c>
      <c r="F285" s="202" t="s">
        <v>422</v>
      </c>
      <c r="G285" s="200"/>
      <c r="H285" s="203">
        <v>0.378</v>
      </c>
      <c r="I285" s="204"/>
      <c r="J285" s="200"/>
      <c r="K285" s="200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161</v>
      </c>
      <c r="AU285" s="209" t="s">
        <v>81</v>
      </c>
      <c r="AV285" s="13" t="s">
        <v>81</v>
      </c>
      <c r="AW285" s="13" t="s">
        <v>33</v>
      </c>
      <c r="AX285" s="13" t="s">
        <v>71</v>
      </c>
      <c r="AY285" s="209" t="s">
        <v>144</v>
      </c>
    </row>
    <row r="286" spans="2:51" s="14" customFormat="1" ht="11.25">
      <c r="B286" s="220"/>
      <c r="C286" s="221"/>
      <c r="D286" s="192" t="s">
        <v>161</v>
      </c>
      <c r="E286" s="222" t="s">
        <v>19</v>
      </c>
      <c r="F286" s="223" t="s">
        <v>238</v>
      </c>
      <c r="G286" s="221"/>
      <c r="H286" s="224">
        <v>2.892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161</v>
      </c>
      <c r="AU286" s="230" t="s">
        <v>81</v>
      </c>
      <c r="AV286" s="14" t="s">
        <v>150</v>
      </c>
      <c r="AW286" s="14" t="s">
        <v>33</v>
      </c>
      <c r="AX286" s="14" t="s">
        <v>79</v>
      </c>
      <c r="AY286" s="230" t="s">
        <v>144</v>
      </c>
    </row>
    <row r="287" spans="1:65" s="2" customFormat="1" ht="16.5" customHeight="1">
      <c r="A287" s="35"/>
      <c r="B287" s="36"/>
      <c r="C287" s="179" t="s">
        <v>423</v>
      </c>
      <c r="D287" s="179" t="s">
        <v>146</v>
      </c>
      <c r="E287" s="180" t="s">
        <v>424</v>
      </c>
      <c r="F287" s="181" t="s">
        <v>425</v>
      </c>
      <c r="G287" s="182" t="s">
        <v>248</v>
      </c>
      <c r="H287" s="183">
        <v>16.73</v>
      </c>
      <c r="I287" s="184"/>
      <c r="J287" s="185">
        <f>ROUND(I287*H287,2)</f>
        <v>0</v>
      </c>
      <c r="K287" s="181" t="s">
        <v>155</v>
      </c>
      <c r="L287" s="40"/>
      <c r="M287" s="186" t="s">
        <v>19</v>
      </c>
      <c r="N287" s="187" t="s">
        <v>42</v>
      </c>
      <c r="O287" s="65"/>
      <c r="P287" s="188">
        <f>O287*H287</f>
        <v>0</v>
      </c>
      <c r="Q287" s="188">
        <v>0.00576</v>
      </c>
      <c r="R287" s="188">
        <f>Q287*H287</f>
        <v>0.09636480000000001</v>
      </c>
      <c r="S287" s="188">
        <v>0</v>
      </c>
      <c r="T287" s="189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0" t="s">
        <v>150</v>
      </c>
      <c r="AT287" s="190" t="s">
        <v>146</v>
      </c>
      <c r="AU287" s="190" t="s">
        <v>81</v>
      </c>
      <c r="AY287" s="18" t="s">
        <v>144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18" t="s">
        <v>79</v>
      </c>
      <c r="BK287" s="191">
        <f>ROUND(I287*H287,2)</f>
        <v>0</v>
      </c>
      <c r="BL287" s="18" t="s">
        <v>150</v>
      </c>
      <c r="BM287" s="190" t="s">
        <v>426</v>
      </c>
    </row>
    <row r="288" spans="1:47" s="2" customFormat="1" ht="11.25">
      <c r="A288" s="35"/>
      <c r="B288" s="36"/>
      <c r="C288" s="37"/>
      <c r="D288" s="192" t="s">
        <v>157</v>
      </c>
      <c r="E288" s="37"/>
      <c r="F288" s="193" t="s">
        <v>427</v>
      </c>
      <c r="G288" s="37"/>
      <c r="H288" s="37"/>
      <c r="I288" s="194"/>
      <c r="J288" s="37"/>
      <c r="K288" s="37"/>
      <c r="L288" s="40"/>
      <c r="M288" s="195"/>
      <c r="N288" s="196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157</v>
      </c>
      <c r="AU288" s="18" t="s">
        <v>81</v>
      </c>
    </row>
    <row r="289" spans="1:47" s="2" customFormat="1" ht="11.25">
      <c r="A289" s="35"/>
      <c r="B289" s="36"/>
      <c r="C289" s="37"/>
      <c r="D289" s="197" t="s">
        <v>159</v>
      </c>
      <c r="E289" s="37"/>
      <c r="F289" s="198" t="s">
        <v>428</v>
      </c>
      <c r="G289" s="37"/>
      <c r="H289" s="37"/>
      <c r="I289" s="194"/>
      <c r="J289" s="37"/>
      <c r="K289" s="37"/>
      <c r="L289" s="40"/>
      <c r="M289" s="195"/>
      <c r="N289" s="196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159</v>
      </c>
      <c r="AU289" s="18" t="s">
        <v>81</v>
      </c>
    </row>
    <row r="290" spans="2:51" s="15" customFormat="1" ht="11.25">
      <c r="B290" s="231"/>
      <c r="C290" s="232"/>
      <c r="D290" s="192" t="s">
        <v>161</v>
      </c>
      <c r="E290" s="233" t="s">
        <v>19</v>
      </c>
      <c r="F290" s="234" t="s">
        <v>412</v>
      </c>
      <c r="G290" s="232"/>
      <c r="H290" s="233" t="s">
        <v>19</v>
      </c>
      <c r="I290" s="235"/>
      <c r="J290" s="232"/>
      <c r="K290" s="232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161</v>
      </c>
      <c r="AU290" s="240" t="s">
        <v>81</v>
      </c>
      <c r="AV290" s="15" t="s">
        <v>79</v>
      </c>
      <c r="AW290" s="15" t="s">
        <v>33</v>
      </c>
      <c r="AX290" s="15" t="s">
        <v>71</v>
      </c>
      <c r="AY290" s="240" t="s">
        <v>144</v>
      </c>
    </row>
    <row r="291" spans="2:51" s="15" customFormat="1" ht="11.25">
      <c r="B291" s="231"/>
      <c r="C291" s="232"/>
      <c r="D291" s="192" t="s">
        <v>161</v>
      </c>
      <c r="E291" s="233" t="s">
        <v>19</v>
      </c>
      <c r="F291" s="234" t="s">
        <v>413</v>
      </c>
      <c r="G291" s="232"/>
      <c r="H291" s="233" t="s">
        <v>19</v>
      </c>
      <c r="I291" s="235"/>
      <c r="J291" s="232"/>
      <c r="K291" s="232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161</v>
      </c>
      <c r="AU291" s="240" t="s">
        <v>81</v>
      </c>
      <c r="AV291" s="15" t="s">
        <v>79</v>
      </c>
      <c r="AW291" s="15" t="s">
        <v>33</v>
      </c>
      <c r="AX291" s="15" t="s">
        <v>71</v>
      </c>
      <c r="AY291" s="240" t="s">
        <v>144</v>
      </c>
    </row>
    <row r="292" spans="2:51" s="13" customFormat="1" ht="11.25">
      <c r="B292" s="199"/>
      <c r="C292" s="200"/>
      <c r="D292" s="192" t="s">
        <v>161</v>
      </c>
      <c r="E292" s="201" t="s">
        <v>19</v>
      </c>
      <c r="F292" s="202" t="s">
        <v>429</v>
      </c>
      <c r="G292" s="200"/>
      <c r="H292" s="203">
        <v>4.29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161</v>
      </c>
      <c r="AU292" s="209" t="s">
        <v>81</v>
      </c>
      <c r="AV292" s="13" t="s">
        <v>81</v>
      </c>
      <c r="AW292" s="13" t="s">
        <v>33</v>
      </c>
      <c r="AX292" s="13" t="s">
        <v>71</v>
      </c>
      <c r="AY292" s="209" t="s">
        <v>144</v>
      </c>
    </row>
    <row r="293" spans="2:51" s="13" customFormat="1" ht="11.25">
      <c r="B293" s="199"/>
      <c r="C293" s="200"/>
      <c r="D293" s="192" t="s">
        <v>161</v>
      </c>
      <c r="E293" s="201" t="s">
        <v>19</v>
      </c>
      <c r="F293" s="202" t="s">
        <v>430</v>
      </c>
      <c r="G293" s="200"/>
      <c r="H293" s="203">
        <v>-0.49</v>
      </c>
      <c r="I293" s="204"/>
      <c r="J293" s="200"/>
      <c r="K293" s="200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161</v>
      </c>
      <c r="AU293" s="209" t="s">
        <v>81</v>
      </c>
      <c r="AV293" s="13" t="s">
        <v>81</v>
      </c>
      <c r="AW293" s="13" t="s">
        <v>33</v>
      </c>
      <c r="AX293" s="13" t="s">
        <v>71</v>
      </c>
      <c r="AY293" s="209" t="s">
        <v>144</v>
      </c>
    </row>
    <row r="294" spans="2:51" s="15" customFormat="1" ht="11.25">
      <c r="B294" s="231"/>
      <c r="C294" s="232"/>
      <c r="D294" s="192" t="s">
        <v>161</v>
      </c>
      <c r="E294" s="233" t="s">
        <v>19</v>
      </c>
      <c r="F294" s="234" t="s">
        <v>416</v>
      </c>
      <c r="G294" s="232"/>
      <c r="H294" s="233" t="s">
        <v>19</v>
      </c>
      <c r="I294" s="235"/>
      <c r="J294" s="232"/>
      <c r="K294" s="232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161</v>
      </c>
      <c r="AU294" s="240" t="s">
        <v>81</v>
      </c>
      <c r="AV294" s="15" t="s">
        <v>79</v>
      </c>
      <c r="AW294" s="15" t="s">
        <v>33</v>
      </c>
      <c r="AX294" s="15" t="s">
        <v>71</v>
      </c>
      <c r="AY294" s="240" t="s">
        <v>144</v>
      </c>
    </row>
    <row r="295" spans="2:51" s="13" customFormat="1" ht="11.25">
      <c r="B295" s="199"/>
      <c r="C295" s="200"/>
      <c r="D295" s="192" t="s">
        <v>161</v>
      </c>
      <c r="E295" s="201" t="s">
        <v>19</v>
      </c>
      <c r="F295" s="202" t="s">
        <v>431</v>
      </c>
      <c r="G295" s="200"/>
      <c r="H295" s="203">
        <v>4.35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161</v>
      </c>
      <c r="AU295" s="209" t="s">
        <v>81</v>
      </c>
      <c r="AV295" s="13" t="s">
        <v>81</v>
      </c>
      <c r="AW295" s="13" t="s">
        <v>33</v>
      </c>
      <c r="AX295" s="13" t="s">
        <v>71</v>
      </c>
      <c r="AY295" s="209" t="s">
        <v>144</v>
      </c>
    </row>
    <row r="296" spans="2:51" s="15" customFormat="1" ht="11.25">
      <c r="B296" s="231"/>
      <c r="C296" s="232"/>
      <c r="D296" s="192" t="s">
        <v>161</v>
      </c>
      <c r="E296" s="233" t="s">
        <v>19</v>
      </c>
      <c r="F296" s="234" t="s">
        <v>419</v>
      </c>
      <c r="G296" s="232"/>
      <c r="H296" s="233" t="s">
        <v>19</v>
      </c>
      <c r="I296" s="235"/>
      <c r="J296" s="232"/>
      <c r="K296" s="232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161</v>
      </c>
      <c r="AU296" s="240" t="s">
        <v>81</v>
      </c>
      <c r="AV296" s="15" t="s">
        <v>79</v>
      </c>
      <c r="AW296" s="15" t="s">
        <v>33</v>
      </c>
      <c r="AX296" s="15" t="s">
        <v>71</v>
      </c>
      <c r="AY296" s="240" t="s">
        <v>144</v>
      </c>
    </row>
    <row r="297" spans="2:51" s="13" customFormat="1" ht="11.25">
      <c r="B297" s="199"/>
      <c r="C297" s="200"/>
      <c r="D297" s="192" t="s">
        <v>161</v>
      </c>
      <c r="E297" s="201" t="s">
        <v>19</v>
      </c>
      <c r="F297" s="202" t="s">
        <v>431</v>
      </c>
      <c r="G297" s="200"/>
      <c r="H297" s="203">
        <v>4.35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161</v>
      </c>
      <c r="AU297" s="209" t="s">
        <v>81</v>
      </c>
      <c r="AV297" s="13" t="s">
        <v>81</v>
      </c>
      <c r="AW297" s="13" t="s">
        <v>33</v>
      </c>
      <c r="AX297" s="13" t="s">
        <v>71</v>
      </c>
      <c r="AY297" s="209" t="s">
        <v>144</v>
      </c>
    </row>
    <row r="298" spans="2:51" s="15" customFormat="1" ht="11.25">
      <c r="B298" s="231"/>
      <c r="C298" s="232"/>
      <c r="D298" s="192" t="s">
        <v>161</v>
      </c>
      <c r="E298" s="233" t="s">
        <v>19</v>
      </c>
      <c r="F298" s="234" t="s">
        <v>420</v>
      </c>
      <c r="G298" s="232"/>
      <c r="H298" s="233" t="s">
        <v>19</v>
      </c>
      <c r="I298" s="235"/>
      <c r="J298" s="232"/>
      <c r="K298" s="232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161</v>
      </c>
      <c r="AU298" s="240" t="s">
        <v>81</v>
      </c>
      <c r="AV298" s="15" t="s">
        <v>79</v>
      </c>
      <c r="AW298" s="15" t="s">
        <v>33</v>
      </c>
      <c r="AX298" s="15" t="s">
        <v>71</v>
      </c>
      <c r="AY298" s="240" t="s">
        <v>144</v>
      </c>
    </row>
    <row r="299" spans="2:51" s="13" customFormat="1" ht="11.25">
      <c r="B299" s="199"/>
      <c r="C299" s="200"/>
      <c r="D299" s="192" t="s">
        <v>161</v>
      </c>
      <c r="E299" s="201" t="s">
        <v>19</v>
      </c>
      <c r="F299" s="202" t="s">
        <v>432</v>
      </c>
      <c r="G299" s="200"/>
      <c r="H299" s="203">
        <v>4.23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161</v>
      </c>
      <c r="AU299" s="209" t="s">
        <v>81</v>
      </c>
      <c r="AV299" s="13" t="s">
        <v>81</v>
      </c>
      <c r="AW299" s="13" t="s">
        <v>33</v>
      </c>
      <c r="AX299" s="13" t="s">
        <v>71</v>
      </c>
      <c r="AY299" s="209" t="s">
        <v>144</v>
      </c>
    </row>
    <row r="300" spans="2:51" s="14" customFormat="1" ht="11.25">
      <c r="B300" s="220"/>
      <c r="C300" s="221"/>
      <c r="D300" s="192" t="s">
        <v>161</v>
      </c>
      <c r="E300" s="222" t="s">
        <v>19</v>
      </c>
      <c r="F300" s="223" t="s">
        <v>238</v>
      </c>
      <c r="G300" s="221"/>
      <c r="H300" s="224">
        <v>16.73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161</v>
      </c>
      <c r="AU300" s="230" t="s">
        <v>81</v>
      </c>
      <c r="AV300" s="14" t="s">
        <v>150</v>
      </c>
      <c r="AW300" s="14" t="s">
        <v>33</v>
      </c>
      <c r="AX300" s="14" t="s">
        <v>79</v>
      </c>
      <c r="AY300" s="230" t="s">
        <v>144</v>
      </c>
    </row>
    <row r="301" spans="1:65" s="2" customFormat="1" ht="16.5" customHeight="1">
      <c r="A301" s="35"/>
      <c r="B301" s="36"/>
      <c r="C301" s="179" t="s">
        <v>433</v>
      </c>
      <c r="D301" s="179" t="s">
        <v>146</v>
      </c>
      <c r="E301" s="180" t="s">
        <v>434</v>
      </c>
      <c r="F301" s="181" t="s">
        <v>435</v>
      </c>
      <c r="G301" s="182" t="s">
        <v>248</v>
      </c>
      <c r="H301" s="183">
        <v>16.73</v>
      </c>
      <c r="I301" s="184"/>
      <c r="J301" s="185">
        <f>ROUND(I301*H301,2)</f>
        <v>0</v>
      </c>
      <c r="K301" s="181" t="s">
        <v>155</v>
      </c>
      <c r="L301" s="40"/>
      <c r="M301" s="186" t="s">
        <v>19</v>
      </c>
      <c r="N301" s="187" t="s">
        <v>42</v>
      </c>
      <c r="O301" s="65"/>
      <c r="P301" s="188">
        <f>O301*H301</f>
        <v>0</v>
      </c>
      <c r="Q301" s="188">
        <v>0</v>
      </c>
      <c r="R301" s="188">
        <f>Q301*H301</f>
        <v>0</v>
      </c>
      <c r="S301" s="188">
        <v>0</v>
      </c>
      <c r="T301" s="189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0" t="s">
        <v>150</v>
      </c>
      <c r="AT301" s="190" t="s">
        <v>146</v>
      </c>
      <c r="AU301" s="190" t="s">
        <v>81</v>
      </c>
      <c r="AY301" s="18" t="s">
        <v>144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18" t="s">
        <v>79</v>
      </c>
      <c r="BK301" s="191">
        <f>ROUND(I301*H301,2)</f>
        <v>0</v>
      </c>
      <c r="BL301" s="18" t="s">
        <v>150</v>
      </c>
      <c r="BM301" s="190" t="s">
        <v>436</v>
      </c>
    </row>
    <row r="302" spans="1:47" s="2" customFormat="1" ht="11.25">
      <c r="A302" s="35"/>
      <c r="B302" s="36"/>
      <c r="C302" s="37"/>
      <c r="D302" s="192" t="s">
        <v>157</v>
      </c>
      <c r="E302" s="37"/>
      <c r="F302" s="193" t="s">
        <v>437</v>
      </c>
      <c r="G302" s="37"/>
      <c r="H302" s="37"/>
      <c r="I302" s="194"/>
      <c r="J302" s="37"/>
      <c r="K302" s="37"/>
      <c r="L302" s="40"/>
      <c r="M302" s="195"/>
      <c r="N302" s="196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157</v>
      </c>
      <c r="AU302" s="18" t="s">
        <v>81</v>
      </c>
    </row>
    <row r="303" spans="1:47" s="2" customFormat="1" ht="11.25">
      <c r="A303" s="35"/>
      <c r="B303" s="36"/>
      <c r="C303" s="37"/>
      <c r="D303" s="197" t="s">
        <v>159</v>
      </c>
      <c r="E303" s="37"/>
      <c r="F303" s="198" t="s">
        <v>438</v>
      </c>
      <c r="G303" s="37"/>
      <c r="H303" s="37"/>
      <c r="I303" s="194"/>
      <c r="J303" s="37"/>
      <c r="K303" s="37"/>
      <c r="L303" s="40"/>
      <c r="M303" s="195"/>
      <c r="N303" s="196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159</v>
      </c>
      <c r="AU303" s="18" t="s">
        <v>81</v>
      </c>
    </row>
    <row r="304" spans="1:65" s="2" customFormat="1" ht="16.5" customHeight="1">
      <c r="A304" s="35"/>
      <c r="B304" s="36"/>
      <c r="C304" s="179" t="s">
        <v>439</v>
      </c>
      <c r="D304" s="179" t="s">
        <v>146</v>
      </c>
      <c r="E304" s="180" t="s">
        <v>440</v>
      </c>
      <c r="F304" s="181" t="s">
        <v>441</v>
      </c>
      <c r="G304" s="182" t="s">
        <v>248</v>
      </c>
      <c r="H304" s="183">
        <v>2.58</v>
      </c>
      <c r="I304" s="184"/>
      <c r="J304" s="185">
        <f>ROUND(I304*H304,2)</f>
        <v>0</v>
      </c>
      <c r="K304" s="181" t="s">
        <v>155</v>
      </c>
      <c r="L304" s="40"/>
      <c r="M304" s="186" t="s">
        <v>19</v>
      </c>
      <c r="N304" s="187" t="s">
        <v>42</v>
      </c>
      <c r="O304" s="65"/>
      <c r="P304" s="188">
        <f>O304*H304</f>
        <v>0</v>
      </c>
      <c r="Q304" s="188">
        <v>0.01214</v>
      </c>
      <c r="R304" s="188">
        <f>Q304*H304</f>
        <v>0.0313212</v>
      </c>
      <c r="S304" s="188">
        <v>0</v>
      </c>
      <c r="T304" s="18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0" t="s">
        <v>150</v>
      </c>
      <c r="AT304" s="190" t="s">
        <v>146</v>
      </c>
      <c r="AU304" s="190" t="s">
        <v>81</v>
      </c>
      <c r="AY304" s="18" t="s">
        <v>144</v>
      </c>
      <c r="BE304" s="191">
        <f>IF(N304="základní",J304,0)</f>
        <v>0</v>
      </c>
      <c r="BF304" s="191">
        <f>IF(N304="snížená",J304,0)</f>
        <v>0</v>
      </c>
      <c r="BG304" s="191">
        <f>IF(N304="zákl. přenesená",J304,0)</f>
        <v>0</v>
      </c>
      <c r="BH304" s="191">
        <f>IF(N304="sníž. přenesená",J304,0)</f>
        <v>0</v>
      </c>
      <c r="BI304" s="191">
        <f>IF(N304="nulová",J304,0)</f>
        <v>0</v>
      </c>
      <c r="BJ304" s="18" t="s">
        <v>79</v>
      </c>
      <c r="BK304" s="191">
        <f>ROUND(I304*H304,2)</f>
        <v>0</v>
      </c>
      <c r="BL304" s="18" t="s">
        <v>150</v>
      </c>
      <c r="BM304" s="190" t="s">
        <v>442</v>
      </c>
    </row>
    <row r="305" spans="1:47" s="2" customFormat="1" ht="19.5">
      <c r="A305" s="35"/>
      <c r="B305" s="36"/>
      <c r="C305" s="37"/>
      <c r="D305" s="192" t="s">
        <v>157</v>
      </c>
      <c r="E305" s="37"/>
      <c r="F305" s="193" t="s">
        <v>443</v>
      </c>
      <c r="G305" s="37"/>
      <c r="H305" s="37"/>
      <c r="I305" s="194"/>
      <c r="J305" s="37"/>
      <c r="K305" s="37"/>
      <c r="L305" s="40"/>
      <c r="M305" s="195"/>
      <c r="N305" s="196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157</v>
      </c>
      <c r="AU305" s="18" t="s">
        <v>81</v>
      </c>
    </row>
    <row r="306" spans="1:47" s="2" customFormat="1" ht="11.25">
      <c r="A306" s="35"/>
      <c r="B306" s="36"/>
      <c r="C306" s="37"/>
      <c r="D306" s="197" t="s">
        <v>159</v>
      </c>
      <c r="E306" s="37"/>
      <c r="F306" s="198" t="s">
        <v>444</v>
      </c>
      <c r="G306" s="37"/>
      <c r="H306" s="37"/>
      <c r="I306" s="194"/>
      <c r="J306" s="37"/>
      <c r="K306" s="37"/>
      <c r="L306" s="40"/>
      <c r="M306" s="195"/>
      <c r="N306" s="196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159</v>
      </c>
      <c r="AU306" s="18" t="s">
        <v>81</v>
      </c>
    </row>
    <row r="307" spans="2:51" s="15" customFormat="1" ht="11.25">
      <c r="B307" s="231"/>
      <c r="C307" s="232"/>
      <c r="D307" s="192" t="s">
        <v>161</v>
      </c>
      <c r="E307" s="233" t="s">
        <v>19</v>
      </c>
      <c r="F307" s="234" t="s">
        <v>445</v>
      </c>
      <c r="G307" s="232"/>
      <c r="H307" s="233" t="s">
        <v>19</v>
      </c>
      <c r="I307" s="235"/>
      <c r="J307" s="232"/>
      <c r="K307" s="232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161</v>
      </c>
      <c r="AU307" s="240" t="s">
        <v>81</v>
      </c>
      <c r="AV307" s="15" t="s">
        <v>79</v>
      </c>
      <c r="AW307" s="15" t="s">
        <v>33</v>
      </c>
      <c r="AX307" s="15" t="s">
        <v>71</v>
      </c>
      <c r="AY307" s="240" t="s">
        <v>144</v>
      </c>
    </row>
    <row r="308" spans="2:51" s="15" customFormat="1" ht="11.25">
      <c r="B308" s="231"/>
      <c r="C308" s="232"/>
      <c r="D308" s="192" t="s">
        <v>161</v>
      </c>
      <c r="E308" s="233" t="s">
        <v>19</v>
      </c>
      <c r="F308" s="234" t="s">
        <v>413</v>
      </c>
      <c r="G308" s="232"/>
      <c r="H308" s="233" t="s">
        <v>19</v>
      </c>
      <c r="I308" s="235"/>
      <c r="J308" s="232"/>
      <c r="K308" s="232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161</v>
      </c>
      <c r="AU308" s="240" t="s">
        <v>81</v>
      </c>
      <c r="AV308" s="15" t="s">
        <v>79</v>
      </c>
      <c r="AW308" s="15" t="s">
        <v>33</v>
      </c>
      <c r="AX308" s="15" t="s">
        <v>71</v>
      </c>
      <c r="AY308" s="240" t="s">
        <v>144</v>
      </c>
    </row>
    <row r="309" spans="2:51" s="13" customFormat="1" ht="11.25">
      <c r="B309" s="199"/>
      <c r="C309" s="200"/>
      <c r="D309" s="192" t="s">
        <v>161</v>
      </c>
      <c r="E309" s="201" t="s">
        <v>19</v>
      </c>
      <c r="F309" s="202" t="s">
        <v>446</v>
      </c>
      <c r="G309" s="200"/>
      <c r="H309" s="203">
        <v>0.646</v>
      </c>
      <c r="I309" s="204"/>
      <c r="J309" s="200"/>
      <c r="K309" s="200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161</v>
      </c>
      <c r="AU309" s="209" t="s">
        <v>81</v>
      </c>
      <c r="AV309" s="13" t="s">
        <v>81</v>
      </c>
      <c r="AW309" s="13" t="s">
        <v>33</v>
      </c>
      <c r="AX309" s="13" t="s">
        <v>71</v>
      </c>
      <c r="AY309" s="209" t="s">
        <v>144</v>
      </c>
    </row>
    <row r="310" spans="2:51" s="15" customFormat="1" ht="11.25">
      <c r="B310" s="231"/>
      <c r="C310" s="232"/>
      <c r="D310" s="192" t="s">
        <v>161</v>
      </c>
      <c r="E310" s="233" t="s">
        <v>19</v>
      </c>
      <c r="F310" s="234" t="s">
        <v>416</v>
      </c>
      <c r="G310" s="232"/>
      <c r="H310" s="233" t="s">
        <v>19</v>
      </c>
      <c r="I310" s="235"/>
      <c r="J310" s="232"/>
      <c r="K310" s="232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161</v>
      </c>
      <c r="AU310" s="240" t="s">
        <v>81</v>
      </c>
      <c r="AV310" s="15" t="s">
        <v>79</v>
      </c>
      <c r="AW310" s="15" t="s">
        <v>33</v>
      </c>
      <c r="AX310" s="15" t="s">
        <v>71</v>
      </c>
      <c r="AY310" s="240" t="s">
        <v>144</v>
      </c>
    </row>
    <row r="311" spans="2:51" s="13" customFormat="1" ht="11.25">
      <c r="B311" s="199"/>
      <c r="C311" s="200"/>
      <c r="D311" s="192" t="s">
        <v>161</v>
      </c>
      <c r="E311" s="201" t="s">
        <v>19</v>
      </c>
      <c r="F311" s="202" t="s">
        <v>447</v>
      </c>
      <c r="G311" s="200"/>
      <c r="H311" s="203">
        <v>0.967</v>
      </c>
      <c r="I311" s="204"/>
      <c r="J311" s="200"/>
      <c r="K311" s="200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161</v>
      </c>
      <c r="AU311" s="209" t="s">
        <v>81</v>
      </c>
      <c r="AV311" s="13" t="s">
        <v>81</v>
      </c>
      <c r="AW311" s="13" t="s">
        <v>33</v>
      </c>
      <c r="AX311" s="13" t="s">
        <v>71</v>
      </c>
      <c r="AY311" s="209" t="s">
        <v>144</v>
      </c>
    </row>
    <row r="312" spans="2:51" s="15" customFormat="1" ht="11.25">
      <c r="B312" s="231"/>
      <c r="C312" s="232"/>
      <c r="D312" s="192" t="s">
        <v>161</v>
      </c>
      <c r="E312" s="233" t="s">
        <v>19</v>
      </c>
      <c r="F312" s="234" t="s">
        <v>419</v>
      </c>
      <c r="G312" s="232"/>
      <c r="H312" s="233" t="s">
        <v>19</v>
      </c>
      <c r="I312" s="235"/>
      <c r="J312" s="232"/>
      <c r="K312" s="232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161</v>
      </c>
      <c r="AU312" s="240" t="s">
        <v>81</v>
      </c>
      <c r="AV312" s="15" t="s">
        <v>79</v>
      </c>
      <c r="AW312" s="15" t="s">
        <v>33</v>
      </c>
      <c r="AX312" s="15" t="s">
        <v>71</v>
      </c>
      <c r="AY312" s="240" t="s">
        <v>144</v>
      </c>
    </row>
    <row r="313" spans="2:51" s="13" customFormat="1" ht="11.25">
      <c r="B313" s="199"/>
      <c r="C313" s="200"/>
      <c r="D313" s="192" t="s">
        <v>161</v>
      </c>
      <c r="E313" s="201" t="s">
        <v>19</v>
      </c>
      <c r="F313" s="202" t="s">
        <v>447</v>
      </c>
      <c r="G313" s="200"/>
      <c r="H313" s="203">
        <v>0.967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161</v>
      </c>
      <c r="AU313" s="209" t="s">
        <v>81</v>
      </c>
      <c r="AV313" s="13" t="s">
        <v>81</v>
      </c>
      <c r="AW313" s="13" t="s">
        <v>33</v>
      </c>
      <c r="AX313" s="13" t="s">
        <v>71</v>
      </c>
      <c r="AY313" s="209" t="s">
        <v>144</v>
      </c>
    </row>
    <row r="314" spans="2:51" s="14" customFormat="1" ht="11.25">
      <c r="B314" s="220"/>
      <c r="C314" s="221"/>
      <c r="D314" s="192" t="s">
        <v>161</v>
      </c>
      <c r="E314" s="222" t="s">
        <v>19</v>
      </c>
      <c r="F314" s="223" t="s">
        <v>238</v>
      </c>
      <c r="G314" s="221"/>
      <c r="H314" s="224">
        <v>2.58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161</v>
      </c>
      <c r="AU314" s="230" t="s">
        <v>81</v>
      </c>
      <c r="AV314" s="14" t="s">
        <v>150</v>
      </c>
      <c r="AW314" s="14" t="s">
        <v>33</v>
      </c>
      <c r="AX314" s="14" t="s">
        <v>79</v>
      </c>
      <c r="AY314" s="230" t="s">
        <v>144</v>
      </c>
    </row>
    <row r="315" spans="1:65" s="2" customFormat="1" ht="16.5" customHeight="1">
      <c r="A315" s="35"/>
      <c r="B315" s="36"/>
      <c r="C315" s="179" t="s">
        <v>448</v>
      </c>
      <c r="D315" s="179" t="s">
        <v>146</v>
      </c>
      <c r="E315" s="180" t="s">
        <v>449</v>
      </c>
      <c r="F315" s="181" t="s">
        <v>450</v>
      </c>
      <c r="G315" s="182" t="s">
        <v>248</v>
      </c>
      <c r="H315" s="183">
        <v>2.58</v>
      </c>
      <c r="I315" s="184"/>
      <c r="J315" s="185">
        <f>ROUND(I315*H315,2)</f>
        <v>0</v>
      </c>
      <c r="K315" s="181" t="s">
        <v>155</v>
      </c>
      <c r="L315" s="40"/>
      <c r="M315" s="186" t="s">
        <v>19</v>
      </c>
      <c r="N315" s="187" t="s">
        <v>42</v>
      </c>
      <c r="O315" s="65"/>
      <c r="P315" s="188">
        <f>O315*H315</f>
        <v>0</v>
      </c>
      <c r="Q315" s="188">
        <v>0</v>
      </c>
      <c r="R315" s="188">
        <f>Q315*H315</f>
        <v>0</v>
      </c>
      <c r="S315" s="188">
        <v>0</v>
      </c>
      <c r="T315" s="18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0" t="s">
        <v>150</v>
      </c>
      <c r="AT315" s="190" t="s">
        <v>146</v>
      </c>
      <c r="AU315" s="190" t="s">
        <v>81</v>
      </c>
      <c r="AY315" s="18" t="s">
        <v>144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18" t="s">
        <v>79</v>
      </c>
      <c r="BK315" s="191">
        <f>ROUND(I315*H315,2)</f>
        <v>0</v>
      </c>
      <c r="BL315" s="18" t="s">
        <v>150</v>
      </c>
      <c r="BM315" s="190" t="s">
        <v>451</v>
      </c>
    </row>
    <row r="316" spans="1:47" s="2" customFormat="1" ht="19.5">
      <c r="A316" s="35"/>
      <c r="B316" s="36"/>
      <c r="C316" s="37"/>
      <c r="D316" s="192" t="s">
        <v>157</v>
      </c>
      <c r="E316" s="37"/>
      <c r="F316" s="193" t="s">
        <v>452</v>
      </c>
      <c r="G316" s="37"/>
      <c r="H316" s="37"/>
      <c r="I316" s="194"/>
      <c r="J316" s="37"/>
      <c r="K316" s="37"/>
      <c r="L316" s="40"/>
      <c r="M316" s="195"/>
      <c r="N316" s="196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157</v>
      </c>
      <c r="AU316" s="18" t="s">
        <v>81</v>
      </c>
    </row>
    <row r="317" spans="1:47" s="2" customFormat="1" ht="11.25">
      <c r="A317" s="35"/>
      <c r="B317" s="36"/>
      <c r="C317" s="37"/>
      <c r="D317" s="197" t="s">
        <v>159</v>
      </c>
      <c r="E317" s="37"/>
      <c r="F317" s="198" t="s">
        <v>453</v>
      </c>
      <c r="G317" s="37"/>
      <c r="H317" s="37"/>
      <c r="I317" s="194"/>
      <c r="J317" s="37"/>
      <c r="K317" s="37"/>
      <c r="L317" s="40"/>
      <c r="M317" s="195"/>
      <c r="N317" s="196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159</v>
      </c>
      <c r="AU317" s="18" t="s">
        <v>81</v>
      </c>
    </row>
    <row r="318" spans="2:63" s="12" customFormat="1" ht="22.9" customHeight="1">
      <c r="B318" s="163"/>
      <c r="C318" s="164"/>
      <c r="D318" s="165" t="s">
        <v>70</v>
      </c>
      <c r="E318" s="177" t="s">
        <v>454</v>
      </c>
      <c r="F318" s="177" t="s">
        <v>455</v>
      </c>
      <c r="G318" s="164"/>
      <c r="H318" s="164"/>
      <c r="I318" s="167"/>
      <c r="J318" s="178">
        <f>BK318</f>
        <v>0</v>
      </c>
      <c r="K318" s="164"/>
      <c r="L318" s="169"/>
      <c r="M318" s="170"/>
      <c r="N318" s="171"/>
      <c r="O318" s="171"/>
      <c r="P318" s="172">
        <f>SUM(P319:P350)</f>
        <v>0</v>
      </c>
      <c r="Q318" s="171"/>
      <c r="R318" s="172">
        <f>SUM(R319:R350)</f>
        <v>3.4696273700000004</v>
      </c>
      <c r="S318" s="171"/>
      <c r="T318" s="173">
        <f>SUM(T319:T350)</f>
        <v>0</v>
      </c>
      <c r="AR318" s="174" t="s">
        <v>79</v>
      </c>
      <c r="AT318" s="175" t="s">
        <v>70</v>
      </c>
      <c r="AU318" s="175" t="s">
        <v>79</v>
      </c>
      <c r="AY318" s="174" t="s">
        <v>144</v>
      </c>
      <c r="BK318" s="176">
        <f>SUM(BK319:BK350)</f>
        <v>0</v>
      </c>
    </row>
    <row r="319" spans="1:65" s="2" customFormat="1" ht="16.5" customHeight="1">
      <c r="A319" s="35"/>
      <c r="B319" s="36"/>
      <c r="C319" s="179" t="s">
        <v>456</v>
      </c>
      <c r="D319" s="179" t="s">
        <v>146</v>
      </c>
      <c r="E319" s="180" t="s">
        <v>457</v>
      </c>
      <c r="F319" s="181" t="s">
        <v>458</v>
      </c>
      <c r="G319" s="182" t="s">
        <v>248</v>
      </c>
      <c r="H319" s="183">
        <v>3.242</v>
      </c>
      <c r="I319" s="184"/>
      <c r="J319" s="185">
        <f>ROUND(I319*H319,2)</f>
        <v>0</v>
      </c>
      <c r="K319" s="181" t="s">
        <v>155</v>
      </c>
      <c r="L319" s="40"/>
      <c r="M319" s="186" t="s">
        <v>19</v>
      </c>
      <c r="N319" s="187" t="s">
        <v>42</v>
      </c>
      <c r="O319" s="65"/>
      <c r="P319" s="188">
        <f>O319*H319</f>
        <v>0</v>
      </c>
      <c r="Q319" s="188">
        <v>0.01733</v>
      </c>
      <c r="R319" s="188">
        <f>Q319*H319</f>
        <v>0.05618386</v>
      </c>
      <c r="S319" s="188">
        <v>0</v>
      </c>
      <c r="T319" s="189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0" t="s">
        <v>150</v>
      </c>
      <c r="AT319" s="190" t="s">
        <v>146</v>
      </c>
      <c r="AU319" s="190" t="s">
        <v>81</v>
      </c>
      <c r="AY319" s="18" t="s">
        <v>144</v>
      </c>
      <c r="BE319" s="191">
        <f>IF(N319="základní",J319,0)</f>
        <v>0</v>
      </c>
      <c r="BF319" s="191">
        <f>IF(N319="snížená",J319,0)</f>
        <v>0</v>
      </c>
      <c r="BG319" s="191">
        <f>IF(N319="zákl. přenesená",J319,0)</f>
        <v>0</v>
      </c>
      <c r="BH319" s="191">
        <f>IF(N319="sníž. přenesená",J319,0)</f>
        <v>0</v>
      </c>
      <c r="BI319" s="191">
        <f>IF(N319="nulová",J319,0)</f>
        <v>0</v>
      </c>
      <c r="BJ319" s="18" t="s">
        <v>79</v>
      </c>
      <c r="BK319" s="191">
        <f>ROUND(I319*H319,2)</f>
        <v>0</v>
      </c>
      <c r="BL319" s="18" t="s">
        <v>150</v>
      </c>
      <c r="BM319" s="190" t="s">
        <v>459</v>
      </c>
    </row>
    <row r="320" spans="1:47" s="2" customFormat="1" ht="19.5">
      <c r="A320" s="35"/>
      <c r="B320" s="36"/>
      <c r="C320" s="37"/>
      <c r="D320" s="192" t="s">
        <v>157</v>
      </c>
      <c r="E320" s="37"/>
      <c r="F320" s="193" t="s">
        <v>460</v>
      </c>
      <c r="G320" s="37"/>
      <c r="H320" s="37"/>
      <c r="I320" s="194"/>
      <c r="J320" s="37"/>
      <c r="K320" s="37"/>
      <c r="L320" s="40"/>
      <c r="M320" s="195"/>
      <c r="N320" s="196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157</v>
      </c>
      <c r="AU320" s="18" t="s">
        <v>81</v>
      </c>
    </row>
    <row r="321" spans="1:47" s="2" customFormat="1" ht="11.25">
      <c r="A321" s="35"/>
      <c r="B321" s="36"/>
      <c r="C321" s="37"/>
      <c r="D321" s="197" t="s">
        <v>159</v>
      </c>
      <c r="E321" s="37"/>
      <c r="F321" s="198" t="s">
        <v>461</v>
      </c>
      <c r="G321" s="37"/>
      <c r="H321" s="37"/>
      <c r="I321" s="194"/>
      <c r="J321" s="37"/>
      <c r="K321" s="37"/>
      <c r="L321" s="40"/>
      <c r="M321" s="195"/>
      <c r="N321" s="196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159</v>
      </c>
      <c r="AU321" s="18" t="s">
        <v>81</v>
      </c>
    </row>
    <row r="322" spans="2:51" s="13" customFormat="1" ht="11.25">
      <c r="B322" s="199"/>
      <c r="C322" s="200"/>
      <c r="D322" s="192" t="s">
        <v>161</v>
      </c>
      <c r="E322" s="201" t="s">
        <v>19</v>
      </c>
      <c r="F322" s="202" t="s">
        <v>462</v>
      </c>
      <c r="G322" s="200"/>
      <c r="H322" s="203">
        <v>3.242</v>
      </c>
      <c r="I322" s="204"/>
      <c r="J322" s="200"/>
      <c r="K322" s="200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161</v>
      </c>
      <c r="AU322" s="209" t="s">
        <v>81</v>
      </c>
      <c r="AV322" s="13" t="s">
        <v>81</v>
      </c>
      <c r="AW322" s="13" t="s">
        <v>33</v>
      </c>
      <c r="AX322" s="13" t="s">
        <v>79</v>
      </c>
      <c r="AY322" s="209" t="s">
        <v>144</v>
      </c>
    </row>
    <row r="323" spans="1:65" s="2" customFormat="1" ht="16.5" customHeight="1">
      <c r="A323" s="35"/>
      <c r="B323" s="36"/>
      <c r="C323" s="179" t="s">
        <v>463</v>
      </c>
      <c r="D323" s="179" t="s">
        <v>146</v>
      </c>
      <c r="E323" s="180" t="s">
        <v>464</v>
      </c>
      <c r="F323" s="181" t="s">
        <v>465</v>
      </c>
      <c r="G323" s="182" t="s">
        <v>248</v>
      </c>
      <c r="H323" s="183">
        <v>3.242</v>
      </c>
      <c r="I323" s="184"/>
      <c r="J323" s="185">
        <f>ROUND(I323*H323,2)</f>
        <v>0</v>
      </c>
      <c r="K323" s="181" t="s">
        <v>155</v>
      </c>
      <c r="L323" s="40"/>
      <c r="M323" s="186" t="s">
        <v>19</v>
      </c>
      <c r="N323" s="187" t="s">
        <v>42</v>
      </c>
      <c r="O323" s="65"/>
      <c r="P323" s="188">
        <f>O323*H323</f>
        <v>0</v>
      </c>
      <c r="Q323" s="188">
        <v>0.00026</v>
      </c>
      <c r="R323" s="188">
        <f>Q323*H323</f>
        <v>0.0008429199999999999</v>
      </c>
      <c r="S323" s="188">
        <v>0</v>
      </c>
      <c r="T323" s="189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0" t="s">
        <v>150</v>
      </c>
      <c r="AT323" s="190" t="s">
        <v>146</v>
      </c>
      <c r="AU323" s="190" t="s">
        <v>81</v>
      </c>
      <c r="AY323" s="18" t="s">
        <v>144</v>
      </c>
      <c r="BE323" s="191">
        <f>IF(N323="základní",J323,0)</f>
        <v>0</v>
      </c>
      <c r="BF323" s="191">
        <f>IF(N323="snížená",J323,0)</f>
        <v>0</v>
      </c>
      <c r="BG323" s="191">
        <f>IF(N323="zákl. přenesená",J323,0)</f>
        <v>0</v>
      </c>
      <c r="BH323" s="191">
        <f>IF(N323="sníž. přenesená",J323,0)</f>
        <v>0</v>
      </c>
      <c r="BI323" s="191">
        <f>IF(N323="nulová",J323,0)</f>
        <v>0</v>
      </c>
      <c r="BJ323" s="18" t="s">
        <v>79</v>
      </c>
      <c r="BK323" s="191">
        <f>ROUND(I323*H323,2)</f>
        <v>0</v>
      </c>
      <c r="BL323" s="18" t="s">
        <v>150</v>
      </c>
      <c r="BM323" s="190" t="s">
        <v>466</v>
      </c>
    </row>
    <row r="324" spans="1:47" s="2" customFormat="1" ht="11.25">
      <c r="A324" s="35"/>
      <c r="B324" s="36"/>
      <c r="C324" s="37"/>
      <c r="D324" s="192" t="s">
        <v>157</v>
      </c>
      <c r="E324" s="37"/>
      <c r="F324" s="193" t="s">
        <v>467</v>
      </c>
      <c r="G324" s="37"/>
      <c r="H324" s="37"/>
      <c r="I324" s="194"/>
      <c r="J324" s="37"/>
      <c r="K324" s="37"/>
      <c r="L324" s="40"/>
      <c r="M324" s="195"/>
      <c r="N324" s="196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157</v>
      </c>
      <c r="AU324" s="18" t="s">
        <v>81</v>
      </c>
    </row>
    <row r="325" spans="1:47" s="2" customFormat="1" ht="11.25">
      <c r="A325" s="35"/>
      <c r="B325" s="36"/>
      <c r="C325" s="37"/>
      <c r="D325" s="197" t="s">
        <v>159</v>
      </c>
      <c r="E325" s="37"/>
      <c r="F325" s="198" t="s">
        <v>468</v>
      </c>
      <c r="G325" s="37"/>
      <c r="H325" s="37"/>
      <c r="I325" s="194"/>
      <c r="J325" s="37"/>
      <c r="K325" s="37"/>
      <c r="L325" s="40"/>
      <c r="M325" s="195"/>
      <c r="N325" s="196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159</v>
      </c>
      <c r="AU325" s="18" t="s">
        <v>81</v>
      </c>
    </row>
    <row r="326" spans="1:65" s="2" customFormat="1" ht="16.5" customHeight="1">
      <c r="A326" s="35"/>
      <c r="B326" s="36"/>
      <c r="C326" s="179" t="s">
        <v>469</v>
      </c>
      <c r="D326" s="179" t="s">
        <v>146</v>
      </c>
      <c r="E326" s="180" t="s">
        <v>470</v>
      </c>
      <c r="F326" s="181" t="s">
        <v>471</v>
      </c>
      <c r="G326" s="182" t="s">
        <v>248</v>
      </c>
      <c r="H326" s="183">
        <v>33.136</v>
      </c>
      <c r="I326" s="184"/>
      <c r="J326" s="185">
        <f>ROUND(I326*H326,2)</f>
        <v>0</v>
      </c>
      <c r="K326" s="181" t="s">
        <v>155</v>
      </c>
      <c r="L326" s="40"/>
      <c r="M326" s="186" t="s">
        <v>19</v>
      </c>
      <c r="N326" s="187" t="s">
        <v>42</v>
      </c>
      <c r="O326" s="65"/>
      <c r="P326" s="188">
        <f>O326*H326</f>
        <v>0</v>
      </c>
      <c r="Q326" s="188">
        <v>0.03273</v>
      </c>
      <c r="R326" s="188">
        <f>Q326*H326</f>
        <v>1.08454128</v>
      </c>
      <c r="S326" s="188">
        <v>0</v>
      </c>
      <c r="T326" s="18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0" t="s">
        <v>150</v>
      </c>
      <c r="AT326" s="190" t="s">
        <v>146</v>
      </c>
      <c r="AU326" s="190" t="s">
        <v>81</v>
      </c>
      <c r="AY326" s="18" t="s">
        <v>144</v>
      </c>
      <c r="BE326" s="191">
        <f>IF(N326="základní",J326,0)</f>
        <v>0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18" t="s">
        <v>79</v>
      </c>
      <c r="BK326" s="191">
        <f>ROUND(I326*H326,2)</f>
        <v>0</v>
      </c>
      <c r="BL326" s="18" t="s">
        <v>150</v>
      </c>
      <c r="BM326" s="190" t="s">
        <v>472</v>
      </c>
    </row>
    <row r="327" spans="1:47" s="2" customFormat="1" ht="11.25">
      <c r="A327" s="35"/>
      <c r="B327" s="36"/>
      <c r="C327" s="37"/>
      <c r="D327" s="192" t="s">
        <v>157</v>
      </c>
      <c r="E327" s="37"/>
      <c r="F327" s="193" t="s">
        <v>473</v>
      </c>
      <c r="G327" s="37"/>
      <c r="H327" s="37"/>
      <c r="I327" s="194"/>
      <c r="J327" s="37"/>
      <c r="K327" s="37"/>
      <c r="L327" s="40"/>
      <c r="M327" s="195"/>
      <c r="N327" s="196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157</v>
      </c>
      <c r="AU327" s="18" t="s">
        <v>81</v>
      </c>
    </row>
    <row r="328" spans="1:47" s="2" customFormat="1" ht="11.25">
      <c r="A328" s="35"/>
      <c r="B328" s="36"/>
      <c r="C328" s="37"/>
      <c r="D328" s="197" t="s">
        <v>159</v>
      </c>
      <c r="E328" s="37"/>
      <c r="F328" s="198" t="s">
        <v>474</v>
      </c>
      <c r="G328" s="37"/>
      <c r="H328" s="37"/>
      <c r="I328" s="194"/>
      <c r="J328" s="37"/>
      <c r="K328" s="37"/>
      <c r="L328" s="40"/>
      <c r="M328" s="195"/>
      <c r="N328" s="196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159</v>
      </c>
      <c r="AU328" s="18" t="s">
        <v>81</v>
      </c>
    </row>
    <row r="329" spans="2:51" s="13" customFormat="1" ht="11.25">
      <c r="B329" s="199"/>
      <c r="C329" s="200"/>
      <c r="D329" s="192" t="s">
        <v>161</v>
      </c>
      <c r="E329" s="201" t="s">
        <v>19</v>
      </c>
      <c r="F329" s="202" t="s">
        <v>475</v>
      </c>
      <c r="G329" s="200"/>
      <c r="H329" s="203">
        <v>15.178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161</v>
      </c>
      <c r="AU329" s="209" t="s">
        <v>81</v>
      </c>
      <c r="AV329" s="13" t="s">
        <v>81</v>
      </c>
      <c r="AW329" s="13" t="s">
        <v>33</v>
      </c>
      <c r="AX329" s="13" t="s">
        <v>71</v>
      </c>
      <c r="AY329" s="209" t="s">
        <v>144</v>
      </c>
    </row>
    <row r="330" spans="2:51" s="13" customFormat="1" ht="11.25">
      <c r="B330" s="199"/>
      <c r="C330" s="200"/>
      <c r="D330" s="192" t="s">
        <v>161</v>
      </c>
      <c r="E330" s="201" t="s">
        <v>19</v>
      </c>
      <c r="F330" s="202" t="s">
        <v>476</v>
      </c>
      <c r="G330" s="200"/>
      <c r="H330" s="203">
        <v>2.496</v>
      </c>
      <c r="I330" s="204"/>
      <c r="J330" s="200"/>
      <c r="K330" s="200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161</v>
      </c>
      <c r="AU330" s="209" t="s">
        <v>81</v>
      </c>
      <c r="AV330" s="13" t="s">
        <v>81</v>
      </c>
      <c r="AW330" s="13" t="s">
        <v>33</v>
      </c>
      <c r="AX330" s="13" t="s">
        <v>71</v>
      </c>
      <c r="AY330" s="209" t="s">
        <v>144</v>
      </c>
    </row>
    <row r="331" spans="2:51" s="13" customFormat="1" ht="11.25">
      <c r="B331" s="199"/>
      <c r="C331" s="200"/>
      <c r="D331" s="192" t="s">
        <v>161</v>
      </c>
      <c r="E331" s="201" t="s">
        <v>19</v>
      </c>
      <c r="F331" s="202" t="s">
        <v>477</v>
      </c>
      <c r="G331" s="200"/>
      <c r="H331" s="203">
        <v>10.602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161</v>
      </c>
      <c r="AU331" s="209" t="s">
        <v>81</v>
      </c>
      <c r="AV331" s="13" t="s">
        <v>81</v>
      </c>
      <c r="AW331" s="13" t="s">
        <v>33</v>
      </c>
      <c r="AX331" s="13" t="s">
        <v>71</v>
      </c>
      <c r="AY331" s="209" t="s">
        <v>144</v>
      </c>
    </row>
    <row r="332" spans="2:51" s="13" customFormat="1" ht="11.25">
      <c r="B332" s="199"/>
      <c r="C332" s="200"/>
      <c r="D332" s="192" t="s">
        <v>161</v>
      </c>
      <c r="E332" s="201" t="s">
        <v>19</v>
      </c>
      <c r="F332" s="202" t="s">
        <v>478</v>
      </c>
      <c r="G332" s="200"/>
      <c r="H332" s="203">
        <v>4.86</v>
      </c>
      <c r="I332" s="204"/>
      <c r="J332" s="200"/>
      <c r="K332" s="200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161</v>
      </c>
      <c r="AU332" s="209" t="s">
        <v>81</v>
      </c>
      <c r="AV332" s="13" t="s">
        <v>81</v>
      </c>
      <c r="AW332" s="13" t="s">
        <v>33</v>
      </c>
      <c r="AX332" s="13" t="s">
        <v>71</v>
      </c>
      <c r="AY332" s="209" t="s">
        <v>144</v>
      </c>
    </row>
    <row r="333" spans="2:51" s="14" customFormat="1" ht="11.25">
      <c r="B333" s="220"/>
      <c r="C333" s="221"/>
      <c r="D333" s="192" t="s">
        <v>161</v>
      </c>
      <c r="E333" s="222" t="s">
        <v>19</v>
      </c>
      <c r="F333" s="223" t="s">
        <v>238</v>
      </c>
      <c r="G333" s="221"/>
      <c r="H333" s="224">
        <v>33.136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161</v>
      </c>
      <c r="AU333" s="230" t="s">
        <v>81</v>
      </c>
      <c r="AV333" s="14" t="s">
        <v>150</v>
      </c>
      <c r="AW333" s="14" t="s">
        <v>33</v>
      </c>
      <c r="AX333" s="14" t="s">
        <v>79</v>
      </c>
      <c r="AY333" s="230" t="s">
        <v>144</v>
      </c>
    </row>
    <row r="334" spans="1:65" s="2" customFormat="1" ht="16.5" customHeight="1">
      <c r="A334" s="35"/>
      <c r="B334" s="36"/>
      <c r="C334" s="179" t="s">
        <v>479</v>
      </c>
      <c r="D334" s="179" t="s">
        <v>146</v>
      </c>
      <c r="E334" s="180" t="s">
        <v>480</v>
      </c>
      <c r="F334" s="181" t="s">
        <v>481</v>
      </c>
      <c r="G334" s="182" t="s">
        <v>248</v>
      </c>
      <c r="H334" s="183">
        <v>33.136</v>
      </c>
      <c r="I334" s="184"/>
      <c r="J334" s="185">
        <f>ROUND(I334*H334,2)</f>
        <v>0</v>
      </c>
      <c r="K334" s="181" t="s">
        <v>155</v>
      </c>
      <c r="L334" s="40"/>
      <c r="M334" s="186" t="s">
        <v>19</v>
      </c>
      <c r="N334" s="187" t="s">
        <v>42</v>
      </c>
      <c r="O334" s="65"/>
      <c r="P334" s="188">
        <f>O334*H334</f>
        <v>0</v>
      </c>
      <c r="Q334" s="188">
        <v>0.00494</v>
      </c>
      <c r="R334" s="188">
        <f>Q334*H334</f>
        <v>0.16369184</v>
      </c>
      <c r="S334" s="188">
        <v>0</v>
      </c>
      <c r="T334" s="18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0" t="s">
        <v>150</v>
      </c>
      <c r="AT334" s="190" t="s">
        <v>146</v>
      </c>
      <c r="AU334" s="190" t="s">
        <v>81</v>
      </c>
      <c r="AY334" s="18" t="s">
        <v>144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18" t="s">
        <v>79</v>
      </c>
      <c r="BK334" s="191">
        <f>ROUND(I334*H334,2)</f>
        <v>0</v>
      </c>
      <c r="BL334" s="18" t="s">
        <v>150</v>
      </c>
      <c r="BM334" s="190" t="s">
        <v>482</v>
      </c>
    </row>
    <row r="335" spans="1:47" s="2" customFormat="1" ht="11.25">
      <c r="A335" s="35"/>
      <c r="B335" s="36"/>
      <c r="C335" s="37"/>
      <c r="D335" s="192" t="s">
        <v>157</v>
      </c>
      <c r="E335" s="37"/>
      <c r="F335" s="193" t="s">
        <v>483</v>
      </c>
      <c r="G335" s="37"/>
      <c r="H335" s="37"/>
      <c r="I335" s="194"/>
      <c r="J335" s="37"/>
      <c r="K335" s="37"/>
      <c r="L335" s="40"/>
      <c r="M335" s="195"/>
      <c r="N335" s="196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157</v>
      </c>
      <c r="AU335" s="18" t="s">
        <v>81</v>
      </c>
    </row>
    <row r="336" spans="1:47" s="2" customFormat="1" ht="11.25">
      <c r="A336" s="35"/>
      <c r="B336" s="36"/>
      <c r="C336" s="37"/>
      <c r="D336" s="197" t="s">
        <v>159</v>
      </c>
      <c r="E336" s="37"/>
      <c r="F336" s="198" t="s">
        <v>484</v>
      </c>
      <c r="G336" s="37"/>
      <c r="H336" s="37"/>
      <c r="I336" s="194"/>
      <c r="J336" s="37"/>
      <c r="K336" s="37"/>
      <c r="L336" s="40"/>
      <c r="M336" s="195"/>
      <c r="N336" s="196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159</v>
      </c>
      <c r="AU336" s="18" t="s">
        <v>81</v>
      </c>
    </row>
    <row r="337" spans="1:65" s="2" customFormat="1" ht="16.5" customHeight="1">
      <c r="A337" s="35"/>
      <c r="B337" s="36"/>
      <c r="C337" s="179" t="s">
        <v>485</v>
      </c>
      <c r="D337" s="179" t="s">
        <v>146</v>
      </c>
      <c r="E337" s="180" t="s">
        <v>486</v>
      </c>
      <c r="F337" s="181" t="s">
        <v>487</v>
      </c>
      <c r="G337" s="182" t="s">
        <v>248</v>
      </c>
      <c r="H337" s="183">
        <v>96.761</v>
      </c>
      <c r="I337" s="184"/>
      <c r="J337" s="185">
        <f>ROUND(I337*H337,2)</f>
        <v>0</v>
      </c>
      <c r="K337" s="181" t="s">
        <v>155</v>
      </c>
      <c r="L337" s="40"/>
      <c r="M337" s="186" t="s">
        <v>19</v>
      </c>
      <c r="N337" s="187" t="s">
        <v>42</v>
      </c>
      <c r="O337" s="65"/>
      <c r="P337" s="188">
        <f>O337*H337</f>
        <v>0</v>
      </c>
      <c r="Q337" s="188">
        <v>0.01733</v>
      </c>
      <c r="R337" s="188">
        <f>Q337*H337</f>
        <v>1.6768681300000001</v>
      </c>
      <c r="S337" s="188">
        <v>0</v>
      </c>
      <c r="T337" s="189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0" t="s">
        <v>150</v>
      </c>
      <c r="AT337" s="190" t="s">
        <v>146</v>
      </c>
      <c r="AU337" s="190" t="s">
        <v>81</v>
      </c>
      <c r="AY337" s="18" t="s">
        <v>144</v>
      </c>
      <c r="BE337" s="191">
        <f>IF(N337="základní",J337,0)</f>
        <v>0</v>
      </c>
      <c r="BF337" s="191">
        <f>IF(N337="snížená",J337,0)</f>
        <v>0</v>
      </c>
      <c r="BG337" s="191">
        <f>IF(N337="zákl. přenesená",J337,0)</f>
        <v>0</v>
      </c>
      <c r="BH337" s="191">
        <f>IF(N337="sníž. přenesená",J337,0)</f>
        <v>0</v>
      </c>
      <c r="BI337" s="191">
        <f>IF(N337="nulová",J337,0)</f>
        <v>0</v>
      </c>
      <c r="BJ337" s="18" t="s">
        <v>79</v>
      </c>
      <c r="BK337" s="191">
        <f>ROUND(I337*H337,2)</f>
        <v>0</v>
      </c>
      <c r="BL337" s="18" t="s">
        <v>150</v>
      </c>
      <c r="BM337" s="190" t="s">
        <v>488</v>
      </c>
    </row>
    <row r="338" spans="1:47" s="2" customFormat="1" ht="19.5">
      <c r="A338" s="35"/>
      <c r="B338" s="36"/>
      <c r="C338" s="37"/>
      <c r="D338" s="192" t="s">
        <v>157</v>
      </c>
      <c r="E338" s="37"/>
      <c r="F338" s="193" t="s">
        <v>489</v>
      </c>
      <c r="G338" s="37"/>
      <c r="H338" s="37"/>
      <c r="I338" s="194"/>
      <c r="J338" s="37"/>
      <c r="K338" s="37"/>
      <c r="L338" s="40"/>
      <c r="M338" s="195"/>
      <c r="N338" s="196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157</v>
      </c>
      <c r="AU338" s="18" t="s">
        <v>81</v>
      </c>
    </row>
    <row r="339" spans="1:47" s="2" customFormat="1" ht="11.25">
      <c r="A339" s="35"/>
      <c r="B339" s="36"/>
      <c r="C339" s="37"/>
      <c r="D339" s="197" t="s">
        <v>159</v>
      </c>
      <c r="E339" s="37"/>
      <c r="F339" s="198" t="s">
        <v>490</v>
      </c>
      <c r="G339" s="37"/>
      <c r="H339" s="37"/>
      <c r="I339" s="194"/>
      <c r="J339" s="37"/>
      <c r="K339" s="37"/>
      <c r="L339" s="40"/>
      <c r="M339" s="195"/>
      <c r="N339" s="196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159</v>
      </c>
      <c r="AU339" s="18" t="s">
        <v>81</v>
      </c>
    </row>
    <row r="340" spans="2:51" s="15" customFormat="1" ht="11.25">
      <c r="B340" s="231"/>
      <c r="C340" s="232"/>
      <c r="D340" s="192" t="s">
        <v>161</v>
      </c>
      <c r="E340" s="233" t="s">
        <v>19</v>
      </c>
      <c r="F340" s="234" t="s">
        <v>491</v>
      </c>
      <c r="G340" s="232"/>
      <c r="H340" s="233" t="s">
        <v>19</v>
      </c>
      <c r="I340" s="235"/>
      <c r="J340" s="232"/>
      <c r="K340" s="232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161</v>
      </c>
      <c r="AU340" s="240" t="s">
        <v>81</v>
      </c>
      <c r="AV340" s="15" t="s">
        <v>79</v>
      </c>
      <c r="AW340" s="15" t="s">
        <v>33</v>
      </c>
      <c r="AX340" s="15" t="s">
        <v>71</v>
      </c>
      <c r="AY340" s="240" t="s">
        <v>144</v>
      </c>
    </row>
    <row r="341" spans="2:51" s="13" customFormat="1" ht="11.25">
      <c r="B341" s="199"/>
      <c r="C341" s="200"/>
      <c r="D341" s="192" t="s">
        <v>161</v>
      </c>
      <c r="E341" s="201" t="s">
        <v>19</v>
      </c>
      <c r="F341" s="202" t="s">
        <v>492</v>
      </c>
      <c r="G341" s="200"/>
      <c r="H341" s="203">
        <v>107.145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161</v>
      </c>
      <c r="AU341" s="209" t="s">
        <v>81</v>
      </c>
      <c r="AV341" s="13" t="s">
        <v>81</v>
      </c>
      <c r="AW341" s="13" t="s">
        <v>33</v>
      </c>
      <c r="AX341" s="13" t="s">
        <v>71</v>
      </c>
      <c r="AY341" s="209" t="s">
        <v>144</v>
      </c>
    </row>
    <row r="342" spans="2:51" s="13" customFormat="1" ht="11.25">
      <c r="B342" s="199"/>
      <c r="C342" s="200"/>
      <c r="D342" s="192" t="s">
        <v>161</v>
      </c>
      <c r="E342" s="201" t="s">
        <v>19</v>
      </c>
      <c r="F342" s="202" t="s">
        <v>280</v>
      </c>
      <c r="G342" s="200"/>
      <c r="H342" s="203">
        <v>-10.384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161</v>
      </c>
      <c r="AU342" s="209" t="s">
        <v>81</v>
      </c>
      <c r="AV342" s="13" t="s">
        <v>81</v>
      </c>
      <c r="AW342" s="13" t="s">
        <v>33</v>
      </c>
      <c r="AX342" s="13" t="s">
        <v>71</v>
      </c>
      <c r="AY342" s="209" t="s">
        <v>144</v>
      </c>
    </row>
    <row r="343" spans="2:51" s="14" customFormat="1" ht="11.25">
      <c r="B343" s="220"/>
      <c r="C343" s="221"/>
      <c r="D343" s="192" t="s">
        <v>161</v>
      </c>
      <c r="E343" s="222" t="s">
        <v>19</v>
      </c>
      <c r="F343" s="223" t="s">
        <v>238</v>
      </c>
      <c r="G343" s="221"/>
      <c r="H343" s="224">
        <v>96.761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161</v>
      </c>
      <c r="AU343" s="230" t="s">
        <v>81</v>
      </c>
      <c r="AV343" s="14" t="s">
        <v>150</v>
      </c>
      <c r="AW343" s="14" t="s">
        <v>33</v>
      </c>
      <c r="AX343" s="14" t="s">
        <v>79</v>
      </c>
      <c r="AY343" s="230" t="s">
        <v>144</v>
      </c>
    </row>
    <row r="344" spans="1:65" s="2" customFormat="1" ht="16.5" customHeight="1">
      <c r="A344" s="35"/>
      <c r="B344" s="36"/>
      <c r="C344" s="179" t="s">
        <v>493</v>
      </c>
      <c r="D344" s="179" t="s">
        <v>146</v>
      </c>
      <c r="E344" s="180" t="s">
        <v>494</v>
      </c>
      <c r="F344" s="181" t="s">
        <v>495</v>
      </c>
      <c r="G344" s="182" t="s">
        <v>248</v>
      </c>
      <c r="H344" s="183">
        <v>96.761</v>
      </c>
      <c r="I344" s="184"/>
      <c r="J344" s="185">
        <f>ROUND(I344*H344,2)</f>
        <v>0</v>
      </c>
      <c r="K344" s="181" t="s">
        <v>155</v>
      </c>
      <c r="L344" s="40"/>
      <c r="M344" s="186" t="s">
        <v>19</v>
      </c>
      <c r="N344" s="187" t="s">
        <v>42</v>
      </c>
      <c r="O344" s="65"/>
      <c r="P344" s="188">
        <f>O344*H344</f>
        <v>0</v>
      </c>
      <c r="Q344" s="188">
        <v>0.00494</v>
      </c>
      <c r="R344" s="188">
        <f>Q344*H344</f>
        <v>0.47799934</v>
      </c>
      <c r="S344" s="188">
        <v>0</v>
      </c>
      <c r="T344" s="18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0" t="s">
        <v>150</v>
      </c>
      <c r="AT344" s="190" t="s">
        <v>146</v>
      </c>
      <c r="AU344" s="190" t="s">
        <v>81</v>
      </c>
      <c r="AY344" s="18" t="s">
        <v>144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18" t="s">
        <v>79</v>
      </c>
      <c r="BK344" s="191">
        <f>ROUND(I344*H344,2)</f>
        <v>0</v>
      </c>
      <c r="BL344" s="18" t="s">
        <v>150</v>
      </c>
      <c r="BM344" s="190" t="s">
        <v>496</v>
      </c>
    </row>
    <row r="345" spans="1:47" s="2" customFormat="1" ht="19.5">
      <c r="A345" s="35"/>
      <c r="B345" s="36"/>
      <c r="C345" s="37"/>
      <c r="D345" s="192" t="s">
        <v>157</v>
      </c>
      <c r="E345" s="37"/>
      <c r="F345" s="193" t="s">
        <v>497</v>
      </c>
      <c r="G345" s="37"/>
      <c r="H345" s="37"/>
      <c r="I345" s="194"/>
      <c r="J345" s="37"/>
      <c r="K345" s="37"/>
      <c r="L345" s="40"/>
      <c r="M345" s="195"/>
      <c r="N345" s="196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157</v>
      </c>
      <c r="AU345" s="18" t="s">
        <v>81</v>
      </c>
    </row>
    <row r="346" spans="1:47" s="2" customFormat="1" ht="11.25">
      <c r="A346" s="35"/>
      <c r="B346" s="36"/>
      <c r="C346" s="37"/>
      <c r="D346" s="197" t="s">
        <v>159</v>
      </c>
      <c r="E346" s="37"/>
      <c r="F346" s="198" t="s">
        <v>498</v>
      </c>
      <c r="G346" s="37"/>
      <c r="H346" s="37"/>
      <c r="I346" s="194"/>
      <c r="J346" s="37"/>
      <c r="K346" s="37"/>
      <c r="L346" s="40"/>
      <c r="M346" s="195"/>
      <c r="N346" s="196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159</v>
      </c>
      <c r="AU346" s="18" t="s">
        <v>81</v>
      </c>
    </row>
    <row r="347" spans="1:65" s="2" customFormat="1" ht="16.5" customHeight="1">
      <c r="A347" s="35"/>
      <c r="B347" s="36"/>
      <c r="C347" s="179" t="s">
        <v>499</v>
      </c>
      <c r="D347" s="179" t="s">
        <v>146</v>
      </c>
      <c r="E347" s="180" t="s">
        <v>500</v>
      </c>
      <c r="F347" s="181" t="s">
        <v>501</v>
      </c>
      <c r="G347" s="182" t="s">
        <v>284</v>
      </c>
      <c r="H347" s="183">
        <v>1</v>
      </c>
      <c r="I347" s="184"/>
      <c r="J347" s="185">
        <f>ROUND(I347*H347,2)</f>
        <v>0</v>
      </c>
      <c r="K347" s="181" t="s">
        <v>155</v>
      </c>
      <c r="L347" s="40"/>
      <c r="M347" s="186" t="s">
        <v>19</v>
      </c>
      <c r="N347" s="187" t="s">
        <v>42</v>
      </c>
      <c r="O347" s="65"/>
      <c r="P347" s="188">
        <f>O347*H347</f>
        <v>0</v>
      </c>
      <c r="Q347" s="188">
        <v>0.0095</v>
      </c>
      <c r="R347" s="188">
        <f>Q347*H347</f>
        <v>0.0095</v>
      </c>
      <c r="S347" s="188">
        <v>0</v>
      </c>
      <c r="T347" s="189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0" t="s">
        <v>150</v>
      </c>
      <c r="AT347" s="190" t="s">
        <v>146</v>
      </c>
      <c r="AU347" s="190" t="s">
        <v>81</v>
      </c>
      <c r="AY347" s="18" t="s">
        <v>144</v>
      </c>
      <c r="BE347" s="191">
        <f>IF(N347="základní",J347,0)</f>
        <v>0</v>
      </c>
      <c r="BF347" s="191">
        <f>IF(N347="snížená",J347,0)</f>
        <v>0</v>
      </c>
      <c r="BG347" s="191">
        <f>IF(N347="zákl. přenesená",J347,0)</f>
        <v>0</v>
      </c>
      <c r="BH347" s="191">
        <f>IF(N347="sníž. přenesená",J347,0)</f>
        <v>0</v>
      </c>
      <c r="BI347" s="191">
        <f>IF(N347="nulová",J347,0)</f>
        <v>0</v>
      </c>
      <c r="BJ347" s="18" t="s">
        <v>79</v>
      </c>
      <c r="BK347" s="191">
        <f>ROUND(I347*H347,2)</f>
        <v>0</v>
      </c>
      <c r="BL347" s="18" t="s">
        <v>150</v>
      </c>
      <c r="BM347" s="190" t="s">
        <v>502</v>
      </c>
    </row>
    <row r="348" spans="1:47" s="2" customFormat="1" ht="11.25">
      <c r="A348" s="35"/>
      <c r="B348" s="36"/>
      <c r="C348" s="37"/>
      <c r="D348" s="192" t="s">
        <v>157</v>
      </c>
      <c r="E348" s="37"/>
      <c r="F348" s="193" t="s">
        <v>503</v>
      </c>
      <c r="G348" s="37"/>
      <c r="H348" s="37"/>
      <c r="I348" s="194"/>
      <c r="J348" s="37"/>
      <c r="K348" s="37"/>
      <c r="L348" s="40"/>
      <c r="M348" s="195"/>
      <c r="N348" s="196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157</v>
      </c>
      <c r="AU348" s="18" t="s">
        <v>81</v>
      </c>
    </row>
    <row r="349" spans="1:47" s="2" customFormat="1" ht="11.25">
      <c r="A349" s="35"/>
      <c r="B349" s="36"/>
      <c r="C349" s="37"/>
      <c r="D349" s="197" t="s">
        <v>159</v>
      </c>
      <c r="E349" s="37"/>
      <c r="F349" s="198" t="s">
        <v>504</v>
      </c>
      <c r="G349" s="37"/>
      <c r="H349" s="37"/>
      <c r="I349" s="194"/>
      <c r="J349" s="37"/>
      <c r="K349" s="37"/>
      <c r="L349" s="40"/>
      <c r="M349" s="195"/>
      <c r="N349" s="196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159</v>
      </c>
      <c r="AU349" s="18" t="s">
        <v>81</v>
      </c>
    </row>
    <row r="350" spans="2:51" s="13" customFormat="1" ht="11.25">
      <c r="B350" s="199"/>
      <c r="C350" s="200"/>
      <c r="D350" s="192" t="s">
        <v>161</v>
      </c>
      <c r="E350" s="201" t="s">
        <v>19</v>
      </c>
      <c r="F350" s="202" t="s">
        <v>505</v>
      </c>
      <c r="G350" s="200"/>
      <c r="H350" s="203">
        <v>1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161</v>
      </c>
      <c r="AU350" s="209" t="s">
        <v>81</v>
      </c>
      <c r="AV350" s="13" t="s">
        <v>81</v>
      </c>
      <c r="AW350" s="13" t="s">
        <v>33</v>
      </c>
      <c r="AX350" s="13" t="s">
        <v>79</v>
      </c>
      <c r="AY350" s="209" t="s">
        <v>144</v>
      </c>
    </row>
    <row r="351" spans="2:63" s="12" customFormat="1" ht="22.9" customHeight="1">
      <c r="B351" s="163"/>
      <c r="C351" s="164"/>
      <c r="D351" s="165" t="s">
        <v>70</v>
      </c>
      <c r="E351" s="177" t="s">
        <v>506</v>
      </c>
      <c r="F351" s="177" t="s">
        <v>507</v>
      </c>
      <c r="G351" s="164"/>
      <c r="H351" s="164"/>
      <c r="I351" s="167"/>
      <c r="J351" s="178">
        <f>BK351</f>
        <v>0</v>
      </c>
      <c r="K351" s="164"/>
      <c r="L351" s="169"/>
      <c r="M351" s="170"/>
      <c r="N351" s="171"/>
      <c r="O351" s="171"/>
      <c r="P351" s="172">
        <f>SUM(P352:P452)</f>
        <v>0</v>
      </c>
      <c r="Q351" s="171"/>
      <c r="R351" s="172">
        <f>SUM(R352:R452)</f>
        <v>1.87966671</v>
      </c>
      <c r="S351" s="171"/>
      <c r="T351" s="173">
        <f>SUM(T352:T452)</f>
        <v>0</v>
      </c>
      <c r="AR351" s="174" t="s">
        <v>79</v>
      </c>
      <c r="AT351" s="175" t="s">
        <v>70</v>
      </c>
      <c r="AU351" s="175" t="s">
        <v>79</v>
      </c>
      <c r="AY351" s="174" t="s">
        <v>144</v>
      </c>
      <c r="BK351" s="176">
        <f>SUM(BK352:BK452)</f>
        <v>0</v>
      </c>
    </row>
    <row r="352" spans="1:65" s="2" customFormat="1" ht="24.2" customHeight="1">
      <c r="A352" s="35"/>
      <c r="B352" s="36"/>
      <c r="C352" s="179" t="s">
        <v>508</v>
      </c>
      <c r="D352" s="179" t="s">
        <v>146</v>
      </c>
      <c r="E352" s="180" t="s">
        <v>509</v>
      </c>
      <c r="F352" s="181" t="s">
        <v>510</v>
      </c>
      <c r="G352" s="182" t="s">
        <v>248</v>
      </c>
      <c r="H352" s="183">
        <v>38.615</v>
      </c>
      <c r="I352" s="184"/>
      <c r="J352" s="185">
        <f>ROUND(I352*H352,2)</f>
        <v>0</v>
      </c>
      <c r="K352" s="181" t="s">
        <v>155</v>
      </c>
      <c r="L352" s="40"/>
      <c r="M352" s="186" t="s">
        <v>19</v>
      </c>
      <c r="N352" s="187" t="s">
        <v>42</v>
      </c>
      <c r="O352" s="65"/>
      <c r="P352" s="188">
        <f>O352*H352</f>
        <v>0</v>
      </c>
      <c r="Q352" s="188">
        <v>0.00835</v>
      </c>
      <c r="R352" s="188">
        <f>Q352*H352</f>
        <v>0.32243525</v>
      </c>
      <c r="S352" s="188">
        <v>0</v>
      </c>
      <c r="T352" s="189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0" t="s">
        <v>150</v>
      </c>
      <c r="AT352" s="190" t="s">
        <v>146</v>
      </c>
      <c r="AU352" s="190" t="s">
        <v>81</v>
      </c>
      <c r="AY352" s="18" t="s">
        <v>144</v>
      </c>
      <c r="BE352" s="191">
        <f>IF(N352="základní",J352,0)</f>
        <v>0</v>
      </c>
      <c r="BF352" s="191">
        <f>IF(N352="snížená",J352,0)</f>
        <v>0</v>
      </c>
      <c r="BG352" s="191">
        <f>IF(N352="zákl. přenesená",J352,0)</f>
        <v>0</v>
      </c>
      <c r="BH352" s="191">
        <f>IF(N352="sníž. přenesená",J352,0)</f>
        <v>0</v>
      </c>
      <c r="BI352" s="191">
        <f>IF(N352="nulová",J352,0)</f>
        <v>0</v>
      </c>
      <c r="BJ352" s="18" t="s">
        <v>79</v>
      </c>
      <c r="BK352" s="191">
        <f>ROUND(I352*H352,2)</f>
        <v>0</v>
      </c>
      <c r="BL352" s="18" t="s">
        <v>150</v>
      </c>
      <c r="BM352" s="190" t="s">
        <v>511</v>
      </c>
    </row>
    <row r="353" spans="1:47" s="2" customFormat="1" ht="19.5">
      <c r="A353" s="35"/>
      <c r="B353" s="36"/>
      <c r="C353" s="37"/>
      <c r="D353" s="192" t="s">
        <v>157</v>
      </c>
      <c r="E353" s="37"/>
      <c r="F353" s="193" t="s">
        <v>512</v>
      </c>
      <c r="G353" s="37"/>
      <c r="H353" s="37"/>
      <c r="I353" s="194"/>
      <c r="J353" s="37"/>
      <c r="K353" s="37"/>
      <c r="L353" s="40"/>
      <c r="M353" s="195"/>
      <c r="N353" s="196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157</v>
      </c>
      <c r="AU353" s="18" t="s">
        <v>81</v>
      </c>
    </row>
    <row r="354" spans="1:47" s="2" customFormat="1" ht="11.25">
      <c r="A354" s="35"/>
      <c r="B354" s="36"/>
      <c r="C354" s="37"/>
      <c r="D354" s="197" t="s">
        <v>159</v>
      </c>
      <c r="E354" s="37"/>
      <c r="F354" s="198" t="s">
        <v>513</v>
      </c>
      <c r="G354" s="37"/>
      <c r="H354" s="37"/>
      <c r="I354" s="194"/>
      <c r="J354" s="37"/>
      <c r="K354" s="37"/>
      <c r="L354" s="40"/>
      <c r="M354" s="195"/>
      <c r="N354" s="196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159</v>
      </c>
      <c r="AU354" s="18" t="s">
        <v>81</v>
      </c>
    </row>
    <row r="355" spans="2:51" s="15" customFormat="1" ht="11.25">
      <c r="B355" s="231"/>
      <c r="C355" s="232"/>
      <c r="D355" s="192" t="s">
        <v>161</v>
      </c>
      <c r="E355" s="233" t="s">
        <v>19</v>
      </c>
      <c r="F355" s="234" t="s">
        <v>514</v>
      </c>
      <c r="G355" s="232"/>
      <c r="H355" s="233" t="s">
        <v>19</v>
      </c>
      <c r="I355" s="235"/>
      <c r="J355" s="232"/>
      <c r="K355" s="232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161</v>
      </c>
      <c r="AU355" s="240" t="s">
        <v>81</v>
      </c>
      <c r="AV355" s="15" t="s">
        <v>79</v>
      </c>
      <c r="AW355" s="15" t="s">
        <v>33</v>
      </c>
      <c r="AX355" s="15" t="s">
        <v>71</v>
      </c>
      <c r="AY355" s="240" t="s">
        <v>144</v>
      </c>
    </row>
    <row r="356" spans="2:51" s="13" customFormat="1" ht="11.25">
      <c r="B356" s="199"/>
      <c r="C356" s="200"/>
      <c r="D356" s="192" t="s">
        <v>161</v>
      </c>
      <c r="E356" s="201" t="s">
        <v>19</v>
      </c>
      <c r="F356" s="202" t="s">
        <v>515</v>
      </c>
      <c r="G356" s="200"/>
      <c r="H356" s="203">
        <v>5.458</v>
      </c>
      <c r="I356" s="204"/>
      <c r="J356" s="200"/>
      <c r="K356" s="200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161</v>
      </c>
      <c r="AU356" s="209" t="s">
        <v>81</v>
      </c>
      <c r="AV356" s="13" t="s">
        <v>81</v>
      </c>
      <c r="AW356" s="13" t="s">
        <v>33</v>
      </c>
      <c r="AX356" s="13" t="s">
        <v>71</v>
      </c>
      <c r="AY356" s="209" t="s">
        <v>144</v>
      </c>
    </row>
    <row r="357" spans="2:51" s="13" customFormat="1" ht="11.25">
      <c r="B357" s="199"/>
      <c r="C357" s="200"/>
      <c r="D357" s="192" t="s">
        <v>161</v>
      </c>
      <c r="E357" s="201" t="s">
        <v>19</v>
      </c>
      <c r="F357" s="202" t="s">
        <v>516</v>
      </c>
      <c r="G357" s="200"/>
      <c r="H357" s="203">
        <v>11.652</v>
      </c>
      <c r="I357" s="204"/>
      <c r="J357" s="200"/>
      <c r="K357" s="200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161</v>
      </c>
      <c r="AU357" s="209" t="s">
        <v>81</v>
      </c>
      <c r="AV357" s="13" t="s">
        <v>81</v>
      </c>
      <c r="AW357" s="13" t="s">
        <v>33</v>
      </c>
      <c r="AX357" s="13" t="s">
        <v>71</v>
      </c>
      <c r="AY357" s="209" t="s">
        <v>144</v>
      </c>
    </row>
    <row r="358" spans="2:51" s="13" customFormat="1" ht="11.25">
      <c r="B358" s="199"/>
      <c r="C358" s="200"/>
      <c r="D358" s="192" t="s">
        <v>161</v>
      </c>
      <c r="E358" s="201" t="s">
        <v>19</v>
      </c>
      <c r="F358" s="202" t="s">
        <v>517</v>
      </c>
      <c r="G358" s="200"/>
      <c r="H358" s="203">
        <v>11.748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161</v>
      </c>
      <c r="AU358" s="209" t="s">
        <v>81</v>
      </c>
      <c r="AV358" s="13" t="s">
        <v>81</v>
      </c>
      <c r="AW358" s="13" t="s">
        <v>33</v>
      </c>
      <c r="AX358" s="13" t="s">
        <v>71</v>
      </c>
      <c r="AY358" s="209" t="s">
        <v>144</v>
      </c>
    </row>
    <row r="359" spans="2:51" s="13" customFormat="1" ht="11.25">
      <c r="B359" s="199"/>
      <c r="C359" s="200"/>
      <c r="D359" s="192" t="s">
        <v>161</v>
      </c>
      <c r="E359" s="201" t="s">
        <v>19</v>
      </c>
      <c r="F359" s="202" t="s">
        <v>518</v>
      </c>
      <c r="G359" s="200"/>
      <c r="H359" s="203">
        <v>9.757</v>
      </c>
      <c r="I359" s="204"/>
      <c r="J359" s="200"/>
      <c r="K359" s="200"/>
      <c r="L359" s="205"/>
      <c r="M359" s="206"/>
      <c r="N359" s="207"/>
      <c r="O359" s="207"/>
      <c r="P359" s="207"/>
      <c r="Q359" s="207"/>
      <c r="R359" s="207"/>
      <c r="S359" s="207"/>
      <c r="T359" s="208"/>
      <c r="AT359" s="209" t="s">
        <v>161</v>
      </c>
      <c r="AU359" s="209" t="s">
        <v>81</v>
      </c>
      <c r="AV359" s="13" t="s">
        <v>81</v>
      </c>
      <c r="AW359" s="13" t="s">
        <v>33</v>
      </c>
      <c r="AX359" s="13" t="s">
        <v>71</v>
      </c>
      <c r="AY359" s="209" t="s">
        <v>144</v>
      </c>
    </row>
    <row r="360" spans="2:51" s="14" customFormat="1" ht="11.25">
      <c r="B360" s="220"/>
      <c r="C360" s="221"/>
      <c r="D360" s="192" t="s">
        <v>161</v>
      </c>
      <c r="E360" s="222" t="s">
        <v>19</v>
      </c>
      <c r="F360" s="223" t="s">
        <v>238</v>
      </c>
      <c r="G360" s="221"/>
      <c r="H360" s="224">
        <v>38.615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161</v>
      </c>
      <c r="AU360" s="230" t="s">
        <v>81</v>
      </c>
      <c r="AV360" s="14" t="s">
        <v>150</v>
      </c>
      <c r="AW360" s="14" t="s">
        <v>33</v>
      </c>
      <c r="AX360" s="14" t="s">
        <v>79</v>
      </c>
      <c r="AY360" s="230" t="s">
        <v>144</v>
      </c>
    </row>
    <row r="361" spans="1:65" s="2" customFormat="1" ht="16.5" customHeight="1">
      <c r="A361" s="35"/>
      <c r="B361" s="36"/>
      <c r="C361" s="210" t="s">
        <v>519</v>
      </c>
      <c r="D361" s="210" t="s">
        <v>223</v>
      </c>
      <c r="E361" s="211" t="s">
        <v>520</v>
      </c>
      <c r="F361" s="212" t="s">
        <v>521</v>
      </c>
      <c r="G361" s="213" t="s">
        <v>248</v>
      </c>
      <c r="H361" s="214">
        <v>40.546</v>
      </c>
      <c r="I361" s="215"/>
      <c r="J361" s="216">
        <f>ROUND(I361*H361,2)</f>
        <v>0</v>
      </c>
      <c r="K361" s="212" t="s">
        <v>155</v>
      </c>
      <c r="L361" s="217"/>
      <c r="M361" s="218" t="s">
        <v>19</v>
      </c>
      <c r="N361" s="219" t="s">
        <v>42</v>
      </c>
      <c r="O361" s="65"/>
      <c r="P361" s="188">
        <f>O361*H361</f>
        <v>0</v>
      </c>
      <c r="Q361" s="188">
        <v>0.00102</v>
      </c>
      <c r="R361" s="188">
        <f>Q361*H361</f>
        <v>0.041356920000000005</v>
      </c>
      <c r="S361" s="188">
        <v>0</v>
      </c>
      <c r="T361" s="18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0" t="s">
        <v>196</v>
      </c>
      <c r="AT361" s="190" t="s">
        <v>223</v>
      </c>
      <c r="AU361" s="190" t="s">
        <v>81</v>
      </c>
      <c r="AY361" s="18" t="s">
        <v>144</v>
      </c>
      <c r="BE361" s="191">
        <f>IF(N361="základní",J361,0)</f>
        <v>0</v>
      </c>
      <c r="BF361" s="191">
        <f>IF(N361="snížená",J361,0)</f>
        <v>0</v>
      </c>
      <c r="BG361" s="191">
        <f>IF(N361="zákl. přenesená",J361,0)</f>
        <v>0</v>
      </c>
      <c r="BH361" s="191">
        <f>IF(N361="sníž. přenesená",J361,0)</f>
        <v>0</v>
      </c>
      <c r="BI361" s="191">
        <f>IF(N361="nulová",J361,0)</f>
        <v>0</v>
      </c>
      <c r="BJ361" s="18" t="s">
        <v>79</v>
      </c>
      <c r="BK361" s="191">
        <f>ROUND(I361*H361,2)</f>
        <v>0</v>
      </c>
      <c r="BL361" s="18" t="s">
        <v>150</v>
      </c>
      <c r="BM361" s="190" t="s">
        <v>522</v>
      </c>
    </row>
    <row r="362" spans="1:47" s="2" customFormat="1" ht="11.25">
      <c r="A362" s="35"/>
      <c r="B362" s="36"/>
      <c r="C362" s="37"/>
      <c r="D362" s="192" t="s">
        <v>157</v>
      </c>
      <c r="E362" s="37"/>
      <c r="F362" s="193" t="s">
        <v>521</v>
      </c>
      <c r="G362" s="37"/>
      <c r="H362" s="37"/>
      <c r="I362" s="194"/>
      <c r="J362" s="37"/>
      <c r="K362" s="37"/>
      <c r="L362" s="40"/>
      <c r="M362" s="195"/>
      <c r="N362" s="196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157</v>
      </c>
      <c r="AU362" s="18" t="s">
        <v>81</v>
      </c>
    </row>
    <row r="363" spans="2:51" s="13" customFormat="1" ht="11.25">
      <c r="B363" s="199"/>
      <c r="C363" s="200"/>
      <c r="D363" s="192" t="s">
        <v>161</v>
      </c>
      <c r="E363" s="201" t="s">
        <v>19</v>
      </c>
      <c r="F363" s="202" t="s">
        <v>523</v>
      </c>
      <c r="G363" s="200"/>
      <c r="H363" s="203">
        <v>40.546</v>
      </c>
      <c r="I363" s="204"/>
      <c r="J363" s="200"/>
      <c r="K363" s="200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161</v>
      </c>
      <c r="AU363" s="209" t="s">
        <v>81</v>
      </c>
      <c r="AV363" s="13" t="s">
        <v>81</v>
      </c>
      <c r="AW363" s="13" t="s">
        <v>33</v>
      </c>
      <c r="AX363" s="13" t="s">
        <v>79</v>
      </c>
      <c r="AY363" s="209" t="s">
        <v>144</v>
      </c>
    </row>
    <row r="364" spans="1:65" s="2" customFormat="1" ht="16.5" customHeight="1">
      <c r="A364" s="35"/>
      <c r="B364" s="36"/>
      <c r="C364" s="179" t="s">
        <v>524</v>
      </c>
      <c r="D364" s="179" t="s">
        <v>146</v>
      </c>
      <c r="E364" s="180" t="s">
        <v>525</v>
      </c>
      <c r="F364" s="181" t="s">
        <v>526</v>
      </c>
      <c r="G364" s="182" t="s">
        <v>248</v>
      </c>
      <c r="H364" s="183">
        <v>38.615</v>
      </c>
      <c r="I364" s="184"/>
      <c r="J364" s="185">
        <f>ROUND(I364*H364,2)</f>
        <v>0</v>
      </c>
      <c r="K364" s="181" t="s">
        <v>155</v>
      </c>
      <c r="L364" s="40"/>
      <c r="M364" s="186" t="s">
        <v>19</v>
      </c>
      <c r="N364" s="187" t="s">
        <v>42</v>
      </c>
      <c r="O364" s="65"/>
      <c r="P364" s="188">
        <f>O364*H364</f>
        <v>0</v>
      </c>
      <c r="Q364" s="188">
        <v>0.00546</v>
      </c>
      <c r="R364" s="188">
        <f>Q364*H364</f>
        <v>0.2108379</v>
      </c>
      <c r="S364" s="188">
        <v>0</v>
      </c>
      <c r="T364" s="189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0" t="s">
        <v>150</v>
      </c>
      <c r="AT364" s="190" t="s">
        <v>146</v>
      </c>
      <c r="AU364" s="190" t="s">
        <v>81</v>
      </c>
      <c r="AY364" s="18" t="s">
        <v>144</v>
      </c>
      <c r="BE364" s="191">
        <f>IF(N364="základní",J364,0)</f>
        <v>0</v>
      </c>
      <c r="BF364" s="191">
        <f>IF(N364="snížená",J364,0)</f>
        <v>0</v>
      </c>
      <c r="BG364" s="191">
        <f>IF(N364="zákl. přenesená",J364,0)</f>
        <v>0</v>
      </c>
      <c r="BH364" s="191">
        <f>IF(N364="sníž. přenesená",J364,0)</f>
        <v>0</v>
      </c>
      <c r="BI364" s="191">
        <f>IF(N364="nulová",J364,0)</f>
        <v>0</v>
      </c>
      <c r="BJ364" s="18" t="s">
        <v>79</v>
      </c>
      <c r="BK364" s="191">
        <f>ROUND(I364*H364,2)</f>
        <v>0</v>
      </c>
      <c r="BL364" s="18" t="s">
        <v>150</v>
      </c>
      <c r="BM364" s="190" t="s">
        <v>527</v>
      </c>
    </row>
    <row r="365" spans="1:47" s="2" customFormat="1" ht="11.25">
      <c r="A365" s="35"/>
      <c r="B365" s="36"/>
      <c r="C365" s="37"/>
      <c r="D365" s="192" t="s">
        <v>157</v>
      </c>
      <c r="E365" s="37"/>
      <c r="F365" s="193" t="s">
        <v>528</v>
      </c>
      <c r="G365" s="37"/>
      <c r="H365" s="37"/>
      <c r="I365" s="194"/>
      <c r="J365" s="37"/>
      <c r="K365" s="37"/>
      <c r="L365" s="40"/>
      <c r="M365" s="195"/>
      <c r="N365" s="196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157</v>
      </c>
      <c r="AU365" s="18" t="s">
        <v>81</v>
      </c>
    </row>
    <row r="366" spans="1:47" s="2" customFormat="1" ht="11.25">
      <c r="A366" s="35"/>
      <c r="B366" s="36"/>
      <c r="C366" s="37"/>
      <c r="D366" s="197" t="s">
        <v>159</v>
      </c>
      <c r="E366" s="37"/>
      <c r="F366" s="198" t="s">
        <v>529</v>
      </c>
      <c r="G366" s="37"/>
      <c r="H366" s="37"/>
      <c r="I366" s="194"/>
      <c r="J366" s="37"/>
      <c r="K366" s="37"/>
      <c r="L366" s="40"/>
      <c r="M366" s="195"/>
      <c r="N366" s="196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159</v>
      </c>
      <c r="AU366" s="18" t="s">
        <v>81</v>
      </c>
    </row>
    <row r="367" spans="1:65" s="2" customFormat="1" ht="24.2" customHeight="1">
      <c r="A367" s="35"/>
      <c r="B367" s="36"/>
      <c r="C367" s="179" t="s">
        <v>530</v>
      </c>
      <c r="D367" s="179" t="s">
        <v>146</v>
      </c>
      <c r="E367" s="180" t="s">
        <v>531</v>
      </c>
      <c r="F367" s="181" t="s">
        <v>532</v>
      </c>
      <c r="G367" s="182" t="s">
        <v>248</v>
      </c>
      <c r="H367" s="183">
        <v>5.863</v>
      </c>
      <c r="I367" s="184"/>
      <c r="J367" s="185">
        <f>ROUND(I367*H367,2)</f>
        <v>0</v>
      </c>
      <c r="K367" s="181" t="s">
        <v>155</v>
      </c>
      <c r="L367" s="40"/>
      <c r="M367" s="186" t="s">
        <v>19</v>
      </c>
      <c r="N367" s="187" t="s">
        <v>42</v>
      </c>
      <c r="O367" s="65"/>
      <c r="P367" s="188">
        <f>O367*H367</f>
        <v>0</v>
      </c>
      <c r="Q367" s="188">
        <v>0.00852</v>
      </c>
      <c r="R367" s="188">
        <f>Q367*H367</f>
        <v>0.049952760000000006</v>
      </c>
      <c r="S367" s="188">
        <v>0</v>
      </c>
      <c r="T367" s="189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90" t="s">
        <v>150</v>
      </c>
      <c r="AT367" s="190" t="s">
        <v>146</v>
      </c>
      <c r="AU367" s="190" t="s">
        <v>81</v>
      </c>
      <c r="AY367" s="18" t="s">
        <v>144</v>
      </c>
      <c r="BE367" s="191">
        <f>IF(N367="základní",J367,0)</f>
        <v>0</v>
      </c>
      <c r="BF367" s="191">
        <f>IF(N367="snížená",J367,0)</f>
        <v>0</v>
      </c>
      <c r="BG367" s="191">
        <f>IF(N367="zákl. přenesená",J367,0)</f>
        <v>0</v>
      </c>
      <c r="BH367" s="191">
        <f>IF(N367="sníž. přenesená",J367,0)</f>
        <v>0</v>
      </c>
      <c r="BI367" s="191">
        <f>IF(N367="nulová",J367,0)</f>
        <v>0</v>
      </c>
      <c r="BJ367" s="18" t="s">
        <v>79</v>
      </c>
      <c r="BK367" s="191">
        <f>ROUND(I367*H367,2)</f>
        <v>0</v>
      </c>
      <c r="BL367" s="18" t="s">
        <v>150</v>
      </c>
      <c r="BM367" s="190" t="s">
        <v>533</v>
      </c>
    </row>
    <row r="368" spans="1:47" s="2" customFormat="1" ht="19.5">
      <c r="A368" s="35"/>
      <c r="B368" s="36"/>
      <c r="C368" s="37"/>
      <c r="D368" s="192" t="s">
        <v>157</v>
      </c>
      <c r="E368" s="37"/>
      <c r="F368" s="193" t="s">
        <v>534</v>
      </c>
      <c r="G368" s="37"/>
      <c r="H368" s="37"/>
      <c r="I368" s="194"/>
      <c r="J368" s="37"/>
      <c r="K368" s="37"/>
      <c r="L368" s="40"/>
      <c r="M368" s="195"/>
      <c r="N368" s="196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157</v>
      </c>
      <c r="AU368" s="18" t="s">
        <v>81</v>
      </c>
    </row>
    <row r="369" spans="1:47" s="2" customFormat="1" ht="11.25">
      <c r="A369" s="35"/>
      <c r="B369" s="36"/>
      <c r="C369" s="37"/>
      <c r="D369" s="197" t="s">
        <v>159</v>
      </c>
      <c r="E369" s="37"/>
      <c r="F369" s="198" t="s">
        <v>535</v>
      </c>
      <c r="G369" s="37"/>
      <c r="H369" s="37"/>
      <c r="I369" s="194"/>
      <c r="J369" s="37"/>
      <c r="K369" s="37"/>
      <c r="L369" s="40"/>
      <c r="M369" s="195"/>
      <c r="N369" s="196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159</v>
      </c>
      <c r="AU369" s="18" t="s">
        <v>81</v>
      </c>
    </row>
    <row r="370" spans="2:51" s="15" customFormat="1" ht="11.25">
      <c r="B370" s="231"/>
      <c r="C370" s="232"/>
      <c r="D370" s="192" t="s">
        <v>161</v>
      </c>
      <c r="E370" s="233" t="s">
        <v>19</v>
      </c>
      <c r="F370" s="234" t="s">
        <v>274</v>
      </c>
      <c r="G370" s="232"/>
      <c r="H370" s="233" t="s">
        <v>19</v>
      </c>
      <c r="I370" s="235"/>
      <c r="J370" s="232"/>
      <c r="K370" s="232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161</v>
      </c>
      <c r="AU370" s="240" t="s">
        <v>81</v>
      </c>
      <c r="AV370" s="15" t="s">
        <v>79</v>
      </c>
      <c r="AW370" s="15" t="s">
        <v>33</v>
      </c>
      <c r="AX370" s="15" t="s">
        <v>71</v>
      </c>
      <c r="AY370" s="240" t="s">
        <v>144</v>
      </c>
    </row>
    <row r="371" spans="2:51" s="13" customFormat="1" ht="11.25">
      <c r="B371" s="199"/>
      <c r="C371" s="200"/>
      <c r="D371" s="192" t="s">
        <v>161</v>
      </c>
      <c r="E371" s="201" t="s">
        <v>19</v>
      </c>
      <c r="F371" s="202" t="s">
        <v>536</v>
      </c>
      <c r="G371" s="200"/>
      <c r="H371" s="203">
        <v>5.113</v>
      </c>
      <c r="I371" s="204"/>
      <c r="J371" s="200"/>
      <c r="K371" s="200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161</v>
      </c>
      <c r="AU371" s="209" t="s">
        <v>81</v>
      </c>
      <c r="AV371" s="13" t="s">
        <v>81</v>
      </c>
      <c r="AW371" s="13" t="s">
        <v>33</v>
      </c>
      <c r="AX371" s="13" t="s">
        <v>71</v>
      </c>
      <c r="AY371" s="209" t="s">
        <v>144</v>
      </c>
    </row>
    <row r="372" spans="2:51" s="13" customFormat="1" ht="11.25">
      <c r="B372" s="199"/>
      <c r="C372" s="200"/>
      <c r="D372" s="192" t="s">
        <v>161</v>
      </c>
      <c r="E372" s="201" t="s">
        <v>19</v>
      </c>
      <c r="F372" s="202" t="s">
        <v>537</v>
      </c>
      <c r="G372" s="200"/>
      <c r="H372" s="203">
        <v>0.75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161</v>
      </c>
      <c r="AU372" s="209" t="s">
        <v>81</v>
      </c>
      <c r="AV372" s="13" t="s">
        <v>81</v>
      </c>
      <c r="AW372" s="13" t="s">
        <v>33</v>
      </c>
      <c r="AX372" s="13" t="s">
        <v>71</v>
      </c>
      <c r="AY372" s="209" t="s">
        <v>144</v>
      </c>
    </row>
    <row r="373" spans="2:51" s="14" customFormat="1" ht="11.25">
      <c r="B373" s="220"/>
      <c r="C373" s="221"/>
      <c r="D373" s="192" t="s">
        <v>161</v>
      </c>
      <c r="E373" s="222" t="s">
        <v>19</v>
      </c>
      <c r="F373" s="223" t="s">
        <v>238</v>
      </c>
      <c r="G373" s="221"/>
      <c r="H373" s="224">
        <v>5.863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161</v>
      </c>
      <c r="AU373" s="230" t="s">
        <v>81</v>
      </c>
      <c r="AV373" s="14" t="s">
        <v>150</v>
      </c>
      <c r="AW373" s="14" t="s">
        <v>33</v>
      </c>
      <c r="AX373" s="14" t="s">
        <v>79</v>
      </c>
      <c r="AY373" s="230" t="s">
        <v>144</v>
      </c>
    </row>
    <row r="374" spans="1:65" s="2" customFormat="1" ht="16.5" customHeight="1">
      <c r="A374" s="35"/>
      <c r="B374" s="36"/>
      <c r="C374" s="210" t="s">
        <v>538</v>
      </c>
      <c r="D374" s="210" t="s">
        <v>223</v>
      </c>
      <c r="E374" s="211" t="s">
        <v>539</v>
      </c>
      <c r="F374" s="212" t="s">
        <v>540</v>
      </c>
      <c r="G374" s="213" t="s">
        <v>248</v>
      </c>
      <c r="H374" s="214">
        <v>6.156</v>
      </c>
      <c r="I374" s="215"/>
      <c r="J374" s="216">
        <f>ROUND(I374*H374,2)</f>
        <v>0</v>
      </c>
      <c r="K374" s="212" t="s">
        <v>155</v>
      </c>
      <c r="L374" s="217"/>
      <c r="M374" s="218" t="s">
        <v>19</v>
      </c>
      <c r="N374" s="219" t="s">
        <v>42</v>
      </c>
      <c r="O374" s="65"/>
      <c r="P374" s="188">
        <f>O374*H374</f>
        <v>0</v>
      </c>
      <c r="Q374" s="188">
        <v>0.0042</v>
      </c>
      <c r="R374" s="188">
        <f>Q374*H374</f>
        <v>0.0258552</v>
      </c>
      <c r="S374" s="188">
        <v>0</v>
      </c>
      <c r="T374" s="189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90" t="s">
        <v>196</v>
      </c>
      <c r="AT374" s="190" t="s">
        <v>223</v>
      </c>
      <c r="AU374" s="190" t="s">
        <v>81</v>
      </c>
      <c r="AY374" s="18" t="s">
        <v>144</v>
      </c>
      <c r="BE374" s="191">
        <f>IF(N374="základní",J374,0)</f>
        <v>0</v>
      </c>
      <c r="BF374" s="191">
        <f>IF(N374="snížená",J374,0)</f>
        <v>0</v>
      </c>
      <c r="BG374" s="191">
        <f>IF(N374="zákl. přenesená",J374,0)</f>
        <v>0</v>
      </c>
      <c r="BH374" s="191">
        <f>IF(N374="sníž. přenesená",J374,0)</f>
        <v>0</v>
      </c>
      <c r="BI374" s="191">
        <f>IF(N374="nulová",J374,0)</f>
        <v>0</v>
      </c>
      <c r="BJ374" s="18" t="s">
        <v>79</v>
      </c>
      <c r="BK374" s="191">
        <f>ROUND(I374*H374,2)</f>
        <v>0</v>
      </c>
      <c r="BL374" s="18" t="s">
        <v>150</v>
      </c>
      <c r="BM374" s="190" t="s">
        <v>541</v>
      </c>
    </row>
    <row r="375" spans="1:47" s="2" customFormat="1" ht="11.25">
      <c r="A375" s="35"/>
      <c r="B375" s="36"/>
      <c r="C375" s="37"/>
      <c r="D375" s="192" t="s">
        <v>157</v>
      </c>
      <c r="E375" s="37"/>
      <c r="F375" s="193" t="s">
        <v>540</v>
      </c>
      <c r="G375" s="37"/>
      <c r="H375" s="37"/>
      <c r="I375" s="194"/>
      <c r="J375" s="37"/>
      <c r="K375" s="37"/>
      <c r="L375" s="40"/>
      <c r="M375" s="195"/>
      <c r="N375" s="196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157</v>
      </c>
      <c r="AU375" s="18" t="s">
        <v>81</v>
      </c>
    </row>
    <row r="376" spans="2:51" s="13" customFormat="1" ht="11.25">
      <c r="B376" s="199"/>
      <c r="C376" s="200"/>
      <c r="D376" s="192" t="s">
        <v>161</v>
      </c>
      <c r="E376" s="201" t="s">
        <v>19</v>
      </c>
      <c r="F376" s="202" t="s">
        <v>542</v>
      </c>
      <c r="G376" s="200"/>
      <c r="H376" s="203">
        <v>6.156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161</v>
      </c>
      <c r="AU376" s="209" t="s">
        <v>81</v>
      </c>
      <c r="AV376" s="13" t="s">
        <v>81</v>
      </c>
      <c r="AW376" s="13" t="s">
        <v>33</v>
      </c>
      <c r="AX376" s="13" t="s">
        <v>79</v>
      </c>
      <c r="AY376" s="209" t="s">
        <v>144</v>
      </c>
    </row>
    <row r="377" spans="1:65" s="2" customFormat="1" ht="24.2" customHeight="1">
      <c r="A377" s="35"/>
      <c r="B377" s="36"/>
      <c r="C377" s="179" t="s">
        <v>543</v>
      </c>
      <c r="D377" s="179" t="s">
        <v>146</v>
      </c>
      <c r="E377" s="180" t="s">
        <v>531</v>
      </c>
      <c r="F377" s="181" t="s">
        <v>532</v>
      </c>
      <c r="G377" s="182" t="s">
        <v>248</v>
      </c>
      <c r="H377" s="183">
        <v>7.034</v>
      </c>
      <c r="I377" s="184"/>
      <c r="J377" s="185">
        <f>ROUND(I377*H377,2)</f>
        <v>0</v>
      </c>
      <c r="K377" s="181" t="s">
        <v>155</v>
      </c>
      <c r="L377" s="40"/>
      <c r="M377" s="186" t="s">
        <v>19</v>
      </c>
      <c r="N377" s="187" t="s">
        <v>42</v>
      </c>
      <c r="O377" s="65"/>
      <c r="P377" s="188">
        <f>O377*H377</f>
        <v>0</v>
      </c>
      <c r="Q377" s="188">
        <v>0.00852</v>
      </c>
      <c r="R377" s="188">
        <f>Q377*H377</f>
        <v>0.05992968</v>
      </c>
      <c r="S377" s="188">
        <v>0</v>
      </c>
      <c r="T377" s="189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90" t="s">
        <v>150</v>
      </c>
      <c r="AT377" s="190" t="s">
        <v>146</v>
      </c>
      <c r="AU377" s="190" t="s">
        <v>81</v>
      </c>
      <c r="AY377" s="18" t="s">
        <v>144</v>
      </c>
      <c r="BE377" s="191">
        <f>IF(N377="základní",J377,0)</f>
        <v>0</v>
      </c>
      <c r="BF377" s="191">
        <f>IF(N377="snížená",J377,0)</f>
        <v>0</v>
      </c>
      <c r="BG377" s="191">
        <f>IF(N377="zákl. přenesená",J377,0)</f>
        <v>0</v>
      </c>
      <c r="BH377" s="191">
        <f>IF(N377="sníž. přenesená",J377,0)</f>
        <v>0</v>
      </c>
      <c r="BI377" s="191">
        <f>IF(N377="nulová",J377,0)</f>
        <v>0</v>
      </c>
      <c r="BJ377" s="18" t="s">
        <v>79</v>
      </c>
      <c r="BK377" s="191">
        <f>ROUND(I377*H377,2)</f>
        <v>0</v>
      </c>
      <c r="BL377" s="18" t="s">
        <v>150</v>
      </c>
      <c r="BM377" s="190" t="s">
        <v>544</v>
      </c>
    </row>
    <row r="378" spans="1:47" s="2" customFormat="1" ht="19.5">
      <c r="A378" s="35"/>
      <c r="B378" s="36"/>
      <c r="C378" s="37"/>
      <c r="D378" s="192" t="s">
        <v>157</v>
      </c>
      <c r="E378" s="37"/>
      <c r="F378" s="193" t="s">
        <v>534</v>
      </c>
      <c r="G378" s="37"/>
      <c r="H378" s="37"/>
      <c r="I378" s="194"/>
      <c r="J378" s="37"/>
      <c r="K378" s="37"/>
      <c r="L378" s="40"/>
      <c r="M378" s="195"/>
      <c r="N378" s="196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157</v>
      </c>
      <c r="AU378" s="18" t="s">
        <v>81</v>
      </c>
    </row>
    <row r="379" spans="1:47" s="2" customFormat="1" ht="11.25">
      <c r="A379" s="35"/>
      <c r="B379" s="36"/>
      <c r="C379" s="37"/>
      <c r="D379" s="197" t="s">
        <v>159</v>
      </c>
      <c r="E379" s="37"/>
      <c r="F379" s="198" t="s">
        <v>535</v>
      </c>
      <c r="G379" s="37"/>
      <c r="H379" s="37"/>
      <c r="I379" s="194"/>
      <c r="J379" s="37"/>
      <c r="K379" s="37"/>
      <c r="L379" s="40"/>
      <c r="M379" s="195"/>
      <c r="N379" s="196"/>
      <c r="O379" s="65"/>
      <c r="P379" s="65"/>
      <c r="Q379" s="65"/>
      <c r="R379" s="65"/>
      <c r="S379" s="65"/>
      <c r="T379" s="66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159</v>
      </c>
      <c r="AU379" s="18" t="s">
        <v>81</v>
      </c>
    </row>
    <row r="380" spans="2:51" s="15" customFormat="1" ht="11.25">
      <c r="B380" s="231"/>
      <c r="C380" s="232"/>
      <c r="D380" s="192" t="s">
        <v>161</v>
      </c>
      <c r="E380" s="233" t="s">
        <v>19</v>
      </c>
      <c r="F380" s="234" t="s">
        <v>274</v>
      </c>
      <c r="G380" s="232"/>
      <c r="H380" s="233" t="s">
        <v>19</v>
      </c>
      <c r="I380" s="235"/>
      <c r="J380" s="232"/>
      <c r="K380" s="232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161</v>
      </c>
      <c r="AU380" s="240" t="s">
        <v>81</v>
      </c>
      <c r="AV380" s="15" t="s">
        <v>79</v>
      </c>
      <c r="AW380" s="15" t="s">
        <v>33</v>
      </c>
      <c r="AX380" s="15" t="s">
        <v>71</v>
      </c>
      <c r="AY380" s="240" t="s">
        <v>144</v>
      </c>
    </row>
    <row r="381" spans="2:51" s="13" customFormat="1" ht="11.25">
      <c r="B381" s="199"/>
      <c r="C381" s="200"/>
      <c r="D381" s="192" t="s">
        <v>161</v>
      </c>
      <c r="E381" s="201" t="s">
        <v>19</v>
      </c>
      <c r="F381" s="202" t="s">
        <v>545</v>
      </c>
      <c r="G381" s="200"/>
      <c r="H381" s="203">
        <v>7.034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161</v>
      </c>
      <c r="AU381" s="209" t="s">
        <v>81</v>
      </c>
      <c r="AV381" s="13" t="s">
        <v>81</v>
      </c>
      <c r="AW381" s="13" t="s">
        <v>33</v>
      </c>
      <c r="AX381" s="13" t="s">
        <v>79</v>
      </c>
      <c r="AY381" s="209" t="s">
        <v>144</v>
      </c>
    </row>
    <row r="382" spans="1:65" s="2" customFormat="1" ht="16.5" customHeight="1">
      <c r="A382" s="35"/>
      <c r="B382" s="36"/>
      <c r="C382" s="210" t="s">
        <v>546</v>
      </c>
      <c r="D382" s="210" t="s">
        <v>223</v>
      </c>
      <c r="E382" s="211" t="s">
        <v>547</v>
      </c>
      <c r="F382" s="212" t="s">
        <v>548</v>
      </c>
      <c r="G382" s="213" t="s">
        <v>248</v>
      </c>
      <c r="H382" s="214">
        <v>7.386</v>
      </c>
      <c r="I382" s="215"/>
      <c r="J382" s="216">
        <f>ROUND(I382*H382,2)</f>
        <v>0</v>
      </c>
      <c r="K382" s="212" t="s">
        <v>155</v>
      </c>
      <c r="L382" s="217"/>
      <c r="M382" s="218" t="s">
        <v>19</v>
      </c>
      <c r="N382" s="219" t="s">
        <v>42</v>
      </c>
      <c r="O382" s="65"/>
      <c r="P382" s="188">
        <f>O382*H382</f>
        <v>0</v>
      </c>
      <c r="Q382" s="188">
        <v>0.0009</v>
      </c>
      <c r="R382" s="188">
        <f>Q382*H382</f>
        <v>0.0066474</v>
      </c>
      <c r="S382" s="188">
        <v>0</v>
      </c>
      <c r="T382" s="189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0" t="s">
        <v>196</v>
      </c>
      <c r="AT382" s="190" t="s">
        <v>223</v>
      </c>
      <c r="AU382" s="190" t="s">
        <v>81</v>
      </c>
      <c r="AY382" s="18" t="s">
        <v>144</v>
      </c>
      <c r="BE382" s="191">
        <f>IF(N382="základní",J382,0)</f>
        <v>0</v>
      </c>
      <c r="BF382" s="191">
        <f>IF(N382="snížená",J382,0)</f>
        <v>0</v>
      </c>
      <c r="BG382" s="191">
        <f>IF(N382="zákl. přenesená",J382,0)</f>
        <v>0</v>
      </c>
      <c r="BH382" s="191">
        <f>IF(N382="sníž. přenesená",J382,0)</f>
        <v>0</v>
      </c>
      <c r="BI382" s="191">
        <f>IF(N382="nulová",J382,0)</f>
        <v>0</v>
      </c>
      <c r="BJ382" s="18" t="s">
        <v>79</v>
      </c>
      <c r="BK382" s="191">
        <f>ROUND(I382*H382,2)</f>
        <v>0</v>
      </c>
      <c r="BL382" s="18" t="s">
        <v>150</v>
      </c>
      <c r="BM382" s="190" t="s">
        <v>549</v>
      </c>
    </row>
    <row r="383" spans="1:47" s="2" customFormat="1" ht="11.25">
      <c r="A383" s="35"/>
      <c r="B383" s="36"/>
      <c r="C383" s="37"/>
      <c r="D383" s="192" t="s">
        <v>157</v>
      </c>
      <c r="E383" s="37"/>
      <c r="F383" s="193" t="s">
        <v>548</v>
      </c>
      <c r="G383" s="37"/>
      <c r="H383" s="37"/>
      <c r="I383" s="194"/>
      <c r="J383" s="37"/>
      <c r="K383" s="37"/>
      <c r="L383" s="40"/>
      <c r="M383" s="195"/>
      <c r="N383" s="196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157</v>
      </c>
      <c r="AU383" s="18" t="s">
        <v>81</v>
      </c>
    </row>
    <row r="384" spans="2:51" s="13" customFormat="1" ht="11.25">
      <c r="B384" s="199"/>
      <c r="C384" s="200"/>
      <c r="D384" s="192" t="s">
        <v>161</v>
      </c>
      <c r="E384" s="201" t="s">
        <v>19</v>
      </c>
      <c r="F384" s="202" t="s">
        <v>550</v>
      </c>
      <c r="G384" s="200"/>
      <c r="H384" s="203">
        <v>7.386</v>
      </c>
      <c r="I384" s="204"/>
      <c r="J384" s="200"/>
      <c r="K384" s="200"/>
      <c r="L384" s="205"/>
      <c r="M384" s="206"/>
      <c r="N384" s="207"/>
      <c r="O384" s="207"/>
      <c r="P384" s="207"/>
      <c r="Q384" s="207"/>
      <c r="R384" s="207"/>
      <c r="S384" s="207"/>
      <c r="T384" s="208"/>
      <c r="AT384" s="209" t="s">
        <v>161</v>
      </c>
      <c r="AU384" s="209" t="s">
        <v>81</v>
      </c>
      <c r="AV384" s="13" t="s">
        <v>81</v>
      </c>
      <c r="AW384" s="13" t="s">
        <v>33</v>
      </c>
      <c r="AX384" s="13" t="s">
        <v>79</v>
      </c>
      <c r="AY384" s="209" t="s">
        <v>144</v>
      </c>
    </row>
    <row r="385" spans="1:65" s="2" customFormat="1" ht="24.2" customHeight="1">
      <c r="A385" s="35"/>
      <c r="B385" s="36"/>
      <c r="C385" s="179" t="s">
        <v>551</v>
      </c>
      <c r="D385" s="179" t="s">
        <v>146</v>
      </c>
      <c r="E385" s="180" t="s">
        <v>531</v>
      </c>
      <c r="F385" s="181" t="s">
        <v>532</v>
      </c>
      <c r="G385" s="182" t="s">
        <v>248</v>
      </c>
      <c r="H385" s="183">
        <v>17.818</v>
      </c>
      <c r="I385" s="184"/>
      <c r="J385" s="185">
        <f>ROUND(I385*H385,2)</f>
        <v>0</v>
      </c>
      <c r="K385" s="181" t="s">
        <v>155</v>
      </c>
      <c r="L385" s="40"/>
      <c r="M385" s="186" t="s">
        <v>19</v>
      </c>
      <c r="N385" s="187" t="s">
        <v>42</v>
      </c>
      <c r="O385" s="65"/>
      <c r="P385" s="188">
        <f>O385*H385</f>
        <v>0</v>
      </c>
      <c r="Q385" s="188">
        <v>0.00852</v>
      </c>
      <c r="R385" s="188">
        <f>Q385*H385</f>
        <v>0.15180936</v>
      </c>
      <c r="S385" s="188">
        <v>0</v>
      </c>
      <c r="T385" s="189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0" t="s">
        <v>150</v>
      </c>
      <c r="AT385" s="190" t="s">
        <v>146</v>
      </c>
      <c r="AU385" s="190" t="s">
        <v>81</v>
      </c>
      <c r="AY385" s="18" t="s">
        <v>144</v>
      </c>
      <c r="BE385" s="191">
        <f>IF(N385="základní",J385,0)</f>
        <v>0</v>
      </c>
      <c r="BF385" s="191">
        <f>IF(N385="snížená",J385,0)</f>
        <v>0</v>
      </c>
      <c r="BG385" s="191">
        <f>IF(N385="zákl. přenesená",J385,0)</f>
        <v>0</v>
      </c>
      <c r="BH385" s="191">
        <f>IF(N385="sníž. přenesená",J385,0)</f>
        <v>0</v>
      </c>
      <c r="BI385" s="191">
        <f>IF(N385="nulová",J385,0)</f>
        <v>0</v>
      </c>
      <c r="BJ385" s="18" t="s">
        <v>79</v>
      </c>
      <c r="BK385" s="191">
        <f>ROUND(I385*H385,2)</f>
        <v>0</v>
      </c>
      <c r="BL385" s="18" t="s">
        <v>150</v>
      </c>
      <c r="BM385" s="190" t="s">
        <v>552</v>
      </c>
    </row>
    <row r="386" spans="1:47" s="2" customFormat="1" ht="19.5">
      <c r="A386" s="35"/>
      <c r="B386" s="36"/>
      <c r="C386" s="37"/>
      <c r="D386" s="192" t="s">
        <v>157</v>
      </c>
      <c r="E386" s="37"/>
      <c r="F386" s="193" t="s">
        <v>534</v>
      </c>
      <c r="G386" s="37"/>
      <c r="H386" s="37"/>
      <c r="I386" s="194"/>
      <c r="J386" s="37"/>
      <c r="K386" s="37"/>
      <c r="L386" s="40"/>
      <c r="M386" s="195"/>
      <c r="N386" s="196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157</v>
      </c>
      <c r="AU386" s="18" t="s">
        <v>81</v>
      </c>
    </row>
    <row r="387" spans="1:47" s="2" customFormat="1" ht="11.25">
      <c r="A387" s="35"/>
      <c r="B387" s="36"/>
      <c r="C387" s="37"/>
      <c r="D387" s="197" t="s">
        <v>159</v>
      </c>
      <c r="E387" s="37"/>
      <c r="F387" s="198" t="s">
        <v>535</v>
      </c>
      <c r="G387" s="37"/>
      <c r="H387" s="37"/>
      <c r="I387" s="194"/>
      <c r="J387" s="37"/>
      <c r="K387" s="37"/>
      <c r="L387" s="40"/>
      <c r="M387" s="195"/>
      <c r="N387" s="196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159</v>
      </c>
      <c r="AU387" s="18" t="s">
        <v>81</v>
      </c>
    </row>
    <row r="388" spans="2:51" s="15" customFormat="1" ht="11.25">
      <c r="B388" s="231"/>
      <c r="C388" s="232"/>
      <c r="D388" s="192" t="s">
        <v>161</v>
      </c>
      <c r="E388" s="233" t="s">
        <v>19</v>
      </c>
      <c r="F388" s="234" t="s">
        <v>274</v>
      </c>
      <c r="G388" s="232"/>
      <c r="H388" s="233" t="s">
        <v>19</v>
      </c>
      <c r="I388" s="235"/>
      <c r="J388" s="232"/>
      <c r="K388" s="232"/>
      <c r="L388" s="236"/>
      <c r="M388" s="237"/>
      <c r="N388" s="238"/>
      <c r="O388" s="238"/>
      <c r="P388" s="238"/>
      <c r="Q388" s="238"/>
      <c r="R388" s="238"/>
      <c r="S388" s="238"/>
      <c r="T388" s="239"/>
      <c r="AT388" s="240" t="s">
        <v>161</v>
      </c>
      <c r="AU388" s="240" t="s">
        <v>81</v>
      </c>
      <c r="AV388" s="15" t="s">
        <v>79</v>
      </c>
      <c r="AW388" s="15" t="s">
        <v>33</v>
      </c>
      <c r="AX388" s="15" t="s">
        <v>71</v>
      </c>
      <c r="AY388" s="240" t="s">
        <v>144</v>
      </c>
    </row>
    <row r="389" spans="2:51" s="13" customFormat="1" ht="11.25">
      <c r="B389" s="199"/>
      <c r="C389" s="200"/>
      <c r="D389" s="192" t="s">
        <v>161</v>
      </c>
      <c r="E389" s="201" t="s">
        <v>19</v>
      </c>
      <c r="F389" s="202" t="s">
        <v>553</v>
      </c>
      <c r="G389" s="200"/>
      <c r="H389" s="203">
        <v>18.443</v>
      </c>
      <c r="I389" s="204"/>
      <c r="J389" s="200"/>
      <c r="K389" s="200"/>
      <c r="L389" s="205"/>
      <c r="M389" s="206"/>
      <c r="N389" s="207"/>
      <c r="O389" s="207"/>
      <c r="P389" s="207"/>
      <c r="Q389" s="207"/>
      <c r="R389" s="207"/>
      <c r="S389" s="207"/>
      <c r="T389" s="208"/>
      <c r="AT389" s="209" t="s">
        <v>161</v>
      </c>
      <c r="AU389" s="209" t="s">
        <v>81</v>
      </c>
      <c r="AV389" s="13" t="s">
        <v>81</v>
      </c>
      <c r="AW389" s="13" t="s">
        <v>33</v>
      </c>
      <c r="AX389" s="13" t="s">
        <v>71</v>
      </c>
      <c r="AY389" s="209" t="s">
        <v>144</v>
      </c>
    </row>
    <row r="390" spans="2:51" s="13" customFormat="1" ht="11.25">
      <c r="B390" s="199"/>
      <c r="C390" s="200"/>
      <c r="D390" s="192" t="s">
        <v>161</v>
      </c>
      <c r="E390" s="201" t="s">
        <v>19</v>
      </c>
      <c r="F390" s="202" t="s">
        <v>554</v>
      </c>
      <c r="G390" s="200"/>
      <c r="H390" s="203">
        <v>-0.625</v>
      </c>
      <c r="I390" s="204"/>
      <c r="J390" s="200"/>
      <c r="K390" s="200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161</v>
      </c>
      <c r="AU390" s="209" t="s">
        <v>81</v>
      </c>
      <c r="AV390" s="13" t="s">
        <v>81</v>
      </c>
      <c r="AW390" s="13" t="s">
        <v>33</v>
      </c>
      <c r="AX390" s="13" t="s">
        <v>71</v>
      </c>
      <c r="AY390" s="209" t="s">
        <v>144</v>
      </c>
    </row>
    <row r="391" spans="2:51" s="14" customFormat="1" ht="11.25">
      <c r="B391" s="220"/>
      <c r="C391" s="221"/>
      <c r="D391" s="192" t="s">
        <v>161</v>
      </c>
      <c r="E391" s="222" t="s">
        <v>19</v>
      </c>
      <c r="F391" s="223" t="s">
        <v>238</v>
      </c>
      <c r="G391" s="221"/>
      <c r="H391" s="224">
        <v>17.818</v>
      </c>
      <c r="I391" s="225"/>
      <c r="J391" s="221"/>
      <c r="K391" s="221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161</v>
      </c>
      <c r="AU391" s="230" t="s">
        <v>81</v>
      </c>
      <c r="AV391" s="14" t="s">
        <v>150</v>
      </c>
      <c r="AW391" s="14" t="s">
        <v>33</v>
      </c>
      <c r="AX391" s="14" t="s">
        <v>79</v>
      </c>
      <c r="AY391" s="230" t="s">
        <v>144</v>
      </c>
    </row>
    <row r="392" spans="1:65" s="2" customFormat="1" ht="16.5" customHeight="1">
      <c r="A392" s="35"/>
      <c r="B392" s="36"/>
      <c r="C392" s="210" t="s">
        <v>555</v>
      </c>
      <c r="D392" s="210" t="s">
        <v>223</v>
      </c>
      <c r="E392" s="211" t="s">
        <v>556</v>
      </c>
      <c r="F392" s="212" t="s">
        <v>557</v>
      </c>
      <c r="G392" s="213" t="s">
        <v>248</v>
      </c>
      <c r="H392" s="214">
        <v>18.709</v>
      </c>
      <c r="I392" s="215"/>
      <c r="J392" s="216">
        <f>ROUND(I392*H392,2)</f>
        <v>0</v>
      </c>
      <c r="K392" s="212" t="s">
        <v>155</v>
      </c>
      <c r="L392" s="217"/>
      <c r="M392" s="218" t="s">
        <v>19</v>
      </c>
      <c r="N392" s="219" t="s">
        <v>42</v>
      </c>
      <c r="O392" s="65"/>
      <c r="P392" s="188">
        <f>O392*H392</f>
        <v>0</v>
      </c>
      <c r="Q392" s="188">
        <v>0.003</v>
      </c>
      <c r="R392" s="188">
        <f>Q392*H392</f>
        <v>0.056127</v>
      </c>
      <c r="S392" s="188">
        <v>0</v>
      </c>
      <c r="T392" s="189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0" t="s">
        <v>196</v>
      </c>
      <c r="AT392" s="190" t="s">
        <v>223</v>
      </c>
      <c r="AU392" s="190" t="s">
        <v>81</v>
      </c>
      <c r="AY392" s="18" t="s">
        <v>144</v>
      </c>
      <c r="BE392" s="191">
        <f>IF(N392="základní",J392,0)</f>
        <v>0</v>
      </c>
      <c r="BF392" s="191">
        <f>IF(N392="snížená",J392,0)</f>
        <v>0</v>
      </c>
      <c r="BG392" s="191">
        <f>IF(N392="zákl. přenesená",J392,0)</f>
        <v>0</v>
      </c>
      <c r="BH392" s="191">
        <f>IF(N392="sníž. přenesená",J392,0)</f>
        <v>0</v>
      </c>
      <c r="BI392" s="191">
        <f>IF(N392="nulová",J392,0)</f>
        <v>0</v>
      </c>
      <c r="BJ392" s="18" t="s">
        <v>79</v>
      </c>
      <c r="BK392" s="191">
        <f>ROUND(I392*H392,2)</f>
        <v>0</v>
      </c>
      <c r="BL392" s="18" t="s">
        <v>150</v>
      </c>
      <c r="BM392" s="190" t="s">
        <v>558</v>
      </c>
    </row>
    <row r="393" spans="1:47" s="2" customFormat="1" ht="11.25">
      <c r="A393" s="35"/>
      <c r="B393" s="36"/>
      <c r="C393" s="37"/>
      <c r="D393" s="192" t="s">
        <v>157</v>
      </c>
      <c r="E393" s="37"/>
      <c r="F393" s="193" t="s">
        <v>557</v>
      </c>
      <c r="G393" s="37"/>
      <c r="H393" s="37"/>
      <c r="I393" s="194"/>
      <c r="J393" s="37"/>
      <c r="K393" s="37"/>
      <c r="L393" s="40"/>
      <c r="M393" s="195"/>
      <c r="N393" s="196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157</v>
      </c>
      <c r="AU393" s="18" t="s">
        <v>81</v>
      </c>
    </row>
    <row r="394" spans="2:51" s="13" customFormat="1" ht="11.25">
      <c r="B394" s="199"/>
      <c r="C394" s="200"/>
      <c r="D394" s="192" t="s">
        <v>161</v>
      </c>
      <c r="E394" s="201" t="s">
        <v>19</v>
      </c>
      <c r="F394" s="202" t="s">
        <v>559</v>
      </c>
      <c r="G394" s="200"/>
      <c r="H394" s="203">
        <v>18.709</v>
      </c>
      <c r="I394" s="204"/>
      <c r="J394" s="200"/>
      <c r="K394" s="200"/>
      <c r="L394" s="205"/>
      <c r="M394" s="206"/>
      <c r="N394" s="207"/>
      <c r="O394" s="207"/>
      <c r="P394" s="207"/>
      <c r="Q394" s="207"/>
      <c r="R394" s="207"/>
      <c r="S394" s="207"/>
      <c r="T394" s="208"/>
      <c r="AT394" s="209" t="s">
        <v>161</v>
      </c>
      <c r="AU394" s="209" t="s">
        <v>81</v>
      </c>
      <c r="AV394" s="13" t="s">
        <v>81</v>
      </c>
      <c r="AW394" s="13" t="s">
        <v>33</v>
      </c>
      <c r="AX394" s="13" t="s">
        <v>79</v>
      </c>
      <c r="AY394" s="209" t="s">
        <v>144</v>
      </c>
    </row>
    <row r="395" spans="1:65" s="2" customFormat="1" ht="24.2" customHeight="1">
      <c r="A395" s="35"/>
      <c r="B395" s="36"/>
      <c r="C395" s="179" t="s">
        <v>560</v>
      </c>
      <c r="D395" s="179" t="s">
        <v>146</v>
      </c>
      <c r="E395" s="180" t="s">
        <v>531</v>
      </c>
      <c r="F395" s="181" t="s">
        <v>532</v>
      </c>
      <c r="G395" s="182" t="s">
        <v>248</v>
      </c>
      <c r="H395" s="183">
        <v>64</v>
      </c>
      <c r="I395" s="184"/>
      <c r="J395" s="185">
        <f>ROUND(I395*H395,2)</f>
        <v>0</v>
      </c>
      <c r="K395" s="181" t="s">
        <v>155</v>
      </c>
      <c r="L395" s="40"/>
      <c r="M395" s="186" t="s">
        <v>19</v>
      </c>
      <c r="N395" s="187" t="s">
        <v>42</v>
      </c>
      <c r="O395" s="65"/>
      <c r="P395" s="188">
        <f>O395*H395</f>
        <v>0</v>
      </c>
      <c r="Q395" s="188">
        <v>0.00852</v>
      </c>
      <c r="R395" s="188">
        <f>Q395*H395</f>
        <v>0.54528</v>
      </c>
      <c r="S395" s="188">
        <v>0</v>
      </c>
      <c r="T395" s="189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0" t="s">
        <v>150</v>
      </c>
      <c r="AT395" s="190" t="s">
        <v>146</v>
      </c>
      <c r="AU395" s="190" t="s">
        <v>81</v>
      </c>
      <c r="AY395" s="18" t="s">
        <v>144</v>
      </c>
      <c r="BE395" s="191">
        <f>IF(N395="základní",J395,0)</f>
        <v>0</v>
      </c>
      <c r="BF395" s="191">
        <f>IF(N395="snížená",J395,0)</f>
        <v>0</v>
      </c>
      <c r="BG395" s="191">
        <f>IF(N395="zákl. přenesená",J395,0)</f>
        <v>0</v>
      </c>
      <c r="BH395" s="191">
        <f>IF(N395="sníž. přenesená",J395,0)</f>
        <v>0</v>
      </c>
      <c r="BI395" s="191">
        <f>IF(N395="nulová",J395,0)</f>
        <v>0</v>
      </c>
      <c r="BJ395" s="18" t="s">
        <v>79</v>
      </c>
      <c r="BK395" s="191">
        <f>ROUND(I395*H395,2)</f>
        <v>0</v>
      </c>
      <c r="BL395" s="18" t="s">
        <v>150</v>
      </c>
      <c r="BM395" s="190" t="s">
        <v>561</v>
      </c>
    </row>
    <row r="396" spans="1:47" s="2" customFormat="1" ht="19.5">
      <c r="A396" s="35"/>
      <c r="B396" s="36"/>
      <c r="C396" s="37"/>
      <c r="D396" s="192" t="s">
        <v>157</v>
      </c>
      <c r="E396" s="37"/>
      <c r="F396" s="193" t="s">
        <v>534</v>
      </c>
      <c r="G396" s="37"/>
      <c r="H396" s="37"/>
      <c r="I396" s="194"/>
      <c r="J396" s="37"/>
      <c r="K396" s="37"/>
      <c r="L396" s="40"/>
      <c r="M396" s="195"/>
      <c r="N396" s="196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157</v>
      </c>
      <c r="AU396" s="18" t="s">
        <v>81</v>
      </c>
    </row>
    <row r="397" spans="1:47" s="2" customFormat="1" ht="11.25">
      <c r="A397" s="35"/>
      <c r="B397" s="36"/>
      <c r="C397" s="37"/>
      <c r="D397" s="197" t="s">
        <v>159</v>
      </c>
      <c r="E397" s="37"/>
      <c r="F397" s="198" t="s">
        <v>535</v>
      </c>
      <c r="G397" s="37"/>
      <c r="H397" s="37"/>
      <c r="I397" s="194"/>
      <c r="J397" s="37"/>
      <c r="K397" s="37"/>
      <c r="L397" s="40"/>
      <c r="M397" s="195"/>
      <c r="N397" s="196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159</v>
      </c>
      <c r="AU397" s="18" t="s">
        <v>81</v>
      </c>
    </row>
    <row r="398" spans="2:51" s="13" customFormat="1" ht="11.25">
      <c r="B398" s="199"/>
      <c r="C398" s="200"/>
      <c r="D398" s="192" t="s">
        <v>161</v>
      </c>
      <c r="E398" s="201" t="s">
        <v>19</v>
      </c>
      <c r="F398" s="202" t="s">
        <v>562</v>
      </c>
      <c r="G398" s="200"/>
      <c r="H398" s="203">
        <v>63.602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161</v>
      </c>
      <c r="AU398" s="209" t="s">
        <v>81</v>
      </c>
      <c r="AV398" s="13" t="s">
        <v>81</v>
      </c>
      <c r="AW398" s="13" t="s">
        <v>33</v>
      </c>
      <c r="AX398" s="13" t="s">
        <v>71</v>
      </c>
      <c r="AY398" s="209" t="s">
        <v>144</v>
      </c>
    </row>
    <row r="399" spans="2:51" s="13" customFormat="1" ht="11.25">
      <c r="B399" s="199"/>
      <c r="C399" s="200"/>
      <c r="D399" s="192" t="s">
        <v>161</v>
      </c>
      <c r="E399" s="201" t="s">
        <v>19</v>
      </c>
      <c r="F399" s="202" t="s">
        <v>563</v>
      </c>
      <c r="G399" s="200"/>
      <c r="H399" s="203">
        <v>2.369</v>
      </c>
      <c r="I399" s="204"/>
      <c r="J399" s="200"/>
      <c r="K399" s="200"/>
      <c r="L399" s="205"/>
      <c r="M399" s="206"/>
      <c r="N399" s="207"/>
      <c r="O399" s="207"/>
      <c r="P399" s="207"/>
      <c r="Q399" s="207"/>
      <c r="R399" s="207"/>
      <c r="S399" s="207"/>
      <c r="T399" s="208"/>
      <c r="AT399" s="209" t="s">
        <v>161</v>
      </c>
      <c r="AU399" s="209" t="s">
        <v>81</v>
      </c>
      <c r="AV399" s="13" t="s">
        <v>81</v>
      </c>
      <c r="AW399" s="13" t="s">
        <v>33</v>
      </c>
      <c r="AX399" s="13" t="s">
        <v>71</v>
      </c>
      <c r="AY399" s="209" t="s">
        <v>144</v>
      </c>
    </row>
    <row r="400" spans="2:51" s="13" customFormat="1" ht="11.25">
      <c r="B400" s="199"/>
      <c r="C400" s="200"/>
      <c r="D400" s="192" t="s">
        <v>161</v>
      </c>
      <c r="E400" s="201" t="s">
        <v>19</v>
      </c>
      <c r="F400" s="202" t="s">
        <v>564</v>
      </c>
      <c r="G400" s="200"/>
      <c r="H400" s="203">
        <v>-1.971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161</v>
      </c>
      <c r="AU400" s="209" t="s">
        <v>81</v>
      </c>
      <c r="AV400" s="13" t="s">
        <v>81</v>
      </c>
      <c r="AW400" s="13" t="s">
        <v>33</v>
      </c>
      <c r="AX400" s="13" t="s">
        <v>71</v>
      </c>
      <c r="AY400" s="209" t="s">
        <v>144</v>
      </c>
    </row>
    <row r="401" spans="2:51" s="14" customFormat="1" ht="11.25">
      <c r="B401" s="220"/>
      <c r="C401" s="221"/>
      <c r="D401" s="192" t="s">
        <v>161</v>
      </c>
      <c r="E401" s="222" t="s">
        <v>19</v>
      </c>
      <c r="F401" s="223" t="s">
        <v>238</v>
      </c>
      <c r="G401" s="221"/>
      <c r="H401" s="224">
        <v>64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161</v>
      </c>
      <c r="AU401" s="230" t="s">
        <v>81</v>
      </c>
      <c r="AV401" s="14" t="s">
        <v>150</v>
      </c>
      <c r="AW401" s="14" t="s">
        <v>33</v>
      </c>
      <c r="AX401" s="14" t="s">
        <v>79</v>
      </c>
      <c r="AY401" s="230" t="s">
        <v>144</v>
      </c>
    </row>
    <row r="402" spans="1:65" s="2" customFormat="1" ht="16.5" customHeight="1">
      <c r="A402" s="35"/>
      <c r="B402" s="36"/>
      <c r="C402" s="210" t="s">
        <v>565</v>
      </c>
      <c r="D402" s="210" t="s">
        <v>223</v>
      </c>
      <c r="E402" s="211" t="s">
        <v>566</v>
      </c>
      <c r="F402" s="212" t="s">
        <v>567</v>
      </c>
      <c r="G402" s="213" t="s">
        <v>248</v>
      </c>
      <c r="H402" s="214">
        <v>67.2</v>
      </c>
      <c r="I402" s="215"/>
      <c r="J402" s="216">
        <f>ROUND(I402*H402,2)</f>
        <v>0</v>
      </c>
      <c r="K402" s="212" t="s">
        <v>155</v>
      </c>
      <c r="L402" s="217"/>
      <c r="M402" s="218" t="s">
        <v>19</v>
      </c>
      <c r="N402" s="219" t="s">
        <v>42</v>
      </c>
      <c r="O402" s="65"/>
      <c r="P402" s="188">
        <f>O402*H402</f>
        <v>0</v>
      </c>
      <c r="Q402" s="188">
        <v>0.0017</v>
      </c>
      <c r="R402" s="188">
        <f>Q402*H402</f>
        <v>0.11424</v>
      </c>
      <c r="S402" s="188">
        <v>0</v>
      </c>
      <c r="T402" s="189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0" t="s">
        <v>196</v>
      </c>
      <c r="AT402" s="190" t="s">
        <v>223</v>
      </c>
      <c r="AU402" s="190" t="s">
        <v>81</v>
      </c>
      <c r="AY402" s="18" t="s">
        <v>144</v>
      </c>
      <c r="BE402" s="191">
        <f>IF(N402="základní",J402,0)</f>
        <v>0</v>
      </c>
      <c r="BF402" s="191">
        <f>IF(N402="snížená",J402,0)</f>
        <v>0</v>
      </c>
      <c r="BG402" s="191">
        <f>IF(N402="zákl. přenesená",J402,0)</f>
        <v>0</v>
      </c>
      <c r="BH402" s="191">
        <f>IF(N402="sníž. přenesená",J402,0)</f>
        <v>0</v>
      </c>
      <c r="BI402" s="191">
        <f>IF(N402="nulová",J402,0)</f>
        <v>0</v>
      </c>
      <c r="BJ402" s="18" t="s">
        <v>79</v>
      </c>
      <c r="BK402" s="191">
        <f>ROUND(I402*H402,2)</f>
        <v>0</v>
      </c>
      <c r="BL402" s="18" t="s">
        <v>150</v>
      </c>
      <c r="BM402" s="190" t="s">
        <v>568</v>
      </c>
    </row>
    <row r="403" spans="1:47" s="2" customFormat="1" ht="11.25">
      <c r="A403" s="35"/>
      <c r="B403" s="36"/>
      <c r="C403" s="37"/>
      <c r="D403" s="192" t="s">
        <v>157</v>
      </c>
      <c r="E403" s="37"/>
      <c r="F403" s="193" t="s">
        <v>567</v>
      </c>
      <c r="G403" s="37"/>
      <c r="H403" s="37"/>
      <c r="I403" s="194"/>
      <c r="J403" s="37"/>
      <c r="K403" s="37"/>
      <c r="L403" s="40"/>
      <c r="M403" s="195"/>
      <c r="N403" s="196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157</v>
      </c>
      <c r="AU403" s="18" t="s">
        <v>81</v>
      </c>
    </row>
    <row r="404" spans="2:51" s="13" customFormat="1" ht="11.25">
      <c r="B404" s="199"/>
      <c r="C404" s="200"/>
      <c r="D404" s="192" t="s">
        <v>161</v>
      </c>
      <c r="E404" s="201" t="s">
        <v>19</v>
      </c>
      <c r="F404" s="202" t="s">
        <v>569</v>
      </c>
      <c r="G404" s="200"/>
      <c r="H404" s="203">
        <v>67.2</v>
      </c>
      <c r="I404" s="204"/>
      <c r="J404" s="200"/>
      <c r="K404" s="200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161</v>
      </c>
      <c r="AU404" s="209" t="s">
        <v>81</v>
      </c>
      <c r="AV404" s="13" t="s">
        <v>81</v>
      </c>
      <c r="AW404" s="13" t="s">
        <v>33</v>
      </c>
      <c r="AX404" s="13" t="s">
        <v>79</v>
      </c>
      <c r="AY404" s="209" t="s">
        <v>144</v>
      </c>
    </row>
    <row r="405" spans="1:65" s="2" customFormat="1" ht="21.75" customHeight="1">
      <c r="A405" s="35"/>
      <c r="B405" s="36"/>
      <c r="C405" s="179" t="s">
        <v>570</v>
      </c>
      <c r="D405" s="179" t="s">
        <v>146</v>
      </c>
      <c r="E405" s="180" t="s">
        <v>571</v>
      </c>
      <c r="F405" s="181" t="s">
        <v>572</v>
      </c>
      <c r="G405" s="182" t="s">
        <v>297</v>
      </c>
      <c r="H405" s="183">
        <v>5.58</v>
      </c>
      <c r="I405" s="184"/>
      <c r="J405" s="185">
        <f>ROUND(I405*H405,2)</f>
        <v>0</v>
      </c>
      <c r="K405" s="181" t="s">
        <v>155</v>
      </c>
      <c r="L405" s="40"/>
      <c r="M405" s="186" t="s">
        <v>19</v>
      </c>
      <c r="N405" s="187" t="s">
        <v>42</v>
      </c>
      <c r="O405" s="65"/>
      <c r="P405" s="188">
        <f>O405*H405</f>
        <v>0</v>
      </c>
      <c r="Q405" s="188">
        <v>0.0032</v>
      </c>
      <c r="R405" s="188">
        <f>Q405*H405</f>
        <v>0.017856</v>
      </c>
      <c r="S405" s="188">
        <v>0</v>
      </c>
      <c r="T405" s="189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0" t="s">
        <v>150</v>
      </c>
      <c r="AT405" s="190" t="s">
        <v>146</v>
      </c>
      <c r="AU405" s="190" t="s">
        <v>81</v>
      </c>
      <c r="AY405" s="18" t="s">
        <v>144</v>
      </c>
      <c r="BE405" s="191">
        <f>IF(N405="základní",J405,0)</f>
        <v>0</v>
      </c>
      <c r="BF405" s="191">
        <f>IF(N405="snížená",J405,0)</f>
        <v>0</v>
      </c>
      <c r="BG405" s="191">
        <f>IF(N405="zákl. přenesená",J405,0)</f>
        <v>0</v>
      </c>
      <c r="BH405" s="191">
        <f>IF(N405="sníž. přenesená",J405,0)</f>
        <v>0</v>
      </c>
      <c r="BI405" s="191">
        <f>IF(N405="nulová",J405,0)</f>
        <v>0</v>
      </c>
      <c r="BJ405" s="18" t="s">
        <v>79</v>
      </c>
      <c r="BK405" s="191">
        <f>ROUND(I405*H405,2)</f>
        <v>0</v>
      </c>
      <c r="BL405" s="18" t="s">
        <v>150</v>
      </c>
      <c r="BM405" s="190" t="s">
        <v>573</v>
      </c>
    </row>
    <row r="406" spans="1:47" s="2" customFormat="1" ht="19.5">
      <c r="A406" s="35"/>
      <c r="B406" s="36"/>
      <c r="C406" s="37"/>
      <c r="D406" s="192" t="s">
        <v>157</v>
      </c>
      <c r="E406" s="37"/>
      <c r="F406" s="193" t="s">
        <v>574</v>
      </c>
      <c r="G406" s="37"/>
      <c r="H406" s="37"/>
      <c r="I406" s="194"/>
      <c r="J406" s="37"/>
      <c r="K406" s="37"/>
      <c r="L406" s="40"/>
      <c r="M406" s="195"/>
      <c r="N406" s="196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157</v>
      </c>
      <c r="AU406" s="18" t="s">
        <v>81</v>
      </c>
    </row>
    <row r="407" spans="1:47" s="2" customFormat="1" ht="11.25">
      <c r="A407" s="35"/>
      <c r="B407" s="36"/>
      <c r="C407" s="37"/>
      <c r="D407" s="197" t="s">
        <v>159</v>
      </c>
      <c r="E407" s="37"/>
      <c r="F407" s="198" t="s">
        <v>575</v>
      </c>
      <c r="G407" s="37"/>
      <c r="H407" s="37"/>
      <c r="I407" s="194"/>
      <c r="J407" s="37"/>
      <c r="K407" s="37"/>
      <c r="L407" s="40"/>
      <c r="M407" s="195"/>
      <c r="N407" s="196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159</v>
      </c>
      <c r="AU407" s="18" t="s">
        <v>81</v>
      </c>
    </row>
    <row r="408" spans="2:51" s="13" customFormat="1" ht="11.25">
      <c r="B408" s="199"/>
      <c r="C408" s="200"/>
      <c r="D408" s="192" t="s">
        <v>161</v>
      </c>
      <c r="E408" s="201" t="s">
        <v>19</v>
      </c>
      <c r="F408" s="202" t="s">
        <v>576</v>
      </c>
      <c r="G408" s="200"/>
      <c r="H408" s="203">
        <v>5.58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161</v>
      </c>
      <c r="AU408" s="209" t="s">
        <v>81</v>
      </c>
      <c r="AV408" s="13" t="s">
        <v>81</v>
      </c>
      <c r="AW408" s="13" t="s">
        <v>33</v>
      </c>
      <c r="AX408" s="13" t="s">
        <v>79</v>
      </c>
      <c r="AY408" s="209" t="s">
        <v>144</v>
      </c>
    </row>
    <row r="409" spans="1:65" s="2" customFormat="1" ht="16.5" customHeight="1">
      <c r="A409" s="35"/>
      <c r="B409" s="36"/>
      <c r="C409" s="210" t="s">
        <v>454</v>
      </c>
      <c r="D409" s="210" t="s">
        <v>223</v>
      </c>
      <c r="E409" s="211" t="s">
        <v>577</v>
      </c>
      <c r="F409" s="212" t="s">
        <v>578</v>
      </c>
      <c r="G409" s="213" t="s">
        <v>248</v>
      </c>
      <c r="H409" s="214">
        <v>1.841</v>
      </c>
      <c r="I409" s="215"/>
      <c r="J409" s="216">
        <f>ROUND(I409*H409,2)</f>
        <v>0</v>
      </c>
      <c r="K409" s="212" t="s">
        <v>155</v>
      </c>
      <c r="L409" s="217"/>
      <c r="M409" s="218" t="s">
        <v>19</v>
      </c>
      <c r="N409" s="219" t="s">
        <v>42</v>
      </c>
      <c r="O409" s="65"/>
      <c r="P409" s="188">
        <f>O409*H409</f>
        <v>0</v>
      </c>
      <c r="Q409" s="188">
        <v>0.00085</v>
      </c>
      <c r="R409" s="188">
        <f>Q409*H409</f>
        <v>0.0015648499999999998</v>
      </c>
      <c r="S409" s="188">
        <v>0</v>
      </c>
      <c r="T409" s="189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0" t="s">
        <v>196</v>
      </c>
      <c r="AT409" s="190" t="s">
        <v>223</v>
      </c>
      <c r="AU409" s="190" t="s">
        <v>81</v>
      </c>
      <c r="AY409" s="18" t="s">
        <v>144</v>
      </c>
      <c r="BE409" s="191">
        <f>IF(N409="základní",J409,0)</f>
        <v>0</v>
      </c>
      <c r="BF409" s="191">
        <f>IF(N409="snížená",J409,0)</f>
        <v>0</v>
      </c>
      <c r="BG409" s="191">
        <f>IF(N409="zákl. přenesená",J409,0)</f>
        <v>0</v>
      </c>
      <c r="BH409" s="191">
        <f>IF(N409="sníž. přenesená",J409,0)</f>
        <v>0</v>
      </c>
      <c r="BI409" s="191">
        <f>IF(N409="nulová",J409,0)</f>
        <v>0</v>
      </c>
      <c r="BJ409" s="18" t="s">
        <v>79</v>
      </c>
      <c r="BK409" s="191">
        <f>ROUND(I409*H409,2)</f>
        <v>0</v>
      </c>
      <c r="BL409" s="18" t="s">
        <v>150</v>
      </c>
      <c r="BM409" s="190" t="s">
        <v>579</v>
      </c>
    </row>
    <row r="410" spans="1:47" s="2" customFormat="1" ht="11.25">
      <c r="A410" s="35"/>
      <c r="B410" s="36"/>
      <c r="C410" s="37"/>
      <c r="D410" s="192" t="s">
        <v>157</v>
      </c>
      <c r="E410" s="37"/>
      <c r="F410" s="193" t="s">
        <v>578</v>
      </c>
      <c r="G410" s="37"/>
      <c r="H410" s="37"/>
      <c r="I410" s="194"/>
      <c r="J410" s="37"/>
      <c r="K410" s="37"/>
      <c r="L410" s="40"/>
      <c r="M410" s="195"/>
      <c r="N410" s="196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157</v>
      </c>
      <c r="AU410" s="18" t="s">
        <v>81</v>
      </c>
    </row>
    <row r="411" spans="2:51" s="13" customFormat="1" ht="11.25">
      <c r="B411" s="199"/>
      <c r="C411" s="200"/>
      <c r="D411" s="192" t="s">
        <v>161</v>
      </c>
      <c r="E411" s="201" t="s">
        <v>19</v>
      </c>
      <c r="F411" s="202" t="s">
        <v>580</v>
      </c>
      <c r="G411" s="200"/>
      <c r="H411" s="203">
        <v>1.841</v>
      </c>
      <c r="I411" s="204"/>
      <c r="J411" s="200"/>
      <c r="K411" s="200"/>
      <c r="L411" s="205"/>
      <c r="M411" s="206"/>
      <c r="N411" s="207"/>
      <c r="O411" s="207"/>
      <c r="P411" s="207"/>
      <c r="Q411" s="207"/>
      <c r="R411" s="207"/>
      <c r="S411" s="207"/>
      <c r="T411" s="208"/>
      <c r="AT411" s="209" t="s">
        <v>161</v>
      </c>
      <c r="AU411" s="209" t="s">
        <v>81</v>
      </c>
      <c r="AV411" s="13" t="s">
        <v>81</v>
      </c>
      <c r="AW411" s="13" t="s">
        <v>33</v>
      </c>
      <c r="AX411" s="13" t="s">
        <v>79</v>
      </c>
      <c r="AY411" s="209" t="s">
        <v>144</v>
      </c>
    </row>
    <row r="412" spans="1:65" s="2" customFormat="1" ht="16.5" customHeight="1">
      <c r="A412" s="35"/>
      <c r="B412" s="36"/>
      <c r="C412" s="179" t="s">
        <v>506</v>
      </c>
      <c r="D412" s="179" t="s">
        <v>146</v>
      </c>
      <c r="E412" s="180" t="s">
        <v>581</v>
      </c>
      <c r="F412" s="181" t="s">
        <v>582</v>
      </c>
      <c r="G412" s="182" t="s">
        <v>297</v>
      </c>
      <c r="H412" s="183">
        <v>19.6</v>
      </c>
      <c r="I412" s="184"/>
      <c r="J412" s="185">
        <f>ROUND(I412*H412,2)</f>
        <v>0</v>
      </c>
      <c r="K412" s="181" t="s">
        <v>155</v>
      </c>
      <c r="L412" s="40"/>
      <c r="M412" s="186" t="s">
        <v>19</v>
      </c>
      <c r="N412" s="187" t="s">
        <v>42</v>
      </c>
      <c r="O412" s="65"/>
      <c r="P412" s="188">
        <f>O412*H412</f>
        <v>0</v>
      </c>
      <c r="Q412" s="188">
        <v>0</v>
      </c>
      <c r="R412" s="188">
        <f>Q412*H412</f>
        <v>0</v>
      </c>
      <c r="S412" s="188">
        <v>0</v>
      </c>
      <c r="T412" s="189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0" t="s">
        <v>150</v>
      </c>
      <c r="AT412" s="190" t="s">
        <v>146</v>
      </c>
      <c r="AU412" s="190" t="s">
        <v>81</v>
      </c>
      <c r="AY412" s="18" t="s">
        <v>144</v>
      </c>
      <c r="BE412" s="191">
        <f>IF(N412="základní",J412,0)</f>
        <v>0</v>
      </c>
      <c r="BF412" s="191">
        <f>IF(N412="snížená",J412,0)</f>
        <v>0</v>
      </c>
      <c r="BG412" s="191">
        <f>IF(N412="zákl. přenesená",J412,0)</f>
        <v>0</v>
      </c>
      <c r="BH412" s="191">
        <f>IF(N412="sníž. přenesená",J412,0)</f>
        <v>0</v>
      </c>
      <c r="BI412" s="191">
        <f>IF(N412="nulová",J412,0)</f>
        <v>0</v>
      </c>
      <c r="BJ412" s="18" t="s">
        <v>79</v>
      </c>
      <c r="BK412" s="191">
        <f>ROUND(I412*H412,2)</f>
        <v>0</v>
      </c>
      <c r="BL412" s="18" t="s">
        <v>150</v>
      </c>
      <c r="BM412" s="190" t="s">
        <v>583</v>
      </c>
    </row>
    <row r="413" spans="1:47" s="2" customFormat="1" ht="11.25">
      <c r="A413" s="35"/>
      <c r="B413" s="36"/>
      <c r="C413" s="37"/>
      <c r="D413" s="192" t="s">
        <v>157</v>
      </c>
      <c r="E413" s="37"/>
      <c r="F413" s="193" t="s">
        <v>584</v>
      </c>
      <c r="G413" s="37"/>
      <c r="H413" s="37"/>
      <c r="I413" s="194"/>
      <c r="J413" s="37"/>
      <c r="K413" s="37"/>
      <c r="L413" s="40"/>
      <c r="M413" s="195"/>
      <c r="N413" s="196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157</v>
      </c>
      <c r="AU413" s="18" t="s">
        <v>81</v>
      </c>
    </row>
    <row r="414" spans="1:47" s="2" customFormat="1" ht="11.25">
      <c r="A414" s="35"/>
      <c r="B414" s="36"/>
      <c r="C414" s="37"/>
      <c r="D414" s="197" t="s">
        <v>159</v>
      </c>
      <c r="E414" s="37"/>
      <c r="F414" s="198" t="s">
        <v>585</v>
      </c>
      <c r="G414" s="37"/>
      <c r="H414" s="37"/>
      <c r="I414" s="194"/>
      <c r="J414" s="37"/>
      <c r="K414" s="37"/>
      <c r="L414" s="40"/>
      <c r="M414" s="195"/>
      <c r="N414" s="196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159</v>
      </c>
      <c r="AU414" s="18" t="s">
        <v>81</v>
      </c>
    </row>
    <row r="415" spans="2:51" s="13" customFormat="1" ht="11.25">
      <c r="B415" s="199"/>
      <c r="C415" s="200"/>
      <c r="D415" s="192" t="s">
        <v>161</v>
      </c>
      <c r="E415" s="201" t="s">
        <v>19</v>
      </c>
      <c r="F415" s="202" t="s">
        <v>586</v>
      </c>
      <c r="G415" s="200"/>
      <c r="H415" s="203">
        <v>19.6</v>
      </c>
      <c r="I415" s="204"/>
      <c r="J415" s="200"/>
      <c r="K415" s="200"/>
      <c r="L415" s="205"/>
      <c r="M415" s="206"/>
      <c r="N415" s="207"/>
      <c r="O415" s="207"/>
      <c r="P415" s="207"/>
      <c r="Q415" s="207"/>
      <c r="R415" s="207"/>
      <c r="S415" s="207"/>
      <c r="T415" s="208"/>
      <c r="AT415" s="209" t="s">
        <v>161</v>
      </c>
      <c r="AU415" s="209" t="s">
        <v>81</v>
      </c>
      <c r="AV415" s="13" t="s">
        <v>81</v>
      </c>
      <c r="AW415" s="13" t="s">
        <v>33</v>
      </c>
      <c r="AX415" s="13" t="s">
        <v>79</v>
      </c>
      <c r="AY415" s="209" t="s">
        <v>144</v>
      </c>
    </row>
    <row r="416" spans="1:65" s="2" customFormat="1" ht="16.5" customHeight="1">
      <c r="A416" s="35"/>
      <c r="B416" s="36"/>
      <c r="C416" s="210" t="s">
        <v>587</v>
      </c>
      <c r="D416" s="210" t="s">
        <v>223</v>
      </c>
      <c r="E416" s="211" t="s">
        <v>588</v>
      </c>
      <c r="F416" s="212" t="s">
        <v>589</v>
      </c>
      <c r="G416" s="213" t="s">
        <v>297</v>
      </c>
      <c r="H416" s="214">
        <v>1.26</v>
      </c>
      <c r="I416" s="215"/>
      <c r="J416" s="216">
        <f>ROUND(I416*H416,2)</f>
        <v>0</v>
      </c>
      <c r="K416" s="212" t="s">
        <v>155</v>
      </c>
      <c r="L416" s="217"/>
      <c r="M416" s="218" t="s">
        <v>19</v>
      </c>
      <c r="N416" s="219" t="s">
        <v>42</v>
      </c>
      <c r="O416" s="65"/>
      <c r="P416" s="188">
        <f>O416*H416</f>
        <v>0</v>
      </c>
      <c r="Q416" s="188">
        <v>0.0003</v>
      </c>
      <c r="R416" s="188">
        <f>Q416*H416</f>
        <v>0.00037799999999999997</v>
      </c>
      <c r="S416" s="188">
        <v>0</v>
      </c>
      <c r="T416" s="189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90" t="s">
        <v>196</v>
      </c>
      <c r="AT416" s="190" t="s">
        <v>223</v>
      </c>
      <c r="AU416" s="190" t="s">
        <v>81</v>
      </c>
      <c r="AY416" s="18" t="s">
        <v>144</v>
      </c>
      <c r="BE416" s="191">
        <f>IF(N416="základní",J416,0)</f>
        <v>0</v>
      </c>
      <c r="BF416" s="191">
        <f>IF(N416="snížená",J416,0)</f>
        <v>0</v>
      </c>
      <c r="BG416" s="191">
        <f>IF(N416="zákl. přenesená",J416,0)</f>
        <v>0</v>
      </c>
      <c r="BH416" s="191">
        <f>IF(N416="sníž. přenesená",J416,0)</f>
        <v>0</v>
      </c>
      <c r="BI416" s="191">
        <f>IF(N416="nulová",J416,0)</f>
        <v>0</v>
      </c>
      <c r="BJ416" s="18" t="s">
        <v>79</v>
      </c>
      <c r="BK416" s="191">
        <f>ROUND(I416*H416,2)</f>
        <v>0</v>
      </c>
      <c r="BL416" s="18" t="s">
        <v>150</v>
      </c>
      <c r="BM416" s="190" t="s">
        <v>590</v>
      </c>
    </row>
    <row r="417" spans="1:47" s="2" customFormat="1" ht="11.25">
      <c r="A417" s="35"/>
      <c r="B417" s="36"/>
      <c r="C417" s="37"/>
      <c r="D417" s="192" t="s">
        <v>157</v>
      </c>
      <c r="E417" s="37"/>
      <c r="F417" s="193" t="s">
        <v>589</v>
      </c>
      <c r="G417" s="37"/>
      <c r="H417" s="37"/>
      <c r="I417" s="194"/>
      <c r="J417" s="37"/>
      <c r="K417" s="37"/>
      <c r="L417" s="40"/>
      <c r="M417" s="195"/>
      <c r="N417" s="196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157</v>
      </c>
      <c r="AU417" s="18" t="s">
        <v>81</v>
      </c>
    </row>
    <row r="418" spans="2:51" s="13" customFormat="1" ht="11.25">
      <c r="B418" s="199"/>
      <c r="C418" s="200"/>
      <c r="D418" s="192" t="s">
        <v>161</v>
      </c>
      <c r="E418" s="201" t="s">
        <v>19</v>
      </c>
      <c r="F418" s="202" t="s">
        <v>591</v>
      </c>
      <c r="G418" s="200"/>
      <c r="H418" s="203">
        <v>1.26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161</v>
      </c>
      <c r="AU418" s="209" t="s">
        <v>81</v>
      </c>
      <c r="AV418" s="13" t="s">
        <v>81</v>
      </c>
      <c r="AW418" s="13" t="s">
        <v>33</v>
      </c>
      <c r="AX418" s="13" t="s">
        <v>79</v>
      </c>
      <c r="AY418" s="209" t="s">
        <v>144</v>
      </c>
    </row>
    <row r="419" spans="1:65" s="2" customFormat="1" ht="16.5" customHeight="1">
      <c r="A419" s="35"/>
      <c r="B419" s="36"/>
      <c r="C419" s="210" t="s">
        <v>592</v>
      </c>
      <c r="D419" s="210" t="s">
        <v>223</v>
      </c>
      <c r="E419" s="211" t="s">
        <v>593</v>
      </c>
      <c r="F419" s="212" t="s">
        <v>594</v>
      </c>
      <c r="G419" s="213" t="s">
        <v>297</v>
      </c>
      <c r="H419" s="214">
        <v>19.32</v>
      </c>
      <c r="I419" s="215"/>
      <c r="J419" s="216">
        <f>ROUND(I419*H419,2)</f>
        <v>0</v>
      </c>
      <c r="K419" s="212" t="s">
        <v>155</v>
      </c>
      <c r="L419" s="217"/>
      <c r="M419" s="218" t="s">
        <v>19</v>
      </c>
      <c r="N419" s="219" t="s">
        <v>42</v>
      </c>
      <c r="O419" s="65"/>
      <c r="P419" s="188">
        <f>O419*H419</f>
        <v>0</v>
      </c>
      <c r="Q419" s="188">
        <v>3E-05</v>
      </c>
      <c r="R419" s="188">
        <f>Q419*H419</f>
        <v>0.0005796</v>
      </c>
      <c r="S419" s="188">
        <v>0</v>
      </c>
      <c r="T419" s="189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90" t="s">
        <v>196</v>
      </c>
      <c r="AT419" s="190" t="s">
        <v>223</v>
      </c>
      <c r="AU419" s="190" t="s">
        <v>81</v>
      </c>
      <c r="AY419" s="18" t="s">
        <v>144</v>
      </c>
      <c r="BE419" s="191">
        <f>IF(N419="základní",J419,0)</f>
        <v>0</v>
      </c>
      <c r="BF419" s="191">
        <f>IF(N419="snížená",J419,0)</f>
        <v>0</v>
      </c>
      <c r="BG419" s="191">
        <f>IF(N419="zákl. přenesená",J419,0)</f>
        <v>0</v>
      </c>
      <c r="BH419" s="191">
        <f>IF(N419="sníž. přenesená",J419,0)</f>
        <v>0</v>
      </c>
      <c r="BI419" s="191">
        <f>IF(N419="nulová",J419,0)</f>
        <v>0</v>
      </c>
      <c r="BJ419" s="18" t="s">
        <v>79</v>
      </c>
      <c r="BK419" s="191">
        <f>ROUND(I419*H419,2)</f>
        <v>0</v>
      </c>
      <c r="BL419" s="18" t="s">
        <v>150</v>
      </c>
      <c r="BM419" s="190" t="s">
        <v>595</v>
      </c>
    </row>
    <row r="420" spans="1:47" s="2" customFormat="1" ht="11.25">
      <c r="A420" s="35"/>
      <c r="B420" s="36"/>
      <c r="C420" s="37"/>
      <c r="D420" s="192" t="s">
        <v>157</v>
      </c>
      <c r="E420" s="37"/>
      <c r="F420" s="193" t="s">
        <v>594</v>
      </c>
      <c r="G420" s="37"/>
      <c r="H420" s="37"/>
      <c r="I420" s="194"/>
      <c r="J420" s="37"/>
      <c r="K420" s="37"/>
      <c r="L420" s="40"/>
      <c r="M420" s="195"/>
      <c r="N420" s="196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157</v>
      </c>
      <c r="AU420" s="18" t="s">
        <v>81</v>
      </c>
    </row>
    <row r="421" spans="2:51" s="13" customFormat="1" ht="11.25">
      <c r="B421" s="199"/>
      <c r="C421" s="200"/>
      <c r="D421" s="192" t="s">
        <v>161</v>
      </c>
      <c r="E421" s="201" t="s">
        <v>19</v>
      </c>
      <c r="F421" s="202" t="s">
        <v>596</v>
      </c>
      <c r="G421" s="200"/>
      <c r="H421" s="203">
        <v>4.62</v>
      </c>
      <c r="I421" s="204"/>
      <c r="J421" s="200"/>
      <c r="K421" s="200"/>
      <c r="L421" s="205"/>
      <c r="M421" s="206"/>
      <c r="N421" s="207"/>
      <c r="O421" s="207"/>
      <c r="P421" s="207"/>
      <c r="Q421" s="207"/>
      <c r="R421" s="207"/>
      <c r="S421" s="207"/>
      <c r="T421" s="208"/>
      <c r="AT421" s="209" t="s">
        <v>161</v>
      </c>
      <c r="AU421" s="209" t="s">
        <v>81</v>
      </c>
      <c r="AV421" s="13" t="s">
        <v>81</v>
      </c>
      <c r="AW421" s="13" t="s">
        <v>33</v>
      </c>
      <c r="AX421" s="13" t="s">
        <v>71</v>
      </c>
      <c r="AY421" s="209" t="s">
        <v>144</v>
      </c>
    </row>
    <row r="422" spans="2:51" s="13" customFormat="1" ht="11.25">
      <c r="B422" s="199"/>
      <c r="C422" s="200"/>
      <c r="D422" s="192" t="s">
        <v>161</v>
      </c>
      <c r="E422" s="201" t="s">
        <v>19</v>
      </c>
      <c r="F422" s="202" t="s">
        <v>597</v>
      </c>
      <c r="G422" s="200"/>
      <c r="H422" s="203">
        <v>14.7</v>
      </c>
      <c r="I422" s="204"/>
      <c r="J422" s="200"/>
      <c r="K422" s="200"/>
      <c r="L422" s="205"/>
      <c r="M422" s="206"/>
      <c r="N422" s="207"/>
      <c r="O422" s="207"/>
      <c r="P422" s="207"/>
      <c r="Q422" s="207"/>
      <c r="R422" s="207"/>
      <c r="S422" s="207"/>
      <c r="T422" s="208"/>
      <c r="AT422" s="209" t="s">
        <v>161</v>
      </c>
      <c r="AU422" s="209" t="s">
        <v>81</v>
      </c>
      <c r="AV422" s="13" t="s">
        <v>81</v>
      </c>
      <c r="AW422" s="13" t="s">
        <v>33</v>
      </c>
      <c r="AX422" s="13" t="s">
        <v>71</v>
      </c>
      <c r="AY422" s="209" t="s">
        <v>144</v>
      </c>
    </row>
    <row r="423" spans="2:51" s="14" customFormat="1" ht="11.25">
      <c r="B423" s="220"/>
      <c r="C423" s="221"/>
      <c r="D423" s="192" t="s">
        <v>161</v>
      </c>
      <c r="E423" s="222" t="s">
        <v>19</v>
      </c>
      <c r="F423" s="223" t="s">
        <v>238</v>
      </c>
      <c r="G423" s="221"/>
      <c r="H423" s="224">
        <v>19.32</v>
      </c>
      <c r="I423" s="225"/>
      <c r="J423" s="221"/>
      <c r="K423" s="221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161</v>
      </c>
      <c r="AU423" s="230" t="s">
        <v>81</v>
      </c>
      <c r="AV423" s="14" t="s">
        <v>150</v>
      </c>
      <c r="AW423" s="14" t="s">
        <v>33</v>
      </c>
      <c r="AX423" s="14" t="s">
        <v>79</v>
      </c>
      <c r="AY423" s="230" t="s">
        <v>144</v>
      </c>
    </row>
    <row r="424" spans="1:65" s="2" customFormat="1" ht="16.5" customHeight="1">
      <c r="A424" s="35"/>
      <c r="B424" s="36"/>
      <c r="C424" s="179" t="s">
        <v>598</v>
      </c>
      <c r="D424" s="179" t="s">
        <v>146</v>
      </c>
      <c r="E424" s="180" t="s">
        <v>599</v>
      </c>
      <c r="F424" s="181" t="s">
        <v>600</v>
      </c>
      <c r="G424" s="182" t="s">
        <v>297</v>
      </c>
      <c r="H424" s="183">
        <v>5.6</v>
      </c>
      <c r="I424" s="184"/>
      <c r="J424" s="185">
        <f>ROUND(I424*H424,2)</f>
        <v>0</v>
      </c>
      <c r="K424" s="181" t="s">
        <v>155</v>
      </c>
      <c r="L424" s="40"/>
      <c r="M424" s="186" t="s">
        <v>19</v>
      </c>
      <c r="N424" s="187" t="s">
        <v>42</v>
      </c>
      <c r="O424" s="65"/>
      <c r="P424" s="188">
        <f>O424*H424</f>
        <v>0</v>
      </c>
      <c r="Q424" s="188">
        <v>0</v>
      </c>
      <c r="R424" s="188">
        <f>Q424*H424</f>
        <v>0</v>
      </c>
      <c r="S424" s="188">
        <v>0</v>
      </c>
      <c r="T424" s="189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90" t="s">
        <v>150</v>
      </c>
      <c r="AT424" s="190" t="s">
        <v>146</v>
      </c>
      <c r="AU424" s="190" t="s">
        <v>81</v>
      </c>
      <c r="AY424" s="18" t="s">
        <v>144</v>
      </c>
      <c r="BE424" s="191">
        <f>IF(N424="základní",J424,0)</f>
        <v>0</v>
      </c>
      <c r="BF424" s="191">
        <f>IF(N424="snížená",J424,0)</f>
        <v>0</v>
      </c>
      <c r="BG424" s="191">
        <f>IF(N424="zákl. přenesená",J424,0)</f>
        <v>0</v>
      </c>
      <c r="BH424" s="191">
        <f>IF(N424="sníž. přenesená",J424,0)</f>
        <v>0</v>
      </c>
      <c r="BI424" s="191">
        <f>IF(N424="nulová",J424,0)</f>
        <v>0</v>
      </c>
      <c r="BJ424" s="18" t="s">
        <v>79</v>
      </c>
      <c r="BK424" s="191">
        <f>ROUND(I424*H424,2)</f>
        <v>0</v>
      </c>
      <c r="BL424" s="18" t="s">
        <v>150</v>
      </c>
      <c r="BM424" s="190" t="s">
        <v>601</v>
      </c>
    </row>
    <row r="425" spans="1:47" s="2" customFormat="1" ht="19.5">
      <c r="A425" s="35"/>
      <c r="B425" s="36"/>
      <c r="C425" s="37"/>
      <c r="D425" s="192" t="s">
        <v>157</v>
      </c>
      <c r="E425" s="37"/>
      <c r="F425" s="193" t="s">
        <v>602</v>
      </c>
      <c r="G425" s="37"/>
      <c r="H425" s="37"/>
      <c r="I425" s="194"/>
      <c r="J425" s="37"/>
      <c r="K425" s="37"/>
      <c r="L425" s="40"/>
      <c r="M425" s="195"/>
      <c r="N425" s="196"/>
      <c r="O425" s="65"/>
      <c r="P425" s="65"/>
      <c r="Q425" s="65"/>
      <c r="R425" s="65"/>
      <c r="S425" s="65"/>
      <c r="T425" s="66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157</v>
      </c>
      <c r="AU425" s="18" t="s">
        <v>81</v>
      </c>
    </row>
    <row r="426" spans="1:47" s="2" customFormat="1" ht="11.25">
      <c r="A426" s="35"/>
      <c r="B426" s="36"/>
      <c r="C426" s="37"/>
      <c r="D426" s="197" t="s">
        <v>159</v>
      </c>
      <c r="E426" s="37"/>
      <c r="F426" s="198" t="s">
        <v>603</v>
      </c>
      <c r="G426" s="37"/>
      <c r="H426" s="37"/>
      <c r="I426" s="194"/>
      <c r="J426" s="37"/>
      <c r="K426" s="37"/>
      <c r="L426" s="40"/>
      <c r="M426" s="195"/>
      <c r="N426" s="196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159</v>
      </c>
      <c r="AU426" s="18" t="s">
        <v>81</v>
      </c>
    </row>
    <row r="427" spans="2:51" s="15" customFormat="1" ht="11.25">
      <c r="B427" s="231"/>
      <c r="C427" s="232"/>
      <c r="D427" s="192" t="s">
        <v>161</v>
      </c>
      <c r="E427" s="233" t="s">
        <v>19</v>
      </c>
      <c r="F427" s="234" t="s">
        <v>604</v>
      </c>
      <c r="G427" s="232"/>
      <c r="H427" s="233" t="s">
        <v>19</v>
      </c>
      <c r="I427" s="235"/>
      <c r="J427" s="232"/>
      <c r="K427" s="232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161</v>
      </c>
      <c r="AU427" s="240" t="s">
        <v>81</v>
      </c>
      <c r="AV427" s="15" t="s">
        <v>79</v>
      </c>
      <c r="AW427" s="15" t="s">
        <v>33</v>
      </c>
      <c r="AX427" s="15" t="s">
        <v>71</v>
      </c>
      <c r="AY427" s="240" t="s">
        <v>144</v>
      </c>
    </row>
    <row r="428" spans="2:51" s="13" customFormat="1" ht="11.25">
      <c r="B428" s="199"/>
      <c r="C428" s="200"/>
      <c r="D428" s="192" t="s">
        <v>161</v>
      </c>
      <c r="E428" s="201" t="s">
        <v>19</v>
      </c>
      <c r="F428" s="202" t="s">
        <v>605</v>
      </c>
      <c r="G428" s="200"/>
      <c r="H428" s="203">
        <v>5.6</v>
      </c>
      <c r="I428" s="204"/>
      <c r="J428" s="200"/>
      <c r="K428" s="200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161</v>
      </c>
      <c r="AU428" s="209" t="s">
        <v>81</v>
      </c>
      <c r="AV428" s="13" t="s">
        <v>81</v>
      </c>
      <c r="AW428" s="13" t="s">
        <v>33</v>
      </c>
      <c r="AX428" s="13" t="s">
        <v>79</v>
      </c>
      <c r="AY428" s="209" t="s">
        <v>144</v>
      </c>
    </row>
    <row r="429" spans="1:65" s="2" customFormat="1" ht="16.5" customHeight="1">
      <c r="A429" s="35"/>
      <c r="B429" s="36"/>
      <c r="C429" s="210" t="s">
        <v>606</v>
      </c>
      <c r="D429" s="210" t="s">
        <v>223</v>
      </c>
      <c r="E429" s="211" t="s">
        <v>607</v>
      </c>
      <c r="F429" s="212" t="s">
        <v>608</v>
      </c>
      <c r="G429" s="213" t="s">
        <v>297</v>
      </c>
      <c r="H429" s="214">
        <v>5.88</v>
      </c>
      <c r="I429" s="215"/>
      <c r="J429" s="216">
        <f>ROUND(I429*H429,2)</f>
        <v>0</v>
      </c>
      <c r="K429" s="212" t="s">
        <v>155</v>
      </c>
      <c r="L429" s="217"/>
      <c r="M429" s="218" t="s">
        <v>19</v>
      </c>
      <c r="N429" s="219" t="s">
        <v>42</v>
      </c>
      <c r="O429" s="65"/>
      <c r="P429" s="188">
        <f>O429*H429</f>
        <v>0</v>
      </c>
      <c r="Q429" s="188">
        <v>4E-05</v>
      </c>
      <c r="R429" s="188">
        <f>Q429*H429</f>
        <v>0.00023520000000000002</v>
      </c>
      <c r="S429" s="188">
        <v>0</v>
      </c>
      <c r="T429" s="189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90" t="s">
        <v>196</v>
      </c>
      <c r="AT429" s="190" t="s">
        <v>223</v>
      </c>
      <c r="AU429" s="190" t="s">
        <v>81</v>
      </c>
      <c r="AY429" s="18" t="s">
        <v>144</v>
      </c>
      <c r="BE429" s="191">
        <f>IF(N429="základní",J429,0)</f>
        <v>0</v>
      </c>
      <c r="BF429" s="191">
        <f>IF(N429="snížená",J429,0)</f>
        <v>0</v>
      </c>
      <c r="BG429" s="191">
        <f>IF(N429="zákl. přenesená",J429,0)</f>
        <v>0</v>
      </c>
      <c r="BH429" s="191">
        <f>IF(N429="sníž. přenesená",J429,0)</f>
        <v>0</v>
      </c>
      <c r="BI429" s="191">
        <f>IF(N429="nulová",J429,0)</f>
        <v>0</v>
      </c>
      <c r="BJ429" s="18" t="s">
        <v>79</v>
      </c>
      <c r="BK429" s="191">
        <f>ROUND(I429*H429,2)</f>
        <v>0</v>
      </c>
      <c r="BL429" s="18" t="s">
        <v>150</v>
      </c>
      <c r="BM429" s="190" t="s">
        <v>609</v>
      </c>
    </row>
    <row r="430" spans="1:47" s="2" customFormat="1" ht="11.25">
      <c r="A430" s="35"/>
      <c r="B430" s="36"/>
      <c r="C430" s="37"/>
      <c r="D430" s="192" t="s">
        <v>157</v>
      </c>
      <c r="E430" s="37"/>
      <c r="F430" s="193" t="s">
        <v>608</v>
      </c>
      <c r="G430" s="37"/>
      <c r="H430" s="37"/>
      <c r="I430" s="194"/>
      <c r="J430" s="37"/>
      <c r="K430" s="37"/>
      <c r="L430" s="40"/>
      <c r="M430" s="195"/>
      <c r="N430" s="196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157</v>
      </c>
      <c r="AU430" s="18" t="s">
        <v>81</v>
      </c>
    </row>
    <row r="431" spans="2:51" s="13" customFormat="1" ht="11.25">
      <c r="B431" s="199"/>
      <c r="C431" s="200"/>
      <c r="D431" s="192" t="s">
        <v>161</v>
      </c>
      <c r="E431" s="201" t="s">
        <v>19</v>
      </c>
      <c r="F431" s="202" t="s">
        <v>610</v>
      </c>
      <c r="G431" s="200"/>
      <c r="H431" s="203">
        <v>5.88</v>
      </c>
      <c r="I431" s="204"/>
      <c r="J431" s="200"/>
      <c r="K431" s="200"/>
      <c r="L431" s="205"/>
      <c r="M431" s="206"/>
      <c r="N431" s="207"/>
      <c r="O431" s="207"/>
      <c r="P431" s="207"/>
      <c r="Q431" s="207"/>
      <c r="R431" s="207"/>
      <c r="S431" s="207"/>
      <c r="T431" s="208"/>
      <c r="AT431" s="209" t="s">
        <v>161</v>
      </c>
      <c r="AU431" s="209" t="s">
        <v>81</v>
      </c>
      <c r="AV431" s="13" t="s">
        <v>81</v>
      </c>
      <c r="AW431" s="13" t="s">
        <v>33</v>
      </c>
      <c r="AX431" s="13" t="s">
        <v>79</v>
      </c>
      <c r="AY431" s="209" t="s">
        <v>144</v>
      </c>
    </row>
    <row r="432" spans="1:65" s="2" customFormat="1" ht="16.5" customHeight="1">
      <c r="A432" s="35"/>
      <c r="B432" s="36"/>
      <c r="C432" s="179" t="s">
        <v>611</v>
      </c>
      <c r="D432" s="179" t="s">
        <v>146</v>
      </c>
      <c r="E432" s="180" t="s">
        <v>612</v>
      </c>
      <c r="F432" s="181" t="s">
        <v>613</v>
      </c>
      <c r="G432" s="182" t="s">
        <v>248</v>
      </c>
      <c r="H432" s="183">
        <v>67.819</v>
      </c>
      <c r="I432" s="184"/>
      <c r="J432" s="185">
        <f>ROUND(I432*H432,2)</f>
        <v>0</v>
      </c>
      <c r="K432" s="181" t="s">
        <v>155</v>
      </c>
      <c r="L432" s="40"/>
      <c r="M432" s="186" t="s">
        <v>19</v>
      </c>
      <c r="N432" s="187" t="s">
        <v>42</v>
      </c>
      <c r="O432" s="65"/>
      <c r="P432" s="188">
        <f>O432*H432</f>
        <v>0</v>
      </c>
      <c r="Q432" s="188">
        <v>0.00285</v>
      </c>
      <c r="R432" s="188">
        <f>Q432*H432</f>
        <v>0.19328415000000002</v>
      </c>
      <c r="S432" s="188">
        <v>0</v>
      </c>
      <c r="T432" s="189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0" t="s">
        <v>150</v>
      </c>
      <c r="AT432" s="190" t="s">
        <v>146</v>
      </c>
      <c r="AU432" s="190" t="s">
        <v>81</v>
      </c>
      <c r="AY432" s="18" t="s">
        <v>144</v>
      </c>
      <c r="BE432" s="191">
        <f>IF(N432="základní",J432,0)</f>
        <v>0</v>
      </c>
      <c r="BF432" s="191">
        <f>IF(N432="snížená",J432,0)</f>
        <v>0</v>
      </c>
      <c r="BG432" s="191">
        <f>IF(N432="zákl. přenesená",J432,0)</f>
        <v>0</v>
      </c>
      <c r="BH432" s="191">
        <f>IF(N432="sníž. přenesená",J432,0)</f>
        <v>0</v>
      </c>
      <c r="BI432" s="191">
        <f>IF(N432="nulová",J432,0)</f>
        <v>0</v>
      </c>
      <c r="BJ432" s="18" t="s">
        <v>79</v>
      </c>
      <c r="BK432" s="191">
        <f>ROUND(I432*H432,2)</f>
        <v>0</v>
      </c>
      <c r="BL432" s="18" t="s">
        <v>150</v>
      </c>
      <c r="BM432" s="190" t="s">
        <v>614</v>
      </c>
    </row>
    <row r="433" spans="1:47" s="2" customFormat="1" ht="11.25">
      <c r="A433" s="35"/>
      <c r="B433" s="36"/>
      <c r="C433" s="37"/>
      <c r="D433" s="192" t="s">
        <v>157</v>
      </c>
      <c r="E433" s="37"/>
      <c r="F433" s="193" t="s">
        <v>615</v>
      </c>
      <c r="G433" s="37"/>
      <c r="H433" s="37"/>
      <c r="I433" s="194"/>
      <c r="J433" s="37"/>
      <c r="K433" s="37"/>
      <c r="L433" s="40"/>
      <c r="M433" s="195"/>
      <c r="N433" s="196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157</v>
      </c>
      <c r="AU433" s="18" t="s">
        <v>81</v>
      </c>
    </row>
    <row r="434" spans="1:47" s="2" customFormat="1" ht="11.25">
      <c r="A434" s="35"/>
      <c r="B434" s="36"/>
      <c r="C434" s="37"/>
      <c r="D434" s="197" t="s">
        <v>159</v>
      </c>
      <c r="E434" s="37"/>
      <c r="F434" s="198" t="s">
        <v>616</v>
      </c>
      <c r="G434" s="37"/>
      <c r="H434" s="37"/>
      <c r="I434" s="194"/>
      <c r="J434" s="37"/>
      <c r="K434" s="37"/>
      <c r="L434" s="40"/>
      <c r="M434" s="195"/>
      <c r="N434" s="196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159</v>
      </c>
      <c r="AU434" s="18" t="s">
        <v>81</v>
      </c>
    </row>
    <row r="435" spans="2:51" s="13" customFormat="1" ht="11.25">
      <c r="B435" s="199"/>
      <c r="C435" s="200"/>
      <c r="D435" s="192" t="s">
        <v>161</v>
      </c>
      <c r="E435" s="201" t="s">
        <v>19</v>
      </c>
      <c r="F435" s="202" t="s">
        <v>617</v>
      </c>
      <c r="G435" s="200"/>
      <c r="H435" s="203">
        <v>65.219</v>
      </c>
      <c r="I435" s="204"/>
      <c r="J435" s="200"/>
      <c r="K435" s="200"/>
      <c r="L435" s="205"/>
      <c r="M435" s="206"/>
      <c r="N435" s="207"/>
      <c r="O435" s="207"/>
      <c r="P435" s="207"/>
      <c r="Q435" s="207"/>
      <c r="R435" s="207"/>
      <c r="S435" s="207"/>
      <c r="T435" s="208"/>
      <c r="AT435" s="209" t="s">
        <v>161</v>
      </c>
      <c r="AU435" s="209" t="s">
        <v>81</v>
      </c>
      <c r="AV435" s="13" t="s">
        <v>81</v>
      </c>
      <c r="AW435" s="13" t="s">
        <v>33</v>
      </c>
      <c r="AX435" s="13" t="s">
        <v>71</v>
      </c>
      <c r="AY435" s="209" t="s">
        <v>144</v>
      </c>
    </row>
    <row r="436" spans="2:51" s="13" customFormat="1" ht="11.25">
      <c r="B436" s="199"/>
      <c r="C436" s="200"/>
      <c r="D436" s="192" t="s">
        <v>161</v>
      </c>
      <c r="E436" s="201" t="s">
        <v>19</v>
      </c>
      <c r="F436" s="202" t="s">
        <v>618</v>
      </c>
      <c r="G436" s="200"/>
      <c r="H436" s="203">
        <v>3.215</v>
      </c>
      <c r="I436" s="204"/>
      <c r="J436" s="200"/>
      <c r="K436" s="200"/>
      <c r="L436" s="205"/>
      <c r="M436" s="206"/>
      <c r="N436" s="207"/>
      <c r="O436" s="207"/>
      <c r="P436" s="207"/>
      <c r="Q436" s="207"/>
      <c r="R436" s="207"/>
      <c r="S436" s="207"/>
      <c r="T436" s="208"/>
      <c r="AT436" s="209" t="s">
        <v>161</v>
      </c>
      <c r="AU436" s="209" t="s">
        <v>81</v>
      </c>
      <c r="AV436" s="13" t="s">
        <v>81</v>
      </c>
      <c r="AW436" s="13" t="s">
        <v>33</v>
      </c>
      <c r="AX436" s="13" t="s">
        <v>71</v>
      </c>
      <c r="AY436" s="209" t="s">
        <v>144</v>
      </c>
    </row>
    <row r="437" spans="2:51" s="13" customFormat="1" ht="11.25">
      <c r="B437" s="199"/>
      <c r="C437" s="200"/>
      <c r="D437" s="192" t="s">
        <v>161</v>
      </c>
      <c r="E437" s="201" t="s">
        <v>19</v>
      </c>
      <c r="F437" s="202" t="s">
        <v>564</v>
      </c>
      <c r="G437" s="200"/>
      <c r="H437" s="203">
        <v>-1.971</v>
      </c>
      <c r="I437" s="204"/>
      <c r="J437" s="200"/>
      <c r="K437" s="200"/>
      <c r="L437" s="205"/>
      <c r="M437" s="206"/>
      <c r="N437" s="207"/>
      <c r="O437" s="207"/>
      <c r="P437" s="207"/>
      <c r="Q437" s="207"/>
      <c r="R437" s="207"/>
      <c r="S437" s="207"/>
      <c r="T437" s="208"/>
      <c r="AT437" s="209" t="s">
        <v>161</v>
      </c>
      <c r="AU437" s="209" t="s">
        <v>81</v>
      </c>
      <c r="AV437" s="13" t="s">
        <v>81</v>
      </c>
      <c r="AW437" s="13" t="s">
        <v>33</v>
      </c>
      <c r="AX437" s="13" t="s">
        <v>71</v>
      </c>
      <c r="AY437" s="209" t="s">
        <v>144</v>
      </c>
    </row>
    <row r="438" spans="2:51" s="13" customFormat="1" ht="11.25">
      <c r="B438" s="199"/>
      <c r="C438" s="200"/>
      <c r="D438" s="192" t="s">
        <v>161</v>
      </c>
      <c r="E438" s="201" t="s">
        <v>19</v>
      </c>
      <c r="F438" s="202" t="s">
        <v>619</v>
      </c>
      <c r="G438" s="200"/>
      <c r="H438" s="203">
        <v>1.356</v>
      </c>
      <c r="I438" s="204"/>
      <c r="J438" s="200"/>
      <c r="K438" s="200"/>
      <c r="L438" s="205"/>
      <c r="M438" s="206"/>
      <c r="N438" s="207"/>
      <c r="O438" s="207"/>
      <c r="P438" s="207"/>
      <c r="Q438" s="207"/>
      <c r="R438" s="207"/>
      <c r="S438" s="207"/>
      <c r="T438" s="208"/>
      <c r="AT438" s="209" t="s">
        <v>161</v>
      </c>
      <c r="AU438" s="209" t="s">
        <v>81</v>
      </c>
      <c r="AV438" s="13" t="s">
        <v>81</v>
      </c>
      <c r="AW438" s="13" t="s">
        <v>33</v>
      </c>
      <c r="AX438" s="13" t="s">
        <v>71</v>
      </c>
      <c r="AY438" s="209" t="s">
        <v>144</v>
      </c>
    </row>
    <row r="439" spans="2:51" s="14" customFormat="1" ht="11.25">
      <c r="B439" s="220"/>
      <c r="C439" s="221"/>
      <c r="D439" s="192" t="s">
        <v>161</v>
      </c>
      <c r="E439" s="222" t="s">
        <v>19</v>
      </c>
      <c r="F439" s="223" t="s">
        <v>238</v>
      </c>
      <c r="G439" s="221"/>
      <c r="H439" s="224">
        <v>67.819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161</v>
      </c>
      <c r="AU439" s="230" t="s">
        <v>81</v>
      </c>
      <c r="AV439" s="14" t="s">
        <v>150</v>
      </c>
      <c r="AW439" s="14" t="s">
        <v>33</v>
      </c>
      <c r="AX439" s="14" t="s">
        <v>79</v>
      </c>
      <c r="AY439" s="230" t="s">
        <v>144</v>
      </c>
    </row>
    <row r="440" spans="1:65" s="2" customFormat="1" ht="16.5" customHeight="1">
      <c r="A440" s="35"/>
      <c r="B440" s="36"/>
      <c r="C440" s="179" t="s">
        <v>620</v>
      </c>
      <c r="D440" s="179" t="s">
        <v>146</v>
      </c>
      <c r="E440" s="180" t="s">
        <v>621</v>
      </c>
      <c r="F440" s="181" t="s">
        <v>622</v>
      </c>
      <c r="G440" s="182" t="s">
        <v>248</v>
      </c>
      <c r="H440" s="183">
        <v>67.819</v>
      </c>
      <c r="I440" s="184"/>
      <c r="J440" s="185">
        <f>ROUND(I440*H440,2)</f>
        <v>0</v>
      </c>
      <c r="K440" s="181" t="s">
        <v>155</v>
      </c>
      <c r="L440" s="40"/>
      <c r="M440" s="186" t="s">
        <v>19</v>
      </c>
      <c r="N440" s="187" t="s">
        <v>42</v>
      </c>
      <c r="O440" s="65"/>
      <c r="P440" s="188">
        <f>O440*H440</f>
        <v>0</v>
      </c>
      <c r="Q440" s="188">
        <v>0.00026</v>
      </c>
      <c r="R440" s="188">
        <f>Q440*H440</f>
        <v>0.01763294</v>
      </c>
      <c r="S440" s="188">
        <v>0</v>
      </c>
      <c r="T440" s="189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90" t="s">
        <v>150</v>
      </c>
      <c r="AT440" s="190" t="s">
        <v>146</v>
      </c>
      <c r="AU440" s="190" t="s">
        <v>81</v>
      </c>
      <c r="AY440" s="18" t="s">
        <v>144</v>
      </c>
      <c r="BE440" s="191">
        <f>IF(N440="základní",J440,0)</f>
        <v>0</v>
      </c>
      <c r="BF440" s="191">
        <f>IF(N440="snížená",J440,0)</f>
        <v>0</v>
      </c>
      <c r="BG440" s="191">
        <f>IF(N440="zákl. přenesená",J440,0)</f>
        <v>0</v>
      </c>
      <c r="BH440" s="191">
        <f>IF(N440="sníž. přenesená",J440,0)</f>
        <v>0</v>
      </c>
      <c r="BI440" s="191">
        <f>IF(N440="nulová",J440,0)</f>
        <v>0</v>
      </c>
      <c r="BJ440" s="18" t="s">
        <v>79</v>
      </c>
      <c r="BK440" s="191">
        <f>ROUND(I440*H440,2)</f>
        <v>0</v>
      </c>
      <c r="BL440" s="18" t="s">
        <v>150</v>
      </c>
      <c r="BM440" s="190" t="s">
        <v>623</v>
      </c>
    </row>
    <row r="441" spans="1:47" s="2" customFormat="1" ht="11.25">
      <c r="A441" s="35"/>
      <c r="B441" s="36"/>
      <c r="C441" s="37"/>
      <c r="D441" s="192" t="s">
        <v>157</v>
      </c>
      <c r="E441" s="37"/>
      <c r="F441" s="193" t="s">
        <v>624</v>
      </c>
      <c r="G441" s="37"/>
      <c r="H441" s="37"/>
      <c r="I441" s="194"/>
      <c r="J441" s="37"/>
      <c r="K441" s="37"/>
      <c r="L441" s="40"/>
      <c r="M441" s="195"/>
      <c r="N441" s="196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157</v>
      </c>
      <c r="AU441" s="18" t="s">
        <v>81</v>
      </c>
    </row>
    <row r="442" spans="1:47" s="2" customFormat="1" ht="11.25">
      <c r="A442" s="35"/>
      <c r="B442" s="36"/>
      <c r="C442" s="37"/>
      <c r="D442" s="197" t="s">
        <v>159</v>
      </c>
      <c r="E442" s="37"/>
      <c r="F442" s="198" t="s">
        <v>625</v>
      </c>
      <c r="G442" s="37"/>
      <c r="H442" s="37"/>
      <c r="I442" s="194"/>
      <c r="J442" s="37"/>
      <c r="K442" s="37"/>
      <c r="L442" s="40"/>
      <c r="M442" s="195"/>
      <c r="N442" s="196"/>
      <c r="O442" s="65"/>
      <c r="P442" s="65"/>
      <c r="Q442" s="65"/>
      <c r="R442" s="65"/>
      <c r="S442" s="65"/>
      <c r="T442" s="66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159</v>
      </c>
      <c r="AU442" s="18" t="s">
        <v>81</v>
      </c>
    </row>
    <row r="443" spans="1:65" s="2" customFormat="1" ht="16.5" customHeight="1">
      <c r="A443" s="35"/>
      <c r="B443" s="36"/>
      <c r="C443" s="179" t="s">
        <v>626</v>
      </c>
      <c r="D443" s="179" t="s">
        <v>146</v>
      </c>
      <c r="E443" s="180" t="s">
        <v>627</v>
      </c>
      <c r="F443" s="181" t="s">
        <v>628</v>
      </c>
      <c r="G443" s="182" t="s">
        <v>248</v>
      </c>
      <c r="H443" s="183">
        <v>2.655</v>
      </c>
      <c r="I443" s="184"/>
      <c r="J443" s="185">
        <f>ROUND(I443*H443,2)</f>
        <v>0</v>
      </c>
      <c r="K443" s="181" t="s">
        <v>155</v>
      </c>
      <c r="L443" s="40"/>
      <c r="M443" s="186" t="s">
        <v>19</v>
      </c>
      <c r="N443" s="187" t="s">
        <v>42</v>
      </c>
      <c r="O443" s="65"/>
      <c r="P443" s="188">
        <f>O443*H443</f>
        <v>0</v>
      </c>
      <c r="Q443" s="188">
        <v>0.0057</v>
      </c>
      <c r="R443" s="188">
        <f>Q443*H443</f>
        <v>0.0151335</v>
      </c>
      <c r="S443" s="188">
        <v>0</v>
      </c>
      <c r="T443" s="189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90" t="s">
        <v>150</v>
      </c>
      <c r="AT443" s="190" t="s">
        <v>146</v>
      </c>
      <c r="AU443" s="190" t="s">
        <v>81</v>
      </c>
      <c r="AY443" s="18" t="s">
        <v>144</v>
      </c>
      <c r="BE443" s="191">
        <f>IF(N443="základní",J443,0)</f>
        <v>0</v>
      </c>
      <c r="BF443" s="191">
        <f>IF(N443="snížená",J443,0)</f>
        <v>0</v>
      </c>
      <c r="BG443" s="191">
        <f>IF(N443="zákl. přenesená",J443,0)</f>
        <v>0</v>
      </c>
      <c r="BH443" s="191">
        <f>IF(N443="sníž. přenesená",J443,0)</f>
        <v>0</v>
      </c>
      <c r="BI443" s="191">
        <f>IF(N443="nulová",J443,0)</f>
        <v>0</v>
      </c>
      <c r="BJ443" s="18" t="s">
        <v>79</v>
      </c>
      <c r="BK443" s="191">
        <f>ROUND(I443*H443,2)</f>
        <v>0</v>
      </c>
      <c r="BL443" s="18" t="s">
        <v>150</v>
      </c>
      <c r="BM443" s="190" t="s">
        <v>629</v>
      </c>
    </row>
    <row r="444" spans="1:47" s="2" customFormat="1" ht="11.25">
      <c r="A444" s="35"/>
      <c r="B444" s="36"/>
      <c r="C444" s="37"/>
      <c r="D444" s="192" t="s">
        <v>157</v>
      </c>
      <c r="E444" s="37"/>
      <c r="F444" s="193" t="s">
        <v>630</v>
      </c>
      <c r="G444" s="37"/>
      <c r="H444" s="37"/>
      <c r="I444" s="194"/>
      <c r="J444" s="37"/>
      <c r="K444" s="37"/>
      <c r="L444" s="40"/>
      <c r="M444" s="195"/>
      <c r="N444" s="196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157</v>
      </c>
      <c r="AU444" s="18" t="s">
        <v>81</v>
      </c>
    </row>
    <row r="445" spans="1:47" s="2" customFormat="1" ht="11.25">
      <c r="A445" s="35"/>
      <c r="B445" s="36"/>
      <c r="C445" s="37"/>
      <c r="D445" s="197" t="s">
        <v>159</v>
      </c>
      <c r="E445" s="37"/>
      <c r="F445" s="198" t="s">
        <v>631</v>
      </c>
      <c r="G445" s="37"/>
      <c r="H445" s="37"/>
      <c r="I445" s="194"/>
      <c r="J445" s="37"/>
      <c r="K445" s="37"/>
      <c r="L445" s="40"/>
      <c r="M445" s="195"/>
      <c r="N445" s="196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159</v>
      </c>
      <c r="AU445" s="18" t="s">
        <v>81</v>
      </c>
    </row>
    <row r="446" spans="2:51" s="13" customFormat="1" ht="11.25">
      <c r="B446" s="199"/>
      <c r="C446" s="200"/>
      <c r="D446" s="192" t="s">
        <v>161</v>
      </c>
      <c r="E446" s="201" t="s">
        <v>19</v>
      </c>
      <c r="F446" s="202" t="s">
        <v>632</v>
      </c>
      <c r="G446" s="200"/>
      <c r="H446" s="203">
        <v>2.655</v>
      </c>
      <c r="I446" s="204"/>
      <c r="J446" s="200"/>
      <c r="K446" s="200"/>
      <c r="L446" s="205"/>
      <c r="M446" s="206"/>
      <c r="N446" s="207"/>
      <c r="O446" s="207"/>
      <c r="P446" s="207"/>
      <c r="Q446" s="207"/>
      <c r="R446" s="207"/>
      <c r="S446" s="207"/>
      <c r="T446" s="208"/>
      <c r="AT446" s="209" t="s">
        <v>161</v>
      </c>
      <c r="AU446" s="209" t="s">
        <v>81</v>
      </c>
      <c r="AV446" s="13" t="s">
        <v>81</v>
      </c>
      <c r="AW446" s="13" t="s">
        <v>33</v>
      </c>
      <c r="AX446" s="13" t="s">
        <v>79</v>
      </c>
      <c r="AY446" s="209" t="s">
        <v>144</v>
      </c>
    </row>
    <row r="447" spans="1:65" s="2" customFormat="1" ht="16.5" customHeight="1">
      <c r="A447" s="35"/>
      <c r="B447" s="36"/>
      <c r="C447" s="179" t="s">
        <v>633</v>
      </c>
      <c r="D447" s="179" t="s">
        <v>146</v>
      </c>
      <c r="E447" s="180" t="s">
        <v>634</v>
      </c>
      <c r="F447" s="181" t="s">
        <v>635</v>
      </c>
      <c r="G447" s="182" t="s">
        <v>248</v>
      </c>
      <c r="H447" s="183">
        <v>2.655</v>
      </c>
      <c r="I447" s="184"/>
      <c r="J447" s="185">
        <f>ROUND(I447*H447,2)</f>
        <v>0</v>
      </c>
      <c r="K447" s="181" t="s">
        <v>155</v>
      </c>
      <c r="L447" s="40"/>
      <c r="M447" s="186" t="s">
        <v>19</v>
      </c>
      <c r="N447" s="187" t="s">
        <v>42</v>
      </c>
      <c r="O447" s="65"/>
      <c r="P447" s="188">
        <f>O447*H447</f>
        <v>0</v>
      </c>
      <c r="Q447" s="188">
        <v>0.0002</v>
      </c>
      <c r="R447" s="188">
        <f>Q447*H447</f>
        <v>0.000531</v>
      </c>
      <c r="S447" s="188">
        <v>0</v>
      </c>
      <c r="T447" s="189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0" t="s">
        <v>150</v>
      </c>
      <c r="AT447" s="190" t="s">
        <v>146</v>
      </c>
      <c r="AU447" s="190" t="s">
        <v>81</v>
      </c>
      <c r="AY447" s="18" t="s">
        <v>144</v>
      </c>
      <c r="BE447" s="191">
        <f>IF(N447="základní",J447,0)</f>
        <v>0</v>
      </c>
      <c r="BF447" s="191">
        <f>IF(N447="snížená",J447,0)</f>
        <v>0</v>
      </c>
      <c r="BG447" s="191">
        <f>IF(N447="zákl. přenesená",J447,0)</f>
        <v>0</v>
      </c>
      <c r="BH447" s="191">
        <f>IF(N447="sníž. přenesená",J447,0)</f>
        <v>0</v>
      </c>
      <c r="BI447" s="191">
        <f>IF(N447="nulová",J447,0)</f>
        <v>0</v>
      </c>
      <c r="BJ447" s="18" t="s">
        <v>79</v>
      </c>
      <c r="BK447" s="191">
        <f>ROUND(I447*H447,2)</f>
        <v>0</v>
      </c>
      <c r="BL447" s="18" t="s">
        <v>150</v>
      </c>
      <c r="BM447" s="190" t="s">
        <v>636</v>
      </c>
    </row>
    <row r="448" spans="1:47" s="2" customFormat="1" ht="11.25">
      <c r="A448" s="35"/>
      <c r="B448" s="36"/>
      <c r="C448" s="37"/>
      <c r="D448" s="192" t="s">
        <v>157</v>
      </c>
      <c r="E448" s="37"/>
      <c r="F448" s="193" t="s">
        <v>637</v>
      </c>
      <c r="G448" s="37"/>
      <c r="H448" s="37"/>
      <c r="I448" s="194"/>
      <c r="J448" s="37"/>
      <c r="K448" s="37"/>
      <c r="L448" s="40"/>
      <c r="M448" s="195"/>
      <c r="N448" s="196"/>
      <c r="O448" s="65"/>
      <c r="P448" s="65"/>
      <c r="Q448" s="65"/>
      <c r="R448" s="65"/>
      <c r="S448" s="65"/>
      <c r="T448" s="66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157</v>
      </c>
      <c r="AU448" s="18" t="s">
        <v>81</v>
      </c>
    </row>
    <row r="449" spans="1:47" s="2" customFormat="1" ht="11.25">
      <c r="A449" s="35"/>
      <c r="B449" s="36"/>
      <c r="C449" s="37"/>
      <c r="D449" s="197" t="s">
        <v>159</v>
      </c>
      <c r="E449" s="37"/>
      <c r="F449" s="198" t="s">
        <v>638</v>
      </c>
      <c r="G449" s="37"/>
      <c r="H449" s="37"/>
      <c r="I449" s="194"/>
      <c r="J449" s="37"/>
      <c r="K449" s="37"/>
      <c r="L449" s="40"/>
      <c r="M449" s="195"/>
      <c r="N449" s="196"/>
      <c r="O449" s="65"/>
      <c r="P449" s="65"/>
      <c r="Q449" s="65"/>
      <c r="R449" s="65"/>
      <c r="S449" s="65"/>
      <c r="T449" s="66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8" t="s">
        <v>159</v>
      </c>
      <c r="AU449" s="18" t="s">
        <v>81</v>
      </c>
    </row>
    <row r="450" spans="1:65" s="2" customFormat="1" ht="16.5" customHeight="1">
      <c r="A450" s="35"/>
      <c r="B450" s="36"/>
      <c r="C450" s="179" t="s">
        <v>639</v>
      </c>
      <c r="D450" s="179" t="s">
        <v>146</v>
      </c>
      <c r="E450" s="180" t="s">
        <v>640</v>
      </c>
      <c r="F450" s="181" t="s">
        <v>641</v>
      </c>
      <c r="G450" s="182" t="s">
        <v>248</v>
      </c>
      <c r="H450" s="183">
        <v>2.4</v>
      </c>
      <c r="I450" s="184"/>
      <c r="J450" s="185">
        <f>ROUND(I450*H450,2)</f>
        <v>0</v>
      </c>
      <c r="K450" s="181" t="s">
        <v>19</v>
      </c>
      <c r="L450" s="40"/>
      <c r="M450" s="186" t="s">
        <v>19</v>
      </c>
      <c r="N450" s="187" t="s">
        <v>42</v>
      </c>
      <c r="O450" s="65"/>
      <c r="P450" s="188">
        <f>O450*H450</f>
        <v>0</v>
      </c>
      <c r="Q450" s="188">
        <v>0.02</v>
      </c>
      <c r="R450" s="188">
        <f>Q450*H450</f>
        <v>0.048</v>
      </c>
      <c r="S450" s="188">
        <v>0</v>
      </c>
      <c r="T450" s="189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0" t="s">
        <v>150</v>
      </c>
      <c r="AT450" s="190" t="s">
        <v>146</v>
      </c>
      <c r="AU450" s="190" t="s">
        <v>81</v>
      </c>
      <c r="AY450" s="18" t="s">
        <v>144</v>
      </c>
      <c r="BE450" s="191">
        <f>IF(N450="základní",J450,0)</f>
        <v>0</v>
      </c>
      <c r="BF450" s="191">
        <f>IF(N450="snížená",J450,0)</f>
        <v>0</v>
      </c>
      <c r="BG450" s="191">
        <f>IF(N450="zákl. přenesená",J450,0)</f>
        <v>0</v>
      </c>
      <c r="BH450" s="191">
        <f>IF(N450="sníž. přenesená",J450,0)</f>
        <v>0</v>
      </c>
      <c r="BI450" s="191">
        <f>IF(N450="nulová",J450,0)</f>
        <v>0</v>
      </c>
      <c r="BJ450" s="18" t="s">
        <v>79</v>
      </c>
      <c r="BK450" s="191">
        <f>ROUND(I450*H450,2)</f>
        <v>0</v>
      </c>
      <c r="BL450" s="18" t="s">
        <v>150</v>
      </c>
      <c r="BM450" s="190" t="s">
        <v>642</v>
      </c>
    </row>
    <row r="451" spans="1:47" s="2" customFormat="1" ht="11.25">
      <c r="A451" s="35"/>
      <c r="B451" s="36"/>
      <c r="C451" s="37"/>
      <c r="D451" s="192" t="s">
        <v>157</v>
      </c>
      <c r="E451" s="37"/>
      <c r="F451" s="193" t="s">
        <v>641</v>
      </c>
      <c r="G451" s="37"/>
      <c r="H451" s="37"/>
      <c r="I451" s="194"/>
      <c r="J451" s="37"/>
      <c r="K451" s="37"/>
      <c r="L451" s="40"/>
      <c r="M451" s="195"/>
      <c r="N451" s="196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157</v>
      </c>
      <c r="AU451" s="18" t="s">
        <v>81</v>
      </c>
    </row>
    <row r="452" spans="2:51" s="13" customFormat="1" ht="11.25">
      <c r="B452" s="199"/>
      <c r="C452" s="200"/>
      <c r="D452" s="192" t="s">
        <v>161</v>
      </c>
      <c r="E452" s="201" t="s">
        <v>19</v>
      </c>
      <c r="F452" s="202" t="s">
        <v>643</v>
      </c>
      <c r="G452" s="200"/>
      <c r="H452" s="203">
        <v>2.4</v>
      </c>
      <c r="I452" s="204"/>
      <c r="J452" s="200"/>
      <c r="K452" s="200"/>
      <c r="L452" s="205"/>
      <c r="M452" s="206"/>
      <c r="N452" s="207"/>
      <c r="O452" s="207"/>
      <c r="P452" s="207"/>
      <c r="Q452" s="207"/>
      <c r="R452" s="207"/>
      <c r="S452" s="207"/>
      <c r="T452" s="208"/>
      <c r="AT452" s="209" t="s">
        <v>161</v>
      </c>
      <c r="AU452" s="209" t="s">
        <v>81</v>
      </c>
      <c r="AV452" s="13" t="s">
        <v>81</v>
      </c>
      <c r="AW452" s="13" t="s">
        <v>33</v>
      </c>
      <c r="AX452" s="13" t="s">
        <v>79</v>
      </c>
      <c r="AY452" s="209" t="s">
        <v>144</v>
      </c>
    </row>
    <row r="453" spans="2:63" s="12" customFormat="1" ht="22.9" customHeight="1">
      <c r="B453" s="163"/>
      <c r="C453" s="164"/>
      <c r="D453" s="165" t="s">
        <v>70</v>
      </c>
      <c r="E453" s="177" t="s">
        <v>587</v>
      </c>
      <c r="F453" s="177" t="s">
        <v>644</v>
      </c>
      <c r="G453" s="164"/>
      <c r="H453" s="164"/>
      <c r="I453" s="167"/>
      <c r="J453" s="178">
        <f>BK453</f>
        <v>0</v>
      </c>
      <c r="K453" s="164"/>
      <c r="L453" s="169"/>
      <c r="M453" s="170"/>
      <c r="N453" s="171"/>
      <c r="O453" s="171"/>
      <c r="P453" s="172">
        <f>SUM(P454:P524)</f>
        <v>0</v>
      </c>
      <c r="Q453" s="171"/>
      <c r="R453" s="172">
        <f>SUM(R454:R524)</f>
        <v>3.1359068599999995</v>
      </c>
      <c r="S453" s="171"/>
      <c r="T453" s="173">
        <f>SUM(T454:T524)</f>
        <v>0</v>
      </c>
      <c r="AR453" s="174" t="s">
        <v>79</v>
      </c>
      <c r="AT453" s="175" t="s">
        <v>70</v>
      </c>
      <c r="AU453" s="175" t="s">
        <v>79</v>
      </c>
      <c r="AY453" s="174" t="s">
        <v>144</v>
      </c>
      <c r="BK453" s="176">
        <f>SUM(BK454:BK524)</f>
        <v>0</v>
      </c>
    </row>
    <row r="454" spans="1:65" s="2" customFormat="1" ht="21.75" customHeight="1">
      <c r="A454" s="35"/>
      <c r="B454" s="36"/>
      <c r="C454" s="179" t="s">
        <v>645</v>
      </c>
      <c r="D454" s="179" t="s">
        <v>146</v>
      </c>
      <c r="E454" s="180" t="s">
        <v>646</v>
      </c>
      <c r="F454" s="181" t="s">
        <v>647</v>
      </c>
      <c r="G454" s="182" t="s">
        <v>154</v>
      </c>
      <c r="H454" s="183">
        <v>0.688</v>
      </c>
      <c r="I454" s="184"/>
      <c r="J454" s="185">
        <f>ROUND(I454*H454,2)</f>
        <v>0</v>
      </c>
      <c r="K454" s="181" t="s">
        <v>155</v>
      </c>
      <c r="L454" s="40"/>
      <c r="M454" s="186" t="s">
        <v>19</v>
      </c>
      <c r="N454" s="187" t="s">
        <v>42</v>
      </c>
      <c r="O454" s="65"/>
      <c r="P454" s="188">
        <f>O454*H454</f>
        <v>0</v>
      </c>
      <c r="Q454" s="188">
        <v>2.30102</v>
      </c>
      <c r="R454" s="188">
        <f>Q454*H454</f>
        <v>1.5831017599999997</v>
      </c>
      <c r="S454" s="188">
        <v>0</v>
      </c>
      <c r="T454" s="189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0" t="s">
        <v>150</v>
      </c>
      <c r="AT454" s="190" t="s">
        <v>146</v>
      </c>
      <c r="AU454" s="190" t="s">
        <v>81</v>
      </c>
      <c r="AY454" s="18" t="s">
        <v>144</v>
      </c>
      <c r="BE454" s="191">
        <f>IF(N454="základní",J454,0)</f>
        <v>0</v>
      </c>
      <c r="BF454" s="191">
        <f>IF(N454="snížená",J454,0)</f>
        <v>0</v>
      </c>
      <c r="BG454" s="191">
        <f>IF(N454="zákl. přenesená",J454,0)</f>
        <v>0</v>
      </c>
      <c r="BH454" s="191">
        <f>IF(N454="sníž. přenesená",J454,0)</f>
        <v>0</v>
      </c>
      <c r="BI454" s="191">
        <f>IF(N454="nulová",J454,0)</f>
        <v>0</v>
      </c>
      <c r="BJ454" s="18" t="s">
        <v>79</v>
      </c>
      <c r="BK454" s="191">
        <f>ROUND(I454*H454,2)</f>
        <v>0</v>
      </c>
      <c r="BL454" s="18" t="s">
        <v>150</v>
      </c>
      <c r="BM454" s="190" t="s">
        <v>648</v>
      </c>
    </row>
    <row r="455" spans="1:47" s="2" customFormat="1" ht="11.25">
      <c r="A455" s="35"/>
      <c r="B455" s="36"/>
      <c r="C455" s="37"/>
      <c r="D455" s="192" t="s">
        <v>157</v>
      </c>
      <c r="E455" s="37"/>
      <c r="F455" s="193" t="s">
        <v>649</v>
      </c>
      <c r="G455" s="37"/>
      <c r="H455" s="37"/>
      <c r="I455" s="194"/>
      <c r="J455" s="37"/>
      <c r="K455" s="37"/>
      <c r="L455" s="40"/>
      <c r="M455" s="195"/>
      <c r="N455" s="196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157</v>
      </c>
      <c r="AU455" s="18" t="s">
        <v>81</v>
      </c>
    </row>
    <row r="456" spans="1:47" s="2" customFormat="1" ht="11.25">
      <c r="A456" s="35"/>
      <c r="B456" s="36"/>
      <c r="C456" s="37"/>
      <c r="D456" s="197" t="s">
        <v>159</v>
      </c>
      <c r="E456" s="37"/>
      <c r="F456" s="198" t="s">
        <v>650</v>
      </c>
      <c r="G456" s="37"/>
      <c r="H456" s="37"/>
      <c r="I456" s="194"/>
      <c r="J456" s="37"/>
      <c r="K456" s="37"/>
      <c r="L456" s="40"/>
      <c r="M456" s="195"/>
      <c r="N456" s="196"/>
      <c r="O456" s="65"/>
      <c r="P456" s="65"/>
      <c r="Q456" s="65"/>
      <c r="R456" s="65"/>
      <c r="S456" s="65"/>
      <c r="T456" s="66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159</v>
      </c>
      <c r="AU456" s="18" t="s">
        <v>81</v>
      </c>
    </row>
    <row r="457" spans="2:51" s="15" customFormat="1" ht="11.25">
      <c r="B457" s="231"/>
      <c r="C457" s="232"/>
      <c r="D457" s="192" t="s">
        <v>161</v>
      </c>
      <c r="E457" s="233" t="s">
        <v>19</v>
      </c>
      <c r="F457" s="234" t="s">
        <v>651</v>
      </c>
      <c r="G457" s="232"/>
      <c r="H457" s="233" t="s">
        <v>19</v>
      </c>
      <c r="I457" s="235"/>
      <c r="J457" s="232"/>
      <c r="K457" s="232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161</v>
      </c>
      <c r="AU457" s="240" t="s">
        <v>81</v>
      </c>
      <c r="AV457" s="15" t="s">
        <v>79</v>
      </c>
      <c r="AW457" s="15" t="s">
        <v>33</v>
      </c>
      <c r="AX457" s="15" t="s">
        <v>71</v>
      </c>
      <c r="AY457" s="240" t="s">
        <v>144</v>
      </c>
    </row>
    <row r="458" spans="2:51" s="13" customFormat="1" ht="11.25">
      <c r="B458" s="199"/>
      <c r="C458" s="200"/>
      <c r="D458" s="192" t="s">
        <v>161</v>
      </c>
      <c r="E458" s="201" t="s">
        <v>19</v>
      </c>
      <c r="F458" s="202" t="s">
        <v>652</v>
      </c>
      <c r="G458" s="200"/>
      <c r="H458" s="203">
        <v>0.688</v>
      </c>
      <c r="I458" s="204"/>
      <c r="J458" s="200"/>
      <c r="K458" s="200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161</v>
      </c>
      <c r="AU458" s="209" t="s">
        <v>81</v>
      </c>
      <c r="AV458" s="13" t="s">
        <v>81</v>
      </c>
      <c r="AW458" s="13" t="s">
        <v>33</v>
      </c>
      <c r="AX458" s="13" t="s">
        <v>79</v>
      </c>
      <c r="AY458" s="209" t="s">
        <v>144</v>
      </c>
    </row>
    <row r="459" spans="1:65" s="2" customFormat="1" ht="16.5" customHeight="1">
      <c r="A459" s="35"/>
      <c r="B459" s="36"/>
      <c r="C459" s="179" t="s">
        <v>653</v>
      </c>
      <c r="D459" s="179" t="s">
        <v>146</v>
      </c>
      <c r="E459" s="180" t="s">
        <v>654</v>
      </c>
      <c r="F459" s="181" t="s">
        <v>655</v>
      </c>
      <c r="G459" s="182" t="s">
        <v>154</v>
      </c>
      <c r="H459" s="183">
        <v>0.688</v>
      </c>
      <c r="I459" s="184"/>
      <c r="J459" s="185">
        <f>ROUND(I459*H459,2)</f>
        <v>0</v>
      </c>
      <c r="K459" s="181" t="s">
        <v>155</v>
      </c>
      <c r="L459" s="40"/>
      <c r="M459" s="186" t="s">
        <v>19</v>
      </c>
      <c r="N459" s="187" t="s">
        <v>42</v>
      </c>
      <c r="O459" s="65"/>
      <c r="P459" s="188">
        <f>O459*H459</f>
        <v>0</v>
      </c>
      <c r="Q459" s="188">
        <v>0</v>
      </c>
      <c r="R459" s="188">
        <f>Q459*H459</f>
        <v>0</v>
      </c>
      <c r="S459" s="188">
        <v>0</v>
      </c>
      <c r="T459" s="189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90" t="s">
        <v>150</v>
      </c>
      <c r="AT459" s="190" t="s">
        <v>146</v>
      </c>
      <c r="AU459" s="190" t="s">
        <v>81</v>
      </c>
      <c r="AY459" s="18" t="s">
        <v>144</v>
      </c>
      <c r="BE459" s="191">
        <f>IF(N459="základní",J459,0)</f>
        <v>0</v>
      </c>
      <c r="BF459" s="191">
        <f>IF(N459="snížená",J459,0)</f>
        <v>0</v>
      </c>
      <c r="BG459" s="191">
        <f>IF(N459="zákl. přenesená",J459,0)</f>
        <v>0</v>
      </c>
      <c r="BH459" s="191">
        <f>IF(N459="sníž. přenesená",J459,0)</f>
        <v>0</v>
      </c>
      <c r="BI459" s="191">
        <f>IF(N459="nulová",J459,0)</f>
        <v>0</v>
      </c>
      <c r="BJ459" s="18" t="s">
        <v>79</v>
      </c>
      <c r="BK459" s="191">
        <f>ROUND(I459*H459,2)</f>
        <v>0</v>
      </c>
      <c r="BL459" s="18" t="s">
        <v>150</v>
      </c>
      <c r="BM459" s="190" t="s">
        <v>656</v>
      </c>
    </row>
    <row r="460" spans="1:47" s="2" customFormat="1" ht="11.25">
      <c r="A460" s="35"/>
      <c r="B460" s="36"/>
      <c r="C460" s="37"/>
      <c r="D460" s="192" t="s">
        <v>157</v>
      </c>
      <c r="E460" s="37"/>
      <c r="F460" s="193" t="s">
        <v>657</v>
      </c>
      <c r="G460" s="37"/>
      <c r="H460" s="37"/>
      <c r="I460" s="194"/>
      <c r="J460" s="37"/>
      <c r="K460" s="37"/>
      <c r="L460" s="40"/>
      <c r="M460" s="195"/>
      <c r="N460" s="196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157</v>
      </c>
      <c r="AU460" s="18" t="s">
        <v>81</v>
      </c>
    </row>
    <row r="461" spans="1:47" s="2" customFormat="1" ht="11.25">
      <c r="A461" s="35"/>
      <c r="B461" s="36"/>
      <c r="C461" s="37"/>
      <c r="D461" s="197" t="s">
        <v>159</v>
      </c>
      <c r="E461" s="37"/>
      <c r="F461" s="198" t="s">
        <v>658</v>
      </c>
      <c r="G461" s="37"/>
      <c r="H461" s="37"/>
      <c r="I461" s="194"/>
      <c r="J461" s="37"/>
      <c r="K461" s="37"/>
      <c r="L461" s="40"/>
      <c r="M461" s="195"/>
      <c r="N461" s="196"/>
      <c r="O461" s="65"/>
      <c r="P461" s="65"/>
      <c r="Q461" s="65"/>
      <c r="R461" s="65"/>
      <c r="S461" s="65"/>
      <c r="T461" s="66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18" t="s">
        <v>159</v>
      </c>
      <c r="AU461" s="18" t="s">
        <v>81</v>
      </c>
    </row>
    <row r="462" spans="2:51" s="15" customFormat="1" ht="11.25">
      <c r="B462" s="231"/>
      <c r="C462" s="232"/>
      <c r="D462" s="192" t="s">
        <v>161</v>
      </c>
      <c r="E462" s="233" t="s">
        <v>19</v>
      </c>
      <c r="F462" s="234" t="s">
        <v>651</v>
      </c>
      <c r="G462" s="232"/>
      <c r="H462" s="233" t="s">
        <v>19</v>
      </c>
      <c r="I462" s="235"/>
      <c r="J462" s="232"/>
      <c r="K462" s="232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161</v>
      </c>
      <c r="AU462" s="240" t="s">
        <v>81</v>
      </c>
      <c r="AV462" s="15" t="s">
        <v>79</v>
      </c>
      <c r="AW462" s="15" t="s">
        <v>33</v>
      </c>
      <c r="AX462" s="15" t="s">
        <v>71</v>
      </c>
      <c r="AY462" s="240" t="s">
        <v>144</v>
      </c>
    </row>
    <row r="463" spans="2:51" s="13" customFormat="1" ht="11.25">
      <c r="B463" s="199"/>
      <c r="C463" s="200"/>
      <c r="D463" s="192" t="s">
        <v>161</v>
      </c>
      <c r="E463" s="201" t="s">
        <v>19</v>
      </c>
      <c r="F463" s="202" t="s">
        <v>652</v>
      </c>
      <c r="G463" s="200"/>
      <c r="H463" s="203">
        <v>0.688</v>
      </c>
      <c r="I463" s="204"/>
      <c r="J463" s="200"/>
      <c r="K463" s="200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161</v>
      </c>
      <c r="AU463" s="209" t="s">
        <v>81</v>
      </c>
      <c r="AV463" s="13" t="s">
        <v>81</v>
      </c>
      <c r="AW463" s="13" t="s">
        <v>33</v>
      </c>
      <c r="AX463" s="13" t="s">
        <v>79</v>
      </c>
      <c r="AY463" s="209" t="s">
        <v>144</v>
      </c>
    </row>
    <row r="464" spans="1:65" s="2" customFormat="1" ht="16.5" customHeight="1">
      <c r="A464" s="35"/>
      <c r="B464" s="36"/>
      <c r="C464" s="179" t="s">
        <v>659</v>
      </c>
      <c r="D464" s="179" t="s">
        <v>146</v>
      </c>
      <c r="E464" s="180" t="s">
        <v>660</v>
      </c>
      <c r="F464" s="181" t="s">
        <v>661</v>
      </c>
      <c r="G464" s="182" t="s">
        <v>248</v>
      </c>
      <c r="H464" s="183">
        <v>0.525</v>
      </c>
      <c r="I464" s="184"/>
      <c r="J464" s="185">
        <f>ROUND(I464*H464,2)</f>
        <v>0</v>
      </c>
      <c r="K464" s="181" t="s">
        <v>155</v>
      </c>
      <c r="L464" s="40"/>
      <c r="M464" s="186" t="s">
        <v>19</v>
      </c>
      <c r="N464" s="187" t="s">
        <v>42</v>
      </c>
      <c r="O464" s="65"/>
      <c r="P464" s="188">
        <f>O464*H464</f>
        <v>0</v>
      </c>
      <c r="Q464" s="188">
        <v>0.01352</v>
      </c>
      <c r="R464" s="188">
        <f>Q464*H464</f>
        <v>0.007098000000000001</v>
      </c>
      <c r="S464" s="188">
        <v>0</v>
      </c>
      <c r="T464" s="189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0" t="s">
        <v>150</v>
      </c>
      <c r="AT464" s="190" t="s">
        <v>146</v>
      </c>
      <c r="AU464" s="190" t="s">
        <v>81</v>
      </c>
      <c r="AY464" s="18" t="s">
        <v>144</v>
      </c>
      <c r="BE464" s="191">
        <f>IF(N464="základní",J464,0)</f>
        <v>0</v>
      </c>
      <c r="BF464" s="191">
        <f>IF(N464="snížená",J464,0)</f>
        <v>0</v>
      </c>
      <c r="BG464" s="191">
        <f>IF(N464="zákl. přenesená",J464,0)</f>
        <v>0</v>
      </c>
      <c r="BH464" s="191">
        <f>IF(N464="sníž. přenesená",J464,0)</f>
        <v>0</v>
      </c>
      <c r="BI464" s="191">
        <f>IF(N464="nulová",J464,0)</f>
        <v>0</v>
      </c>
      <c r="BJ464" s="18" t="s">
        <v>79</v>
      </c>
      <c r="BK464" s="191">
        <f>ROUND(I464*H464,2)</f>
        <v>0</v>
      </c>
      <c r="BL464" s="18" t="s">
        <v>150</v>
      </c>
      <c r="BM464" s="190" t="s">
        <v>662</v>
      </c>
    </row>
    <row r="465" spans="1:47" s="2" customFormat="1" ht="11.25">
      <c r="A465" s="35"/>
      <c r="B465" s="36"/>
      <c r="C465" s="37"/>
      <c r="D465" s="192" t="s">
        <v>157</v>
      </c>
      <c r="E465" s="37"/>
      <c r="F465" s="193" t="s">
        <v>663</v>
      </c>
      <c r="G465" s="37"/>
      <c r="H465" s="37"/>
      <c r="I465" s="194"/>
      <c r="J465" s="37"/>
      <c r="K465" s="37"/>
      <c r="L465" s="40"/>
      <c r="M465" s="195"/>
      <c r="N465" s="196"/>
      <c r="O465" s="65"/>
      <c r="P465" s="65"/>
      <c r="Q465" s="65"/>
      <c r="R465" s="65"/>
      <c r="S465" s="65"/>
      <c r="T465" s="66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157</v>
      </c>
      <c r="AU465" s="18" t="s">
        <v>81</v>
      </c>
    </row>
    <row r="466" spans="1:47" s="2" customFormat="1" ht="11.25">
      <c r="A466" s="35"/>
      <c r="B466" s="36"/>
      <c r="C466" s="37"/>
      <c r="D466" s="197" t="s">
        <v>159</v>
      </c>
      <c r="E466" s="37"/>
      <c r="F466" s="198" t="s">
        <v>664</v>
      </c>
      <c r="G466" s="37"/>
      <c r="H466" s="37"/>
      <c r="I466" s="194"/>
      <c r="J466" s="37"/>
      <c r="K466" s="37"/>
      <c r="L466" s="40"/>
      <c r="M466" s="195"/>
      <c r="N466" s="196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159</v>
      </c>
      <c r="AU466" s="18" t="s">
        <v>81</v>
      </c>
    </row>
    <row r="467" spans="2:51" s="15" customFormat="1" ht="11.25">
      <c r="B467" s="231"/>
      <c r="C467" s="232"/>
      <c r="D467" s="192" t="s">
        <v>161</v>
      </c>
      <c r="E467" s="233" t="s">
        <v>19</v>
      </c>
      <c r="F467" s="234" t="s">
        <v>651</v>
      </c>
      <c r="G467" s="232"/>
      <c r="H467" s="233" t="s">
        <v>19</v>
      </c>
      <c r="I467" s="235"/>
      <c r="J467" s="232"/>
      <c r="K467" s="232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161</v>
      </c>
      <c r="AU467" s="240" t="s">
        <v>81</v>
      </c>
      <c r="AV467" s="15" t="s">
        <v>79</v>
      </c>
      <c r="AW467" s="15" t="s">
        <v>33</v>
      </c>
      <c r="AX467" s="15" t="s">
        <v>71</v>
      </c>
      <c r="AY467" s="240" t="s">
        <v>144</v>
      </c>
    </row>
    <row r="468" spans="2:51" s="13" customFormat="1" ht="11.25">
      <c r="B468" s="199"/>
      <c r="C468" s="200"/>
      <c r="D468" s="192" t="s">
        <v>161</v>
      </c>
      <c r="E468" s="201" t="s">
        <v>19</v>
      </c>
      <c r="F468" s="202" t="s">
        <v>665</v>
      </c>
      <c r="G468" s="200"/>
      <c r="H468" s="203">
        <v>0.525</v>
      </c>
      <c r="I468" s="204"/>
      <c r="J468" s="200"/>
      <c r="K468" s="200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161</v>
      </c>
      <c r="AU468" s="209" t="s">
        <v>81</v>
      </c>
      <c r="AV468" s="13" t="s">
        <v>81</v>
      </c>
      <c r="AW468" s="13" t="s">
        <v>33</v>
      </c>
      <c r="AX468" s="13" t="s">
        <v>79</v>
      </c>
      <c r="AY468" s="209" t="s">
        <v>144</v>
      </c>
    </row>
    <row r="469" spans="1:65" s="2" customFormat="1" ht="16.5" customHeight="1">
      <c r="A469" s="35"/>
      <c r="B469" s="36"/>
      <c r="C469" s="179" t="s">
        <v>666</v>
      </c>
      <c r="D469" s="179" t="s">
        <v>146</v>
      </c>
      <c r="E469" s="180" t="s">
        <v>667</v>
      </c>
      <c r="F469" s="181" t="s">
        <v>668</v>
      </c>
      <c r="G469" s="182" t="s">
        <v>248</v>
      </c>
      <c r="H469" s="183">
        <v>0.525</v>
      </c>
      <c r="I469" s="184"/>
      <c r="J469" s="185">
        <f>ROUND(I469*H469,2)</f>
        <v>0</v>
      </c>
      <c r="K469" s="181" t="s">
        <v>155</v>
      </c>
      <c r="L469" s="40"/>
      <c r="M469" s="186" t="s">
        <v>19</v>
      </c>
      <c r="N469" s="187" t="s">
        <v>42</v>
      </c>
      <c r="O469" s="65"/>
      <c r="P469" s="188">
        <f>O469*H469</f>
        <v>0</v>
      </c>
      <c r="Q469" s="188">
        <v>0</v>
      </c>
      <c r="R469" s="188">
        <f>Q469*H469</f>
        <v>0</v>
      </c>
      <c r="S469" s="188">
        <v>0</v>
      </c>
      <c r="T469" s="189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0" t="s">
        <v>150</v>
      </c>
      <c r="AT469" s="190" t="s">
        <v>146</v>
      </c>
      <c r="AU469" s="190" t="s">
        <v>81</v>
      </c>
      <c r="AY469" s="18" t="s">
        <v>144</v>
      </c>
      <c r="BE469" s="191">
        <f>IF(N469="základní",J469,0)</f>
        <v>0</v>
      </c>
      <c r="BF469" s="191">
        <f>IF(N469="snížená",J469,0)</f>
        <v>0</v>
      </c>
      <c r="BG469" s="191">
        <f>IF(N469="zákl. přenesená",J469,0)</f>
        <v>0</v>
      </c>
      <c r="BH469" s="191">
        <f>IF(N469="sníž. přenesená",J469,0)</f>
        <v>0</v>
      </c>
      <c r="BI469" s="191">
        <f>IF(N469="nulová",J469,0)</f>
        <v>0</v>
      </c>
      <c r="BJ469" s="18" t="s">
        <v>79</v>
      </c>
      <c r="BK469" s="191">
        <f>ROUND(I469*H469,2)</f>
        <v>0</v>
      </c>
      <c r="BL469" s="18" t="s">
        <v>150</v>
      </c>
      <c r="BM469" s="190" t="s">
        <v>669</v>
      </c>
    </row>
    <row r="470" spans="1:47" s="2" customFormat="1" ht="11.25">
      <c r="A470" s="35"/>
      <c r="B470" s="36"/>
      <c r="C470" s="37"/>
      <c r="D470" s="192" t="s">
        <v>157</v>
      </c>
      <c r="E470" s="37"/>
      <c r="F470" s="193" t="s">
        <v>670</v>
      </c>
      <c r="G470" s="37"/>
      <c r="H470" s="37"/>
      <c r="I470" s="194"/>
      <c r="J470" s="37"/>
      <c r="K470" s="37"/>
      <c r="L470" s="40"/>
      <c r="M470" s="195"/>
      <c r="N470" s="196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157</v>
      </c>
      <c r="AU470" s="18" t="s">
        <v>81</v>
      </c>
    </row>
    <row r="471" spans="1:47" s="2" customFormat="1" ht="11.25">
      <c r="A471" s="35"/>
      <c r="B471" s="36"/>
      <c r="C471" s="37"/>
      <c r="D471" s="197" t="s">
        <v>159</v>
      </c>
      <c r="E471" s="37"/>
      <c r="F471" s="198" t="s">
        <v>671</v>
      </c>
      <c r="G471" s="37"/>
      <c r="H471" s="37"/>
      <c r="I471" s="194"/>
      <c r="J471" s="37"/>
      <c r="K471" s="37"/>
      <c r="L471" s="40"/>
      <c r="M471" s="195"/>
      <c r="N471" s="196"/>
      <c r="O471" s="65"/>
      <c r="P471" s="65"/>
      <c r="Q471" s="65"/>
      <c r="R471" s="65"/>
      <c r="S471" s="65"/>
      <c r="T471" s="66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8" t="s">
        <v>159</v>
      </c>
      <c r="AU471" s="18" t="s">
        <v>81</v>
      </c>
    </row>
    <row r="472" spans="1:65" s="2" customFormat="1" ht="16.5" customHeight="1">
      <c r="A472" s="35"/>
      <c r="B472" s="36"/>
      <c r="C472" s="179" t="s">
        <v>672</v>
      </c>
      <c r="D472" s="179" t="s">
        <v>146</v>
      </c>
      <c r="E472" s="180" t="s">
        <v>673</v>
      </c>
      <c r="F472" s="181" t="s">
        <v>674</v>
      </c>
      <c r="G472" s="182" t="s">
        <v>248</v>
      </c>
      <c r="H472" s="183">
        <v>6.15</v>
      </c>
      <c r="I472" s="184"/>
      <c r="J472" s="185">
        <f>ROUND(I472*H472,2)</f>
        <v>0</v>
      </c>
      <c r="K472" s="181" t="s">
        <v>19</v>
      </c>
      <c r="L472" s="40"/>
      <c r="M472" s="186" t="s">
        <v>19</v>
      </c>
      <c r="N472" s="187" t="s">
        <v>42</v>
      </c>
      <c r="O472" s="65"/>
      <c r="P472" s="188">
        <f>O472*H472</f>
        <v>0</v>
      </c>
      <c r="Q472" s="188">
        <v>0.143</v>
      </c>
      <c r="R472" s="188">
        <f>Q472*H472</f>
        <v>0.87945</v>
      </c>
      <c r="S472" s="188">
        <v>0</v>
      </c>
      <c r="T472" s="189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0" t="s">
        <v>150</v>
      </c>
      <c r="AT472" s="190" t="s">
        <v>146</v>
      </c>
      <c r="AU472" s="190" t="s">
        <v>81</v>
      </c>
      <c r="AY472" s="18" t="s">
        <v>144</v>
      </c>
      <c r="BE472" s="191">
        <f>IF(N472="základní",J472,0)</f>
        <v>0</v>
      </c>
      <c r="BF472" s="191">
        <f>IF(N472="snížená",J472,0)</f>
        <v>0</v>
      </c>
      <c r="BG472" s="191">
        <f>IF(N472="zákl. přenesená",J472,0)</f>
        <v>0</v>
      </c>
      <c r="BH472" s="191">
        <f>IF(N472="sníž. přenesená",J472,0)</f>
        <v>0</v>
      </c>
      <c r="BI472" s="191">
        <f>IF(N472="nulová",J472,0)</f>
        <v>0</v>
      </c>
      <c r="BJ472" s="18" t="s">
        <v>79</v>
      </c>
      <c r="BK472" s="191">
        <f>ROUND(I472*H472,2)</f>
        <v>0</v>
      </c>
      <c r="BL472" s="18" t="s">
        <v>150</v>
      </c>
      <c r="BM472" s="190" t="s">
        <v>675</v>
      </c>
    </row>
    <row r="473" spans="2:51" s="15" customFormat="1" ht="11.25">
      <c r="B473" s="231"/>
      <c r="C473" s="232"/>
      <c r="D473" s="192" t="s">
        <v>161</v>
      </c>
      <c r="E473" s="233" t="s">
        <v>19</v>
      </c>
      <c r="F473" s="234" t="s">
        <v>676</v>
      </c>
      <c r="G473" s="232"/>
      <c r="H473" s="233" t="s">
        <v>19</v>
      </c>
      <c r="I473" s="235"/>
      <c r="J473" s="232"/>
      <c r="K473" s="232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161</v>
      </c>
      <c r="AU473" s="240" t="s">
        <v>81</v>
      </c>
      <c r="AV473" s="15" t="s">
        <v>79</v>
      </c>
      <c r="AW473" s="15" t="s">
        <v>33</v>
      </c>
      <c r="AX473" s="15" t="s">
        <v>71</v>
      </c>
      <c r="AY473" s="240" t="s">
        <v>144</v>
      </c>
    </row>
    <row r="474" spans="2:51" s="13" customFormat="1" ht="11.25">
      <c r="B474" s="199"/>
      <c r="C474" s="200"/>
      <c r="D474" s="192" t="s">
        <v>161</v>
      </c>
      <c r="E474" s="201" t="s">
        <v>19</v>
      </c>
      <c r="F474" s="202" t="s">
        <v>677</v>
      </c>
      <c r="G474" s="200"/>
      <c r="H474" s="203">
        <v>1.14</v>
      </c>
      <c r="I474" s="204"/>
      <c r="J474" s="200"/>
      <c r="K474" s="200"/>
      <c r="L474" s="205"/>
      <c r="M474" s="206"/>
      <c r="N474" s="207"/>
      <c r="O474" s="207"/>
      <c r="P474" s="207"/>
      <c r="Q474" s="207"/>
      <c r="R474" s="207"/>
      <c r="S474" s="207"/>
      <c r="T474" s="208"/>
      <c r="AT474" s="209" t="s">
        <v>161</v>
      </c>
      <c r="AU474" s="209" t="s">
        <v>81</v>
      </c>
      <c r="AV474" s="13" t="s">
        <v>81</v>
      </c>
      <c r="AW474" s="13" t="s">
        <v>33</v>
      </c>
      <c r="AX474" s="13" t="s">
        <v>71</v>
      </c>
      <c r="AY474" s="209" t="s">
        <v>144</v>
      </c>
    </row>
    <row r="475" spans="2:51" s="15" customFormat="1" ht="11.25">
      <c r="B475" s="231"/>
      <c r="C475" s="232"/>
      <c r="D475" s="192" t="s">
        <v>161</v>
      </c>
      <c r="E475" s="233" t="s">
        <v>19</v>
      </c>
      <c r="F475" s="234" t="s">
        <v>678</v>
      </c>
      <c r="G475" s="232"/>
      <c r="H475" s="233" t="s">
        <v>19</v>
      </c>
      <c r="I475" s="235"/>
      <c r="J475" s="232"/>
      <c r="K475" s="232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161</v>
      </c>
      <c r="AU475" s="240" t="s">
        <v>81</v>
      </c>
      <c r="AV475" s="15" t="s">
        <v>79</v>
      </c>
      <c r="AW475" s="15" t="s">
        <v>33</v>
      </c>
      <c r="AX475" s="15" t="s">
        <v>71</v>
      </c>
      <c r="AY475" s="240" t="s">
        <v>144</v>
      </c>
    </row>
    <row r="476" spans="2:51" s="13" customFormat="1" ht="11.25">
      <c r="B476" s="199"/>
      <c r="C476" s="200"/>
      <c r="D476" s="192" t="s">
        <v>161</v>
      </c>
      <c r="E476" s="201" t="s">
        <v>19</v>
      </c>
      <c r="F476" s="202" t="s">
        <v>679</v>
      </c>
      <c r="G476" s="200"/>
      <c r="H476" s="203">
        <v>0.54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161</v>
      </c>
      <c r="AU476" s="209" t="s">
        <v>81</v>
      </c>
      <c r="AV476" s="13" t="s">
        <v>81</v>
      </c>
      <c r="AW476" s="13" t="s">
        <v>33</v>
      </c>
      <c r="AX476" s="13" t="s">
        <v>71</v>
      </c>
      <c r="AY476" s="209" t="s">
        <v>144</v>
      </c>
    </row>
    <row r="477" spans="2:51" s="15" customFormat="1" ht="11.25">
      <c r="B477" s="231"/>
      <c r="C477" s="232"/>
      <c r="D477" s="192" t="s">
        <v>161</v>
      </c>
      <c r="E477" s="233" t="s">
        <v>19</v>
      </c>
      <c r="F477" s="234" t="s">
        <v>680</v>
      </c>
      <c r="G477" s="232"/>
      <c r="H477" s="233" t="s">
        <v>19</v>
      </c>
      <c r="I477" s="235"/>
      <c r="J477" s="232"/>
      <c r="K477" s="232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161</v>
      </c>
      <c r="AU477" s="240" t="s">
        <v>81</v>
      </c>
      <c r="AV477" s="15" t="s">
        <v>79</v>
      </c>
      <c r="AW477" s="15" t="s">
        <v>33</v>
      </c>
      <c r="AX477" s="15" t="s">
        <v>71</v>
      </c>
      <c r="AY477" s="240" t="s">
        <v>144</v>
      </c>
    </row>
    <row r="478" spans="2:51" s="13" customFormat="1" ht="11.25">
      <c r="B478" s="199"/>
      <c r="C478" s="200"/>
      <c r="D478" s="192" t="s">
        <v>161</v>
      </c>
      <c r="E478" s="201" t="s">
        <v>19</v>
      </c>
      <c r="F478" s="202" t="s">
        <v>681</v>
      </c>
      <c r="G478" s="200"/>
      <c r="H478" s="203">
        <v>0.95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161</v>
      </c>
      <c r="AU478" s="209" t="s">
        <v>81</v>
      </c>
      <c r="AV478" s="13" t="s">
        <v>81</v>
      </c>
      <c r="AW478" s="13" t="s">
        <v>33</v>
      </c>
      <c r="AX478" s="13" t="s">
        <v>71</v>
      </c>
      <c r="AY478" s="209" t="s">
        <v>144</v>
      </c>
    </row>
    <row r="479" spans="2:51" s="13" customFormat="1" ht="11.25">
      <c r="B479" s="199"/>
      <c r="C479" s="200"/>
      <c r="D479" s="192" t="s">
        <v>161</v>
      </c>
      <c r="E479" s="201" t="s">
        <v>19</v>
      </c>
      <c r="F479" s="202" t="s">
        <v>682</v>
      </c>
      <c r="G479" s="200"/>
      <c r="H479" s="203">
        <v>0.95</v>
      </c>
      <c r="I479" s="204"/>
      <c r="J479" s="200"/>
      <c r="K479" s="200"/>
      <c r="L479" s="205"/>
      <c r="M479" s="206"/>
      <c r="N479" s="207"/>
      <c r="O479" s="207"/>
      <c r="P479" s="207"/>
      <c r="Q479" s="207"/>
      <c r="R479" s="207"/>
      <c r="S479" s="207"/>
      <c r="T479" s="208"/>
      <c r="AT479" s="209" t="s">
        <v>161</v>
      </c>
      <c r="AU479" s="209" t="s">
        <v>81</v>
      </c>
      <c r="AV479" s="13" t="s">
        <v>81</v>
      </c>
      <c r="AW479" s="13" t="s">
        <v>33</v>
      </c>
      <c r="AX479" s="13" t="s">
        <v>71</v>
      </c>
      <c r="AY479" s="209" t="s">
        <v>144</v>
      </c>
    </row>
    <row r="480" spans="2:51" s="13" customFormat="1" ht="11.25">
      <c r="B480" s="199"/>
      <c r="C480" s="200"/>
      <c r="D480" s="192" t="s">
        <v>161</v>
      </c>
      <c r="E480" s="201" t="s">
        <v>19</v>
      </c>
      <c r="F480" s="202" t="s">
        <v>683</v>
      </c>
      <c r="G480" s="200"/>
      <c r="H480" s="203">
        <v>0.74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161</v>
      </c>
      <c r="AU480" s="209" t="s">
        <v>81</v>
      </c>
      <c r="AV480" s="13" t="s">
        <v>81</v>
      </c>
      <c r="AW480" s="13" t="s">
        <v>33</v>
      </c>
      <c r="AX480" s="13" t="s">
        <v>71</v>
      </c>
      <c r="AY480" s="209" t="s">
        <v>144</v>
      </c>
    </row>
    <row r="481" spans="2:51" s="15" customFormat="1" ht="11.25">
      <c r="B481" s="231"/>
      <c r="C481" s="232"/>
      <c r="D481" s="192" t="s">
        <v>161</v>
      </c>
      <c r="E481" s="233" t="s">
        <v>19</v>
      </c>
      <c r="F481" s="234" t="s">
        <v>684</v>
      </c>
      <c r="G481" s="232"/>
      <c r="H481" s="233" t="s">
        <v>19</v>
      </c>
      <c r="I481" s="235"/>
      <c r="J481" s="232"/>
      <c r="K481" s="232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161</v>
      </c>
      <c r="AU481" s="240" t="s">
        <v>81</v>
      </c>
      <c r="AV481" s="15" t="s">
        <v>79</v>
      </c>
      <c r="AW481" s="15" t="s">
        <v>33</v>
      </c>
      <c r="AX481" s="15" t="s">
        <v>71</v>
      </c>
      <c r="AY481" s="240" t="s">
        <v>144</v>
      </c>
    </row>
    <row r="482" spans="2:51" s="13" customFormat="1" ht="11.25">
      <c r="B482" s="199"/>
      <c r="C482" s="200"/>
      <c r="D482" s="192" t="s">
        <v>161</v>
      </c>
      <c r="E482" s="201" t="s">
        <v>19</v>
      </c>
      <c r="F482" s="202" t="s">
        <v>685</v>
      </c>
      <c r="G482" s="200"/>
      <c r="H482" s="203">
        <v>0.61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161</v>
      </c>
      <c r="AU482" s="209" t="s">
        <v>81</v>
      </c>
      <c r="AV482" s="13" t="s">
        <v>81</v>
      </c>
      <c r="AW482" s="13" t="s">
        <v>33</v>
      </c>
      <c r="AX482" s="13" t="s">
        <v>71</v>
      </c>
      <c r="AY482" s="209" t="s">
        <v>144</v>
      </c>
    </row>
    <row r="483" spans="2:51" s="13" customFormat="1" ht="11.25">
      <c r="B483" s="199"/>
      <c r="C483" s="200"/>
      <c r="D483" s="192" t="s">
        <v>161</v>
      </c>
      <c r="E483" s="201" t="s">
        <v>19</v>
      </c>
      <c r="F483" s="202" t="s">
        <v>686</v>
      </c>
      <c r="G483" s="200"/>
      <c r="H483" s="203">
        <v>0.61</v>
      </c>
      <c r="I483" s="204"/>
      <c r="J483" s="200"/>
      <c r="K483" s="200"/>
      <c r="L483" s="205"/>
      <c r="M483" s="206"/>
      <c r="N483" s="207"/>
      <c r="O483" s="207"/>
      <c r="P483" s="207"/>
      <c r="Q483" s="207"/>
      <c r="R483" s="207"/>
      <c r="S483" s="207"/>
      <c r="T483" s="208"/>
      <c r="AT483" s="209" t="s">
        <v>161</v>
      </c>
      <c r="AU483" s="209" t="s">
        <v>81</v>
      </c>
      <c r="AV483" s="13" t="s">
        <v>81</v>
      </c>
      <c r="AW483" s="13" t="s">
        <v>33</v>
      </c>
      <c r="AX483" s="13" t="s">
        <v>71</v>
      </c>
      <c r="AY483" s="209" t="s">
        <v>144</v>
      </c>
    </row>
    <row r="484" spans="2:51" s="13" customFormat="1" ht="11.25">
      <c r="B484" s="199"/>
      <c r="C484" s="200"/>
      <c r="D484" s="192" t="s">
        <v>161</v>
      </c>
      <c r="E484" s="201" t="s">
        <v>19</v>
      </c>
      <c r="F484" s="202" t="s">
        <v>687</v>
      </c>
      <c r="G484" s="200"/>
      <c r="H484" s="203">
        <v>0.61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161</v>
      </c>
      <c r="AU484" s="209" t="s">
        <v>81</v>
      </c>
      <c r="AV484" s="13" t="s">
        <v>81</v>
      </c>
      <c r="AW484" s="13" t="s">
        <v>33</v>
      </c>
      <c r="AX484" s="13" t="s">
        <v>71</v>
      </c>
      <c r="AY484" s="209" t="s">
        <v>144</v>
      </c>
    </row>
    <row r="485" spans="2:51" s="14" customFormat="1" ht="11.25">
      <c r="B485" s="220"/>
      <c r="C485" s="221"/>
      <c r="D485" s="192" t="s">
        <v>161</v>
      </c>
      <c r="E485" s="222" t="s">
        <v>19</v>
      </c>
      <c r="F485" s="223" t="s">
        <v>238</v>
      </c>
      <c r="G485" s="221"/>
      <c r="H485" s="224">
        <v>6.15</v>
      </c>
      <c r="I485" s="225"/>
      <c r="J485" s="221"/>
      <c r="K485" s="221"/>
      <c r="L485" s="226"/>
      <c r="M485" s="227"/>
      <c r="N485" s="228"/>
      <c r="O485" s="228"/>
      <c r="P485" s="228"/>
      <c r="Q485" s="228"/>
      <c r="R485" s="228"/>
      <c r="S485" s="228"/>
      <c r="T485" s="229"/>
      <c r="AT485" s="230" t="s">
        <v>161</v>
      </c>
      <c r="AU485" s="230" t="s">
        <v>81</v>
      </c>
      <c r="AV485" s="14" t="s">
        <v>150</v>
      </c>
      <c r="AW485" s="14" t="s">
        <v>33</v>
      </c>
      <c r="AX485" s="14" t="s">
        <v>79</v>
      </c>
      <c r="AY485" s="230" t="s">
        <v>144</v>
      </c>
    </row>
    <row r="486" spans="1:65" s="2" customFormat="1" ht="16.5" customHeight="1">
      <c r="A486" s="35"/>
      <c r="B486" s="36"/>
      <c r="C486" s="179" t="s">
        <v>688</v>
      </c>
      <c r="D486" s="179" t="s">
        <v>146</v>
      </c>
      <c r="E486" s="180" t="s">
        <v>689</v>
      </c>
      <c r="F486" s="181" t="s">
        <v>690</v>
      </c>
      <c r="G486" s="182" t="s">
        <v>248</v>
      </c>
      <c r="H486" s="183">
        <v>5.94</v>
      </c>
      <c r="I486" s="184"/>
      <c r="J486" s="185">
        <f>ROUND(I486*H486,2)</f>
        <v>0</v>
      </c>
      <c r="K486" s="181" t="s">
        <v>155</v>
      </c>
      <c r="L486" s="40"/>
      <c r="M486" s="186" t="s">
        <v>19</v>
      </c>
      <c r="N486" s="187" t="s">
        <v>42</v>
      </c>
      <c r="O486" s="65"/>
      <c r="P486" s="188">
        <f>O486*H486</f>
        <v>0</v>
      </c>
      <c r="Q486" s="188">
        <v>0.04468</v>
      </c>
      <c r="R486" s="188">
        <f>Q486*H486</f>
        <v>0.2653992</v>
      </c>
      <c r="S486" s="188">
        <v>0</v>
      </c>
      <c r="T486" s="189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0" t="s">
        <v>150</v>
      </c>
      <c r="AT486" s="190" t="s">
        <v>146</v>
      </c>
      <c r="AU486" s="190" t="s">
        <v>81</v>
      </c>
      <c r="AY486" s="18" t="s">
        <v>144</v>
      </c>
      <c r="BE486" s="191">
        <f>IF(N486="základní",J486,0)</f>
        <v>0</v>
      </c>
      <c r="BF486" s="191">
        <f>IF(N486="snížená",J486,0)</f>
        <v>0</v>
      </c>
      <c r="BG486" s="191">
        <f>IF(N486="zákl. přenesená",J486,0)</f>
        <v>0</v>
      </c>
      <c r="BH486" s="191">
        <f>IF(N486="sníž. přenesená",J486,0)</f>
        <v>0</v>
      </c>
      <c r="BI486" s="191">
        <f>IF(N486="nulová",J486,0)</f>
        <v>0</v>
      </c>
      <c r="BJ486" s="18" t="s">
        <v>79</v>
      </c>
      <c r="BK486" s="191">
        <f>ROUND(I486*H486,2)</f>
        <v>0</v>
      </c>
      <c r="BL486" s="18" t="s">
        <v>150</v>
      </c>
      <c r="BM486" s="190" t="s">
        <v>691</v>
      </c>
    </row>
    <row r="487" spans="1:47" s="2" customFormat="1" ht="11.25">
      <c r="A487" s="35"/>
      <c r="B487" s="36"/>
      <c r="C487" s="37"/>
      <c r="D487" s="192" t="s">
        <v>157</v>
      </c>
      <c r="E487" s="37"/>
      <c r="F487" s="193" t="s">
        <v>692</v>
      </c>
      <c r="G487" s="37"/>
      <c r="H487" s="37"/>
      <c r="I487" s="194"/>
      <c r="J487" s="37"/>
      <c r="K487" s="37"/>
      <c r="L487" s="40"/>
      <c r="M487" s="195"/>
      <c r="N487" s="196"/>
      <c r="O487" s="65"/>
      <c r="P487" s="65"/>
      <c r="Q487" s="65"/>
      <c r="R487" s="65"/>
      <c r="S487" s="65"/>
      <c r="T487" s="66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157</v>
      </c>
      <c r="AU487" s="18" t="s">
        <v>81</v>
      </c>
    </row>
    <row r="488" spans="1:47" s="2" customFormat="1" ht="11.25">
      <c r="A488" s="35"/>
      <c r="B488" s="36"/>
      <c r="C488" s="37"/>
      <c r="D488" s="197" t="s">
        <v>159</v>
      </c>
      <c r="E488" s="37"/>
      <c r="F488" s="198" t="s">
        <v>693</v>
      </c>
      <c r="G488" s="37"/>
      <c r="H488" s="37"/>
      <c r="I488" s="194"/>
      <c r="J488" s="37"/>
      <c r="K488" s="37"/>
      <c r="L488" s="40"/>
      <c r="M488" s="195"/>
      <c r="N488" s="196"/>
      <c r="O488" s="65"/>
      <c r="P488" s="65"/>
      <c r="Q488" s="65"/>
      <c r="R488" s="65"/>
      <c r="S488" s="65"/>
      <c r="T488" s="66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T488" s="18" t="s">
        <v>159</v>
      </c>
      <c r="AU488" s="18" t="s">
        <v>81</v>
      </c>
    </row>
    <row r="489" spans="2:51" s="15" customFormat="1" ht="11.25">
      <c r="B489" s="231"/>
      <c r="C489" s="232"/>
      <c r="D489" s="192" t="s">
        <v>161</v>
      </c>
      <c r="E489" s="233" t="s">
        <v>19</v>
      </c>
      <c r="F489" s="234" t="s">
        <v>694</v>
      </c>
      <c r="G489" s="232"/>
      <c r="H489" s="233" t="s">
        <v>19</v>
      </c>
      <c r="I489" s="235"/>
      <c r="J489" s="232"/>
      <c r="K489" s="232"/>
      <c r="L489" s="236"/>
      <c r="M489" s="237"/>
      <c r="N489" s="238"/>
      <c r="O489" s="238"/>
      <c r="P489" s="238"/>
      <c r="Q489" s="238"/>
      <c r="R489" s="238"/>
      <c r="S489" s="238"/>
      <c r="T489" s="239"/>
      <c r="AT489" s="240" t="s">
        <v>161</v>
      </c>
      <c r="AU489" s="240" t="s">
        <v>81</v>
      </c>
      <c r="AV489" s="15" t="s">
        <v>79</v>
      </c>
      <c r="AW489" s="15" t="s">
        <v>33</v>
      </c>
      <c r="AX489" s="15" t="s">
        <v>71</v>
      </c>
      <c r="AY489" s="240" t="s">
        <v>144</v>
      </c>
    </row>
    <row r="490" spans="2:51" s="13" customFormat="1" ht="11.25">
      <c r="B490" s="199"/>
      <c r="C490" s="200"/>
      <c r="D490" s="192" t="s">
        <v>161</v>
      </c>
      <c r="E490" s="201" t="s">
        <v>19</v>
      </c>
      <c r="F490" s="202" t="s">
        <v>695</v>
      </c>
      <c r="G490" s="200"/>
      <c r="H490" s="203">
        <v>3.3</v>
      </c>
      <c r="I490" s="204"/>
      <c r="J490" s="200"/>
      <c r="K490" s="200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161</v>
      </c>
      <c r="AU490" s="209" t="s">
        <v>81</v>
      </c>
      <c r="AV490" s="13" t="s">
        <v>81</v>
      </c>
      <c r="AW490" s="13" t="s">
        <v>33</v>
      </c>
      <c r="AX490" s="13" t="s">
        <v>71</v>
      </c>
      <c r="AY490" s="209" t="s">
        <v>144</v>
      </c>
    </row>
    <row r="491" spans="2:51" s="15" customFormat="1" ht="11.25">
      <c r="B491" s="231"/>
      <c r="C491" s="232"/>
      <c r="D491" s="192" t="s">
        <v>161</v>
      </c>
      <c r="E491" s="233" t="s">
        <v>19</v>
      </c>
      <c r="F491" s="234" t="s">
        <v>680</v>
      </c>
      <c r="G491" s="232"/>
      <c r="H491" s="233" t="s">
        <v>19</v>
      </c>
      <c r="I491" s="235"/>
      <c r="J491" s="232"/>
      <c r="K491" s="232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161</v>
      </c>
      <c r="AU491" s="240" t="s">
        <v>81</v>
      </c>
      <c r="AV491" s="15" t="s">
        <v>79</v>
      </c>
      <c r="AW491" s="15" t="s">
        <v>33</v>
      </c>
      <c r="AX491" s="15" t="s">
        <v>71</v>
      </c>
      <c r="AY491" s="240" t="s">
        <v>144</v>
      </c>
    </row>
    <row r="492" spans="2:51" s="13" customFormat="1" ht="11.25">
      <c r="B492" s="199"/>
      <c r="C492" s="200"/>
      <c r="D492" s="192" t="s">
        <v>161</v>
      </c>
      <c r="E492" s="201" t="s">
        <v>19</v>
      </c>
      <c r="F492" s="202" t="s">
        <v>681</v>
      </c>
      <c r="G492" s="200"/>
      <c r="H492" s="203">
        <v>0.95</v>
      </c>
      <c r="I492" s="204"/>
      <c r="J492" s="200"/>
      <c r="K492" s="200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161</v>
      </c>
      <c r="AU492" s="209" t="s">
        <v>81</v>
      </c>
      <c r="AV492" s="13" t="s">
        <v>81</v>
      </c>
      <c r="AW492" s="13" t="s">
        <v>33</v>
      </c>
      <c r="AX492" s="13" t="s">
        <v>71</v>
      </c>
      <c r="AY492" s="209" t="s">
        <v>144</v>
      </c>
    </row>
    <row r="493" spans="2:51" s="13" customFormat="1" ht="11.25">
      <c r="B493" s="199"/>
      <c r="C493" s="200"/>
      <c r="D493" s="192" t="s">
        <v>161</v>
      </c>
      <c r="E493" s="201" t="s">
        <v>19</v>
      </c>
      <c r="F493" s="202" t="s">
        <v>682</v>
      </c>
      <c r="G493" s="200"/>
      <c r="H493" s="203">
        <v>0.95</v>
      </c>
      <c r="I493" s="204"/>
      <c r="J493" s="200"/>
      <c r="K493" s="200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161</v>
      </c>
      <c r="AU493" s="209" t="s">
        <v>81</v>
      </c>
      <c r="AV493" s="13" t="s">
        <v>81</v>
      </c>
      <c r="AW493" s="13" t="s">
        <v>33</v>
      </c>
      <c r="AX493" s="13" t="s">
        <v>71</v>
      </c>
      <c r="AY493" s="209" t="s">
        <v>144</v>
      </c>
    </row>
    <row r="494" spans="2:51" s="13" customFormat="1" ht="11.25">
      <c r="B494" s="199"/>
      <c r="C494" s="200"/>
      <c r="D494" s="192" t="s">
        <v>161</v>
      </c>
      <c r="E494" s="201" t="s">
        <v>19</v>
      </c>
      <c r="F494" s="202" t="s">
        <v>683</v>
      </c>
      <c r="G494" s="200"/>
      <c r="H494" s="203">
        <v>0.74</v>
      </c>
      <c r="I494" s="204"/>
      <c r="J494" s="200"/>
      <c r="K494" s="200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161</v>
      </c>
      <c r="AU494" s="209" t="s">
        <v>81</v>
      </c>
      <c r="AV494" s="13" t="s">
        <v>81</v>
      </c>
      <c r="AW494" s="13" t="s">
        <v>33</v>
      </c>
      <c r="AX494" s="13" t="s">
        <v>71</v>
      </c>
      <c r="AY494" s="209" t="s">
        <v>144</v>
      </c>
    </row>
    <row r="495" spans="2:51" s="14" customFormat="1" ht="11.25">
      <c r="B495" s="220"/>
      <c r="C495" s="221"/>
      <c r="D495" s="192" t="s">
        <v>161</v>
      </c>
      <c r="E495" s="222" t="s">
        <v>19</v>
      </c>
      <c r="F495" s="223" t="s">
        <v>238</v>
      </c>
      <c r="G495" s="221"/>
      <c r="H495" s="224">
        <v>5.94</v>
      </c>
      <c r="I495" s="225"/>
      <c r="J495" s="221"/>
      <c r="K495" s="221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161</v>
      </c>
      <c r="AU495" s="230" t="s">
        <v>81</v>
      </c>
      <c r="AV495" s="14" t="s">
        <v>150</v>
      </c>
      <c r="AW495" s="14" t="s">
        <v>33</v>
      </c>
      <c r="AX495" s="14" t="s">
        <v>79</v>
      </c>
      <c r="AY495" s="230" t="s">
        <v>144</v>
      </c>
    </row>
    <row r="496" spans="1:65" s="2" customFormat="1" ht="16.5" customHeight="1">
      <c r="A496" s="35"/>
      <c r="B496" s="36"/>
      <c r="C496" s="179" t="s">
        <v>696</v>
      </c>
      <c r="D496" s="179" t="s">
        <v>146</v>
      </c>
      <c r="E496" s="180" t="s">
        <v>697</v>
      </c>
      <c r="F496" s="181" t="s">
        <v>698</v>
      </c>
      <c r="G496" s="182" t="s">
        <v>248</v>
      </c>
      <c r="H496" s="183">
        <v>3.3</v>
      </c>
      <c r="I496" s="184"/>
      <c r="J496" s="185">
        <f>ROUND(I496*H496,2)</f>
        <v>0</v>
      </c>
      <c r="K496" s="181" t="s">
        <v>155</v>
      </c>
      <c r="L496" s="40"/>
      <c r="M496" s="186" t="s">
        <v>19</v>
      </c>
      <c r="N496" s="187" t="s">
        <v>42</v>
      </c>
      <c r="O496" s="65"/>
      <c r="P496" s="188">
        <f>O496*H496</f>
        <v>0</v>
      </c>
      <c r="Q496" s="188">
        <v>0.001</v>
      </c>
      <c r="R496" s="188">
        <f>Q496*H496</f>
        <v>0.0033</v>
      </c>
      <c r="S496" s="188">
        <v>0</v>
      </c>
      <c r="T496" s="189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90" t="s">
        <v>150</v>
      </c>
      <c r="AT496" s="190" t="s">
        <v>146</v>
      </c>
      <c r="AU496" s="190" t="s">
        <v>81</v>
      </c>
      <c r="AY496" s="18" t="s">
        <v>144</v>
      </c>
      <c r="BE496" s="191">
        <f>IF(N496="základní",J496,0)</f>
        <v>0</v>
      </c>
      <c r="BF496" s="191">
        <f>IF(N496="snížená",J496,0)</f>
        <v>0</v>
      </c>
      <c r="BG496" s="191">
        <f>IF(N496="zákl. přenesená",J496,0)</f>
        <v>0</v>
      </c>
      <c r="BH496" s="191">
        <f>IF(N496="sníž. přenesená",J496,0)</f>
        <v>0</v>
      </c>
      <c r="BI496" s="191">
        <f>IF(N496="nulová",J496,0)</f>
        <v>0</v>
      </c>
      <c r="BJ496" s="18" t="s">
        <v>79</v>
      </c>
      <c r="BK496" s="191">
        <f>ROUND(I496*H496,2)</f>
        <v>0</v>
      </c>
      <c r="BL496" s="18" t="s">
        <v>150</v>
      </c>
      <c r="BM496" s="190" t="s">
        <v>699</v>
      </c>
    </row>
    <row r="497" spans="1:47" s="2" customFormat="1" ht="11.25">
      <c r="A497" s="35"/>
      <c r="B497" s="36"/>
      <c r="C497" s="37"/>
      <c r="D497" s="192" t="s">
        <v>157</v>
      </c>
      <c r="E497" s="37"/>
      <c r="F497" s="193" t="s">
        <v>700</v>
      </c>
      <c r="G497" s="37"/>
      <c r="H497" s="37"/>
      <c r="I497" s="194"/>
      <c r="J497" s="37"/>
      <c r="K497" s="37"/>
      <c r="L497" s="40"/>
      <c r="M497" s="195"/>
      <c r="N497" s="196"/>
      <c r="O497" s="65"/>
      <c r="P497" s="65"/>
      <c r="Q497" s="65"/>
      <c r="R497" s="65"/>
      <c r="S497" s="65"/>
      <c r="T497" s="66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157</v>
      </c>
      <c r="AU497" s="18" t="s">
        <v>81</v>
      </c>
    </row>
    <row r="498" spans="1:47" s="2" customFormat="1" ht="11.25">
      <c r="A498" s="35"/>
      <c r="B498" s="36"/>
      <c r="C498" s="37"/>
      <c r="D498" s="197" t="s">
        <v>159</v>
      </c>
      <c r="E498" s="37"/>
      <c r="F498" s="198" t="s">
        <v>701</v>
      </c>
      <c r="G498" s="37"/>
      <c r="H498" s="37"/>
      <c r="I498" s="194"/>
      <c r="J498" s="37"/>
      <c r="K498" s="37"/>
      <c r="L498" s="40"/>
      <c r="M498" s="195"/>
      <c r="N498" s="196"/>
      <c r="O498" s="65"/>
      <c r="P498" s="65"/>
      <c r="Q498" s="65"/>
      <c r="R498" s="65"/>
      <c r="S498" s="65"/>
      <c r="T498" s="66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8" t="s">
        <v>159</v>
      </c>
      <c r="AU498" s="18" t="s">
        <v>81</v>
      </c>
    </row>
    <row r="499" spans="2:51" s="15" customFormat="1" ht="11.25">
      <c r="B499" s="231"/>
      <c r="C499" s="232"/>
      <c r="D499" s="192" t="s">
        <v>161</v>
      </c>
      <c r="E499" s="233" t="s">
        <v>19</v>
      </c>
      <c r="F499" s="234" t="s">
        <v>694</v>
      </c>
      <c r="G499" s="232"/>
      <c r="H499" s="233" t="s">
        <v>19</v>
      </c>
      <c r="I499" s="235"/>
      <c r="J499" s="232"/>
      <c r="K499" s="232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161</v>
      </c>
      <c r="AU499" s="240" t="s">
        <v>81</v>
      </c>
      <c r="AV499" s="15" t="s">
        <v>79</v>
      </c>
      <c r="AW499" s="15" t="s">
        <v>33</v>
      </c>
      <c r="AX499" s="15" t="s">
        <v>71</v>
      </c>
      <c r="AY499" s="240" t="s">
        <v>144</v>
      </c>
    </row>
    <row r="500" spans="2:51" s="13" customFormat="1" ht="11.25">
      <c r="B500" s="199"/>
      <c r="C500" s="200"/>
      <c r="D500" s="192" t="s">
        <v>161</v>
      </c>
      <c r="E500" s="201" t="s">
        <v>19</v>
      </c>
      <c r="F500" s="202" t="s">
        <v>695</v>
      </c>
      <c r="G500" s="200"/>
      <c r="H500" s="203">
        <v>3.3</v>
      </c>
      <c r="I500" s="204"/>
      <c r="J500" s="200"/>
      <c r="K500" s="200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161</v>
      </c>
      <c r="AU500" s="209" t="s">
        <v>81</v>
      </c>
      <c r="AV500" s="13" t="s">
        <v>81</v>
      </c>
      <c r="AW500" s="13" t="s">
        <v>33</v>
      </c>
      <c r="AX500" s="13" t="s">
        <v>79</v>
      </c>
      <c r="AY500" s="209" t="s">
        <v>144</v>
      </c>
    </row>
    <row r="501" spans="1:65" s="2" customFormat="1" ht="16.5" customHeight="1">
      <c r="A501" s="35"/>
      <c r="B501" s="36"/>
      <c r="C501" s="179" t="s">
        <v>702</v>
      </c>
      <c r="D501" s="179" t="s">
        <v>146</v>
      </c>
      <c r="E501" s="180" t="s">
        <v>703</v>
      </c>
      <c r="F501" s="181" t="s">
        <v>704</v>
      </c>
      <c r="G501" s="182" t="s">
        <v>248</v>
      </c>
      <c r="H501" s="183">
        <v>4.44</v>
      </c>
      <c r="I501" s="184"/>
      <c r="J501" s="185">
        <f>ROUND(I501*H501,2)</f>
        <v>0</v>
      </c>
      <c r="K501" s="181" t="s">
        <v>155</v>
      </c>
      <c r="L501" s="40"/>
      <c r="M501" s="186" t="s">
        <v>19</v>
      </c>
      <c r="N501" s="187" t="s">
        <v>42</v>
      </c>
      <c r="O501" s="65"/>
      <c r="P501" s="188">
        <f>O501*H501</f>
        <v>0</v>
      </c>
      <c r="Q501" s="188">
        <v>0.08936</v>
      </c>
      <c r="R501" s="188">
        <f>Q501*H501</f>
        <v>0.3967584</v>
      </c>
      <c r="S501" s="188">
        <v>0</v>
      </c>
      <c r="T501" s="189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90" t="s">
        <v>150</v>
      </c>
      <c r="AT501" s="190" t="s">
        <v>146</v>
      </c>
      <c r="AU501" s="190" t="s">
        <v>81</v>
      </c>
      <c r="AY501" s="18" t="s">
        <v>144</v>
      </c>
      <c r="BE501" s="191">
        <f>IF(N501="základní",J501,0)</f>
        <v>0</v>
      </c>
      <c r="BF501" s="191">
        <f>IF(N501="snížená",J501,0)</f>
        <v>0</v>
      </c>
      <c r="BG501" s="191">
        <f>IF(N501="zákl. přenesená",J501,0)</f>
        <v>0</v>
      </c>
      <c r="BH501" s="191">
        <f>IF(N501="sníž. přenesená",J501,0)</f>
        <v>0</v>
      </c>
      <c r="BI501" s="191">
        <f>IF(N501="nulová",J501,0)</f>
        <v>0</v>
      </c>
      <c r="BJ501" s="18" t="s">
        <v>79</v>
      </c>
      <c r="BK501" s="191">
        <f>ROUND(I501*H501,2)</f>
        <v>0</v>
      </c>
      <c r="BL501" s="18" t="s">
        <v>150</v>
      </c>
      <c r="BM501" s="190" t="s">
        <v>705</v>
      </c>
    </row>
    <row r="502" spans="1:47" s="2" customFormat="1" ht="11.25">
      <c r="A502" s="35"/>
      <c r="B502" s="36"/>
      <c r="C502" s="37"/>
      <c r="D502" s="192" t="s">
        <v>157</v>
      </c>
      <c r="E502" s="37"/>
      <c r="F502" s="193" t="s">
        <v>706</v>
      </c>
      <c r="G502" s="37"/>
      <c r="H502" s="37"/>
      <c r="I502" s="194"/>
      <c r="J502" s="37"/>
      <c r="K502" s="37"/>
      <c r="L502" s="40"/>
      <c r="M502" s="195"/>
      <c r="N502" s="196"/>
      <c r="O502" s="65"/>
      <c r="P502" s="65"/>
      <c r="Q502" s="65"/>
      <c r="R502" s="65"/>
      <c r="S502" s="65"/>
      <c r="T502" s="66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157</v>
      </c>
      <c r="AU502" s="18" t="s">
        <v>81</v>
      </c>
    </row>
    <row r="503" spans="1:47" s="2" customFormat="1" ht="11.25">
      <c r="A503" s="35"/>
      <c r="B503" s="36"/>
      <c r="C503" s="37"/>
      <c r="D503" s="197" t="s">
        <v>159</v>
      </c>
      <c r="E503" s="37"/>
      <c r="F503" s="198" t="s">
        <v>707</v>
      </c>
      <c r="G503" s="37"/>
      <c r="H503" s="37"/>
      <c r="I503" s="194"/>
      <c r="J503" s="37"/>
      <c r="K503" s="37"/>
      <c r="L503" s="40"/>
      <c r="M503" s="195"/>
      <c r="N503" s="196"/>
      <c r="O503" s="65"/>
      <c r="P503" s="65"/>
      <c r="Q503" s="65"/>
      <c r="R503" s="65"/>
      <c r="S503" s="65"/>
      <c r="T503" s="66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8" t="s">
        <v>159</v>
      </c>
      <c r="AU503" s="18" t="s">
        <v>81</v>
      </c>
    </row>
    <row r="504" spans="2:51" s="15" customFormat="1" ht="11.25">
      <c r="B504" s="231"/>
      <c r="C504" s="232"/>
      <c r="D504" s="192" t="s">
        <v>161</v>
      </c>
      <c r="E504" s="233" t="s">
        <v>19</v>
      </c>
      <c r="F504" s="234" t="s">
        <v>694</v>
      </c>
      <c r="G504" s="232"/>
      <c r="H504" s="233" t="s">
        <v>19</v>
      </c>
      <c r="I504" s="235"/>
      <c r="J504" s="232"/>
      <c r="K504" s="232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161</v>
      </c>
      <c r="AU504" s="240" t="s">
        <v>81</v>
      </c>
      <c r="AV504" s="15" t="s">
        <v>79</v>
      </c>
      <c r="AW504" s="15" t="s">
        <v>33</v>
      </c>
      <c r="AX504" s="15" t="s">
        <v>71</v>
      </c>
      <c r="AY504" s="240" t="s">
        <v>144</v>
      </c>
    </row>
    <row r="505" spans="2:51" s="13" customFormat="1" ht="11.25">
      <c r="B505" s="199"/>
      <c r="C505" s="200"/>
      <c r="D505" s="192" t="s">
        <v>161</v>
      </c>
      <c r="E505" s="201" t="s">
        <v>19</v>
      </c>
      <c r="F505" s="202" t="s">
        <v>695</v>
      </c>
      <c r="G505" s="200"/>
      <c r="H505" s="203">
        <v>3.3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161</v>
      </c>
      <c r="AU505" s="209" t="s">
        <v>81</v>
      </c>
      <c r="AV505" s="13" t="s">
        <v>81</v>
      </c>
      <c r="AW505" s="13" t="s">
        <v>33</v>
      </c>
      <c r="AX505" s="13" t="s">
        <v>71</v>
      </c>
      <c r="AY505" s="209" t="s">
        <v>144</v>
      </c>
    </row>
    <row r="506" spans="2:51" s="15" customFormat="1" ht="11.25">
      <c r="B506" s="231"/>
      <c r="C506" s="232"/>
      <c r="D506" s="192" t="s">
        <v>161</v>
      </c>
      <c r="E506" s="233" t="s">
        <v>19</v>
      </c>
      <c r="F506" s="234" t="s">
        <v>676</v>
      </c>
      <c r="G506" s="232"/>
      <c r="H506" s="233" t="s">
        <v>19</v>
      </c>
      <c r="I506" s="235"/>
      <c r="J506" s="232"/>
      <c r="K506" s="232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161</v>
      </c>
      <c r="AU506" s="240" t="s">
        <v>81</v>
      </c>
      <c r="AV506" s="15" t="s">
        <v>79</v>
      </c>
      <c r="AW506" s="15" t="s">
        <v>33</v>
      </c>
      <c r="AX506" s="15" t="s">
        <v>71</v>
      </c>
      <c r="AY506" s="240" t="s">
        <v>144</v>
      </c>
    </row>
    <row r="507" spans="2:51" s="13" customFormat="1" ht="11.25">
      <c r="B507" s="199"/>
      <c r="C507" s="200"/>
      <c r="D507" s="192" t="s">
        <v>161</v>
      </c>
      <c r="E507" s="201" t="s">
        <v>19</v>
      </c>
      <c r="F507" s="202" t="s">
        <v>677</v>
      </c>
      <c r="G507" s="200"/>
      <c r="H507" s="203">
        <v>1.14</v>
      </c>
      <c r="I507" s="204"/>
      <c r="J507" s="200"/>
      <c r="K507" s="200"/>
      <c r="L507" s="205"/>
      <c r="M507" s="206"/>
      <c r="N507" s="207"/>
      <c r="O507" s="207"/>
      <c r="P507" s="207"/>
      <c r="Q507" s="207"/>
      <c r="R507" s="207"/>
      <c r="S507" s="207"/>
      <c r="T507" s="208"/>
      <c r="AT507" s="209" t="s">
        <v>161</v>
      </c>
      <c r="AU507" s="209" t="s">
        <v>81</v>
      </c>
      <c r="AV507" s="13" t="s">
        <v>81</v>
      </c>
      <c r="AW507" s="13" t="s">
        <v>33</v>
      </c>
      <c r="AX507" s="13" t="s">
        <v>71</v>
      </c>
      <c r="AY507" s="209" t="s">
        <v>144</v>
      </c>
    </row>
    <row r="508" spans="2:51" s="14" customFormat="1" ht="11.25">
      <c r="B508" s="220"/>
      <c r="C508" s="221"/>
      <c r="D508" s="192" t="s">
        <v>161</v>
      </c>
      <c r="E508" s="222" t="s">
        <v>19</v>
      </c>
      <c r="F508" s="223" t="s">
        <v>238</v>
      </c>
      <c r="G508" s="221"/>
      <c r="H508" s="224">
        <v>4.44</v>
      </c>
      <c r="I508" s="225"/>
      <c r="J508" s="221"/>
      <c r="K508" s="221"/>
      <c r="L508" s="226"/>
      <c r="M508" s="227"/>
      <c r="N508" s="228"/>
      <c r="O508" s="228"/>
      <c r="P508" s="228"/>
      <c r="Q508" s="228"/>
      <c r="R508" s="228"/>
      <c r="S508" s="228"/>
      <c r="T508" s="229"/>
      <c r="AT508" s="230" t="s">
        <v>161</v>
      </c>
      <c r="AU508" s="230" t="s">
        <v>81</v>
      </c>
      <c r="AV508" s="14" t="s">
        <v>150</v>
      </c>
      <c r="AW508" s="14" t="s">
        <v>33</v>
      </c>
      <c r="AX508" s="14" t="s">
        <v>79</v>
      </c>
      <c r="AY508" s="230" t="s">
        <v>144</v>
      </c>
    </row>
    <row r="509" spans="1:65" s="2" customFormat="1" ht="16.5" customHeight="1">
      <c r="A509" s="35"/>
      <c r="B509" s="36"/>
      <c r="C509" s="179" t="s">
        <v>708</v>
      </c>
      <c r="D509" s="179" t="s">
        <v>146</v>
      </c>
      <c r="E509" s="180" t="s">
        <v>709</v>
      </c>
      <c r="F509" s="181" t="s">
        <v>710</v>
      </c>
      <c r="G509" s="182" t="s">
        <v>248</v>
      </c>
      <c r="H509" s="183">
        <v>6.15</v>
      </c>
      <c r="I509" s="184"/>
      <c r="J509" s="185">
        <f>ROUND(I509*H509,2)</f>
        <v>0</v>
      </c>
      <c r="K509" s="181" t="s">
        <v>155</v>
      </c>
      <c r="L509" s="40"/>
      <c r="M509" s="186" t="s">
        <v>19</v>
      </c>
      <c r="N509" s="187" t="s">
        <v>42</v>
      </c>
      <c r="O509" s="65"/>
      <c r="P509" s="188">
        <f>O509*H509</f>
        <v>0</v>
      </c>
      <c r="Q509" s="188">
        <v>0.00013</v>
      </c>
      <c r="R509" s="188">
        <f>Q509*H509</f>
        <v>0.0007995</v>
      </c>
      <c r="S509" s="188">
        <v>0</v>
      </c>
      <c r="T509" s="189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90" t="s">
        <v>150</v>
      </c>
      <c r="AT509" s="190" t="s">
        <v>146</v>
      </c>
      <c r="AU509" s="190" t="s">
        <v>81</v>
      </c>
      <c r="AY509" s="18" t="s">
        <v>144</v>
      </c>
      <c r="BE509" s="191">
        <f>IF(N509="základní",J509,0)</f>
        <v>0</v>
      </c>
      <c r="BF509" s="191">
        <f>IF(N509="snížená",J509,0)</f>
        <v>0</v>
      </c>
      <c r="BG509" s="191">
        <f>IF(N509="zákl. přenesená",J509,0)</f>
        <v>0</v>
      </c>
      <c r="BH509" s="191">
        <f>IF(N509="sníž. přenesená",J509,0)</f>
        <v>0</v>
      </c>
      <c r="BI509" s="191">
        <f>IF(N509="nulová",J509,0)</f>
        <v>0</v>
      </c>
      <c r="BJ509" s="18" t="s">
        <v>79</v>
      </c>
      <c r="BK509" s="191">
        <f>ROUND(I509*H509,2)</f>
        <v>0</v>
      </c>
      <c r="BL509" s="18" t="s">
        <v>150</v>
      </c>
      <c r="BM509" s="190" t="s">
        <v>711</v>
      </c>
    </row>
    <row r="510" spans="1:47" s="2" customFormat="1" ht="11.25">
      <c r="A510" s="35"/>
      <c r="B510" s="36"/>
      <c r="C510" s="37"/>
      <c r="D510" s="192" t="s">
        <v>157</v>
      </c>
      <c r="E510" s="37"/>
      <c r="F510" s="193" t="s">
        <v>712</v>
      </c>
      <c r="G510" s="37"/>
      <c r="H510" s="37"/>
      <c r="I510" s="194"/>
      <c r="J510" s="37"/>
      <c r="K510" s="37"/>
      <c r="L510" s="40"/>
      <c r="M510" s="195"/>
      <c r="N510" s="196"/>
      <c r="O510" s="65"/>
      <c r="P510" s="65"/>
      <c r="Q510" s="65"/>
      <c r="R510" s="65"/>
      <c r="S510" s="65"/>
      <c r="T510" s="66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T510" s="18" t="s">
        <v>157</v>
      </c>
      <c r="AU510" s="18" t="s">
        <v>81</v>
      </c>
    </row>
    <row r="511" spans="1:47" s="2" customFormat="1" ht="11.25">
      <c r="A511" s="35"/>
      <c r="B511" s="36"/>
      <c r="C511" s="37"/>
      <c r="D511" s="197" t="s">
        <v>159</v>
      </c>
      <c r="E511" s="37"/>
      <c r="F511" s="198" t="s">
        <v>713</v>
      </c>
      <c r="G511" s="37"/>
      <c r="H511" s="37"/>
      <c r="I511" s="194"/>
      <c r="J511" s="37"/>
      <c r="K511" s="37"/>
      <c r="L511" s="40"/>
      <c r="M511" s="195"/>
      <c r="N511" s="196"/>
      <c r="O511" s="65"/>
      <c r="P511" s="65"/>
      <c r="Q511" s="65"/>
      <c r="R511" s="65"/>
      <c r="S511" s="65"/>
      <c r="T511" s="66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159</v>
      </c>
      <c r="AU511" s="18" t="s">
        <v>81</v>
      </c>
    </row>
    <row r="512" spans="2:51" s="15" customFormat="1" ht="11.25">
      <c r="B512" s="231"/>
      <c r="C512" s="232"/>
      <c r="D512" s="192" t="s">
        <v>161</v>
      </c>
      <c r="E512" s="233" t="s">
        <v>19</v>
      </c>
      <c r="F512" s="234" t="s">
        <v>676</v>
      </c>
      <c r="G512" s="232"/>
      <c r="H512" s="233" t="s">
        <v>19</v>
      </c>
      <c r="I512" s="235"/>
      <c r="J512" s="232"/>
      <c r="K512" s="232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161</v>
      </c>
      <c r="AU512" s="240" t="s">
        <v>81</v>
      </c>
      <c r="AV512" s="15" t="s">
        <v>79</v>
      </c>
      <c r="AW512" s="15" t="s">
        <v>33</v>
      </c>
      <c r="AX512" s="15" t="s">
        <v>71</v>
      </c>
      <c r="AY512" s="240" t="s">
        <v>144</v>
      </c>
    </row>
    <row r="513" spans="2:51" s="13" customFormat="1" ht="11.25">
      <c r="B513" s="199"/>
      <c r="C513" s="200"/>
      <c r="D513" s="192" t="s">
        <v>161</v>
      </c>
      <c r="E513" s="201" t="s">
        <v>19</v>
      </c>
      <c r="F513" s="202" t="s">
        <v>677</v>
      </c>
      <c r="G513" s="200"/>
      <c r="H513" s="203">
        <v>1.14</v>
      </c>
      <c r="I513" s="204"/>
      <c r="J513" s="200"/>
      <c r="K513" s="200"/>
      <c r="L513" s="205"/>
      <c r="M513" s="206"/>
      <c r="N513" s="207"/>
      <c r="O513" s="207"/>
      <c r="P513" s="207"/>
      <c r="Q513" s="207"/>
      <c r="R513" s="207"/>
      <c r="S513" s="207"/>
      <c r="T513" s="208"/>
      <c r="AT513" s="209" t="s">
        <v>161</v>
      </c>
      <c r="AU513" s="209" t="s">
        <v>81</v>
      </c>
      <c r="AV513" s="13" t="s">
        <v>81</v>
      </c>
      <c r="AW513" s="13" t="s">
        <v>33</v>
      </c>
      <c r="AX513" s="13" t="s">
        <v>71</v>
      </c>
      <c r="AY513" s="209" t="s">
        <v>144</v>
      </c>
    </row>
    <row r="514" spans="2:51" s="15" customFormat="1" ht="11.25">
      <c r="B514" s="231"/>
      <c r="C514" s="232"/>
      <c r="D514" s="192" t="s">
        <v>161</v>
      </c>
      <c r="E514" s="233" t="s">
        <v>19</v>
      </c>
      <c r="F514" s="234" t="s">
        <v>678</v>
      </c>
      <c r="G514" s="232"/>
      <c r="H514" s="233" t="s">
        <v>19</v>
      </c>
      <c r="I514" s="235"/>
      <c r="J514" s="232"/>
      <c r="K514" s="232"/>
      <c r="L514" s="236"/>
      <c r="M514" s="237"/>
      <c r="N514" s="238"/>
      <c r="O514" s="238"/>
      <c r="P514" s="238"/>
      <c r="Q514" s="238"/>
      <c r="R514" s="238"/>
      <c r="S514" s="238"/>
      <c r="T514" s="239"/>
      <c r="AT514" s="240" t="s">
        <v>161</v>
      </c>
      <c r="AU514" s="240" t="s">
        <v>81</v>
      </c>
      <c r="AV514" s="15" t="s">
        <v>79</v>
      </c>
      <c r="AW514" s="15" t="s">
        <v>33</v>
      </c>
      <c r="AX514" s="15" t="s">
        <v>71</v>
      </c>
      <c r="AY514" s="240" t="s">
        <v>144</v>
      </c>
    </row>
    <row r="515" spans="2:51" s="13" customFormat="1" ht="11.25">
      <c r="B515" s="199"/>
      <c r="C515" s="200"/>
      <c r="D515" s="192" t="s">
        <v>161</v>
      </c>
      <c r="E515" s="201" t="s">
        <v>19</v>
      </c>
      <c r="F515" s="202" t="s">
        <v>679</v>
      </c>
      <c r="G515" s="200"/>
      <c r="H515" s="203">
        <v>0.54</v>
      </c>
      <c r="I515" s="204"/>
      <c r="J515" s="200"/>
      <c r="K515" s="200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161</v>
      </c>
      <c r="AU515" s="209" t="s">
        <v>81</v>
      </c>
      <c r="AV515" s="13" t="s">
        <v>81</v>
      </c>
      <c r="AW515" s="13" t="s">
        <v>33</v>
      </c>
      <c r="AX515" s="13" t="s">
        <v>71</v>
      </c>
      <c r="AY515" s="209" t="s">
        <v>144</v>
      </c>
    </row>
    <row r="516" spans="2:51" s="15" customFormat="1" ht="11.25">
      <c r="B516" s="231"/>
      <c r="C516" s="232"/>
      <c r="D516" s="192" t="s">
        <v>161</v>
      </c>
      <c r="E516" s="233" t="s">
        <v>19</v>
      </c>
      <c r="F516" s="234" t="s">
        <v>680</v>
      </c>
      <c r="G516" s="232"/>
      <c r="H516" s="233" t="s">
        <v>19</v>
      </c>
      <c r="I516" s="235"/>
      <c r="J516" s="232"/>
      <c r="K516" s="232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161</v>
      </c>
      <c r="AU516" s="240" t="s">
        <v>81</v>
      </c>
      <c r="AV516" s="15" t="s">
        <v>79</v>
      </c>
      <c r="AW516" s="15" t="s">
        <v>33</v>
      </c>
      <c r="AX516" s="15" t="s">
        <v>71</v>
      </c>
      <c r="AY516" s="240" t="s">
        <v>144</v>
      </c>
    </row>
    <row r="517" spans="2:51" s="13" customFormat="1" ht="11.25">
      <c r="B517" s="199"/>
      <c r="C517" s="200"/>
      <c r="D517" s="192" t="s">
        <v>161</v>
      </c>
      <c r="E517" s="201" t="s">
        <v>19</v>
      </c>
      <c r="F517" s="202" t="s">
        <v>681</v>
      </c>
      <c r="G517" s="200"/>
      <c r="H517" s="203">
        <v>0.95</v>
      </c>
      <c r="I517" s="204"/>
      <c r="J517" s="200"/>
      <c r="K517" s="200"/>
      <c r="L517" s="205"/>
      <c r="M517" s="206"/>
      <c r="N517" s="207"/>
      <c r="O517" s="207"/>
      <c r="P517" s="207"/>
      <c r="Q517" s="207"/>
      <c r="R517" s="207"/>
      <c r="S517" s="207"/>
      <c r="T517" s="208"/>
      <c r="AT517" s="209" t="s">
        <v>161</v>
      </c>
      <c r="AU517" s="209" t="s">
        <v>81</v>
      </c>
      <c r="AV517" s="13" t="s">
        <v>81</v>
      </c>
      <c r="AW517" s="13" t="s">
        <v>33</v>
      </c>
      <c r="AX517" s="13" t="s">
        <v>71</v>
      </c>
      <c r="AY517" s="209" t="s">
        <v>144</v>
      </c>
    </row>
    <row r="518" spans="2:51" s="13" customFormat="1" ht="11.25">
      <c r="B518" s="199"/>
      <c r="C518" s="200"/>
      <c r="D518" s="192" t="s">
        <v>161</v>
      </c>
      <c r="E518" s="201" t="s">
        <v>19</v>
      </c>
      <c r="F518" s="202" t="s">
        <v>682</v>
      </c>
      <c r="G518" s="200"/>
      <c r="H518" s="203">
        <v>0.95</v>
      </c>
      <c r="I518" s="204"/>
      <c r="J518" s="200"/>
      <c r="K518" s="200"/>
      <c r="L518" s="205"/>
      <c r="M518" s="206"/>
      <c r="N518" s="207"/>
      <c r="O518" s="207"/>
      <c r="P518" s="207"/>
      <c r="Q518" s="207"/>
      <c r="R518" s="207"/>
      <c r="S518" s="207"/>
      <c r="T518" s="208"/>
      <c r="AT518" s="209" t="s">
        <v>161</v>
      </c>
      <c r="AU518" s="209" t="s">
        <v>81</v>
      </c>
      <c r="AV518" s="13" t="s">
        <v>81</v>
      </c>
      <c r="AW518" s="13" t="s">
        <v>33</v>
      </c>
      <c r="AX518" s="13" t="s">
        <v>71</v>
      </c>
      <c r="AY518" s="209" t="s">
        <v>144</v>
      </c>
    </row>
    <row r="519" spans="2:51" s="13" customFormat="1" ht="11.25">
      <c r="B519" s="199"/>
      <c r="C519" s="200"/>
      <c r="D519" s="192" t="s">
        <v>161</v>
      </c>
      <c r="E519" s="201" t="s">
        <v>19</v>
      </c>
      <c r="F519" s="202" t="s">
        <v>683</v>
      </c>
      <c r="G519" s="200"/>
      <c r="H519" s="203">
        <v>0.74</v>
      </c>
      <c r="I519" s="204"/>
      <c r="J519" s="200"/>
      <c r="K519" s="200"/>
      <c r="L519" s="205"/>
      <c r="M519" s="206"/>
      <c r="N519" s="207"/>
      <c r="O519" s="207"/>
      <c r="P519" s="207"/>
      <c r="Q519" s="207"/>
      <c r="R519" s="207"/>
      <c r="S519" s="207"/>
      <c r="T519" s="208"/>
      <c r="AT519" s="209" t="s">
        <v>161</v>
      </c>
      <c r="AU519" s="209" t="s">
        <v>81</v>
      </c>
      <c r="AV519" s="13" t="s">
        <v>81</v>
      </c>
      <c r="AW519" s="13" t="s">
        <v>33</v>
      </c>
      <c r="AX519" s="13" t="s">
        <v>71</v>
      </c>
      <c r="AY519" s="209" t="s">
        <v>144</v>
      </c>
    </row>
    <row r="520" spans="2:51" s="15" customFormat="1" ht="11.25">
      <c r="B520" s="231"/>
      <c r="C520" s="232"/>
      <c r="D520" s="192" t="s">
        <v>161</v>
      </c>
      <c r="E520" s="233" t="s">
        <v>19</v>
      </c>
      <c r="F520" s="234" t="s">
        <v>684</v>
      </c>
      <c r="G520" s="232"/>
      <c r="H520" s="233" t="s">
        <v>19</v>
      </c>
      <c r="I520" s="235"/>
      <c r="J520" s="232"/>
      <c r="K520" s="232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161</v>
      </c>
      <c r="AU520" s="240" t="s">
        <v>81</v>
      </c>
      <c r="AV520" s="15" t="s">
        <v>79</v>
      </c>
      <c r="AW520" s="15" t="s">
        <v>33</v>
      </c>
      <c r="AX520" s="15" t="s">
        <v>71</v>
      </c>
      <c r="AY520" s="240" t="s">
        <v>144</v>
      </c>
    </row>
    <row r="521" spans="2:51" s="13" customFormat="1" ht="11.25">
      <c r="B521" s="199"/>
      <c r="C521" s="200"/>
      <c r="D521" s="192" t="s">
        <v>161</v>
      </c>
      <c r="E521" s="201" t="s">
        <v>19</v>
      </c>
      <c r="F521" s="202" t="s">
        <v>685</v>
      </c>
      <c r="G521" s="200"/>
      <c r="H521" s="203">
        <v>0.61</v>
      </c>
      <c r="I521" s="204"/>
      <c r="J521" s="200"/>
      <c r="K521" s="200"/>
      <c r="L521" s="205"/>
      <c r="M521" s="206"/>
      <c r="N521" s="207"/>
      <c r="O521" s="207"/>
      <c r="P521" s="207"/>
      <c r="Q521" s="207"/>
      <c r="R521" s="207"/>
      <c r="S521" s="207"/>
      <c r="T521" s="208"/>
      <c r="AT521" s="209" t="s">
        <v>161</v>
      </c>
      <c r="AU521" s="209" t="s">
        <v>81</v>
      </c>
      <c r="AV521" s="13" t="s">
        <v>81</v>
      </c>
      <c r="AW521" s="13" t="s">
        <v>33</v>
      </c>
      <c r="AX521" s="13" t="s">
        <v>71</v>
      </c>
      <c r="AY521" s="209" t="s">
        <v>144</v>
      </c>
    </row>
    <row r="522" spans="2:51" s="13" customFormat="1" ht="11.25">
      <c r="B522" s="199"/>
      <c r="C522" s="200"/>
      <c r="D522" s="192" t="s">
        <v>161</v>
      </c>
      <c r="E522" s="201" t="s">
        <v>19</v>
      </c>
      <c r="F522" s="202" t="s">
        <v>686</v>
      </c>
      <c r="G522" s="200"/>
      <c r="H522" s="203">
        <v>0.61</v>
      </c>
      <c r="I522" s="204"/>
      <c r="J522" s="200"/>
      <c r="K522" s="200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161</v>
      </c>
      <c r="AU522" s="209" t="s">
        <v>81</v>
      </c>
      <c r="AV522" s="13" t="s">
        <v>81</v>
      </c>
      <c r="AW522" s="13" t="s">
        <v>33</v>
      </c>
      <c r="AX522" s="13" t="s">
        <v>71</v>
      </c>
      <c r="AY522" s="209" t="s">
        <v>144</v>
      </c>
    </row>
    <row r="523" spans="2:51" s="13" customFormat="1" ht="11.25">
      <c r="B523" s="199"/>
      <c r="C523" s="200"/>
      <c r="D523" s="192" t="s">
        <v>161</v>
      </c>
      <c r="E523" s="201" t="s">
        <v>19</v>
      </c>
      <c r="F523" s="202" t="s">
        <v>687</v>
      </c>
      <c r="G523" s="200"/>
      <c r="H523" s="203">
        <v>0.61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161</v>
      </c>
      <c r="AU523" s="209" t="s">
        <v>81</v>
      </c>
      <c r="AV523" s="13" t="s">
        <v>81</v>
      </c>
      <c r="AW523" s="13" t="s">
        <v>33</v>
      </c>
      <c r="AX523" s="13" t="s">
        <v>71</v>
      </c>
      <c r="AY523" s="209" t="s">
        <v>144</v>
      </c>
    </row>
    <row r="524" spans="2:51" s="14" customFormat="1" ht="11.25">
      <c r="B524" s="220"/>
      <c r="C524" s="221"/>
      <c r="D524" s="192" t="s">
        <v>161</v>
      </c>
      <c r="E524" s="222" t="s">
        <v>19</v>
      </c>
      <c r="F524" s="223" t="s">
        <v>238</v>
      </c>
      <c r="G524" s="221"/>
      <c r="H524" s="224">
        <v>6.15</v>
      </c>
      <c r="I524" s="225"/>
      <c r="J524" s="221"/>
      <c r="K524" s="221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161</v>
      </c>
      <c r="AU524" s="230" t="s">
        <v>81</v>
      </c>
      <c r="AV524" s="14" t="s">
        <v>150</v>
      </c>
      <c r="AW524" s="14" t="s">
        <v>33</v>
      </c>
      <c r="AX524" s="14" t="s">
        <v>79</v>
      </c>
      <c r="AY524" s="230" t="s">
        <v>144</v>
      </c>
    </row>
    <row r="525" spans="2:63" s="12" customFormat="1" ht="22.9" customHeight="1">
      <c r="B525" s="163"/>
      <c r="C525" s="164"/>
      <c r="D525" s="165" t="s">
        <v>70</v>
      </c>
      <c r="E525" s="177" t="s">
        <v>714</v>
      </c>
      <c r="F525" s="177" t="s">
        <v>715</v>
      </c>
      <c r="G525" s="164"/>
      <c r="H525" s="164"/>
      <c r="I525" s="167"/>
      <c r="J525" s="178">
        <f>BK525</f>
        <v>0</v>
      </c>
      <c r="K525" s="164"/>
      <c r="L525" s="169"/>
      <c r="M525" s="170"/>
      <c r="N525" s="171"/>
      <c r="O525" s="171"/>
      <c r="P525" s="172">
        <f>SUM(P526:P589)</f>
        <v>0</v>
      </c>
      <c r="Q525" s="171"/>
      <c r="R525" s="172">
        <f>SUM(R526:R589)</f>
        <v>0.0026</v>
      </c>
      <c r="S525" s="171"/>
      <c r="T525" s="173">
        <f>SUM(T526:T589)</f>
        <v>0</v>
      </c>
      <c r="AR525" s="174" t="s">
        <v>79</v>
      </c>
      <c r="AT525" s="175" t="s">
        <v>70</v>
      </c>
      <c r="AU525" s="175" t="s">
        <v>79</v>
      </c>
      <c r="AY525" s="174" t="s">
        <v>144</v>
      </c>
      <c r="BK525" s="176">
        <f>SUM(BK526:BK589)</f>
        <v>0</v>
      </c>
    </row>
    <row r="526" spans="1:65" s="2" customFormat="1" ht="24.2" customHeight="1">
      <c r="A526" s="35"/>
      <c r="B526" s="36"/>
      <c r="C526" s="179" t="s">
        <v>716</v>
      </c>
      <c r="D526" s="179" t="s">
        <v>146</v>
      </c>
      <c r="E526" s="180" t="s">
        <v>717</v>
      </c>
      <c r="F526" s="181" t="s">
        <v>718</v>
      </c>
      <c r="G526" s="182" t="s">
        <v>248</v>
      </c>
      <c r="H526" s="183">
        <v>165.76</v>
      </c>
      <c r="I526" s="184"/>
      <c r="J526" s="185">
        <f>ROUND(I526*H526,2)</f>
        <v>0</v>
      </c>
      <c r="K526" s="181" t="s">
        <v>155</v>
      </c>
      <c r="L526" s="40"/>
      <c r="M526" s="186" t="s">
        <v>19</v>
      </c>
      <c r="N526" s="187" t="s">
        <v>42</v>
      </c>
      <c r="O526" s="65"/>
      <c r="P526" s="188">
        <f>O526*H526</f>
        <v>0</v>
      </c>
      <c r="Q526" s="188">
        <v>0</v>
      </c>
      <c r="R526" s="188">
        <f>Q526*H526</f>
        <v>0</v>
      </c>
      <c r="S526" s="188">
        <v>0</v>
      </c>
      <c r="T526" s="189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90" t="s">
        <v>150</v>
      </c>
      <c r="AT526" s="190" t="s">
        <v>146</v>
      </c>
      <c r="AU526" s="190" t="s">
        <v>81</v>
      </c>
      <c r="AY526" s="18" t="s">
        <v>144</v>
      </c>
      <c r="BE526" s="191">
        <f>IF(N526="základní",J526,0)</f>
        <v>0</v>
      </c>
      <c r="BF526" s="191">
        <f>IF(N526="snížená",J526,0)</f>
        <v>0</v>
      </c>
      <c r="BG526" s="191">
        <f>IF(N526="zákl. přenesená",J526,0)</f>
        <v>0</v>
      </c>
      <c r="BH526" s="191">
        <f>IF(N526="sníž. přenesená",J526,0)</f>
        <v>0</v>
      </c>
      <c r="BI526" s="191">
        <f>IF(N526="nulová",J526,0)</f>
        <v>0</v>
      </c>
      <c r="BJ526" s="18" t="s">
        <v>79</v>
      </c>
      <c r="BK526" s="191">
        <f>ROUND(I526*H526,2)</f>
        <v>0</v>
      </c>
      <c r="BL526" s="18" t="s">
        <v>150</v>
      </c>
      <c r="BM526" s="190" t="s">
        <v>719</v>
      </c>
    </row>
    <row r="527" spans="1:47" s="2" customFormat="1" ht="19.5">
      <c r="A527" s="35"/>
      <c r="B527" s="36"/>
      <c r="C527" s="37"/>
      <c r="D527" s="192" t="s">
        <v>157</v>
      </c>
      <c r="E527" s="37"/>
      <c r="F527" s="193" t="s">
        <v>720</v>
      </c>
      <c r="G527" s="37"/>
      <c r="H527" s="37"/>
      <c r="I527" s="194"/>
      <c r="J527" s="37"/>
      <c r="K527" s="37"/>
      <c r="L527" s="40"/>
      <c r="M527" s="195"/>
      <c r="N527" s="196"/>
      <c r="O527" s="65"/>
      <c r="P527" s="65"/>
      <c r="Q527" s="65"/>
      <c r="R527" s="65"/>
      <c r="S527" s="65"/>
      <c r="T527" s="66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157</v>
      </c>
      <c r="AU527" s="18" t="s">
        <v>81</v>
      </c>
    </row>
    <row r="528" spans="1:47" s="2" customFormat="1" ht="11.25">
      <c r="A528" s="35"/>
      <c r="B528" s="36"/>
      <c r="C528" s="37"/>
      <c r="D528" s="197" t="s">
        <v>159</v>
      </c>
      <c r="E528" s="37"/>
      <c r="F528" s="198" t="s">
        <v>721</v>
      </c>
      <c r="G528" s="37"/>
      <c r="H528" s="37"/>
      <c r="I528" s="194"/>
      <c r="J528" s="37"/>
      <c r="K528" s="37"/>
      <c r="L528" s="40"/>
      <c r="M528" s="195"/>
      <c r="N528" s="196"/>
      <c r="O528" s="65"/>
      <c r="P528" s="65"/>
      <c r="Q528" s="65"/>
      <c r="R528" s="65"/>
      <c r="S528" s="65"/>
      <c r="T528" s="66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159</v>
      </c>
      <c r="AU528" s="18" t="s">
        <v>81</v>
      </c>
    </row>
    <row r="529" spans="2:51" s="15" customFormat="1" ht="11.25">
      <c r="B529" s="231"/>
      <c r="C529" s="232"/>
      <c r="D529" s="192" t="s">
        <v>161</v>
      </c>
      <c r="E529" s="233" t="s">
        <v>19</v>
      </c>
      <c r="F529" s="234" t="s">
        <v>722</v>
      </c>
      <c r="G529" s="232"/>
      <c r="H529" s="233" t="s">
        <v>19</v>
      </c>
      <c r="I529" s="235"/>
      <c r="J529" s="232"/>
      <c r="K529" s="232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161</v>
      </c>
      <c r="AU529" s="240" t="s">
        <v>81</v>
      </c>
      <c r="AV529" s="15" t="s">
        <v>79</v>
      </c>
      <c r="AW529" s="15" t="s">
        <v>33</v>
      </c>
      <c r="AX529" s="15" t="s">
        <v>71</v>
      </c>
      <c r="AY529" s="240" t="s">
        <v>144</v>
      </c>
    </row>
    <row r="530" spans="2:51" s="13" customFormat="1" ht="11.25">
      <c r="B530" s="199"/>
      <c r="C530" s="200"/>
      <c r="D530" s="192" t="s">
        <v>161</v>
      </c>
      <c r="E530" s="201" t="s">
        <v>19</v>
      </c>
      <c r="F530" s="202" t="s">
        <v>723</v>
      </c>
      <c r="G530" s="200"/>
      <c r="H530" s="203">
        <v>82.88</v>
      </c>
      <c r="I530" s="204"/>
      <c r="J530" s="200"/>
      <c r="K530" s="200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161</v>
      </c>
      <c r="AU530" s="209" t="s">
        <v>81</v>
      </c>
      <c r="AV530" s="13" t="s">
        <v>81</v>
      </c>
      <c r="AW530" s="13" t="s">
        <v>33</v>
      </c>
      <c r="AX530" s="13" t="s">
        <v>71</v>
      </c>
      <c r="AY530" s="209" t="s">
        <v>144</v>
      </c>
    </row>
    <row r="531" spans="2:51" s="15" customFormat="1" ht="11.25">
      <c r="B531" s="231"/>
      <c r="C531" s="232"/>
      <c r="D531" s="192" t="s">
        <v>161</v>
      </c>
      <c r="E531" s="233" t="s">
        <v>19</v>
      </c>
      <c r="F531" s="234" t="s">
        <v>724</v>
      </c>
      <c r="G531" s="232"/>
      <c r="H531" s="233" t="s">
        <v>19</v>
      </c>
      <c r="I531" s="235"/>
      <c r="J531" s="232"/>
      <c r="K531" s="232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161</v>
      </c>
      <c r="AU531" s="240" t="s">
        <v>81</v>
      </c>
      <c r="AV531" s="15" t="s">
        <v>79</v>
      </c>
      <c r="AW531" s="15" t="s">
        <v>33</v>
      </c>
      <c r="AX531" s="15" t="s">
        <v>71</v>
      </c>
      <c r="AY531" s="240" t="s">
        <v>144</v>
      </c>
    </row>
    <row r="532" spans="2:51" s="13" customFormat="1" ht="11.25">
      <c r="B532" s="199"/>
      <c r="C532" s="200"/>
      <c r="D532" s="192" t="s">
        <v>161</v>
      </c>
      <c r="E532" s="201" t="s">
        <v>19</v>
      </c>
      <c r="F532" s="202" t="s">
        <v>723</v>
      </c>
      <c r="G532" s="200"/>
      <c r="H532" s="203">
        <v>82.88</v>
      </c>
      <c r="I532" s="204"/>
      <c r="J532" s="200"/>
      <c r="K532" s="200"/>
      <c r="L532" s="205"/>
      <c r="M532" s="206"/>
      <c r="N532" s="207"/>
      <c r="O532" s="207"/>
      <c r="P532" s="207"/>
      <c r="Q532" s="207"/>
      <c r="R532" s="207"/>
      <c r="S532" s="207"/>
      <c r="T532" s="208"/>
      <c r="AT532" s="209" t="s">
        <v>161</v>
      </c>
      <c r="AU532" s="209" t="s">
        <v>81</v>
      </c>
      <c r="AV532" s="13" t="s">
        <v>81</v>
      </c>
      <c r="AW532" s="13" t="s">
        <v>33</v>
      </c>
      <c r="AX532" s="13" t="s">
        <v>71</v>
      </c>
      <c r="AY532" s="209" t="s">
        <v>144</v>
      </c>
    </row>
    <row r="533" spans="2:51" s="14" customFormat="1" ht="11.25">
      <c r="B533" s="220"/>
      <c r="C533" s="221"/>
      <c r="D533" s="192" t="s">
        <v>161</v>
      </c>
      <c r="E533" s="222" t="s">
        <v>19</v>
      </c>
      <c r="F533" s="223" t="s">
        <v>238</v>
      </c>
      <c r="G533" s="221"/>
      <c r="H533" s="224">
        <v>165.76</v>
      </c>
      <c r="I533" s="225"/>
      <c r="J533" s="221"/>
      <c r="K533" s="221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161</v>
      </c>
      <c r="AU533" s="230" t="s">
        <v>81</v>
      </c>
      <c r="AV533" s="14" t="s">
        <v>150</v>
      </c>
      <c r="AW533" s="14" t="s">
        <v>33</v>
      </c>
      <c r="AX533" s="14" t="s">
        <v>79</v>
      </c>
      <c r="AY533" s="230" t="s">
        <v>144</v>
      </c>
    </row>
    <row r="534" spans="1:65" s="2" customFormat="1" ht="21.75" customHeight="1">
      <c r="A534" s="35"/>
      <c r="B534" s="36"/>
      <c r="C534" s="179" t="s">
        <v>725</v>
      </c>
      <c r="D534" s="179" t="s">
        <v>146</v>
      </c>
      <c r="E534" s="180" t="s">
        <v>726</v>
      </c>
      <c r="F534" s="181" t="s">
        <v>727</v>
      </c>
      <c r="G534" s="182" t="s">
        <v>248</v>
      </c>
      <c r="H534" s="183">
        <v>7459.2</v>
      </c>
      <c r="I534" s="184"/>
      <c r="J534" s="185">
        <f>ROUND(I534*H534,2)</f>
        <v>0</v>
      </c>
      <c r="K534" s="181" t="s">
        <v>155</v>
      </c>
      <c r="L534" s="40"/>
      <c r="M534" s="186" t="s">
        <v>19</v>
      </c>
      <c r="N534" s="187" t="s">
        <v>42</v>
      </c>
      <c r="O534" s="65"/>
      <c r="P534" s="188">
        <f>O534*H534</f>
        <v>0</v>
      </c>
      <c r="Q534" s="188">
        <v>0</v>
      </c>
      <c r="R534" s="188">
        <f>Q534*H534</f>
        <v>0</v>
      </c>
      <c r="S534" s="188">
        <v>0</v>
      </c>
      <c r="T534" s="189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0" t="s">
        <v>150</v>
      </c>
      <c r="AT534" s="190" t="s">
        <v>146</v>
      </c>
      <c r="AU534" s="190" t="s">
        <v>81</v>
      </c>
      <c r="AY534" s="18" t="s">
        <v>144</v>
      </c>
      <c r="BE534" s="191">
        <f>IF(N534="základní",J534,0)</f>
        <v>0</v>
      </c>
      <c r="BF534" s="191">
        <f>IF(N534="snížená",J534,0)</f>
        <v>0</v>
      </c>
      <c r="BG534" s="191">
        <f>IF(N534="zákl. přenesená",J534,0)</f>
        <v>0</v>
      </c>
      <c r="BH534" s="191">
        <f>IF(N534="sníž. přenesená",J534,0)</f>
        <v>0</v>
      </c>
      <c r="BI534" s="191">
        <f>IF(N534="nulová",J534,0)</f>
        <v>0</v>
      </c>
      <c r="BJ534" s="18" t="s">
        <v>79</v>
      </c>
      <c r="BK534" s="191">
        <f>ROUND(I534*H534,2)</f>
        <v>0</v>
      </c>
      <c r="BL534" s="18" t="s">
        <v>150</v>
      </c>
      <c r="BM534" s="190" t="s">
        <v>728</v>
      </c>
    </row>
    <row r="535" spans="1:47" s="2" customFormat="1" ht="19.5">
      <c r="A535" s="35"/>
      <c r="B535" s="36"/>
      <c r="C535" s="37"/>
      <c r="D535" s="192" t="s">
        <v>157</v>
      </c>
      <c r="E535" s="37"/>
      <c r="F535" s="193" t="s">
        <v>729</v>
      </c>
      <c r="G535" s="37"/>
      <c r="H535" s="37"/>
      <c r="I535" s="194"/>
      <c r="J535" s="37"/>
      <c r="K535" s="37"/>
      <c r="L535" s="40"/>
      <c r="M535" s="195"/>
      <c r="N535" s="196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157</v>
      </c>
      <c r="AU535" s="18" t="s">
        <v>81</v>
      </c>
    </row>
    <row r="536" spans="1:47" s="2" customFormat="1" ht="11.25">
      <c r="A536" s="35"/>
      <c r="B536" s="36"/>
      <c r="C536" s="37"/>
      <c r="D536" s="197" t="s">
        <v>159</v>
      </c>
      <c r="E536" s="37"/>
      <c r="F536" s="198" t="s">
        <v>730</v>
      </c>
      <c r="G536" s="37"/>
      <c r="H536" s="37"/>
      <c r="I536" s="194"/>
      <c r="J536" s="37"/>
      <c r="K536" s="37"/>
      <c r="L536" s="40"/>
      <c r="M536" s="195"/>
      <c r="N536" s="196"/>
      <c r="O536" s="65"/>
      <c r="P536" s="65"/>
      <c r="Q536" s="65"/>
      <c r="R536" s="65"/>
      <c r="S536" s="65"/>
      <c r="T536" s="66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T536" s="18" t="s">
        <v>159</v>
      </c>
      <c r="AU536" s="18" t="s">
        <v>81</v>
      </c>
    </row>
    <row r="537" spans="2:51" s="15" customFormat="1" ht="11.25">
      <c r="B537" s="231"/>
      <c r="C537" s="232"/>
      <c r="D537" s="192" t="s">
        <v>161</v>
      </c>
      <c r="E537" s="233" t="s">
        <v>19</v>
      </c>
      <c r="F537" s="234" t="s">
        <v>722</v>
      </c>
      <c r="G537" s="232"/>
      <c r="H537" s="233" t="s">
        <v>19</v>
      </c>
      <c r="I537" s="235"/>
      <c r="J537" s="232"/>
      <c r="K537" s="232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161</v>
      </c>
      <c r="AU537" s="240" t="s">
        <v>81</v>
      </c>
      <c r="AV537" s="15" t="s">
        <v>79</v>
      </c>
      <c r="AW537" s="15" t="s">
        <v>33</v>
      </c>
      <c r="AX537" s="15" t="s">
        <v>71</v>
      </c>
      <c r="AY537" s="240" t="s">
        <v>144</v>
      </c>
    </row>
    <row r="538" spans="2:51" s="13" customFormat="1" ht="11.25">
      <c r="B538" s="199"/>
      <c r="C538" s="200"/>
      <c r="D538" s="192" t="s">
        <v>161</v>
      </c>
      <c r="E538" s="201" t="s">
        <v>19</v>
      </c>
      <c r="F538" s="202" t="s">
        <v>731</v>
      </c>
      <c r="G538" s="200"/>
      <c r="H538" s="203">
        <v>4972.8</v>
      </c>
      <c r="I538" s="204"/>
      <c r="J538" s="200"/>
      <c r="K538" s="200"/>
      <c r="L538" s="205"/>
      <c r="M538" s="206"/>
      <c r="N538" s="207"/>
      <c r="O538" s="207"/>
      <c r="P538" s="207"/>
      <c r="Q538" s="207"/>
      <c r="R538" s="207"/>
      <c r="S538" s="207"/>
      <c r="T538" s="208"/>
      <c r="AT538" s="209" t="s">
        <v>161</v>
      </c>
      <c r="AU538" s="209" t="s">
        <v>81</v>
      </c>
      <c r="AV538" s="13" t="s">
        <v>81</v>
      </c>
      <c r="AW538" s="13" t="s">
        <v>33</v>
      </c>
      <c r="AX538" s="13" t="s">
        <v>71</v>
      </c>
      <c r="AY538" s="209" t="s">
        <v>144</v>
      </c>
    </row>
    <row r="539" spans="2:51" s="15" customFormat="1" ht="11.25">
      <c r="B539" s="231"/>
      <c r="C539" s="232"/>
      <c r="D539" s="192" t="s">
        <v>161</v>
      </c>
      <c r="E539" s="233" t="s">
        <v>19</v>
      </c>
      <c r="F539" s="234" t="s">
        <v>724</v>
      </c>
      <c r="G539" s="232"/>
      <c r="H539" s="233" t="s">
        <v>19</v>
      </c>
      <c r="I539" s="235"/>
      <c r="J539" s="232"/>
      <c r="K539" s="232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161</v>
      </c>
      <c r="AU539" s="240" t="s">
        <v>81</v>
      </c>
      <c r="AV539" s="15" t="s">
        <v>79</v>
      </c>
      <c r="AW539" s="15" t="s">
        <v>33</v>
      </c>
      <c r="AX539" s="15" t="s">
        <v>71</v>
      </c>
      <c r="AY539" s="240" t="s">
        <v>144</v>
      </c>
    </row>
    <row r="540" spans="2:51" s="13" customFormat="1" ht="11.25">
      <c r="B540" s="199"/>
      <c r="C540" s="200"/>
      <c r="D540" s="192" t="s">
        <v>161</v>
      </c>
      <c r="E540" s="201" t="s">
        <v>19</v>
      </c>
      <c r="F540" s="202" t="s">
        <v>732</v>
      </c>
      <c r="G540" s="200"/>
      <c r="H540" s="203">
        <v>2486.4</v>
      </c>
      <c r="I540" s="204"/>
      <c r="J540" s="200"/>
      <c r="K540" s="200"/>
      <c r="L540" s="205"/>
      <c r="M540" s="206"/>
      <c r="N540" s="207"/>
      <c r="O540" s="207"/>
      <c r="P540" s="207"/>
      <c r="Q540" s="207"/>
      <c r="R540" s="207"/>
      <c r="S540" s="207"/>
      <c r="T540" s="208"/>
      <c r="AT540" s="209" t="s">
        <v>161</v>
      </c>
      <c r="AU540" s="209" t="s">
        <v>81</v>
      </c>
      <c r="AV540" s="13" t="s">
        <v>81</v>
      </c>
      <c r="AW540" s="13" t="s">
        <v>33</v>
      </c>
      <c r="AX540" s="13" t="s">
        <v>71</v>
      </c>
      <c r="AY540" s="209" t="s">
        <v>144</v>
      </c>
    </row>
    <row r="541" spans="2:51" s="14" customFormat="1" ht="11.25">
      <c r="B541" s="220"/>
      <c r="C541" s="221"/>
      <c r="D541" s="192" t="s">
        <v>161</v>
      </c>
      <c r="E541" s="222" t="s">
        <v>19</v>
      </c>
      <c r="F541" s="223" t="s">
        <v>238</v>
      </c>
      <c r="G541" s="221"/>
      <c r="H541" s="224">
        <v>7459.2</v>
      </c>
      <c r="I541" s="225"/>
      <c r="J541" s="221"/>
      <c r="K541" s="221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161</v>
      </c>
      <c r="AU541" s="230" t="s">
        <v>81</v>
      </c>
      <c r="AV541" s="14" t="s">
        <v>150</v>
      </c>
      <c r="AW541" s="14" t="s">
        <v>33</v>
      </c>
      <c r="AX541" s="14" t="s">
        <v>79</v>
      </c>
      <c r="AY541" s="230" t="s">
        <v>144</v>
      </c>
    </row>
    <row r="542" spans="1:65" s="2" customFormat="1" ht="24.2" customHeight="1">
      <c r="A542" s="35"/>
      <c r="B542" s="36"/>
      <c r="C542" s="179" t="s">
        <v>733</v>
      </c>
      <c r="D542" s="179" t="s">
        <v>146</v>
      </c>
      <c r="E542" s="180" t="s">
        <v>734</v>
      </c>
      <c r="F542" s="181" t="s">
        <v>735</v>
      </c>
      <c r="G542" s="182" t="s">
        <v>248</v>
      </c>
      <c r="H542" s="183">
        <v>165.76</v>
      </c>
      <c r="I542" s="184"/>
      <c r="J542" s="185">
        <f>ROUND(I542*H542,2)</f>
        <v>0</v>
      </c>
      <c r="K542" s="181" t="s">
        <v>155</v>
      </c>
      <c r="L542" s="40"/>
      <c r="M542" s="186" t="s">
        <v>19</v>
      </c>
      <c r="N542" s="187" t="s">
        <v>42</v>
      </c>
      <c r="O542" s="65"/>
      <c r="P542" s="188">
        <f>O542*H542</f>
        <v>0</v>
      </c>
      <c r="Q542" s="188">
        <v>0</v>
      </c>
      <c r="R542" s="188">
        <f>Q542*H542</f>
        <v>0</v>
      </c>
      <c r="S542" s="188">
        <v>0</v>
      </c>
      <c r="T542" s="189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0" t="s">
        <v>150</v>
      </c>
      <c r="AT542" s="190" t="s">
        <v>146</v>
      </c>
      <c r="AU542" s="190" t="s">
        <v>81</v>
      </c>
      <c r="AY542" s="18" t="s">
        <v>144</v>
      </c>
      <c r="BE542" s="191">
        <f>IF(N542="základní",J542,0)</f>
        <v>0</v>
      </c>
      <c r="BF542" s="191">
        <f>IF(N542="snížená",J542,0)</f>
        <v>0</v>
      </c>
      <c r="BG542" s="191">
        <f>IF(N542="zákl. přenesená",J542,0)</f>
        <v>0</v>
      </c>
      <c r="BH542" s="191">
        <f>IF(N542="sníž. přenesená",J542,0)</f>
        <v>0</v>
      </c>
      <c r="BI542" s="191">
        <f>IF(N542="nulová",J542,0)</f>
        <v>0</v>
      </c>
      <c r="BJ542" s="18" t="s">
        <v>79</v>
      </c>
      <c r="BK542" s="191">
        <f>ROUND(I542*H542,2)</f>
        <v>0</v>
      </c>
      <c r="BL542" s="18" t="s">
        <v>150</v>
      </c>
      <c r="BM542" s="190" t="s">
        <v>736</v>
      </c>
    </row>
    <row r="543" spans="1:47" s="2" customFormat="1" ht="19.5">
      <c r="A543" s="35"/>
      <c r="B543" s="36"/>
      <c r="C543" s="37"/>
      <c r="D543" s="192" t="s">
        <v>157</v>
      </c>
      <c r="E543" s="37"/>
      <c r="F543" s="193" t="s">
        <v>737</v>
      </c>
      <c r="G543" s="37"/>
      <c r="H543" s="37"/>
      <c r="I543" s="194"/>
      <c r="J543" s="37"/>
      <c r="K543" s="37"/>
      <c r="L543" s="40"/>
      <c r="M543" s="195"/>
      <c r="N543" s="196"/>
      <c r="O543" s="65"/>
      <c r="P543" s="65"/>
      <c r="Q543" s="65"/>
      <c r="R543" s="65"/>
      <c r="S543" s="65"/>
      <c r="T543" s="66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157</v>
      </c>
      <c r="AU543" s="18" t="s">
        <v>81</v>
      </c>
    </row>
    <row r="544" spans="1:47" s="2" customFormat="1" ht="11.25">
      <c r="A544" s="35"/>
      <c r="B544" s="36"/>
      <c r="C544" s="37"/>
      <c r="D544" s="197" t="s">
        <v>159</v>
      </c>
      <c r="E544" s="37"/>
      <c r="F544" s="198" t="s">
        <v>738</v>
      </c>
      <c r="G544" s="37"/>
      <c r="H544" s="37"/>
      <c r="I544" s="194"/>
      <c r="J544" s="37"/>
      <c r="K544" s="37"/>
      <c r="L544" s="40"/>
      <c r="M544" s="195"/>
      <c r="N544" s="196"/>
      <c r="O544" s="65"/>
      <c r="P544" s="65"/>
      <c r="Q544" s="65"/>
      <c r="R544" s="65"/>
      <c r="S544" s="65"/>
      <c r="T544" s="66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8" t="s">
        <v>159</v>
      </c>
      <c r="AU544" s="18" t="s">
        <v>81</v>
      </c>
    </row>
    <row r="545" spans="1:65" s="2" customFormat="1" ht="16.5" customHeight="1">
      <c r="A545" s="35"/>
      <c r="B545" s="36"/>
      <c r="C545" s="179" t="s">
        <v>739</v>
      </c>
      <c r="D545" s="179" t="s">
        <v>146</v>
      </c>
      <c r="E545" s="180" t="s">
        <v>740</v>
      </c>
      <c r="F545" s="181" t="s">
        <v>741</v>
      </c>
      <c r="G545" s="182" t="s">
        <v>248</v>
      </c>
      <c r="H545" s="183">
        <v>165.76</v>
      </c>
      <c r="I545" s="184"/>
      <c r="J545" s="185">
        <f>ROUND(I545*H545,2)</f>
        <v>0</v>
      </c>
      <c r="K545" s="181" t="s">
        <v>155</v>
      </c>
      <c r="L545" s="40"/>
      <c r="M545" s="186" t="s">
        <v>19</v>
      </c>
      <c r="N545" s="187" t="s">
        <v>42</v>
      </c>
      <c r="O545" s="65"/>
      <c r="P545" s="188">
        <f>O545*H545</f>
        <v>0</v>
      </c>
      <c r="Q545" s="188">
        <v>0</v>
      </c>
      <c r="R545" s="188">
        <f>Q545*H545</f>
        <v>0</v>
      </c>
      <c r="S545" s="188">
        <v>0</v>
      </c>
      <c r="T545" s="189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0" t="s">
        <v>150</v>
      </c>
      <c r="AT545" s="190" t="s">
        <v>146</v>
      </c>
      <c r="AU545" s="190" t="s">
        <v>81</v>
      </c>
      <c r="AY545" s="18" t="s">
        <v>144</v>
      </c>
      <c r="BE545" s="191">
        <f>IF(N545="základní",J545,0)</f>
        <v>0</v>
      </c>
      <c r="BF545" s="191">
        <f>IF(N545="snížená",J545,0)</f>
        <v>0</v>
      </c>
      <c r="BG545" s="191">
        <f>IF(N545="zákl. přenesená",J545,0)</f>
        <v>0</v>
      </c>
      <c r="BH545" s="191">
        <f>IF(N545="sníž. přenesená",J545,0)</f>
        <v>0</v>
      </c>
      <c r="BI545" s="191">
        <f>IF(N545="nulová",J545,0)</f>
        <v>0</v>
      </c>
      <c r="BJ545" s="18" t="s">
        <v>79</v>
      </c>
      <c r="BK545" s="191">
        <f>ROUND(I545*H545,2)</f>
        <v>0</v>
      </c>
      <c r="BL545" s="18" t="s">
        <v>150</v>
      </c>
      <c r="BM545" s="190" t="s">
        <v>742</v>
      </c>
    </row>
    <row r="546" spans="1:47" s="2" customFormat="1" ht="11.25">
      <c r="A546" s="35"/>
      <c r="B546" s="36"/>
      <c r="C546" s="37"/>
      <c r="D546" s="192" t="s">
        <v>157</v>
      </c>
      <c r="E546" s="37"/>
      <c r="F546" s="193" t="s">
        <v>743</v>
      </c>
      <c r="G546" s="37"/>
      <c r="H546" s="37"/>
      <c r="I546" s="194"/>
      <c r="J546" s="37"/>
      <c r="K546" s="37"/>
      <c r="L546" s="40"/>
      <c r="M546" s="195"/>
      <c r="N546" s="196"/>
      <c r="O546" s="65"/>
      <c r="P546" s="65"/>
      <c r="Q546" s="65"/>
      <c r="R546" s="65"/>
      <c r="S546" s="65"/>
      <c r="T546" s="66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T546" s="18" t="s">
        <v>157</v>
      </c>
      <c r="AU546" s="18" t="s">
        <v>81</v>
      </c>
    </row>
    <row r="547" spans="1:47" s="2" customFormat="1" ht="11.25">
      <c r="A547" s="35"/>
      <c r="B547" s="36"/>
      <c r="C547" s="37"/>
      <c r="D547" s="197" t="s">
        <v>159</v>
      </c>
      <c r="E547" s="37"/>
      <c r="F547" s="198" t="s">
        <v>744</v>
      </c>
      <c r="G547" s="37"/>
      <c r="H547" s="37"/>
      <c r="I547" s="194"/>
      <c r="J547" s="37"/>
      <c r="K547" s="37"/>
      <c r="L547" s="40"/>
      <c r="M547" s="195"/>
      <c r="N547" s="196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159</v>
      </c>
      <c r="AU547" s="18" t="s">
        <v>81</v>
      </c>
    </row>
    <row r="548" spans="2:51" s="15" customFormat="1" ht="11.25">
      <c r="B548" s="231"/>
      <c r="C548" s="232"/>
      <c r="D548" s="192" t="s">
        <v>161</v>
      </c>
      <c r="E548" s="233" t="s">
        <v>19</v>
      </c>
      <c r="F548" s="234" t="s">
        <v>722</v>
      </c>
      <c r="G548" s="232"/>
      <c r="H548" s="233" t="s">
        <v>19</v>
      </c>
      <c r="I548" s="235"/>
      <c r="J548" s="232"/>
      <c r="K548" s="232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161</v>
      </c>
      <c r="AU548" s="240" t="s">
        <v>81</v>
      </c>
      <c r="AV548" s="15" t="s">
        <v>79</v>
      </c>
      <c r="AW548" s="15" t="s">
        <v>33</v>
      </c>
      <c r="AX548" s="15" t="s">
        <v>71</v>
      </c>
      <c r="AY548" s="240" t="s">
        <v>144</v>
      </c>
    </row>
    <row r="549" spans="2:51" s="13" customFormat="1" ht="11.25">
      <c r="B549" s="199"/>
      <c r="C549" s="200"/>
      <c r="D549" s="192" t="s">
        <v>161</v>
      </c>
      <c r="E549" s="201" t="s">
        <v>19</v>
      </c>
      <c r="F549" s="202" t="s">
        <v>723</v>
      </c>
      <c r="G549" s="200"/>
      <c r="H549" s="203">
        <v>82.88</v>
      </c>
      <c r="I549" s="204"/>
      <c r="J549" s="200"/>
      <c r="K549" s="200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161</v>
      </c>
      <c r="AU549" s="209" t="s">
        <v>81</v>
      </c>
      <c r="AV549" s="13" t="s">
        <v>81</v>
      </c>
      <c r="AW549" s="13" t="s">
        <v>33</v>
      </c>
      <c r="AX549" s="13" t="s">
        <v>71</v>
      </c>
      <c r="AY549" s="209" t="s">
        <v>144</v>
      </c>
    </row>
    <row r="550" spans="2:51" s="15" customFormat="1" ht="11.25">
      <c r="B550" s="231"/>
      <c r="C550" s="232"/>
      <c r="D550" s="192" t="s">
        <v>161</v>
      </c>
      <c r="E550" s="233" t="s">
        <v>19</v>
      </c>
      <c r="F550" s="234" t="s">
        <v>724</v>
      </c>
      <c r="G550" s="232"/>
      <c r="H550" s="233" t="s">
        <v>19</v>
      </c>
      <c r="I550" s="235"/>
      <c r="J550" s="232"/>
      <c r="K550" s="232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161</v>
      </c>
      <c r="AU550" s="240" t="s">
        <v>81</v>
      </c>
      <c r="AV550" s="15" t="s">
        <v>79</v>
      </c>
      <c r="AW550" s="15" t="s">
        <v>33</v>
      </c>
      <c r="AX550" s="15" t="s">
        <v>71</v>
      </c>
      <c r="AY550" s="240" t="s">
        <v>144</v>
      </c>
    </row>
    <row r="551" spans="2:51" s="13" customFormat="1" ht="11.25">
      <c r="B551" s="199"/>
      <c r="C551" s="200"/>
      <c r="D551" s="192" t="s">
        <v>161</v>
      </c>
      <c r="E551" s="201" t="s">
        <v>19</v>
      </c>
      <c r="F551" s="202" t="s">
        <v>723</v>
      </c>
      <c r="G551" s="200"/>
      <c r="H551" s="203">
        <v>82.88</v>
      </c>
      <c r="I551" s="204"/>
      <c r="J551" s="200"/>
      <c r="K551" s="200"/>
      <c r="L551" s="205"/>
      <c r="M551" s="206"/>
      <c r="N551" s="207"/>
      <c r="O551" s="207"/>
      <c r="P551" s="207"/>
      <c r="Q551" s="207"/>
      <c r="R551" s="207"/>
      <c r="S551" s="207"/>
      <c r="T551" s="208"/>
      <c r="AT551" s="209" t="s">
        <v>161</v>
      </c>
      <c r="AU551" s="209" t="s">
        <v>81</v>
      </c>
      <c r="AV551" s="13" t="s">
        <v>81</v>
      </c>
      <c r="AW551" s="13" t="s">
        <v>33</v>
      </c>
      <c r="AX551" s="13" t="s">
        <v>71</v>
      </c>
      <c r="AY551" s="209" t="s">
        <v>144</v>
      </c>
    </row>
    <row r="552" spans="2:51" s="14" customFormat="1" ht="11.25">
      <c r="B552" s="220"/>
      <c r="C552" s="221"/>
      <c r="D552" s="192" t="s">
        <v>161</v>
      </c>
      <c r="E552" s="222" t="s">
        <v>19</v>
      </c>
      <c r="F552" s="223" t="s">
        <v>238</v>
      </c>
      <c r="G552" s="221"/>
      <c r="H552" s="224">
        <v>165.76</v>
      </c>
      <c r="I552" s="225"/>
      <c r="J552" s="221"/>
      <c r="K552" s="221"/>
      <c r="L552" s="226"/>
      <c r="M552" s="227"/>
      <c r="N552" s="228"/>
      <c r="O552" s="228"/>
      <c r="P552" s="228"/>
      <c r="Q552" s="228"/>
      <c r="R552" s="228"/>
      <c r="S552" s="228"/>
      <c r="T552" s="229"/>
      <c r="AT552" s="230" t="s">
        <v>161</v>
      </c>
      <c r="AU552" s="230" t="s">
        <v>81</v>
      </c>
      <c r="AV552" s="14" t="s">
        <v>150</v>
      </c>
      <c r="AW552" s="14" t="s">
        <v>33</v>
      </c>
      <c r="AX552" s="14" t="s">
        <v>79</v>
      </c>
      <c r="AY552" s="230" t="s">
        <v>144</v>
      </c>
    </row>
    <row r="553" spans="1:65" s="2" customFormat="1" ht="16.5" customHeight="1">
      <c r="A553" s="35"/>
      <c r="B553" s="36"/>
      <c r="C553" s="179" t="s">
        <v>745</v>
      </c>
      <c r="D553" s="179" t="s">
        <v>146</v>
      </c>
      <c r="E553" s="180" t="s">
        <v>746</v>
      </c>
      <c r="F553" s="181" t="s">
        <v>747</v>
      </c>
      <c r="G553" s="182" t="s">
        <v>248</v>
      </c>
      <c r="H553" s="183">
        <v>7459.2</v>
      </c>
      <c r="I553" s="184"/>
      <c r="J553" s="185">
        <f>ROUND(I553*H553,2)</f>
        <v>0</v>
      </c>
      <c r="K553" s="181" t="s">
        <v>155</v>
      </c>
      <c r="L553" s="40"/>
      <c r="M553" s="186" t="s">
        <v>19</v>
      </c>
      <c r="N553" s="187" t="s">
        <v>42</v>
      </c>
      <c r="O553" s="65"/>
      <c r="P553" s="188">
        <f>O553*H553</f>
        <v>0</v>
      </c>
      <c r="Q553" s="188">
        <v>0</v>
      </c>
      <c r="R553" s="188">
        <f>Q553*H553</f>
        <v>0</v>
      </c>
      <c r="S553" s="188">
        <v>0</v>
      </c>
      <c r="T553" s="189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90" t="s">
        <v>150</v>
      </c>
      <c r="AT553" s="190" t="s">
        <v>146</v>
      </c>
      <c r="AU553" s="190" t="s">
        <v>81</v>
      </c>
      <c r="AY553" s="18" t="s">
        <v>144</v>
      </c>
      <c r="BE553" s="191">
        <f>IF(N553="základní",J553,0)</f>
        <v>0</v>
      </c>
      <c r="BF553" s="191">
        <f>IF(N553="snížená",J553,0)</f>
        <v>0</v>
      </c>
      <c r="BG553" s="191">
        <f>IF(N553="zákl. přenesená",J553,0)</f>
        <v>0</v>
      </c>
      <c r="BH553" s="191">
        <f>IF(N553="sníž. přenesená",J553,0)</f>
        <v>0</v>
      </c>
      <c r="BI553" s="191">
        <f>IF(N553="nulová",J553,0)</f>
        <v>0</v>
      </c>
      <c r="BJ553" s="18" t="s">
        <v>79</v>
      </c>
      <c r="BK553" s="191">
        <f>ROUND(I553*H553,2)</f>
        <v>0</v>
      </c>
      <c r="BL553" s="18" t="s">
        <v>150</v>
      </c>
      <c r="BM553" s="190" t="s">
        <v>748</v>
      </c>
    </row>
    <row r="554" spans="1:47" s="2" customFormat="1" ht="11.25">
      <c r="A554" s="35"/>
      <c r="B554" s="36"/>
      <c r="C554" s="37"/>
      <c r="D554" s="192" t="s">
        <v>157</v>
      </c>
      <c r="E554" s="37"/>
      <c r="F554" s="193" t="s">
        <v>749</v>
      </c>
      <c r="G554" s="37"/>
      <c r="H554" s="37"/>
      <c r="I554" s="194"/>
      <c r="J554" s="37"/>
      <c r="K554" s="37"/>
      <c r="L554" s="40"/>
      <c r="M554" s="195"/>
      <c r="N554" s="196"/>
      <c r="O554" s="65"/>
      <c r="P554" s="65"/>
      <c r="Q554" s="65"/>
      <c r="R554" s="65"/>
      <c r="S554" s="65"/>
      <c r="T554" s="66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T554" s="18" t="s">
        <v>157</v>
      </c>
      <c r="AU554" s="18" t="s">
        <v>81</v>
      </c>
    </row>
    <row r="555" spans="1:47" s="2" customFormat="1" ht="11.25">
      <c r="A555" s="35"/>
      <c r="B555" s="36"/>
      <c r="C555" s="37"/>
      <c r="D555" s="197" t="s">
        <v>159</v>
      </c>
      <c r="E555" s="37"/>
      <c r="F555" s="198" t="s">
        <v>750</v>
      </c>
      <c r="G555" s="37"/>
      <c r="H555" s="37"/>
      <c r="I555" s="194"/>
      <c r="J555" s="37"/>
      <c r="K555" s="37"/>
      <c r="L555" s="40"/>
      <c r="M555" s="195"/>
      <c r="N555" s="196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159</v>
      </c>
      <c r="AU555" s="18" t="s">
        <v>81</v>
      </c>
    </row>
    <row r="556" spans="2:51" s="15" customFormat="1" ht="11.25">
      <c r="B556" s="231"/>
      <c r="C556" s="232"/>
      <c r="D556" s="192" t="s">
        <v>161</v>
      </c>
      <c r="E556" s="233" t="s">
        <v>19</v>
      </c>
      <c r="F556" s="234" t="s">
        <v>722</v>
      </c>
      <c r="G556" s="232"/>
      <c r="H556" s="233" t="s">
        <v>19</v>
      </c>
      <c r="I556" s="235"/>
      <c r="J556" s="232"/>
      <c r="K556" s="232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161</v>
      </c>
      <c r="AU556" s="240" t="s">
        <v>81</v>
      </c>
      <c r="AV556" s="15" t="s">
        <v>79</v>
      </c>
      <c r="AW556" s="15" t="s">
        <v>33</v>
      </c>
      <c r="AX556" s="15" t="s">
        <v>71</v>
      </c>
      <c r="AY556" s="240" t="s">
        <v>144</v>
      </c>
    </row>
    <row r="557" spans="2:51" s="13" customFormat="1" ht="11.25">
      <c r="B557" s="199"/>
      <c r="C557" s="200"/>
      <c r="D557" s="192" t="s">
        <v>161</v>
      </c>
      <c r="E557" s="201" t="s">
        <v>19</v>
      </c>
      <c r="F557" s="202" t="s">
        <v>731</v>
      </c>
      <c r="G557" s="200"/>
      <c r="H557" s="203">
        <v>4972.8</v>
      </c>
      <c r="I557" s="204"/>
      <c r="J557" s="200"/>
      <c r="K557" s="200"/>
      <c r="L557" s="205"/>
      <c r="M557" s="206"/>
      <c r="N557" s="207"/>
      <c r="O557" s="207"/>
      <c r="P557" s="207"/>
      <c r="Q557" s="207"/>
      <c r="R557" s="207"/>
      <c r="S557" s="207"/>
      <c r="T557" s="208"/>
      <c r="AT557" s="209" t="s">
        <v>161</v>
      </c>
      <c r="AU557" s="209" t="s">
        <v>81</v>
      </c>
      <c r="AV557" s="13" t="s">
        <v>81</v>
      </c>
      <c r="AW557" s="13" t="s">
        <v>33</v>
      </c>
      <c r="AX557" s="13" t="s">
        <v>71</v>
      </c>
      <c r="AY557" s="209" t="s">
        <v>144</v>
      </c>
    </row>
    <row r="558" spans="2:51" s="15" customFormat="1" ht="11.25">
      <c r="B558" s="231"/>
      <c r="C558" s="232"/>
      <c r="D558" s="192" t="s">
        <v>161</v>
      </c>
      <c r="E558" s="233" t="s">
        <v>19</v>
      </c>
      <c r="F558" s="234" t="s">
        <v>724</v>
      </c>
      <c r="G558" s="232"/>
      <c r="H558" s="233" t="s">
        <v>19</v>
      </c>
      <c r="I558" s="235"/>
      <c r="J558" s="232"/>
      <c r="K558" s="232"/>
      <c r="L558" s="236"/>
      <c r="M558" s="237"/>
      <c r="N558" s="238"/>
      <c r="O558" s="238"/>
      <c r="P558" s="238"/>
      <c r="Q558" s="238"/>
      <c r="R558" s="238"/>
      <c r="S558" s="238"/>
      <c r="T558" s="239"/>
      <c r="AT558" s="240" t="s">
        <v>161</v>
      </c>
      <c r="AU558" s="240" t="s">
        <v>81</v>
      </c>
      <c r="AV558" s="15" t="s">
        <v>79</v>
      </c>
      <c r="AW558" s="15" t="s">
        <v>33</v>
      </c>
      <c r="AX558" s="15" t="s">
        <v>71</v>
      </c>
      <c r="AY558" s="240" t="s">
        <v>144</v>
      </c>
    </row>
    <row r="559" spans="2:51" s="13" customFormat="1" ht="11.25">
      <c r="B559" s="199"/>
      <c r="C559" s="200"/>
      <c r="D559" s="192" t="s">
        <v>161</v>
      </c>
      <c r="E559" s="201" t="s">
        <v>19</v>
      </c>
      <c r="F559" s="202" t="s">
        <v>732</v>
      </c>
      <c r="G559" s="200"/>
      <c r="H559" s="203">
        <v>2486.4</v>
      </c>
      <c r="I559" s="204"/>
      <c r="J559" s="200"/>
      <c r="K559" s="200"/>
      <c r="L559" s="205"/>
      <c r="M559" s="206"/>
      <c r="N559" s="207"/>
      <c r="O559" s="207"/>
      <c r="P559" s="207"/>
      <c r="Q559" s="207"/>
      <c r="R559" s="207"/>
      <c r="S559" s="207"/>
      <c r="T559" s="208"/>
      <c r="AT559" s="209" t="s">
        <v>161</v>
      </c>
      <c r="AU559" s="209" t="s">
        <v>81</v>
      </c>
      <c r="AV559" s="13" t="s">
        <v>81</v>
      </c>
      <c r="AW559" s="13" t="s">
        <v>33</v>
      </c>
      <c r="AX559" s="13" t="s">
        <v>71</v>
      </c>
      <c r="AY559" s="209" t="s">
        <v>144</v>
      </c>
    </row>
    <row r="560" spans="2:51" s="14" customFormat="1" ht="11.25">
      <c r="B560" s="220"/>
      <c r="C560" s="221"/>
      <c r="D560" s="192" t="s">
        <v>161</v>
      </c>
      <c r="E560" s="222" t="s">
        <v>19</v>
      </c>
      <c r="F560" s="223" t="s">
        <v>238</v>
      </c>
      <c r="G560" s="221"/>
      <c r="H560" s="224">
        <v>7459.2</v>
      </c>
      <c r="I560" s="225"/>
      <c r="J560" s="221"/>
      <c r="K560" s="221"/>
      <c r="L560" s="226"/>
      <c r="M560" s="227"/>
      <c r="N560" s="228"/>
      <c r="O560" s="228"/>
      <c r="P560" s="228"/>
      <c r="Q560" s="228"/>
      <c r="R560" s="228"/>
      <c r="S560" s="228"/>
      <c r="T560" s="229"/>
      <c r="AT560" s="230" t="s">
        <v>161</v>
      </c>
      <c r="AU560" s="230" t="s">
        <v>81</v>
      </c>
      <c r="AV560" s="14" t="s">
        <v>150</v>
      </c>
      <c r="AW560" s="14" t="s">
        <v>33</v>
      </c>
      <c r="AX560" s="14" t="s">
        <v>79</v>
      </c>
      <c r="AY560" s="230" t="s">
        <v>144</v>
      </c>
    </row>
    <row r="561" spans="1:65" s="2" customFormat="1" ht="16.5" customHeight="1">
      <c r="A561" s="35"/>
      <c r="B561" s="36"/>
      <c r="C561" s="179" t="s">
        <v>751</v>
      </c>
      <c r="D561" s="179" t="s">
        <v>146</v>
      </c>
      <c r="E561" s="180" t="s">
        <v>752</v>
      </c>
      <c r="F561" s="181" t="s">
        <v>753</v>
      </c>
      <c r="G561" s="182" t="s">
        <v>248</v>
      </c>
      <c r="H561" s="183">
        <v>165.76</v>
      </c>
      <c r="I561" s="184"/>
      <c r="J561" s="185">
        <f>ROUND(I561*H561,2)</f>
        <v>0</v>
      </c>
      <c r="K561" s="181" t="s">
        <v>155</v>
      </c>
      <c r="L561" s="40"/>
      <c r="M561" s="186" t="s">
        <v>19</v>
      </c>
      <c r="N561" s="187" t="s">
        <v>42</v>
      </c>
      <c r="O561" s="65"/>
      <c r="P561" s="188">
        <f>O561*H561</f>
        <v>0</v>
      </c>
      <c r="Q561" s="188">
        <v>0</v>
      </c>
      <c r="R561" s="188">
        <f>Q561*H561</f>
        <v>0</v>
      </c>
      <c r="S561" s="188">
        <v>0</v>
      </c>
      <c r="T561" s="189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90" t="s">
        <v>150</v>
      </c>
      <c r="AT561" s="190" t="s">
        <v>146</v>
      </c>
      <c r="AU561" s="190" t="s">
        <v>81</v>
      </c>
      <c r="AY561" s="18" t="s">
        <v>144</v>
      </c>
      <c r="BE561" s="191">
        <f>IF(N561="základní",J561,0)</f>
        <v>0</v>
      </c>
      <c r="BF561" s="191">
        <f>IF(N561="snížená",J561,0)</f>
        <v>0</v>
      </c>
      <c r="BG561" s="191">
        <f>IF(N561="zákl. přenesená",J561,0)</f>
        <v>0</v>
      </c>
      <c r="BH561" s="191">
        <f>IF(N561="sníž. přenesená",J561,0)</f>
        <v>0</v>
      </c>
      <c r="BI561" s="191">
        <f>IF(N561="nulová",J561,0)</f>
        <v>0</v>
      </c>
      <c r="BJ561" s="18" t="s">
        <v>79</v>
      </c>
      <c r="BK561" s="191">
        <f>ROUND(I561*H561,2)</f>
        <v>0</v>
      </c>
      <c r="BL561" s="18" t="s">
        <v>150</v>
      </c>
      <c r="BM561" s="190" t="s">
        <v>754</v>
      </c>
    </row>
    <row r="562" spans="1:47" s="2" customFormat="1" ht="11.25">
      <c r="A562" s="35"/>
      <c r="B562" s="36"/>
      <c r="C562" s="37"/>
      <c r="D562" s="192" t="s">
        <v>157</v>
      </c>
      <c r="E562" s="37"/>
      <c r="F562" s="193" t="s">
        <v>755</v>
      </c>
      <c r="G562" s="37"/>
      <c r="H562" s="37"/>
      <c r="I562" s="194"/>
      <c r="J562" s="37"/>
      <c r="K562" s="37"/>
      <c r="L562" s="40"/>
      <c r="M562" s="195"/>
      <c r="N562" s="196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157</v>
      </c>
      <c r="AU562" s="18" t="s">
        <v>81</v>
      </c>
    </row>
    <row r="563" spans="1:47" s="2" customFormat="1" ht="11.25">
      <c r="A563" s="35"/>
      <c r="B563" s="36"/>
      <c r="C563" s="37"/>
      <c r="D563" s="197" t="s">
        <v>159</v>
      </c>
      <c r="E563" s="37"/>
      <c r="F563" s="198" t="s">
        <v>756</v>
      </c>
      <c r="G563" s="37"/>
      <c r="H563" s="37"/>
      <c r="I563" s="194"/>
      <c r="J563" s="37"/>
      <c r="K563" s="37"/>
      <c r="L563" s="40"/>
      <c r="M563" s="195"/>
      <c r="N563" s="196"/>
      <c r="O563" s="65"/>
      <c r="P563" s="65"/>
      <c r="Q563" s="65"/>
      <c r="R563" s="65"/>
      <c r="S563" s="65"/>
      <c r="T563" s="66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T563" s="18" t="s">
        <v>159</v>
      </c>
      <c r="AU563" s="18" t="s">
        <v>81</v>
      </c>
    </row>
    <row r="564" spans="1:65" s="2" customFormat="1" ht="21.75" customHeight="1">
      <c r="A564" s="35"/>
      <c r="B564" s="36"/>
      <c r="C564" s="179" t="s">
        <v>757</v>
      </c>
      <c r="D564" s="179" t="s">
        <v>146</v>
      </c>
      <c r="E564" s="180" t="s">
        <v>758</v>
      </c>
      <c r="F564" s="181" t="s">
        <v>759</v>
      </c>
      <c r="G564" s="182" t="s">
        <v>154</v>
      </c>
      <c r="H564" s="183">
        <v>40.897</v>
      </c>
      <c r="I564" s="184"/>
      <c r="J564" s="185">
        <f>ROUND(I564*H564,2)</f>
        <v>0</v>
      </c>
      <c r="K564" s="181" t="s">
        <v>155</v>
      </c>
      <c r="L564" s="40"/>
      <c r="M564" s="186" t="s">
        <v>19</v>
      </c>
      <c r="N564" s="187" t="s">
        <v>42</v>
      </c>
      <c r="O564" s="65"/>
      <c r="P564" s="188">
        <f>O564*H564</f>
        <v>0</v>
      </c>
      <c r="Q564" s="188">
        <v>0</v>
      </c>
      <c r="R564" s="188">
        <f>Q564*H564</f>
        <v>0</v>
      </c>
      <c r="S564" s="188">
        <v>0</v>
      </c>
      <c r="T564" s="189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90" t="s">
        <v>150</v>
      </c>
      <c r="AT564" s="190" t="s">
        <v>146</v>
      </c>
      <c r="AU564" s="190" t="s">
        <v>81</v>
      </c>
      <c r="AY564" s="18" t="s">
        <v>144</v>
      </c>
      <c r="BE564" s="191">
        <f>IF(N564="základní",J564,0)</f>
        <v>0</v>
      </c>
      <c r="BF564" s="191">
        <f>IF(N564="snížená",J564,0)</f>
        <v>0</v>
      </c>
      <c r="BG564" s="191">
        <f>IF(N564="zákl. přenesená",J564,0)</f>
        <v>0</v>
      </c>
      <c r="BH564" s="191">
        <f>IF(N564="sníž. přenesená",J564,0)</f>
        <v>0</v>
      </c>
      <c r="BI564" s="191">
        <f>IF(N564="nulová",J564,0)</f>
        <v>0</v>
      </c>
      <c r="BJ564" s="18" t="s">
        <v>79</v>
      </c>
      <c r="BK564" s="191">
        <f>ROUND(I564*H564,2)</f>
        <v>0</v>
      </c>
      <c r="BL564" s="18" t="s">
        <v>150</v>
      </c>
      <c r="BM564" s="190" t="s">
        <v>760</v>
      </c>
    </row>
    <row r="565" spans="1:47" s="2" customFormat="1" ht="19.5">
      <c r="A565" s="35"/>
      <c r="B565" s="36"/>
      <c r="C565" s="37"/>
      <c r="D565" s="192" t="s">
        <v>157</v>
      </c>
      <c r="E565" s="37"/>
      <c r="F565" s="193" t="s">
        <v>761</v>
      </c>
      <c r="G565" s="37"/>
      <c r="H565" s="37"/>
      <c r="I565" s="194"/>
      <c r="J565" s="37"/>
      <c r="K565" s="37"/>
      <c r="L565" s="40"/>
      <c r="M565" s="195"/>
      <c r="N565" s="196"/>
      <c r="O565" s="65"/>
      <c r="P565" s="65"/>
      <c r="Q565" s="65"/>
      <c r="R565" s="65"/>
      <c r="S565" s="65"/>
      <c r="T565" s="66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T565" s="18" t="s">
        <v>157</v>
      </c>
      <c r="AU565" s="18" t="s">
        <v>81</v>
      </c>
    </row>
    <row r="566" spans="1:47" s="2" customFormat="1" ht="11.25">
      <c r="A566" s="35"/>
      <c r="B566" s="36"/>
      <c r="C566" s="37"/>
      <c r="D566" s="197" t="s">
        <v>159</v>
      </c>
      <c r="E566" s="37"/>
      <c r="F566" s="198" t="s">
        <v>762</v>
      </c>
      <c r="G566" s="37"/>
      <c r="H566" s="37"/>
      <c r="I566" s="194"/>
      <c r="J566" s="37"/>
      <c r="K566" s="37"/>
      <c r="L566" s="40"/>
      <c r="M566" s="195"/>
      <c r="N566" s="196"/>
      <c r="O566" s="65"/>
      <c r="P566" s="65"/>
      <c r="Q566" s="65"/>
      <c r="R566" s="65"/>
      <c r="S566" s="65"/>
      <c r="T566" s="66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T566" s="18" t="s">
        <v>159</v>
      </c>
      <c r="AU566" s="18" t="s">
        <v>81</v>
      </c>
    </row>
    <row r="567" spans="2:51" s="13" customFormat="1" ht="11.25">
      <c r="B567" s="199"/>
      <c r="C567" s="200"/>
      <c r="D567" s="192" t="s">
        <v>161</v>
      </c>
      <c r="E567" s="201" t="s">
        <v>19</v>
      </c>
      <c r="F567" s="202" t="s">
        <v>763</v>
      </c>
      <c r="G567" s="200"/>
      <c r="H567" s="203">
        <v>40.897</v>
      </c>
      <c r="I567" s="204"/>
      <c r="J567" s="200"/>
      <c r="K567" s="200"/>
      <c r="L567" s="205"/>
      <c r="M567" s="206"/>
      <c r="N567" s="207"/>
      <c r="O567" s="207"/>
      <c r="P567" s="207"/>
      <c r="Q567" s="207"/>
      <c r="R567" s="207"/>
      <c r="S567" s="207"/>
      <c r="T567" s="208"/>
      <c r="AT567" s="209" t="s">
        <v>161</v>
      </c>
      <c r="AU567" s="209" t="s">
        <v>81</v>
      </c>
      <c r="AV567" s="13" t="s">
        <v>81</v>
      </c>
      <c r="AW567" s="13" t="s">
        <v>33</v>
      </c>
      <c r="AX567" s="13" t="s">
        <v>79</v>
      </c>
      <c r="AY567" s="209" t="s">
        <v>144</v>
      </c>
    </row>
    <row r="568" spans="1:65" s="2" customFormat="1" ht="21.75" customHeight="1">
      <c r="A568" s="35"/>
      <c r="B568" s="36"/>
      <c r="C568" s="179" t="s">
        <v>764</v>
      </c>
      <c r="D568" s="179" t="s">
        <v>146</v>
      </c>
      <c r="E568" s="180" t="s">
        <v>765</v>
      </c>
      <c r="F568" s="181" t="s">
        <v>766</v>
      </c>
      <c r="G568" s="182" t="s">
        <v>154</v>
      </c>
      <c r="H568" s="183">
        <v>3680.73</v>
      </c>
      <c r="I568" s="184"/>
      <c r="J568" s="185">
        <f>ROUND(I568*H568,2)</f>
        <v>0</v>
      </c>
      <c r="K568" s="181" t="s">
        <v>155</v>
      </c>
      <c r="L568" s="40"/>
      <c r="M568" s="186" t="s">
        <v>19</v>
      </c>
      <c r="N568" s="187" t="s">
        <v>42</v>
      </c>
      <c r="O568" s="65"/>
      <c r="P568" s="188">
        <f>O568*H568</f>
        <v>0</v>
      </c>
      <c r="Q568" s="188">
        <v>0</v>
      </c>
      <c r="R568" s="188">
        <f>Q568*H568</f>
        <v>0</v>
      </c>
      <c r="S568" s="188">
        <v>0</v>
      </c>
      <c r="T568" s="189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90" t="s">
        <v>150</v>
      </c>
      <c r="AT568" s="190" t="s">
        <v>146</v>
      </c>
      <c r="AU568" s="190" t="s">
        <v>81</v>
      </c>
      <c r="AY568" s="18" t="s">
        <v>144</v>
      </c>
      <c r="BE568" s="191">
        <f>IF(N568="základní",J568,0)</f>
        <v>0</v>
      </c>
      <c r="BF568" s="191">
        <f>IF(N568="snížená",J568,0)</f>
        <v>0</v>
      </c>
      <c r="BG568" s="191">
        <f>IF(N568="zákl. přenesená",J568,0)</f>
        <v>0</v>
      </c>
      <c r="BH568" s="191">
        <f>IF(N568="sníž. přenesená",J568,0)</f>
        <v>0</v>
      </c>
      <c r="BI568" s="191">
        <f>IF(N568="nulová",J568,0)</f>
        <v>0</v>
      </c>
      <c r="BJ568" s="18" t="s">
        <v>79</v>
      </c>
      <c r="BK568" s="191">
        <f>ROUND(I568*H568,2)</f>
        <v>0</v>
      </c>
      <c r="BL568" s="18" t="s">
        <v>150</v>
      </c>
      <c r="BM568" s="190" t="s">
        <v>767</v>
      </c>
    </row>
    <row r="569" spans="1:47" s="2" customFormat="1" ht="19.5">
      <c r="A569" s="35"/>
      <c r="B569" s="36"/>
      <c r="C569" s="37"/>
      <c r="D569" s="192" t="s">
        <v>157</v>
      </c>
      <c r="E569" s="37"/>
      <c r="F569" s="193" t="s">
        <v>768</v>
      </c>
      <c r="G569" s="37"/>
      <c r="H569" s="37"/>
      <c r="I569" s="194"/>
      <c r="J569" s="37"/>
      <c r="K569" s="37"/>
      <c r="L569" s="40"/>
      <c r="M569" s="195"/>
      <c r="N569" s="196"/>
      <c r="O569" s="65"/>
      <c r="P569" s="65"/>
      <c r="Q569" s="65"/>
      <c r="R569" s="65"/>
      <c r="S569" s="65"/>
      <c r="T569" s="66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8" t="s">
        <v>157</v>
      </c>
      <c r="AU569" s="18" t="s">
        <v>81</v>
      </c>
    </row>
    <row r="570" spans="1:47" s="2" customFormat="1" ht="11.25">
      <c r="A570" s="35"/>
      <c r="B570" s="36"/>
      <c r="C570" s="37"/>
      <c r="D570" s="197" t="s">
        <v>159</v>
      </c>
      <c r="E570" s="37"/>
      <c r="F570" s="198" t="s">
        <v>769</v>
      </c>
      <c r="G570" s="37"/>
      <c r="H570" s="37"/>
      <c r="I570" s="194"/>
      <c r="J570" s="37"/>
      <c r="K570" s="37"/>
      <c r="L570" s="40"/>
      <c r="M570" s="195"/>
      <c r="N570" s="196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159</v>
      </c>
      <c r="AU570" s="18" t="s">
        <v>81</v>
      </c>
    </row>
    <row r="571" spans="2:51" s="13" customFormat="1" ht="11.25">
      <c r="B571" s="199"/>
      <c r="C571" s="200"/>
      <c r="D571" s="192" t="s">
        <v>161</v>
      </c>
      <c r="E571" s="201" t="s">
        <v>19</v>
      </c>
      <c r="F571" s="202" t="s">
        <v>770</v>
      </c>
      <c r="G571" s="200"/>
      <c r="H571" s="203">
        <v>3680.73</v>
      </c>
      <c r="I571" s="204"/>
      <c r="J571" s="200"/>
      <c r="K571" s="200"/>
      <c r="L571" s="205"/>
      <c r="M571" s="206"/>
      <c r="N571" s="207"/>
      <c r="O571" s="207"/>
      <c r="P571" s="207"/>
      <c r="Q571" s="207"/>
      <c r="R571" s="207"/>
      <c r="S571" s="207"/>
      <c r="T571" s="208"/>
      <c r="AT571" s="209" t="s">
        <v>161</v>
      </c>
      <c r="AU571" s="209" t="s">
        <v>81</v>
      </c>
      <c r="AV571" s="13" t="s">
        <v>81</v>
      </c>
      <c r="AW571" s="13" t="s">
        <v>33</v>
      </c>
      <c r="AX571" s="13" t="s">
        <v>79</v>
      </c>
      <c r="AY571" s="209" t="s">
        <v>144</v>
      </c>
    </row>
    <row r="572" spans="1:65" s="2" customFormat="1" ht="21.75" customHeight="1">
      <c r="A572" s="35"/>
      <c r="B572" s="36"/>
      <c r="C572" s="179" t="s">
        <v>771</v>
      </c>
      <c r="D572" s="179" t="s">
        <v>146</v>
      </c>
      <c r="E572" s="180" t="s">
        <v>772</v>
      </c>
      <c r="F572" s="181" t="s">
        <v>773</v>
      </c>
      <c r="G572" s="182" t="s">
        <v>154</v>
      </c>
      <c r="H572" s="183">
        <v>40.897</v>
      </c>
      <c r="I572" s="184"/>
      <c r="J572" s="185">
        <f>ROUND(I572*H572,2)</f>
        <v>0</v>
      </c>
      <c r="K572" s="181" t="s">
        <v>155</v>
      </c>
      <c r="L572" s="40"/>
      <c r="M572" s="186" t="s">
        <v>19</v>
      </c>
      <c r="N572" s="187" t="s">
        <v>42</v>
      </c>
      <c r="O572" s="65"/>
      <c r="P572" s="188">
        <f>O572*H572</f>
        <v>0</v>
      </c>
      <c r="Q572" s="188">
        <v>0</v>
      </c>
      <c r="R572" s="188">
        <f>Q572*H572</f>
        <v>0</v>
      </c>
      <c r="S572" s="188">
        <v>0</v>
      </c>
      <c r="T572" s="189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90" t="s">
        <v>150</v>
      </c>
      <c r="AT572" s="190" t="s">
        <v>146</v>
      </c>
      <c r="AU572" s="190" t="s">
        <v>81</v>
      </c>
      <c r="AY572" s="18" t="s">
        <v>144</v>
      </c>
      <c r="BE572" s="191">
        <f>IF(N572="základní",J572,0)</f>
        <v>0</v>
      </c>
      <c r="BF572" s="191">
        <f>IF(N572="snížená",J572,0)</f>
        <v>0</v>
      </c>
      <c r="BG572" s="191">
        <f>IF(N572="zákl. přenesená",J572,0)</f>
        <v>0</v>
      </c>
      <c r="BH572" s="191">
        <f>IF(N572="sníž. přenesená",J572,0)</f>
        <v>0</v>
      </c>
      <c r="BI572" s="191">
        <f>IF(N572="nulová",J572,0)</f>
        <v>0</v>
      </c>
      <c r="BJ572" s="18" t="s">
        <v>79</v>
      </c>
      <c r="BK572" s="191">
        <f>ROUND(I572*H572,2)</f>
        <v>0</v>
      </c>
      <c r="BL572" s="18" t="s">
        <v>150</v>
      </c>
      <c r="BM572" s="190" t="s">
        <v>774</v>
      </c>
    </row>
    <row r="573" spans="1:47" s="2" customFormat="1" ht="19.5">
      <c r="A573" s="35"/>
      <c r="B573" s="36"/>
      <c r="C573" s="37"/>
      <c r="D573" s="192" t="s">
        <v>157</v>
      </c>
      <c r="E573" s="37"/>
      <c r="F573" s="193" t="s">
        <v>775</v>
      </c>
      <c r="G573" s="37"/>
      <c r="H573" s="37"/>
      <c r="I573" s="194"/>
      <c r="J573" s="37"/>
      <c r="K573" s="37"/>
      <c r="L573" s="40"/>
      <c r="M573" s="195"/>
      <c r="N573" s="196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157</v>
      </c>
      <c r="AU573" s="18" t="s">
        <v>81</v>
      </c>
    </row>
    <row r="574" spans="1:47" s="2" customFormat="1" ht="11.25">
      <c r="A574" s="35"/>
      <c r="B574" s="36"/>
      <c r="C574" s="37"/>
      <c r="D574" s="197" t="s">
        <v>159</v>
      </c>
      <c r="E574" s="37"/>
      <c r="F574" s="198" t="s">
        <v>776</v>
      </c>
      <c r="G574" s="37"/>
      <c r="H574" s="37"/>
      <c r="I574" s="194"/>
      <c r="J574" s="37"/>
      <c r="K574" s="37"/>
      <c r="L574" s="40"/>
      <c r="M574" s="195"/>
      <c r="N574" s="196"/>
      <c r="O574" s="65"/>
      <c r="P574" s="65"/>
      <c r="Q574" s="65"/>
      <c r="R574" s="65"/>
      <c r="S574" s="65"/>
      <c r="T574" s="66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T574" s="18" t="s">
        <v>159</v>
      </c>
      <c r="AU574" s="18" t="s">
        <v>81</v>
      </c>
    </row>
    <row r="575" spans="1:65" s="2" customFormat="1" ht="16.5" customHeight="1">
      <c r="A575" s="35"/>
      <c r="B575" s="36"/>
      <c r="C575" s="179" t="s">
        <v>777</v>
      </c>
      <c r="D575" s="179" t="s">
        <v>146</v>
      </c>
      <c r="E575" s="180" t="s">
        <v>778</v>
      </c>
      <c r="F575" s="181" t="s">
        <v>779</v>
      </c>
      <c r="G575" s="182" t="s">
        <v>248</v>
      </c>
      <c r="H575" s="183">
        <v>19.454</v>
      </c>
      <c r="I575" s="184"/>
      <c r="J575" s="185">
        <f>ROUND(I575*H575,2)</f>
        <v>0</v>
      </c>
      <c r="K575" s="181" t="s">
        <v>155</v>
      </c>
      <c r="L575" s="40"/>
      <c r="M575" s="186" t="s">
        <v>19</v>
      </c>
      <c r="N575" s="187" t="s">
        <v>42</v>
      </c>
      <c r="O575" s="65"/>
      <c r="P575" s="188">
        <f>O575*H575</f>
        <v>0</v>
      </c>
      <c r="Q575" s="188">
        <v>0</v>
      </c>
      <c r="R575" s="188">
        <f>Q575*H575</f>
        <v>0</v>
      </c>
      <c r="S575" s="188">
        <v>0</v>
      </c>
      <c r="T575" s="189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90" t="s">
        <v>150</v>
      </c>
      <c r="AT575" s="190" t="s">
        <v>146</v>
      </c>
      <c r="AU575" s="190" t="s">
        <v>81</v>
      </c>
      <c r="AY575" s="18" t="s">
        <v>144</v>
      </c>
      <c r="BE575" s="191">
        <f>IF(N575="základní",J575,0)</f>
        <v>0</v>
      </c>
      <c r="BF575" s="191">
        <f>IF(N575="snížená",J575,0)</f>
        <v>0</v>
      </c>
      <c r="BG575" s="191">
        <f>IF(N575="zákl. přenesená",J575,0)</f>
        <v>0</v>
      </c>
      <c r="BH575" s="191">
        <f>IF(N575="sníž. přenesená",J575,0)</f>
        <v>0</v>
      </c>
      <c r="BI575" s="191">
        <f>IF(N575="nulová",J575,0)</f>
        <v>0</v>
      </c>
      <c r="BJ575" s="18" t="s">
        <v>79</v>
      </c>
      <c r="BK575" s="191">
        <f>ROUND(I575*H575,2)</f>
        <v>0</v>
      </c>
      <c r="BL575" s="18" t="s">
        <v>150</v>
      </c>
      <c r="BM575" s="190" t="s">
        <v>780</v>
      </c>
    </row>
    <row r="576" spans="1:47" s="2" customFormat="1" ht="19.5">
      <c r="A576" s="35"/>
      <c r="B576" s="36"/>
      <c r="C576" s="37"/>
      <c r="D576" s="192" t="s">
        <v>157</v>
      </c>
      <c r="E576" s="37"/>
      <c r="F576" s="193" t="s">
        <v>781</v>
      </c>
      <c r="G576" s="37"/>
      <c r="H576" s="37"/>
      <c r="I576" s="194"/>
      <c r="J576" s="37"/>
      <c r="K576" s="37"/>
      <c r="L576" s="40"/>
      <c r="M576" s="195"/>
      <c r="N576" s="196"/>
      <c r="O576" s="65"/>
      <c r="P576" s="65"/>
      <c r="Q576" s="65"/>
      <c r="R576" s="65"/>
      <c r="S576" s="65"/>
      <c r="T576" s="66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T576" s="18" t="s">
        <v>157</v>
      </c>
      <c r="AU576" s="18" t="s">
        <v>81</v>
      </c>
    </row>
    <row r="577" spans="1:47" s="2" customFormat="1" ht="11.25">
      <c r="A577" s="35"/>
      <c r="B577" s="36"/>
      <c r="C577" s="37"/>
      <c r="D577" s="197" t="s">
        <v>159</v>
      </c>
      <c r="E577" s="37"/>
      <c r="F577" s="198" t="s">
        <v>782</v>
      </c>
      <c r="G577" s="37"/>
      <c r="H577" s="37"/>
      <c r="I577" s="194"/>
      <c r="J577" s="37"/>
      <c r="K577" s="37"/>
      <c r="L577" s="40"/>
      <c r="M577" s="195"/>
      <c r="N577" s="196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159</v>
      </c>
      <c r="AU577" s="18" t="s">
        <v>81</v>
      </c>
    </row>
    <row r="578" spans="2:51" s="13" customFormat="1" ht="11.25">
      <c r="B578" s="199"/>
      <c r="C578" s="200"/>
      <c r="D578" s="192" t="s">
        <v>161</v>
      </c>
      <c r="E578" s="201" t="s">
        <v>19</v>
      </c>
      <c r="F578" s="202" t="s">
        <v>783</v>
      </c>
      <c r="G578" s="200"/>
      <c r="H578" s="203">
        <v>19.454</v>
      </c>
      <c r="I578" s="204"/>
      <c r="J578" s="200"/>
      <c r="K578" s="200"/>
      <c r="L578" s="205"/>
      <c r="M578" s="206"/>
      <c r="N578" s="207"/>
      <c r="O578" s="207"/>
      <c r="P578" s="207"/>
      <c r="Q578" s="207"/>
      <c r="R578" s="207"/>
      <c r="S578" s="207"/>
      <c r="T578" s="208"/>
      <c r="AT578" s="209" t="s">
        <v>161</v>
      </c>
      <c r="AU578" s="209" t="s">
        <v>81</v>
      </c>
      <c r="AV578" s="13" t="s">
        <v>81</v>
      </c>
      <c r="AW578" s="13" t="s">
        <v>33</v>
      </c>
      <c r="AX578" s="13" t="s">
        <v>79</v>
      </c>
      <c r="AY578" s="209" t="s">
        <v>144</v>
      </c>
    </row>
    <row r="579" spans="1:65" s="2" customFormat="1" ht="16.5" customHeight="1">
      <c r="A579" s="35"/>
      <c r="B579" s="36"/>
      <c r="C579" s="179" t="s">
        <v>784</v>
      </c>
      <c r="D579" s="179" t="s">
        <v>146</v>
      </c>
      <c r="E579" s="180" t="s">
        <v>785</v>
      </c>
      <c r="F579" s="181" t="s">
        <v>786</v>
      </c>
      <c r="G579" s="182" t="s">
        <v>248</v>
      </c>
      <c r="H579" s="183">
        <v>1750.86</v>
      </c>
      <c r="I579" s="184"/>
      <c r="J579" s="185">
        <f>ROUND(I579*H579,2)</f>
        <v>0</v>
      </c>
      <c r="K579" s="181" t="s">
        <v>155</v>
      </c>
      <c r="L579" s="40"/>
      <c r="M579" s="186" t="s">
        <v>19</v>
      </c>
      <c r="N579" s="187" t="s">
        <v>42</v>
      </c>
      <c r="O579" s="65"/>
      <c r="P579" s="188">
        <f>O579*H579</f>
        <v>0</v>
      </c>
      <c r="Q579" s="188">
        <v>0</v>
      </c>
      <c r="R579" s="188">
        <f>Q579*H579</f>
        <v>0</v>
      </c>
      <c r="S579" s="188">
        <v>0</v>
      </c>
      <c r="T579" s="189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90" t="s">
        <v>150</v>
      </c>
      <c r="AT579" s="190" t="s">
        <v>146</v>
      </c>
      <c r="AU579" s="190" t="s">
        <v>81</v>
      </c>
      <c r="AY579" s="18" t="s">
        <v>144</v>
      </c>
      <c r="BE579" s="191">
        <f>IF(N579="základní",J579,0)</f>
        <v>0</v>
      </c>
      <c r="BF579" s="191">
        <f>IF(N579="snížená",J579,0)</f>
        <v>0</v>
      </c>
      <c r="BG579" s="191">
        <f>IF(N579="zákl. přenesená",J579,0)</f>
        <v>0</v>
      </c>
      <c r="BH579" s="191">
        <f>IF(N579="sníž. přenesená",J579,0)</f>
        <v>0</v>
      </c>
      <c r="BI579" s="191">
        <f>IF(N579="nulová",J579,0)</f>
        <v>0</v>
      </c>
      <c r="BJ579" s="18" t="s">
        <v>79</v>
      </c>
      <c r="BK579" s="191">
        <f>ROUND(I579*H579,2)</f>
        <v>0</v>
      </c>
      <c r="BL579" s="18" t="s">
        <v>150</v>
      </c>
      <c r="BM579" s="190" t="s">
        <v>787</v>
      </c>
    </row>
    <row r="580" spans="1:47" s="2" customFormat="1" ht="11.25">
      <c r="A580" s="35"/>
      <c r="B580" s="36"/>
      <c r="C580" s="37"/>
      <c r="D580" s="192" t="s">
        <v>157</v>
      </c>
      <c r="E580" s="37"/>
      <c r="F580" s="193" t="s">
        <v>788</v>
      </c>
      <c r="G580" s="37"/>
      <c r="H580" s="37"/>
      <c r="I580" s="194"/>
      <c r="J580" s="37"/>
      <c r="K580" s="37"/>
      <c r="L580" s="40"/>
      <c r="M580" s="195"/>
      <c r="N580" s="196"/>
      <c r="O580" s="65"/>
      <c r="P580" s="65"/>
      <c r="Q580" s="65"/>
      <c r="R580" s="65"/>
      <c r="S580" s="65"/>
      <c r="T580" s="66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T580" s="18" t="s">
        <v>157</v>
      </c>
      <c r="AU580" s="18" t="s">
        <v>81</v>
      </c>
    </row>
    <row r="581" spans="1:47" s="2" customFormat="1" ht="11.25">
      <c r="A581" s="35"/>
      <c r="B581" s="36"/>
      <c r="C581" s="37"/>
      <c r="D581" s="197" t="s">
        <v>159</v>
      </c>
      <c r="E581" s="37"/>
      <c r="F581" s="198" t="s">
        <v>789</v>
      </c>
      <c r="G581" s="37"/>
      <c r="H581" s="37"/>
      <c r="I581" s="194"/>
      <c r="J581" s="37"/>
      <c r="K581" s="37"/>
      <c r="L581" s="40"/>
      <c r="M581" s="195"/>
      <c r="N581" s="196"/>
      <c r="O581" s="65"/>
      <c r="P581" s="65"/>
      <c r="Q581" s="65"/>
      <c r="R581" s="65"/>
      <c r="S581" s="65"/>
      <c r="T581" s="66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159</v>
      </c>
      <c r="AU581" s="18" t="s">
        <v>81</v>
      </c>
    </row>
    <row r="582" spans="2:51" s="13" customFormat="1" ht="11.25">
      <c r="B582" s="199"/>
      <c r="C582" s="200"/>
      <c r="D582" s="192" t="s">
        <v>161</v>
      </c>
      <c r="E582" s="201" t="s">
        <v>19</v>
      </c>
      <c r="F582" s="202" t="s">
        <v>790</v>
      </c>
      <c r="G582" s="200"/>
      <c r="H582" s="203">
        <v>1750.86</v>
      </c>
      <c r="I582" s="204"/>
      <c r="J582" s="200"/>
      <c r="K582" s="200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161</v>
      </c>
      <c r="AU582" s="209" t="s">
        <v>81</v>
      </c>
      <c r="AV582" s="13" t="s">
        <v>81</v>
      </c>
      <c r="AW582" s="13" t="s">
        <v>33</v>
      </c>
      <c r="AX582" s="13" t="s">
        <v>79</v>
      </c>
      <c r="AY582" s="209" t="s">
        <v>144</v>
      </c>
    </row>
    <row r="583" spans="1:65" s="2" customFormat="1" ht="16.5" customHeight="1">
      <c r="A583" s="35"/>
      <c r="B583" s="36"/>
      <c r="C583" s="179" t="s">
        <v>791</v>
      </c>
      <c r="D583" s="179" t="s">
        <v>146</v>
      </c>
      <c r="E583" s="180" t="s">
        <v>792</v>
      </c>
      <c r="F583" s="181" t="s">
        <v>793</v>
      </c>
      <c r="G583" s="182" t="s">
        <v>248</v>
      </c>
      <c r="H583" s="183">
        <v>19.454</v>
      </c>
      <c r="I583" s="184"/>
      <c r="J583" s="185">
        <f>ROUND(I583*H583,2)</f>
        <v>0</v>
      </c>
      <c r="K583" s="181" t="s">
        <v>155</v>
      </c>
      <c r="L583" s="40"/>
      <c r="M583" s="186" t="s">
        <v>19</v>
      </c>
      <c r="N583" s="187" t="s">
        <v>42</v>
      </c>
      <c r="O583" s="65"/>
      <c r="P583" s="188">
        <f>O583*H583</f>
        <v>0</v>
      </c>
      <c r="Q583" s="188">
        <v>0</v>
      </c>
      <c r="R583" s="188">
        <f>Q583*H583</f>
        <v>0</v>
      </c>
      <c r="S583" s="188">
        <v>0</v>
      </c>
      <c r="T583" s="189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90" t="s">
        <v>150</v>
      </c>
      <c r="AT583" s="190" t="s">
        <v>146</v>
      </c>
      <c r="AU583" s="190" t="s">
        <v>81</v>
      </c>
      <c r="AY583" s="18" t="s">
        <v>144</v>
      </c>
      <c r="BE583" s="191">
        <f>IF(N583="základní",J583,0)</f>
        <v>0</v>
      </c>
      <c r="BF583" s="191">
        <f>IF(N583="snížená",J583,0)</f>
        <v>0</v>
      </c>
      <c r="BG583" s="191">
        <f>IF(N583="zákl. přenesená",J583,0)</f>
        <v>0</v>
      </c>
      <c r="BH583" s="191">
        <f>IF(N583="sníž. přenesená",J583,0)</f>
        <v>0</v>
      </c>
      <c r="BI583" s="191">
        <f>IF(N583="nulová",J583,0)</f>
        <v>0</v>
      </c>
      <c r="BJ583" s="18" t="s">
        <v>79</v>
      </c>
      <c r="BK583" s="191">
        <f>ROUND(I583*H583,2)</f>
        <v>0</v>
      </c>
      <c r="BL583" s="18" t="s">
        <v>150</v>
      </c>
      <c r="BM583" s="190" t="s">
        <v>794</v>
      </c>
    </row>
    <row r="584" spans="1:47" s="2" customFormat="1" ht="19.5">
      <c r="A584" s="35"/>
      <c r="B584" s="36"/>
      <c r="C584" s="37"/>
      <c r="D584" s="192" t="s">
        <v>157</v>
      </c>
      <c r="E584" s="37"/>
      <c r="F584" s="193" t="s">
        <v>795</v>
      </c>
      <c r="G584" s="37"/>
      <c r="H584" s="37"/>
      <c r="I584" s="194"/>
      <c r="J584" s="37"/>
      <c r="K584" s="37"/>
      <c r="L584" s="40"/>
      <c r="M584" s="195"/>
      <c r="N584" s="196"/>
      <c r="O584" s="65"/>
      <c r="P584" s="65"/>
      <c r="Q584" s="65"/>
      <c r="R584" s="65"/>
      <c r="S584" s="65"/>
      <c r="T584" s="66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8" t="s">
        <v>157</v>
      </c>
      <c r="AU584" s="18" t="s">
        <v>81</v>
      </c>
    </row>
    <row r="585" spans="1:47" s="2" customFormat="1" ht="11.25">
      <c r="A585" s="35"/>
      <c r="B585" s="36"/>
      <c r="C585" s="37"/>
      <c r="D585" s="197" t="s">
        <v>159</v>
      </c>
      <c r="E585" s="37"/>
      <c r="F585" s="198" t="s">
        <v>796</v>
      </c>
      <c r="G585" s="37"/>
      <c r="H585" s="37"/>
      <c r="I585" s="194"/>
      <c r="J585" s="37"/>
      <c r="K585" s="37"/>
      <c r="L585" s="40"/>
      <c r="M585" s="195"/>
      <c r="N585" s="196"/>
      <c r="O585" s="65"/>
      <c r="P585" s="65"/>
      <c r="Q585" s="65"/>
      <c r="R585" s="65"/>
      <c r="S585" s="65"/>
      <c r="T585" s="66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159</v>
      </c>
      <c r="AU585" s="18" t="s">
        <v>81</v>
      </c>
    </row>
    <row r="586" spans="1:65" s="2" customFormat="1" ht="21.75" customHeight="1">
      <c r="A586" s="35"/>
      <c r="B586" s="36"/>
      <c r="C586" s="179" t="s">
        <v>797</v>
      </c>
      <c r="D586" s="179" t="s">
        <v>146</v>
      </c>
      <c r="E586" s="180" t="s">
        <v>798</v>
      </c>
      <c r="F586" s="181" t="s">
        <v>799</v>
      </c>
      <c r="G586" s="182" t="s">
        <v>248</v>
      </c>
      <c r="H586" s="183">
        <v>20</v>
      </c>
      <c r="I586" s="184"/>
      <c r="J586" s="185">
        <f>ROUND(I586*H586,2)</f>
        <v>0</v>
      </c>
      <c r="K586" s="181" t="s">
        <v>155</v>
      </c>
      <c r="L586" s="40"/>
      <c r="M586" s="186" t="s">
        <v>19</v>
      </c>
      <c r="N586" s="187" t="s">
        <v>42</v>
      </c>
      <c r="O586" s="65"/>
      <c r="P586" s="188">
        <f>O586*H586</f>
        <v>0</v>
      </c>
      <c r="Q586" s="188">
        <v>0.00013</v>
      </c>
      <c r="R586" s="188">
        <f>Q586*H586</f>
        <v>0.0026</v>
      </c>
      <c r="S586" s="188">
        <v>0</v>
      </c>
      <c r="T586" s="189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0" t="s">
        <v>150</v>
      </c>
      <c r="AT586" s="190" t="s">
        <v>146</v>
      </c>
      <c r="AU586" s="190" t="s">
        <v>81</v>
      </c>
      <c r="AY586" s="18" t="s">
        <v>144</v>
      </c>
      <c r="BE586" s="191">
        <f>IF(N586="základní",J586,0)</f>
        <v>0</v>
      </c>
      <c r="BF586" s="191">
        <f>IF(N586="snížená",J586,0)</f>
        <v>0</v>
      </c>
      <c r="BG586" s="191">
        <f>IF(N586="zákl. přenesená",J586,0)</f>
        <v>0</v>
      </c>
      <c r="BH586" s="191">
        <f>IF(N586="sníž. přenesená",J586,0)</f>
        <v>0</v>
      </c>
      <c r="BI586" s="191">
        <f>IF(N586="nulová",J586,0)</f>
        <v>0</v>
      </c>
      <c r="BJ586" s="18" t="s">
        <v>79</v>
      </c>
      <c r="BK586" s="191">
        <f>ROUND(I586*H586,2)</f>
        <v>0</v>
      </c>
      <c r="BL586" s="18" t="s">
        <v>150</v>
      </c>
      <c r="BM586" s="190" t="s">
        <v>800</v>
      </c>
    </row>
    <row r="587" spans="1:47" s="2" customFormat="1" ht="11.25">
      <c r="A587" s="35"/>
      <c r="B587" s="36"/>
      <c r="C587" s="37"/>
      <c r="D587" s="192" t="s">
        <v>157</v>
      </c>
      <c r="E587" s="37"/>
      <c r="F587" s="193" t="s">
        <v>801</v>
      </c>
      <c r="G587" s="37"/>
      <c r="H587" s="37"/>
      <c r="I587" s="194"/>
      <c r="J587" s="37"/>
      <c r="K587" s="37"/>
      <c r="L587" s="40"/>
      <c r="M587" s="195"/>
      <c r="N587" s="196"/>
      <c r="O587" s="65"/>
      <c r="P587" s="65"/>
      <c r="Q587" s="65"/>
      <c r="R587" s="65"/>
      <c r="S587" s="65"/>
      <c r="T587" s="66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157</v>
      </c>
      <c r="AU587" s="18" t="s">
        <v>81</v>
      </c>
    </row>
    <row r="588" spans="1:47" s="2" customFormat="1" ht="11.25">
      <c r="A588" s="35"/>
      <c r="B588" s="36"/>
      <c r="C588" s="37"/>
      <c r="D588" s="197" t="s">
        <v>159</v>
      </c>
      <c r="E588" s="37"/>
      <c r="F588" s="198" t="s">
        <v>802</v>
      </c>
      <c r="G588" s="37"/>
      <c r="H588" s="37"/>
      <c r="I588" s="194"/>
      <c r="J588" s="37"/>
      <c r="K588" s="37"/>
      <c r="L588" s="40"/>
      <c r="M588" s="195"/>
      <c r="N588" s="196"/>
      <c r="O588" s="65"/>
      <c r="P588" s="65"/>
      <c r="Q588" s="65"/>
      <c r="R588" s="65"/>
      <c r="S588" s="65"/>
      <c r="T588" s="66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T588" s="18" t="s">
        <v>159</v>
      </c>
      <c r="AU588" s="18" t="s">
        <v>81</v>
      </c>
    </row>
    <row r="589" spans="2:51" s="13" customFormat="1" ht="11.25">
      <c r="B589" s="199"/>
      <c r="C589" s="200"/>
      <c r="D589" s="192" t="s">
        <v>161</v>
      </c>
      <c r="E589" s="201" t="s">
        <v>19</v>
      </c>
      <c r="F589" s="202" t="s">
        <v>803</v>
      </c>
      <c r="G589" s="200"/>
      <c r="H589" s="203">
        <v>20</v>
      </c>
      <c r="I589" s="204"/>
      <c r="J589" s="200"/>
      <c r="K589" s="200"/>
      <c r="L589" s="205"/>
      <c r="M589" s="206"/>
      <c r="N589" s="207"/>
      <c r="O589" s="207"/>
      <c r="P589" s="207"/>
      <c r="Q589" s="207"/>
      <c r="R589" s="207"/>
      <c r="S589" s="207"/>
      <c r="T589" s="208"/>
      <c r="AT589" s="209" t="s">
        <v>161</v>
      </c>
      <c r="AU589" s="209" t="s">
        <v>81</v>
      </c>
      <c r="AV589" s="13" t="s">
        <v>81</v>
      </c>
      <c r="AW589" s="13" t="s">
        <v>33</v>
      </c>
      <c r="AX589" s="13" t="s">
        <v>79</v>
      </c>
      <c r="AY589" s="209" t="s">
        <v>144</v>
      </c>
    </row>
    <row r="590" spans="2:63" s="12" customFormat="1" ht="22.9" customHeight="1">
      <c r="B590" s="163"/>
      <c r="C590" s="164"/>
      <c r="D590" s="165" t="s">
        <v>70</v>
      </c>
      <c r="E590" s="177" t="s">
        <v>804</v>
      </c>
      <c r="F590" s="177" t="s">
        <v>805</v>
      </c>
      <c r="G590" s="164"/>
      <c r="H590" s="164"/>
      <c r="I590" s="167"/>
      <c r="J590" s="178">
        <f>BK590</f>
        <v>0</v>
      </c>
      <c r="K590" s="164"/>
      <c r="L590" s="169"/>
      <c r="M590" s="170"/>
      <c r="N590" s="171"/>
      <c r="O590" s="171"/>
      <c r="P590" s="172">
        <f>SUM(P591:P646)</f>
        <v>0</v>
      </c>
      <c r="Q590" s="171"/>
      <c r="R590" s="172">
        <f>SUM(R591:R646)</f>
        <v>0.3877566800000001</v>
      </c>
      <c r="S590" s="171"/>
      <c r="T590" s="173">
        <f>SUM(T591:T646)</f>
        <v>0</v>
      </c>
      <c r="AR590" s="174" t="s">
        <v>79</v>
      </c>
      <c r="AT590" s="175" t="s">
        <v>70</v>
      </c>
      <c r="AU590" s="175" t="s">
        <v>79</v>
      </c>
      <c r="AY590" s="174" t="s">
        <v>144</v>
      </c>
      <c r="BK590" s="176">
        <f>SUM(BK591:BK646)</f>
        <v>0</v>
      </c>
    </row>
    <row r="591" spans="1:65" s="2" customFormat="1" ht="16.5" customHeight="1">
      <c r="A591" s="35"/>
      <c r="B591" s="36"/>
      <c r="C591" s="179" t="s">
        <v>714</v>
      </c>
      <c r="D591" s="179" t="s">
        <v>146</v>
      </c>
      <c r="E591" s="180" t="s">
        <v>806</v>
      </c>
      <c r="F591" s="181" t="s">
        <v>807</v>
      </c>
      <c r="G591" s="182" t="s">
        <v>248</v>
      </c>
      <c r="H591" s="183">
        <v>62.667</v>
      </c>
      <c r="I591" s="184"/>
      <c r="J591" s="185">
        <f>ROUND(I591*H591,2)</f>
        <v>0</v>
      </c>
      <c r="K591" s="181" t="s">
        <v>155</v>
      </c>
      <c r="L591" s="40"/>
      <c r="M591" s="186" t="s">
        <v>19</v>
      </c>
      <c r="N591" s="187" t="s">
        <v>42</v>
      </c>
      <c r="O591" s="65"/>
      <c r="P591" s="188">
        <f>O591*H591</f>
        <v>0</v>
      </c>
      <c r="Q591" s="188">
        <v>4E-05</v>
      </c>
      <c r="R591" s="188">
        <f>Q591*H591</f>
        <v>0.0025066800000000003</v>
      </c>
      <c r="S591" s="188">
        <v>0</v>
      </c>
      <c r="T591" s="189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0" t="s">
        <v>150</v>
      </c>
      <c r="AT591" s="190" t="s">
        <v>146</v>
      </c>
      <c r="AU591" s="190" t="s">
        <v>81</v>
      </c>
      <c r="AY591" s="18" t="s">
        <v>144</v>
      </c>
      <c r="BE591" s="191">
        <f>IF(N591="základní",J591,0)</f>
        <v>0</v>
      </c>
      <c r="BF591" s="191">
        <f>IF(N591="snížená",J591,0)</f>
        <v>0</v>
      </c>
      <c r="BG591" s="191">
        <f>IF(N591="zákl. přenesená",J591,0)</f>
        <v>0</v>
      </c>
      <c r="BH591" s="191">
        <f>IF(N591="sníž. přenesená",J591,0)</f>
        <v>0</v>
      </c>
      <c r="BI591" s="191">
        <f>IF(N591="nulová",J591,0)</f>
        <v>0</v>
      </c>
      <c r="BJ591" s="18" t="s">
        <v>79</v>
      </c>
      <c r="BK591" s="191">
        <f>ROUND(I591*H591,2)</f>
        <v>0</v>
      </c>
      <c r="BL591" s="18" t="s">
        <v>150</v>
      </c>
      <c r="BM591" s="190" t="s">
        <v>808</v>
      </c>
    </row>
    <row r="592" spans="1:47" s="2" customFormat="1" ht="11.25">
      <c r="A592" s="35"/>
      <c r="B592" s="36"/>
      <c r="C592" s="37"/>
      <c r="D592" s="192" t="s">
        <v>157</v>
      </c>
      <c r="E592" s="37"/>
      <c r="F592" s="193" t="s">
        <v>809</v>
      </c>
      <c r="G592" s="37"/>
      <c r="H592" s="37"/>
      <c r="I592" s="194"/>
      <c r="J592" s="37"/>
      <c r="K592" s="37"/>
      <c r="L592" s="40"/>
      <c r="M592" s="195"/>
      <c r="N592" s="196"/>
      <c r="O592" s="65"/>
      <c r="P592" s="65"/>
      <c r="Q592" s="65"/>
      <c r="R592" s="65"/>
      <c r="S592" s="65"/>
      <c r="T592" s="66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157</v>
      </c>
      <c r="AU592" s="18" t="s">
        <v>81</v>
      </c>
    </row>
    <row r="593" spans="1:47" s="2" customFormat="1" ht="11.25">
      <c r="A593" s="35"/>
      <c r="B593" s="36"/>
      <c r="C593" s="37"/>
      <c r="D593" s="197" t="s">
        <v>159</v>
      </c>
      <c r="E593" s="37"/>
      <c r="F593" s="198" t="s">
        <v>810</v>
      </c>
      <c r="G593" s="37"/>
      <c r="H593" s="37"/>
      <c r="I593" s="194"/>
      <c r="J593" s="37"/>
      <c r="K593" s="37"/>
      <c r="L593" s="40"/>
      <c r="M593" s="195"/>
      <c r="N593" s="196"/>
      <c r="O593" s="65"/>
      <c r="P593" s="65"/>
      <c r="Q593" s="65"/>
      <c r="R593" s="65"/>
      <c r="S593" s="65"/>
      <c r="T593" s="66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159</v>
      </c>
      <c r="AU593" s="18" t="s">
        <v>81</v>
      </c>
    </row>
    <row r="594" spans="2:51" s="13" customFormat="1" ht="11.25">
      <c r="B594" s="199"/>
      <c r="C594" s="200"/>
      <c r="D594" s="192" t="s">
        <v>161</v>
      </c>
      <c r="E594" s="201" t="s">
        <v>19</v>
      </c>
      <c r="F594" s="202" t="s">
        <v>811</v>
      </c>
      <c r="G594" s="200"/>
      <c r="H594" s="203">
        <v>60</v>
      </c>
      <c r="I594" s="204"/>
      <c r="J594" s="200"/>
      <c r="K594" s="200"/>
      <c r="L594" s="205"/>
      <c r="M594" s="206"/>
      <c r="N594" s="207"/>
      <c r="O594" s="207"/>
      <c r="P594" s="207"/>
      <c r="Q594" s="207"/>
      <c r="R594" s="207"/>
      <c r="S594" s="207"/>
      <c r="T594" s="208"/>
      <c r="AT594" s="209" t="s">
        <v>161</v>
      </c>
      <c r="AU594" s="209" t="s">
        <v>81</v>
      </c>
      <c r="AV594" s="13" t="s">
        <v>81</v>
      </c>
      <c r="AW594" s="13" t="s">
        <v>33</v>
      </c>
      <c r="AX594" s="13" t="s">
        <v>71</v>
      </c>
      <c r="AY594" s="209" t="s">
        <v>144</v>
      </c>
    </row>
    <row r="595" spans="2:51" s="13" customFormat="1" ht="11.25">
      <c r="B595" s="199"/>
      <c r="C595" s="200"/>
      <c r="D595" s="192" t="s">
        <v>161</v>
      </c>
      <c r="E595" s="201" t="s">
        <v>19</v>
      </c>
      <c r="F595" s="202" t="s">
        <v>812</v>
      </c>
      <c r="G595" s="200"/>
      <c r="H595" s="203">
        <v>2.667</v>
      </c>
      <c r="I595" s="204"/>
      <c r="J595" s="200"/>
      <c r="K595" s="200"/>
      <c r="L595" s="205"/>
      <c r="M595" s="206"/>
      <c r="N595" s="207"/>
      <c r="O595" s="207"/>
      <c r="P595" s="207"/>
      <c r="Q595" s="207"/>
      <c r="R595" s="207"/>
      <c r="S595" s="207"/>
      <c r="T595" s="208"/>
      <c r="AT595" s="209" t="s">
        <v>161</v>
      </c>
      <c r="AU595" s="209" t="s">
        <v>81</v>
      </c>
      <c r="AV595" s="13" t="s">
        <v>81</v>
      </c>
      <c r="AW595" s="13" t="s">
        <v>33</v>
      </c>
      <c r="AX595" s="13" t="s">
        <v>71</v>
      </c>
      <c r="AY595" s="209" t="s">
        <v>144</v>
      </c>
    </row>
    <row r="596" spans="2:51" s="14" customFormat="1" ht="11.25">
      <c r="B596" s="220"/>
      <c r="C596" s="221"/>
      <c r="D596" s="192" t="s">
        <v>161</v>
      </c>
      <c r="E596" s="222" t="s">
        <v>19</v>
      </c>
      <c r="F596" s="223" t="s">
        <v>238</v>
      </c>
      <c r="G596" s="221"/>
      <c r="H596" s="224">
        <v>62.667</v>
      </c>
      <c r="I596" s="225"/>
      <c r="J596" s="221"/>
      <c r="K596" s="221"/>
      <c r="L596" s="226"/>
      <c r="M596" s="227"/>
      <c r="N596" s="228"/>
      <c r="O596" s="228"/>
      <c r="P596" s="228"/>
      <c r="Q596" s="228"/>
      <c r="R596" s="228"/>
      <c r="S596" s="228"/>
      <c r="T596" s="229"/>
      <c r="AT596" s="230" t="s">
        <v>161</v>
      </c>
      <c r="AU596" s="230" t="s">
        <v>81</v>
      </c>
      <c r="AV596" s="14" t="s">
        <v>150</v>
      </c>
      <c r="AW596" s="14" t="s">
        <v>33</v>
      </c>
      <c r="AX596" s="14" t="s">
        <v>79</v>
      </c>
      <c r="AY596" s="230" t="s">
        <v>144</v>
      </c>
    </row>
    <row r="597" spans="1:65" s="2" customFormat="1" ht="24.2" customHeight="1">
      <c r="A597" s="35"/>
      <c r="B597" s="36"/>
      <c r="C597" s="179" t="s">
        <v>804</v>
      </c>
      <c r="D597" s="179" t="s">
        <v>146</v>
      </c>
      <c r="E597" s="180" t="s">
        <v>813</v>
      </c>
      <c r="F597" s="181" t="s">
        <v>814</v>
      </c>
      <c r="G597" s="182" t="s">
        <v>297</v>
      </c>
      <c r="H597" s="183">
        <v>46</v>
      </c>
      <c r="I597" s="184"/>
      <c r="J597" s="185">
        <f>ROUND(I597*H597,2)</f>
        <v>0</v>
      </c>
      <c r="K597" s="181" t="s">
        <v>19</v>
      </c>
      <c r="L597" s="40"/>
      <c r="M597" s="186" t="s">
        <v>19</v>
      </c>
      <c r="N597" s="187" t="s">
        <v>42</v>
      </c>
      <c r="O597" s="65"/>
      <c r="P597" s="188">
        <f>O597*H597</f>
        <v>0</v>
      </c>
      <c r="Q597" s="188">
        <v>0.001</v>
      </c>
      <c r="R597" s="188">
        <f>Q597*H597</f>
        <v>0.046</v>
      </c>
      <c r="S597" s="188">
        <v>0</v>
      </c>
      <c r="T597" s="189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90" t="s">
        <v>150</v>
      </c>
      <c r="AT597" s="190" t="s">
        <v>146</v>
      </c>
      <c r="AU597" s="190" t="s">
        <v>81</v>
      </c>
      <c r="AY597" s="18" t="s">
        <v>144</v>
      </c>
      <c r="BE597" s="191">
        <f>IF(N597="základní",J597,0)</f>
        <v>0</v>
      </c>
      <c r="BF597" s="191">
        <f>IF(N597="snížená",J597,0)</f>
        <v>0</v>
      </c>
      <c r="BG597" s="191">
        <f>IF(N597="zákl. přenesená",J597,0)</f>
        <v>0</v>
      </c>
      <c r="BH597" s="191">
        <f>IF(N597="sníž. přenesená",J597,0)</f>
        <v>0</v>
      </c>
      <c r="BI597" s="191">
        <f>IF(N597="nulová",J597,0)</f>
        <v>0</v>
      </c>
      <c r="BJ597" s="18" t="s">
        <v>79</v>
      </c>
      <c r="BK597" s="191">
        <f>ROUND(I597*H597,2)</f>
        <v>0</v>
      </c>
      <c r="BL597" s="18" t="s">
        <v>150</v>
      </c>
      <c r="BM597" s="190" t="s">
        <v>815</v>
      </c>
    </row>
    <row r="598" spans="2:51" s="15" customFormat="1" ht="11.25">
      <c r="B598" s="231"/>
      <c r="C598" s="232"/>
      <c r="D598" s="192" t="s">
        <v>161</v>
      </c>
      <c r="E598" s="233" t="s">
        <v>19</v>
      </c>
      <c r="F598" s="234" t="s">
        <v>816</v>
      </c>
      <c r="G598" s="232"/>
      <c r="H598" s="233" t="s">
        <v>19</v>
      </c>
      <c r="I598" s="235"/>
      <c r="J598" s="232"/>
      <c r="K598" s="232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161</v>
      </c>
      <c r="AU598" s="240" t="s">
        <v>81</v>
      </c>
      <c r="AV598" s="15" t="s">
        <v>79</v>
      </c>
      <c r="AW598" s="15" t="s">
        <v>33</v>
      </c>
      <c r="AX598" s="15" t="s">
        <v>71</v>
      </c>
      <c r="AY598" s="240" t="s">
        <v>144</v>
      </c>
    </row>
    <row r="599" spans="2:51" s="13" customFormat="1" ht="11.25">
      <c r="B599" s="199"/>
      <c r="C599" s="200"/>
      <c r="D599" s="192" t="s">
        <v>161</v>
      </c>
      <c r="E599" s="201" t="s">
        <v>19</v>
      </c>
      <c r="F599" s="202" t="s">
        <v>817</v>
      </c>
      <c r="G599" s="200"/>
      <c r="H599" s="203">
        <v>23.6</v>
      </c>
      <c r="I599" s="204"/>
      <c r="J599" s="200"/>
      <c r="K599" s="200"/>
      <c r="L599" s="205"/>
      <c r="M599" s="206"/>
      <c r="N599" s="207"/>
      <c r="O599" s="207"/>
      <c r="P599" s="207"/>
      <c r="Q599" s="207"/>
      <c r="R599" s="207"/>
      <c r="S599" s="207"/>
      <c r="T599" s="208"/>
      <c r="AT599" s="209" t="s">
        <v>161</v>
      </c>
      <c r="AU599" s="209" t="s">
        <v>81</v>
      </c>
      <c r="AV599" s="13" t="s">
        <v>81</v>
      </c>
      <c r="AW599" s="13" t="s">
        <v>33</v>
      </c>
      <c r="AX599" s="13" t="s">
        <v>71</v>
      </c>
      <c r="AY599" s="209" t="s">
        <v>144</v>
      </c>
    </row>
    <row r="600" spans="2:51" s="13" customFormat="1" ht="11.25">
      <c r="B600" s="199"/>
      <c r="C600" s="200"/>
      <c r="D600" s="192" t="s">
        <v>161</v>
      </c>
      <c r="E600" s="201" t="s">
        <v>19</v>
      </c>
      <c r="F600" s="202" t="s">
        <v>818</v>
      </c>
      <c r="G600" s="200"/>
      <c r="H600" s="203">
        <v>22.4</v>
      </c>
      <c r="I600" s="204"/>
      <c r="J600" s="200"/>
      <c r="K600" s="200"/>
      <c r="L600" s="205"/>
      <c r="M600" s="206"/>
      <c r="N600" s="207"/>
      <c r="O600" s="207"/>
      <c r="P600" s="207"/>
      <c r="Q600" s="207"/>
      <c r="R600" s="207"/>
      <c r="S600" s="207"/>
      <c r="T600" s="208"/>
      <c r="AT600" s="209" t="s">
        <v>161</v>
      </c>
      <c r="AU600" s="209" t="s">
        <v>81</v>
      </c>
      <c r="AV600" s="13" t="s">
        <v>81</v>
      </c>
      <c r="AW600" s="13" t="s">
        <v>33</v>
      </c>
      <c r="AX600" s="13" t="s">
        <v>71</v>
      </c>
      <c r="AY600" s="209" t="s">
        <v>144</v>
      </c>
    </row>
    <row r="601" spans="2:51" s="14" customFormat="1" ht="11.25">
      <c r="B601" s="220"/>
      <c r="C601" s="221"/>
      <c r="D601" s="192" t="s">
        <v>161</v>
      </c>
      <c r="E601" s="222" t="s">
        <v>19</v>
      </c>
      <c r="F601" s="223" t="s">
        <v>238</v>
      </c>
      <c r="G601" s="221"/>
      <c r="H601" s="224">
        <v>46</v>
      </c>
      <c r="I601" s="225"/>
      <c r="J601" s="221"/>
      <c r="K601" s="221"/>
      <c r="L601" s="226"/>
      <c r="M601" s="227"/>
      <c r="N601" s="228"/>
      <c r="O601" s="228"/>
      <c r="P601" s="228"/>
      <c r="Q601" s="228"/>
      <c r="R601" s="228"/>
      <c r="S601" s="228"/>
      <c r="T601" s="229"/>
      <c r="AT601" s="230" t="s">
        <v>161</v>
      </c>
      <c r="AU601" s="230" t="s">
        <v>81</v>
      </c>
      <c r="AV601" s="14" t="s">
        <v>150</v>
      </c>
      <c r="AW601" s="14" t="s">
        <v>33</v>
      </c>
      <c r="AX601" s="14" t="s">
        <v>79</v>
      </c>
      <c r="AY601" s="230" t="s">
        <v>144</v>
      </c>
    </row>
    <row r="602" spans="1:65" s="2" customFormat="1" ht="21.75" customHeight="1">
      <c r="A602" s="35"/>
      <c r="B602" s="36"/>
      <c r="C602" s="179" t="s">
        <v>819</v>
      </c>
      <c r="D602" s="179" t="s">
        <v>146</v>
      </c>
      <c r="E602" s="180" t="s">
        <v>820</v>
      </c>
      <c r="F602" s="181" t="s">
        <v>821</v>
      </c>
      <c r="G602" s="182" t="s">
        <v>297</v>
      </c>
      <c r="H602" s="183">
        <v>2.85</v>
      </c>
      <c r="I602" s="184"/>
      <c r="J602" s="185">
        <f>ROUND(I602*H602,2)</f>
        <v>0</v>
      </c>
      <c r="K602" s="181" t="s">
        <v>19</v>
      </c>
      <c r="L602" s="40"/>
      <c r="M602" s="186" t="s">
        <v>19</v>
      </c>
      <c r="N602" s="187" t="s">
        <v>42</v>
      </c>
      <c r="O602" s="65"/>
      <c r="P602" s="188">
        <f>O602*H602</f>
        <v>0</v>
      </c>
      <c r="Q602" s="188">
        <v>0.005</v>
      </c>
      <c r="R602" s="188">
        <f>Q602*H602</f>
        <v>0.01425</v>
      </c>
      <c r="S602" s="188">
        <v>0</v>
      </c>
      <c r="T602" s="189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190" t="s">
        <v>150</v>
      </c>
      <c r="AT602" s="190" t="s">
        <v>146</v>
      </c>
      <c r="AU602" s="190" t="s">
        <v>81</v>
      </c>
      <c r="AY602" s="18" t="s">
        <v>144</v>
      </c>
      <c r="BE602" s="191">
        <f>IF(N602="základní",J602,0)</f>
        <v>0</v>
      </c>
      <c r="BF602" s="191">
        <f>IF(N602="snížená",J602,0)</f>
        <v>0</v>
      </c>
      <c r="BG602" s="191">
        <f>IF(N602="zákl. přenesená",J602,0)</f>
        <v>0</v>
      </c>
      <c r="BH602" s="191">
        <f>IF(N602="sníž. přenesená",J602,0)</f>
        <v>0</v>
      </c>
      <c r="BI602" s="191">
        <f>IF(N602="nulová",J602,0)</f>
        <v>0</v>
      </c>
      <c r="BJ602" s="18" t="s">
        <v>79</v>
      </c>
      <c r="BK602" s="191">
        <f>ROUND(I602*H602,2)</f>
        <v>0</v>
      </c>
      <c r="BL602" s="18" t="s">
        <v>150</v>
      </c>
      <c r="BM602" s="190" t="s">
        <v>822</v>
      </c>
    </row>
    <row r="603" spans="2:51" s="15" customFormat="1" ht="11.25">
      <c r="B603" s="231"/>
      <c r="C603" s="232"/>
      <c r="D603" s="192" t="s">
        <v>161</v>
      </c>
      <c r="E603" s="233" t="s">
        <v>19</v>
      </c>
      <c r="F603" s="234" t="s">
        <v>823</v>
      </c>
      <c r="G603" s="232"/>
      <c r="H603" s="233" t="s">
        <v>19</v>
      </c>
      <c r="I603" s="235"/>
      <c r="J603" s="232"/>
      <c r="K603" s="232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161</v>
      </c>
      <c r="AU603" s="240" t="s">
        <v>81</v>
      </c>
      <c r="AV603" s="15" t="s">
        <v>79</v>
      </c>
      <c r="AW603" s="15" t="s">
        <v>33</v>
      </c>
      <c r="AX603" s="15" t="s">
        <v>71</v>
      </c>
      <c r="AY603" s="240" t="s">
        <v>144</v>
      </c>
    </row>
    <row r="604" spans="2:51" s="13" customFormat="1" ht="11.25">
      <c r="B604" s="199"/>
      <c r="C604" s="200"/>
      <c r="D604" s="192" t="s">
        <v>161</v>
      </c>
      <c r="E604" s="201" t="s">
        <v>19</v>
      </c>
      <c r="F604" s="202" t="s">
        <v>824</v>
      </c>
      <c r="G604" s="200"/>
      <c r="H604" s="203">
        <v>2.85</v>
      </c>
      <c r="I604" s="204"/>
      <c r="J604" s="200"/>
      <c r="K604" s="200"/>
      <c r="L604" s="205"/>
      <c r="M604" s="206"/>
      <c r="N604" s="207"/>
      <c r="O604" s="207"/>
      <c r="P604" s="207"/>
      <c r="Q604" s="207"/>
      <c r="R604" s="207"/>
      <c r="S604" s="207"/>
      <c r="T604" s="208"/>
      <c r="AT604" s="209" t="s">
        <v>161</v>
      </c>
      <c r="AU604" s="209" t="s">
        <v>81</v>
      </c>
      <c r="AV604" s="13" t="s">
        <v>81</v>
      </c>
      <c r="AW604" s="13" t="s">
        <v>33</v>
      </c>
      <c r="AX604" s="13" t="s">
        <v>79</v>
      </c>
      <c r="AY604" s="209" t="s">
        <v>144</v>
      </c>
    </row>
    <row r="605" spans="1:65" s="2" customFormat="1" ht="24.2" customHeight="1">
      <c r="A605" s="35"/>
      <c r="B605" s="36"/>
      <c r="C605" s="179" t="s">
        <v>825</v>
      </c>
      <c r="D605" s="179" t="s">
        <v>146</v>
      </c>
      <c r="E605" s="180" t="s">
        <v>826</v>
      </c>
      <c r="F605" s="181" t="s">
        <v>827</v>
      </c>
      <c r="G605" s="182" t="s">
        <v>828</v>
      </c>
      <c r="H605" s="183">
        <v>1</v>
      </c>
      <c r="I605" s="184"/>
      <c r="J605" s="185">
        <f>ROUND(I605*H605,2)</f>
        <v>0</v>
      </c>
      <c r="K605" s="181" t="s">
        <v>19</v>
      </c>
      <c r="L605" s="40"/>
      <c r="M605" s="186" t="s">
        <v>19</v>
      </c>
      <c r="N605" s="187" t="s">
        <v>42</v>
      </c>
      <c r="O605" s="65"/>
      <c r="P605" s="188">
        <f>O605*H605</f>
        <v>0</v>
      </c>
      <c r="Q605" s="188">
        <v>0.05</v>
      </c>
      <c r="R605" s="188">
        <f>Q605*H605</f>
        <v>0.05</v>
      </c>
      <c r="S605" s="188">
        <v>0</v>
      </c>
      <c r="T605" s="189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90" t="s">
        <v>150</v>
      </c>
      <c r="AT605" s="190" t="s">
        <v>146</v>
      </c>
      <c r="AU605" s="190" t="s">
        <v>81</v>
      </c>
      <c r="AY605" s="18" t="s">
        <v>144</v>
      </c>
      <c r="BE605" s="191">
        <f>IF(N605="základní",J605,0)</f>
        <v>0</v>
      </c>
      <c r="BF605" s="191">
        <f>IF(N605="snížená",J605,0)</f>
        <v>0</v>
      </c>
      <c r="BG605" s="191">
        <f>IF(N605="zákl. přenesená",J605,0)</f>
        <v>0</v>
      </c>
      <c r="BH605" s="191">
        <f>IF(N605="sníž. přenesená",J605,0)</f>
        <v>0</v>
      </c>
      <c r="BI605" s="191">
        <f>IF(N605="nulová",J605,0)</f>
        <v>0</v>
      </c>
      <c r="BJ605" s="18" t="s">
        <v>79</v>
      </c>
      <c r="BK605" s="191">
        <f>ROUND(I605*H605,2)</f>
        <v>0</v>
      </c>
      <c r="BL605" s="18" t="s">
        <v>150</v>
      </c>
      <c r="BM605" s="190" t="s">
        <v>829</v>
      </c>
    </row>
    <row r="606" spans="2:51" s="15" customFormat="1" ht="11.25">
      <c r="B606" s="231"/>
      <c r="C606" s="232"/>
      <c r="D606" s="192" t="s">
        <v>161</v>
      </c>
      <c r="E606" s="233" t="s">
        <v>19</v>
      </c>
      <c r="F606" s="234" t="s">
        <v>830</v>
      </c>
      <c r="G606" s="232"/>
      <c r="H606" s="233" t="s">
        <v>19</v>
      </c>
      <c r="I606" s="235"/>
      <c r="J606" s="232"/>
      <c r="K606" s="232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161</v>
      </c>
      <c r="AU606" s="240" t="s">
        <v>81</v>
      </c>
      <c r="AV606" s="15" t="s">
        <v>79</v>
      </c>
      <c r="AW606" s="15" t="s">
        <v>33</v>
      </c>
      <c r="AX606" s="15" t="s">
        <v>71</v>
      </c>
      <c r="AY606" s="240" t="s">
        <v>144</v>
      </c>
    </row>
    <row r="607" spans="2:51" s="15" customFormat="1" ht="11.25">
      <c r="B607" s="231"/>
      <c r="C607" s="232"/>
      <c r="D607" s="192" t="s">
        <v>161</v>
      </c>
      <c r="E607" s="233" t="s">
        <v>19</v>
      </c>
      <c r="F607" s="234" t="s">
        <v>831</v>
      </c>
      <c r="G607" s="232"/>
      <c r="H607" s="233" t="s">
        <v>19</v>
      </c>
      <c r="I607" s="235"/>
      <c r="J607" s="232"/>
      <c r="K607" s="232"/>
      <c r="L607" s="236"/>
      <c r="M607" s="237"/>
      <c r="N607" s="238"/>
      <c r="O607" s="238"/>
      <c r="P607" s="238"/>
      <c r="Q607" s="238"/>
      <c r="R607" s="238"/>
      <c r="S607" s="238"/>
      <c r="T607" s="239"/>
      <c r="AT607" s="240" t="s">
        <v>161</v>
      </c>
      <c r="AU607" s="240" t="s">
        <v>81</v>
      </c>
      <c r="AV607" s="15" t="s">
        <v>79</v>
      </c>
      <c r="AW607" s="15" t="s">
        <v>33</v>
      </c>
      <c r="AX607" s="15" t="s">
        <v>71</v>
      </c>
      <c r="AY607" s="240" t="s">
        <v>144</v>
      </c>
    </row>
    <row r="608" spans="2:51" s="15" customFormat="1" ht="11.25">
      <c r="B608" s="231"/>
      <c r="C608" s="232"/>
      <c r="D608" s="192" t="s">
        <v>161</v>
      </c>
      <c r="E608" s="233" t="s">
        <v>19</v>
      </c>
      <c r="F608" s="234" t="s">
        <v>832</v>
      </c>
      <c r="G608" s="232"/>
      <c r="H608" s="233" t="s">
        <v>19</v>
      </c>
      <c r="I608" s="235"/>
      <c r="J608" s="232"/>
      <c r="K608" s="232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161</v>
      </c>
      <c r="AU608" s="240" t="s">
        <v>81</v>
      </c>
      <c r="AV608" s="15" t="s">
        <v>79</v>
      </c>
      <c r="AW608" s="15" t="s">
        <v>33</v>
      </c>
      <c r="AX608" s="15" t="s">
        <v>71</v>
      </c>
      <c r="AY608" s="240" t="s">
        <v>144</v>
      </c>
    </row>
    <row r="609" spans="2:51" s="15" customFormat="1" ht="11.25">
      <c r="B609" s="231"/>
      <c r="C609" s="232"/>
      <c r="D609" s="192" t="s">
        <v>161</v>
      </c>
      <c r="E609" s="233" t="s">
        <v>19</v>
      </c>
      <c r="F609" s="234" t="s">
        <v>833</v>
      </c>
      <c r="G609" s="232"/>
      <c r="H609" s="233" t="s">
        <v>19</v>
      </c>
      <c r="I609" s="235"/>
      <c r="J609" s="232"/>
      <c r="K609" s="232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161</v>
      </c>
      <c r="AU609" s="240" t="s">
        <v>81</v>
      </c>
      <c r="AV609" s="15" t="s">
        <v>79</v>
      </c>
      <c r="AW609" s="15" t="s">
        <v>33</v>
      </c>
      <c r="AX609" s="15" t="s">
        <v>71</v>
      </c>
      <c r="AY609" s="240" t="s">
        <v>144</v>
      </c>
    </row>
    <row r="610" spans="2:51" s="15" customFormat="1" ht="11.25">
      <c r="B610" s="231"/>
      <c r="C610" s="232"/>
      <c r="D610" s="192" t="s">
        <v>161</v>
      </c>
      <c r="E610" s="233" t="s">
        <v>19</v>
      </c>
      <c r="F610" s="234" t="s">
        <v>834</v>
      </c>
      <c r="G610" s="232"/>
      <c r="H610" s="233" t="s">
        <v>19</v>
      </c>
      <c r="I610" s="235"/>
      <c r="J610" s="232"/>
      <c r="K610" s="232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161</v>
      </c>
      <c r="AU610" s="240" t="s">
        <v>81</v>
      </c>
      <c r="AV610" s="15" t="s">
        <v>79</v>
      </c>
      <c r="AW610" s="15" t="s">
        <v>33</v>
      </c>
      <c r="AX610" s="15" t="s">
        <v>71</v>
      </c>
      <c r="AY610" s="240" t="s">
        <v>144</v>
      </c>
    </row>
    <row r="611" spans="2:51" s="15" customFormat="1" ht="11.25">
      <c r="B611" s="231"/>
      <c r="C611" s="232"/>
      <c r="D611" s="192" t="s">
        <v>161</v>
      </c>
      <c r="E611" s="233" t="s">
        <v>19</v>
      </c>
      <c r="F611" s="234" t="s">
        <v>835</v>
      </c>
      <c r="G611" s="232"/>
      <c r="H611" s="233" t="s">
        <v>19</v>
      </c>
      <c r="I611" s="235"/>
      <c r="J611" s="232"/>
      <c r="K611" s="232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161</v>
      </c>
      <c r="AU611" s="240" t="s">
        <v>81</v>
      </c>
      <c r="AV611" s="15" t="s">
        <v>79</v>
      </c>
      <c r="AW611" s="15" t="s">
        <v>33</v>
      </c>
      <c r="AX611" s="15" t="s">
        <v>71</v>
      </c>
      <c r="AY611" s="240" t="s">
        <v>144</v>
      </c>
    </row>
    <row r="612" spans="2:51" s="15" customFormat="1" ht="11.25">
      <c r="B612" s="231"/>
      <c r="C612" s="232"/>
      <c r="D612" s="192" t="s">
        <v>161</v>
      </c>
      <c r="E612" s="233" t="s">
        <v>19</v>
      </c>
      <c r="F612" s="234" t="s">
        <v>836</v>
      </c>
      <c r="G612" s="232"/>
      <c r="H612" s="233" t="s">
        <v>19</v>
      </c>
      <c r="I612" s="235"/>
      <c r="J612" s="232"/>
      <c r="K612" s="232"/>
      <c r="L612" s="236"/>
      <c r="M612" s="237"/>
      <c r="N612" s="238"/>
      <c r="O612" s="238"/>
      <c r="P612" s="238"/>
      <c r="Q612" s="238"/>
      <c r="R612" s="238"/>
      <c r="S612" s="238"/>
      <c r="T612" s="239"/>
      <c r="AT612" s="240" t="s">
        <v>161</v>
      </c>
      <c r="AU612" s="240" t="s">
        <v>81</v>
      </c>
      <c r="AV612" s="15" t="s">
        <v>79</v>
      </c>
      <c r="AW612" s="15" t="s">
        <v>33</v>
      </c>
      <c r="AX612" s="15" t="s">
        <v>71</v>
      </c>
      <c r="AY612" s="240" t="s">
        <v>144</v>
      </c>
    </row>
    <row r="613" spans="2:51" s="15" customFormat="1" ht="11.25">
      <c r="B613" s="231"/>
      <c r="C613" s="232"/>
      <c r="D613" s="192" t="s">
        <v>161</v>
      </c>
      <c r="E613" s="233" t="s">
        <v>19</v>
      </c>
      <c r="F613" s="234" t="s">
        <v>837</v>
      </c>
      <c r="G613" s="232"/>
      <c r="H613" s="233" t="s">
        <v>19</v>
      </c>
      <c r="I613" s="235"/>
      <c r="J613" s="232"/>
      <c r="K613" s="232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161</v>
      </c>
      <c r="AU613" s="240" t="s">
        <v>81</v>
      </c>
      <c r="AV613" s="15" t="s">
        <v>79</v>
      </c>
      <c r="AW613" s="15" t="s">
        <v>33</v>
      </c>
      <c r="AX613" s="15" t="s">
        <v>71</v>
      </c>
      <c r="AY613" s="240" t="s">
        <v>144</v>
      </c>
    </row>
    <row r="614" spans="2:51" s="13" customFormat="1" ht="11.25">
      <c r="B614" s="199"/>
      <c r="C614" s="200"/>
      <c r="D614" s="192" t="s">
        <v>161</v>
      </c>
      <c r="E614" s="201" t="s">
        <v>19</v>
      </c>
      <c r="F614" s="202" t="s">
        <v>838</v>
      </c>
      <c r="G614" s="200"/>
      <c r="H614" s="203">
        <v>1</v>
      </c>
      <c r="I614" s="204"/>
      <c r="J614" s="200"/>
      <c r="K614" s="200"/>
      <c r="L614" s="205"/>
      <c r="M614" s="206"/>
      <c r="N614" s="207"/>
      <c r="O614" s="207"/>
      <c r="P614" s="207"/>
      <c r="Q614" s="207"/>
      <c r="R614" s="207"/>
      <c r="S614" s="207"/>
      <c r="T614" s="208"/>
      <c r="AT614" s="209" t="s">
        <v>161</v>
      </c>
      <c r="AU614" s="209" t="s">
        <v>81</v>
      </c>
      <c r="AV614" s="13" t="s">
        <v>81</v>
      </c>
      <c r="AW614" s="13" t="s">
        <v>33</v>
      </c>
      <c r="AX614" s="13" t="s">
        <v>79</v>
      </c>
      <c r="AY614" s="209" t="s">
        <v>144</v>
      </c>
    </row>
    <row r="615" spans="1:65" s="2" customFormat="1" ht="16.5" customHeight="1">
      <c r="A615" s="35"/>
      <c r="B615" s="36"/>
      <c r="C615" s="179" t="s">
        <v>839</v>
      </c>
      <c r="D615" s="179" t="s">
        <v>146</v>
      </c>
      <c r="E615" s="180" t="s">
        <v>840</v>
      </c>
      <c r="F615" s="181" t="s">
        <v>841</v>
      </c>
      <c r="G615" s="182" t="s">
        <v>828</v>
      </c>
      <c r="H615" s="183">
        <v>1</v>
      </c>
      <c r="I615" s="184"/>
      <c r="J615" s="185">
        <f>ROUND(I615*H615,2)</f>
        <v>0</v>
      </c>
      <c r="K615" s="181" t="s">
        <v>19</v>
      </c>
      <c r="L615" s="40"/>
      <c r="M615" s="186" t="s">
        <v>19</v>
      </c>
      <c r="N615" s="187" t="s">
        <v>42</v>
      </c>
      <c r="O615" s="65"/>
      <c r="P615" s="188">
        <f>O615*H615</f>
        <v>0</v>
      </c>
      <c r="Q615" s="188">
        <v>0.038</v>
      </c>
      <c r="R615" s="188">
        <f>Q615*H615</f>
        <v>0.038</v>
      </c>
      <c r="S615" s="188">
        <v>0</v>
      </c>
      <c r="T615" s="189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90" t="s">
        <v>150</v>
      </c>
      <c r="AT615" s="190" t="s">
        <v>146</v>
      </c>
      <c r="AU615" s="190" t="s">
        <v>81</v>
      </c>
      <c r="AY615" s="18" t="s">
        <v>144</v>
      </c>
      <c r="BE615" s="191">
        <f>IF(N615="základní",J615,0)</f>
        <v>0</v>
      </c>
      <c r="BF615" s="191">
        <f>IF(N615="snížená",J615,0)</f>
        <v>0</v>
      </c>
      <c r="BG615" s="191">
        <f>IF(N615="zákl. přenesená",J615,0)</f>
        <v>0</v>
      </c>
      <c r="BH615" s="191">
        <f>IF(N615="sníž. přenesená",J615,0)</f>
        <v>0</v>
      </c>
      <c r="BI615" s="191">
        <f>IF(N615="nulová",J615,0)</f>
        <v>0</v>
      </c>
      <c r="BJ615" s="18" t="s">
        <v>79</v>
      </c>
      <c r="BK615" s="191">
        <f>ROUND(I615*H615,2)</f>
        <v>0</v>
      </c>
      <c r="BL615" s="18" t="s">
        <v>150</v>
      </c>
      <c r="BM615" s="190" t="s">
        <v>842</v>
      </c>
    </row>
    <row r="616" spans="2:51" s="15" customFormat="1" ht="11.25">
      <c r="B616" s="231"/>
      <c r="C616" s="232"/>
      <c r="D616" s="192" t="s">
        <v>161</v>
      </c>
      <c r="E616" s="233" t="s">
        <v>19</v>
      </c>
      <c r="F616" s="234" t="s">
        <v>843</v>
      </c>
      <c r="G616" s="232"/>
      <c r="H616" s="233" t="s">
        <v>19</v>
      </c>
      <c r="I616" s="235"/>
      <c r="J616" s="232"/>
      <c r="K616" s="232"/>
      <c r="L616" s="236"/>
      <c r="M616" s="237"/>
      <c r="N616" s="238"/>
      <c r="O616" s="238"/>
      <c r="P616" s="238"/>
      <c r="Q616" s="238"/>
      <c r="R616" s="238"/>
      <c r="S616" s="238"/>
      <c r="T616" s="239"/>
      <c r="AT616" s="240" t="s">
        <v>161</v>
      </c>
      <c r="AU616" s="240" t="s">
        <v>81</v>
      </c>
      <c r="AV616" s="15" t="s">
        <v>79</v>
      </c>
      <c r="AW616" s="15" t="s">
        <v>33</v>
      </c>
      <c r="AX616" s="15" t="s">
        <v>71</v>
      </c>
      <c r="AY616" s="240" t="s">
        <v>144</v>
      </c>
    </row>
    <row r="617" spans="2:51" s="15" customFormat="1" ht="11.25">
      <c r="B617" s="231"/>
      <c r="C617" s="232"/>
      <c r="D617" s="192" t="s">
        <v>161</v>
      </c>
      <c r="E617" s="233" t="s">
        <v>19</v>
      </c>
      <c r="F617" s="234" t="s">
        <v>844</v>
      </c>
      <c r="G617" s="232"/>
      <c r="H617" s="233" t="s">
        <v>19</v>
      </c>
      <c r="I617" s="235"/>
      <c r="J617" s="232"/>
      <c r="K617" s="232"/>
      <c r="L617" s="236"/>
      <c r="M617" s="237"/>
      <c r="N617" s="238"/>
      <c r="O617" s="238"/>
      <c r="P617" s="238"/>
      <c r="Q617" s="238"/>
      <c r="R617" s="238"/>
      <c r="S617" s="238"/>
      <c r="T617" s="239"/>
      <c r="AT617" s="240" t="s">
        <v>161</v>
      </c>
      <c r="AU617" s="240" t="s">
        <v>81</v>
      </c>
      <c r="AV617" s="15" t="s">
        <v>79</v>
      </c>
      <c r="AW617" s="15" t="s">
        <v>33</v>
      </c>
      <c r="AX617" s="15" t="s">
        <v>71</v>
      </c>
      <c r="AY617" s="240" t="s">
        <v>144</v>
      </c>
    </row>
    <row r="618" spans="2:51" s="15" customFormat="1" ht="11.25">
      <c r="B618" s="231"/>
      <c r="C618" s="232"/>
      <c r="D618" s="192" t="s">
        <v>161</v>
      </c>
      <c r="E618" s="233" t="s">
        <v>19</v>
      </c>
      <c r="F618" s="234" t="s">
        <v>845</v>
      </c>
      <c r="G618" s="232"/>
      <c r="H618" s="233" t="s">
        <v>19</v>
      </c>
      <c r="I618" s="235"/>
      <c r="J618" s="232"/>
      <c r="K618" s="232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161</v>
      </c>
      <c r="AU618" s="240" t="s">
        <v>81</v>
      </c>
      <c r="AV618" s="15" t="s">
        <v>79</v>
      </c>
      <c r="AW618" s="15" t="s">
        <v>33</v>
      </c>
      <c r="AX618" s="15" t="s">
        <v>71</v>
      </c>
      <c r="AY618" s="240" t="s">
        <v>144</v>
      </c>
    </row>
    <row r="619" spans="2:51" s="15" customFormat="1" ht="11.25">
      <c r="B619" s="231"/>
      <c r="C619" s="232"/>
      <c r="D619" s="192" t="s">
        <v>161</v>
      </c>
      <c r="E619" s="233" t="s">
        <v>19</v>
      </c>
      <c r="F619" s="234" t="s">
        <v>846</v>
      </c>
      <c r="G619" s="232"/>
      <c r="H619" s="233" t="s">
        <v>19</v>
      </c>
      <c r="I619" s="235"/>
      <c r="J619" s="232"/>
      <c r="K619" s="232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161</v>
      </c>
      <c r="AU619" s="240" t="s">
        <v>81</v>
      </c>
      <c r="AV619" s="15" t="s">
        <v>79</v>
      </c>
      <c r="AW619" s="15" t="s">
        <v>33</v>
      </c>
      <c r="AX619" s="15" t="s">
        <v>71</v>
      </c>
      <c r="AY619" s="240" t="s">
        <v>144</v>
      </c>
    </row>
    <row r="620" spans="2:51" s="15" customFormat="1" ht="11.25">
      <c r="B620" s="231"/>
      <c r="C620" s="232"/>
      <c r="D620" s="192" t="s">
        <v>161</v>
      </c>
      <c r="E620" s="233" t="s">
        <v>19</v>
      </c>
      <c r="F620" s="234" t="s">
        <v>847</v>
      </c>
      <c r="G620" s="232"/>
      <c r="H620" s="233" t="s">
        <v>19</v>
      </c>
      <c r="I620" s="235"/>
      <c r="J620" s="232"/>
      <c r="K620" s="232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161</v>
      </c>
      <c r="AU620" s="240" t="s">
        <v>81</v>
      </c>
      <c r="AV620" s="15" t="s">
        <v>79</v>
      </c>
      <c r="AW620" s="15" t="s">
        <v>33</v>
      </c>
      <c r="AX620" s="15" t="s">
        <v>71</v>
      </c>
      <c r="AY620" s="240" t="s">
        <v>144</v>
      </c>
    </row>
    <row r="621" spans="2:51" s="15" customFormat="1" ht="11.25">
      <c r="B621" s="231"/>
      <c r="C621" s="232"/>
      <c r="D621" s="192" t="s">
        <v>161</v>
      </c>
      <c r="E621" s="233" t="s">
        <v>19</v>
      </c>
      <c r="F621" s="234" t="s">
        <v>848</v>
      </c>
      <c r="G621" s="232"/>
      <c r="H621" s="233" t="s">
        <v>19</v>
      </c>
      <c r="I621" s="235"/>
      <c r="J621" s="232"/>
      <c r="K621" s="232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161</v>
      </c>
      <c r="AU621" s="240" t="s">
        <v>81</v>
      </c>
      <c r="AV621" s="15" t="s">
        <v>79</v>
      </c>
      <c r="AW621" s="15" t="s">
        <v>33</v>
      </c>
      <c r="AX621" s="15" t="s">
        <v>71</v>
      </c>
      <c r="AY621" s="240" t="s">
        <v>144</v>
      </c>
    </row>
    <row r="622" spans="2:51" s="15" customFormat="1" ht="11.25">
      <c r="B622" s="231"/>
      <c r="C622" s="232"/>
      <c r="D622" s="192" t="s">
        <v>161</v>
      </c>
      <c r="E622" s="233" t="s">
        <v>19</v>
      </c>
      <c r="F622" s="234" t="s">
        <v>849</v>
      </c>
      <c r="G622" s="232"/>
      <c r="H622" s="233" t="s">
        <v>19</v>
      </c>
      <c r="I622" s="235"/>
      <c r="J622" s="232"/>
      <c r="K622" s="232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161</v>
      </c>
      <c r="AU622" s="240" t="s">
        <v>81</v>
      </c>
      <c r="AV622" s="15" t="s">
        <v>79</v>
      </c>
      <c r="AW622" s="15" t="s">
        <v>33</v>
      </c>
      <c r="AX622" s="15" t="s">
        <v>71</v>
      </c>
      <c r="AY622" s="240" t="s">
        <v>144</v>
      </c>
    </row>
    <row r="623" spans="2:51" s="15" customFormat="1" ht="11.25">
      <c r="B623" s="231"/>
      <c r="C623" s="232"/>
      <c r="D623" s="192" t="s">
        <v>161</v>
      </c>
      <c r="E623" s="233" t="s">
        <v>19</v>
      </c>
      <c r="F623" s="234" t="s">
        <v>850</v>
      </c>
      <c r="G623" s="232"/>
      <c r="H623" s="233" t="s">
        <v>19</v>
      </c>
      <c r="I623" s="235"/>
      <c r="J623" s="232"/>
      <c r="K623" s="232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161</v>
      </c>
      <c r="AU623" s="240" t="s">
        <v>81</v>
      </c>
      <c r="AV623" s="15" t="s">
        <v>79</v>
      </c>
      <c r="AW623" s="15" t="s">
        <v>33</v>
      </c>
      <c r="AX623" s="15" t="s">
        <v>71</v>
      </c>
      <c r="AY623" s="240" t="s">
        <v>144</v>
      </c>
    </row>
    <row r="624" spans="2:51" s="15" customFormat="1" ht="11.25">
      <c r="B624" s="231"/>
      <c r="C624" s="232"/>
      <c r="D624" s="192" t="s">
        <v>161</v>
      </c>
      <c r="E624" s="233" t="s">
        <v>19</v>
      </c>
      <c r="F624" s="234" t="s">
        <v>851</v>
      </c>
      <c r="G624" s="232"/>
      <c r="H624" s="233" t="s">
        <v>19</v>
      </c>
      <c r="I624" s="235"/>
      <c r="J624" s="232"/>
      <c r="K624" s="232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161</v>
      </c>
      <c r="AU624" s="240" t="s">
        <v>81</v>
      </c>
      <c r="AV624" s="15" t="s">
        <v>79</v>
      </c>
      <c r="AW624" s="15" t="s">
        <v>33</v>
      </c>
      <c r="AX624" s="15" t="s">
        <v>71</v>
      </c>
      <c r="AY624" s="240" t="s">
        <v>144</v>
      </c>
    </row>
    <row r="625" spans="2:51" s="13" customFormat="1" ht="11.25">
      <c r="B625" s="199"/>
      <c r="C625" s="200"/>
      <c r="D625" s="192" t="s">
        <v>161</v>
      </c>
      <c r="E625" s="201" t="s">
        <v>19</v>
      </c>
      <c r="F625" s="202" t="s">
        <v>852</v>
      </c>
      <c r="G625" s="200"/>
      <c r="H625" s="203">
        <v>1</v>
      </c>
      <c r="I625" s="204"/>
      <c r="J625" s="200"/>
      <c r="K625" s="200"/>
      <c r="L625" s="205"/>
      <c r="M625" s="206"/>
      <c r="N625" s="207"/>
      <c r="O625" s="207"/>
      <c r="P625" s="207"/>
      <c r="Q625" s="207"/>
      <c r="R625" s="207"/>
      <c r="S625" s="207"/>
      <c r="T625" s="208"/>
      <c r="AT625" s="209" t="s">
        <v>161</v>
      </c>
      <c r="AU625" s="209" t="s">
        <v>81</v>
      </c>
      <c r="AV625" s="13" t="s">
        <v>81</v>
      </c>
      <c r="AW625" s="13" t="s">
        <v>33</v>
      </c>
      <c r="AX625" s="13" t="s">
        <v>79</v>
      </c>
      <c r="AY625" s="209" t="s">
        <v>144</v>
      </c>
    </row>
    <row r="626" spans="1:65" s="2" customFormat="1" ht="16.5" customHeight="1">
      <c r="A626" s="35"/>
      <c r="B626" s="36"/>
      <c r="C626" s="179" t="s">
        <v>853</v>
      </c>
      <c r="D626" s="179" t="s">
        <v>146</v>
      </c>
      <c r="E626" s="180" t="s">
        <v>854</v>
      </c>
      <c r="F626" s="181" t="s">
        <v>855</v>
      </c>
      <c r="G626" s="182" t="s">
        <v>828</v>
      </c>
      <c r="H626" s="183">
        <v>1</v>
      </c>
      <c r="I626" s="184"/>
      <c r="J626" s="185">
        <f>ROUND(I626*H626,2)</f>
        <v>0</v>
      </c>
      <c r="K626" s="181" t="s">
        <v>19</v>
      </c>
      <c r="L626" s="40"/>
      <c r="M626" s="186" t="s">
        <v>19</v>
      </c>
      <c r="N626" s="187" t="s">
        <v>42</v>
      </c>
      <c r="O626" s="65"/>
      <c r="P626" s="188">
        <f>O626*H626</f>
        <v>0</v>
      </c>
      <c r="Q626" s="188">
        <v>0.2</v>
      </c>
      <c r="R626" s="188">
        <f>Q626*H626</f>
        <v>0.2</v>
      </c>
      <c r="S626" s="188">
        <v>0</v>
      </c>
      <c r="T626" s="189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90" t="s">
        <v>150</v>
      </c>
      <c r="AT626" s="190" t="s">
        <v>146</v>
      </c>
      <c r="AU626" s="190" t="s">
        <v>81</v>
      </c>
      <c r="AY626" s="18" t="s">
        <v>144</v>
      </c>
      <c r="BE626" s="191">
        <f>IF(N626="základní",J626,0)</f>
        <v>0</v>
      </c>
      <c r="BF626" s="191">
        <f>IF(N626="snížená",J626,0)</f>
        <v>0</v>
      </c>
      <c r="BG626" s="191">
        <f>IF(N626="zákl. přenesená",J626,0)</f>
        <v>0</v>
      </c>
      <c r="BH626" s="191">
        <f>IF(N626="sníž. přenesená",J626,0)</f>
        <v>0</v>
      </c>
      <c r="BI626" s="191">
        <f>IF(N626="nulová",J626,0)</f>
        <v>0</v>
      </c>
      <c r="BJ626" s="18" t="s">
        <v>79</v>
      </c>
      <c r="BK626" s="191">
        <f>ROUND(I626*H626,2)</f>
        <v>0</v>
      </c>
      <c r="BL626" s="18" t="s">
        <v>150</v>
      </c>
      <c r="BM626" s="190" t="s">
        <v>856</v>
      </c>
    </row>
    <row r="627" spans="2:51" s="15" customFormat="1" ht="11.25">
      <c r="B627" s="231"/>
      <c r="C627" s="232"/>
      <c r="D627" s="192" t="s">
        <v>161</v>
      </c>
      <c r="E627" s="233" t="s">
        <v>19</v>
      </c>
      <c r="F627" s="234" t="s">
        <v>857</v>
      </c>
      <c r="G627" s="232"/>
      <c r="H627" s="233" t="s">
        <v>19</v>
      </c>
      <c r="I627" s="235"/>
      <c r="J627" s="232"/>
      <c r="K627" s="232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161</v>
      </c>
      <c r="AU627" s="240" t="s">
        <v>81</v>
      </c>
      <c r="AV627" s="15" t="s">
        <v>79</v>
      </c>
      <c r="AW627" s="15" t="s">
        <v>33</v>
      </c>
      <c r="AX627" s="15" t="s">
        <v>71</v>
      </c>
      <c r="AY627" s="240" t="s">
        <v>144</v>
      </c>
    </row>
    <row r="628" spans="2:51" s="15" customFormat="1" ht="11.25">
      <c r="B628" s="231"/>
      <c r="C628" s="232"/>
      <c r="D628" s="192" t="s">
        <v>161</v>
      </c>
      <c r="E628" s="233" t="s">
        <v>19</v>
      </c>
      <c r="F628" s="234" t="s">
        <v>858</v>
      </c>
      <c r="G628" s="232"/>
      <c r="H628" s="233" t="s">
        <v>19</v>
      </c>
      <c r="I628" s="235"/>
      <c r="J628" s="232"/>
      <c r="K628" s="232"/>
      <c r="L628" s="236"/>
      <c r="M628" s="237"/>
      <c r="N628" s="238"/>
      <c r="O628" s="238"/>
      <c r="P628" s="238"/>
      <c r="Q628" s="238"/>
      <c r="R628" s="238"/>
      <c r="S628" s="238"/>
      <c r="T628" s="239"/>
      <c r="AT628" s="240" t="s">
        <v>161</v>
      </c>
      <c r="AU628" s="240" t="s">
        <v>81</v>
      </c>
      <c r="AV628" s="15" t="s">
        <v>79</v>
      </c>
      <c r="AW628" s="15" t="s">
        <v>33</v>
      </c>
      <c r="AX628" s="15" t="s">
        <v>71</v>
      </c>
      <c r="AY628" s="240" t="s">
        <v>144</v>
      </c>
    </row>
    <row r="629" spans="2:51" s="15" customFormat="1" ht="11.25">
      <c r="B629" s="231"/>
      <c r="C629" s="232"/>
      <c r="D629" s="192" t="s">
        <v>161</v>
      </c>
      <c r="E629" s="233" t="s">
        <v>19</v>
      </c>
      <c r="F629" s="234" t="s">
        <v>859</v>
      </c>
      <c r="G629" s="232"/>
      <c r="H629" s="233" t="s">
        <v>19</v>
      </c>
      <c r="I629" s="235"/>
      <c r="J629" s="232"/>
      <c r="K629" s="232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161</v>
      </c>
      <c r="AU629" s="240" t="s">
        <v>81</v>
      </c>
      <c r="AV629" s="15" t="s">
        <v>79</v>
      </c>
      <c r="AW629" s="15" t="s">
        <v>33</v>
      </c>
      <c r="AX629" s="15" t="s">
        <v>71</v>
      </c>
      <c r="AY629" s="240" t="s">
        <v>144</v>
      </c>
    </row>
    <row r="630" spans="2:51" s="15" customFormat="1" ht="11.25">
      <c r="B630" s="231"/>
      <c r="C630" s="232"/>
      <c r="D630" s="192" t="s">
        <v>161</v>
      </c>
      <c r="E630" s="233" t="s">
        <v>19</v>
      </c>
      <c r="F630" s="234" t="s">
        <v>860</v>
      </c>
      <c r="G630" s="232"/>
      <c r="H630" s="233" t="s">
        <v>19</v>
      </c>
      <c r="I630" s="235"/>
      <c r="J630" s="232"/>
      <c r="K630" s="232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161</v>
      </c>
      <c r="AU630" s="240" t="s">
        <v>81</v>
      </c>
      <c r="AV630" s="15" t="s">
        <v>79</v>
      </c>
      <c r="AW630" s="15" t="s">
        <v>33</v>
      </c>
      <c r="AX630" s="15" t="s">
        <v>71</v>
      </c>
      <c r="AY630" s="240" t="s">
        <v>144</v>
      </c>
    </row>
    <row r="631" spans="2:51" s="15" customFormat="1" ht="11.25">
      <c r="B631" s="231"/>
      <c r="C631" s="232"/>
      <c r="D631" s="192" t="s">
        <v>161</v>
      </c>
      <c r="E631" s="233" t="s">
        <v>19</v>
      </c>
      <c r="F631" s="234" t="s">
        <v>861</v>
      </c>
      <c r="G631" s="232"/>
      <c r="H631" s="233" t="s">
        <v>19</v>
      </c>
      <c r="I631" s="235"/>
      <c r="J631" s="232"/>
      <c r="K631" s="232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161</v>
      </c>
      <c r="AU631" s="240" t="s">
        <v>81</v>
      </c>
      <c r="AV631" s="15" t="s">
        <v>79</v>
      </c>
      <c r="AW631" s="15" t="s">
        <v>33</v>
      </c>
      <c r="AX631" s="15" t="s">
        <v>71</v>
      </c>
      <c r="AY631" s="240" t="s">
        <v>144</v>
      </c>
    </row>
    <row r="632" spans="2:51" s="15" customFormat="1" ht="11.25">
      <c r="B632" s="231"/>
      <c r="C632" s="232"/>
      <c r="D632" s="192" t="s">
        <v>161</v>
      </c>
      <c r="E632" s="233" t="s">
        <v>19</v>
      </c>
      <c r="F632" s="234" t="s">
        <v>847</v>
      </c>
      <c r="G632" s="232"/>
      <c r="H632" s="233" t="s">
        <v>19</v>
      </c>
      <c r="I632" s="235"/>
      <c r="J632" s="232"/>
      <c r="K632" s="232"/>
      <c r="L632" s="236"/>
      <c r="M632" s="237"/>
      <c r="N632" s="238"/>
      <c r="O632" s="238"/>
      <c r="P632" s="238"/>
      <c r="Q632" s="238"/>
      <c r="R632" s="238"/>
      <c r="S632" s="238"/>
      <c r="T632" s="239"/>
      <c r="AT632" s="240" t="s">
        <v>161</v>
      </c>
      <c r="AU632" s="240" t="s">
        <v>81</v>
      </c>
      <c r="AV632" s="15" t="s">
        <v>79</v>
      </c>
      <c r="AW632" s="15" t="s">
        <v>33</v>
      </c>
      <c r="AX632" s="15" t="s">
        <v>71</v>
      </c>
      <c r="AY632" s="240" t="s">
        <v>144</v>
      </c>
    </row>
    <row r="633" spans="2:51" s="15" customFormat="1" ht="11.25">
      <c r="B633" s="231"/>
      <c r="C633" s="232"/>
      <c r="D633" s="192" t="s">
        <v>161</v>
      </c>
      <c r="E633" s="233" t="s">
        <v>19</v>
      </c>
      <c r="F633" s="234" t="s">
        <v>862</v>
      </c>
      <c r="G633" s="232"/>
      <c r="H633" s="233" t="s">
        <v>19</v>
      </c>
      <c r="I633" s="235"/>
      <c r="J633" s="232"/>
      <c r="K633" s="232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161</v>
      </c>
      <c r="AU633" s="240" t="s">
        <v>81</v>
      </c>
      <c r="AV633" s="15" t="s">
        <v>79</v>
      </c>
      <c r="AW633" s="15" t="s">
        <v>33</v>
      </c>
      <c r="AX633" s="15" t="s">
        <v>71</v>
      </c>
      <c r="AY633" s="240" t="s">
        <v>144</v>
      </c>
    </row>
    <row r="634" spans="2:51" s="15" customFormat="1" ht="11.25">
      <c r="B634" s="231"/>
      <c r="C634" s="232"/>
      <c r="D634" s="192" t="s">
        <v>161</v>
      </c>
      <c r="E634" s="233" t="s">
        <v>19</v>
      </c>
      <c r="F634" s="234" t="s">
        <v>863</v>
      </c>
      <c r="G634" s="232"/>
      <c r="H634" s="233" t="s">
        <v>19</v>
      </c>
      <c r="I634" s="235"/>
      <c r="J634" s="232"/>
      <c r="K634" s="232"/>
      <c r="L634" s="236"/>
      <c r="M634" s="237"/>
      <c r="N634" s="238"/>
      <c r="O634" s="238"/>
      <c r="P634" s="238"/>
      <c r="Q634" s="238"/>
      <c r="R634" s="238"/>
      <c r="S634" s="238"/>
      <c r="T634" s="239"/>
      <c r="AT634" s="240" t="s">
        <v>161</v>
      </c>
      <c r="AU634" s="240" t="s">
        <v>81</v>
      </c>
      <c r="AV634" s="15" t="s">
        <v>79</v>
      </c>
      <c r="AW634" s="15" t="s">
        <v>33</v>
      </c>
      <c r="AX634" s="15" t="s">
        <v>71</v>
      </c>
      <c r="AY634" s="240" t="s">
        <v>144</v>
      </c>
    </row>
    <row r="635" spans="2:51" s="13" customFormat="1" ht="11.25">
      <c r="B635" s="199"/>
      <c r="C635" s="200"/>
      <c r="D635" s="192" t="s">
        <v>161</v>
      </c>
      <c r="E635" s="201" t="s">
        <v>19</v>
      </c>
      <c r="F635" s="202" t="s">
        <v>864</v>
      </c>
      <c r="G635" s="200"/>
      <c r="H635" s="203">
        <v>1</v>
      </c>
      <c r="I635" s="204"/>
      <c r="J635" s="200"/>
      <c r="K635" s="200"/>
      <c r="L635" s="205"/>
      <c r="M635" s="206"/>
      <c r="N635" s="207"/>
      <c r="O635" s="207"/>
      <c r="P635" s="207"/>
      <c r="Q635" s="207"/>
      <c r="R635" s="207"/>
      <c r="S635" s="207"/>
      <c r="T635" s="208"/>
      <c r="AT635" s="209" t="s">
        <v>161</v>
      </c>
      <c r="AU635" s="209" t="s">
        <v>81</v>
      </c>
      <c r="AV635" s="13" t="s">
        <v>81</v>
      </c>
      <c r="AW635" s="13" t="s">
        <v>33</v>
      </c>
      <c r="AX635" s="13" t="s">
        <v>79</v>
      </c>
      <c r="AY635" s="209" t="s">
        <v>144</v>
      </c>
    </row>
    <row r="636" spans="1:65" s="2" customFormat="1" ht="16.5" customHeight="1">
      <c r="A636" s="35"/>
      <c r="B636" s="36"/>
      <c r="C636" s="179" t="s">
        <v>865</v>
      </c>
      <c r="D636" s="179" t="s">
        <v>146</v>
      </c>
      <c r="E636" s="180" t="s">
        <v>866</v>
      </c>
      <c r="F636" s="181" t="s">
        <v>867</v>
      </c>
      <c r="G636" s="182" t="s">
        <v>828</v>
      </c>
      <c r="H636" s="183">
        <v>1</v>
      </c>
      <c r="I636" s="184"/>
      <c r="J636" s="185">
        <f>ROUND(I636*H636,2)</f>
        <v>0</v>
      </c>
      <c r="K636" s="181" t="s">
        <v>19</v>
      </c>
      <c r="L636" s="40"/>
      <c r="M636" s="186" t="s">
        <v>19</v>
      </c>
      <c r="N636" s="187" t="s">
        <v>42</v>
      </c>
      <c r="O636" s="65"/>
      <c r="P636" s="188">
        <f>O636*H636</f>
        <v>0</v>
      </c>
      <c r="Q636" s="188">
        <v>0.008</v>
      </c>
      <c r="R636" s="188">
        <f>Q636*H636</f>
        <v>0.008</v>
      </c>
      <c r="S636" s="188">
        <v>0</v>
      </c>
      <c r="T636" s="189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90" t="s">
        <v>150</v>
      </c>
      <c r="AT636" s="190" t="s">
        <v>146</v>
      </c>
      <c r="AU636" s="190" t="s">
        <v>81</v>
      </c>
      <c r="AY636" s="18" t="s">
        <v>144</v>
      </c>
      <c r="BE636" s="191">
        <f>IF(N636="základní",J636,0)</f>
        <v>0</v>
      </c>
      <c r="BF636" s="191">
        <f>IF(N636="snížená",J636,0)</f>
        <v>0</v>
      </c>
      <c r="BG636" s="191">
        <f>IF(N636="zákl. přenesená",J636,0)</f>
        <v>0</v>
      </c>
      <c r="BH636" s="191">
        <f>IF(N636="sníž. přenesená",J636,0)</f>
        <v>0</v>
      </c>
      <c r="BI636" s="191">
        <f>IF(N636="nulová",J636,0)</f>
        <v>0</v>
      </c>
      <c r="BJ636" s="18" t="s">
        <v>79</v>
      </c>
      <c r="BK636" s="191">
        <f>ROUND(I636*H636,2)</f>
        <v>0</v>
      </c>
      <c r="BL636" s="18" t="s">
        <v>150</v>
      </c>
      <c r="BM636" s="190" t="s">
        <v>868</v>
      </c>
    </row>
    <row r="637" spans="2:51" s="15" customFormat="1" ht="11.25">
      <c r="B637" s="231"/>
      <c r="C637" s="232"/>
      <c r="D637" s="192" t="s">
        <v>161</v>
      </c>
      <c r="E637" s="233" t="s">
        <v>19</v>
      </c>
      <c r="F637" s="234" t="s">
        <v>869</v>
      </c>
      <c r="G637" s="232"/>
      <c r="H637" s="233" t="s">
        <v>19</v>
      </c>
      <c r="I637" s="235"/>
      <c r="J637" s="232"/>
      <c r="K637" s="232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161</v>
      </c>
      <c r="AU637" s="240" t="s">
        <v>81</v>
      </c>
      <c r="AV637" s="15" t="s">
        <v>79</v>
      </c>
      <c r="AW637" s="15" t="s">
        <v>33</v>
      </c>
      <c r="AX637" s="15" t="s">
        <v>71</v>
      </c>
      <c r="AY637" s="240" t="s">
        <v>144</v>
      </c>
    </row>
    <row r="638" spans="2:51" s="13" customFormat="1" ht="11.25">
      <c r="B638" s="199"/>
      <c r="C638" s="200"/>
      <c r="D638" s="192" t="s">
        <v>161</v>
      </c>
      <c r="E638" s="201" t="s">
        <v>19</v>
      </c>
      <c r="F638" s="202" t="s">
        <v>870</v>
      </c>
      <c r="G638" s="200"/>
      <c r="H638" s="203">
        <v>1</v>
      </c>
      <c r="I638" s="204"/>
      <c r="J638" s="200"/>
      <c r="K638" s="200"/>
      <c r="L638" s="205"/>
      <c r="M638" s="206"/>
      <c r="N638" s="207"/>
      <c r="O638" s="207"/>
      <c r="P638" s="207"/>
      <c r="Q638" s="207"/>
      <c r="R638" s="207"/>
      <c r="S638" s="207"/>
      <c r="T638" s="208"/>
      <c r="AT638" s="209" t="s">
        <v>161</v>
      </c>
      <c r="AU638" s="209" t="s">
        <v>81</v>
      </c>
      <c r="AV638" s="13" t="s">
        <v>81</v>
      </c>
      <c r="AW638" s="13" t="s">
        <v>33</v>
      </c>
      <c r="AX638" s="13" t="s">
        <v>79</v>
      </c>
      <c r="AY638" s="209" t="s">
        <v>144</v>
      </c>
    </row>
    <row r="639" spans="1:65" s="2" customFormat="1" ht="21.75" customHeight="1">
      <c r="A639" s="35"/>
      <c r="B639" s="36"/>
      <c r="C639" s="179" t="s">
        <v>871</v>
      </c>
      <c r="D639" s="179" t="s">
        <v>146</v>
      </c>
      <c r="E639" s="180" t="s">
        <v>872</v>
      </c>
      <c r="F639" s="181" t="s">
        <v>873</v>
      </c>
      <c r="G639" s="182" t="s">
        <v>828</v>
      </c>
      <c r="H639" s="183">
        <v>1</v>
      </c>
      <c r="I639" s="184"/>
      <c r="J639" s="185">
        <f>ROUND(I639*H639,2)</f>
        <v>0</v>
      </c>
      <c r="K639" s="181" t="s">
        <v>19</v>
      </c>
      <c r="L639" s="40"/>
      <c r="M639" s="186" t="s">
        <v>19</v>
      </c>
      <c r="N639" s="187" t="s">
        <v>42</v>
      </c>
      <c r="O639" s="65"/>
      <c r="P639" s="188">
        <f>O639*H639</f>
        <v>0</v>
      </c>
      <c r="Q639" s="188">
        <v>0.005</v>
      </c>
      <c r="R639" s="188">
        <f>Q639*H639</f>
        <v>0.005</v>
      </c>
      <c r="S639" s="188">
        <v>0</v>
      </c>
      <c r="T639" s="189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90" t="s">
        <v>150</v>
      </c>
      <c r="AT639" s="190" t="s">
        <v>146</v>
      </c>
      <c r="AU639" s="190" t="s">
        <v>81</v>
      </c>
      <c r="AY639" s="18" t="s">
        <v>144</v>
      </c>
      <c r="BE639" s="191">
        <f>IF(N639="základní",J639,0)</f>
        <v>0</v>
      </c>
      <c r="BF639" s="191">
        <f>IF(N639="snížená",J639,0)</f>
        <v>0</v>
      </c>
      <c r="BG639" s="191">
        <f>IF(N639="zákl. přenesená",J639,0)</f>
        <v>0</v>
      </c>
      <c r="BH639" s="191">
        <f>IF(N639="sníž. přenesená",J639,0)</f>
        <v>0</v>
      </c>
      <c r="BI639" s="191">
        <f>IF(N639="nulová",J639,0)</f>
        <v>0</v>
      </c>
      <c r="BJ639" s="18" t="s">
        <v>79</v>
      </c>
      <c r="BK639" s="191">
        <f>ROUND(I639*H639,2)</f>
        <v>0</v>
      </c>
      <c r="BL639" s="18" t="s">
        <v>150</v>
      </c>
      <c r="BM639" s="190" t="s">
        <v>874</v>
      </c>
    </row>
    <row r="640" spans="2:51" s="13" customFormat="1" ht="11.25">
      <c r="B640" s="199"/>
      <c r="C640" s="200"/>
      <c r="D640" s="192" t="s">
        <v>161</v>
      </c>
      <c r="E640" s="201" t="s">
        <v>19</v>
      </c>
      <c r="F640" s="202" t="s">
        <v>875</v>
      </c>
      <c r="G640" s="200"/>
      <c r="H640" s="203">
        <v>1</v>
      </c>
      <c r="I640" s="204"/>
      <c r="J640" s="200"/>
      <c r="K640" s="200"/>
      <c r="L640" s="205"/>
      <c r="M640" s="206"/>
      <c r="N640" s="207"/>
      <c r="O640" s="207"/>
      <c r="P640" s="207"/>
      <c r="Q640" s="207"/>
      <c r="R640" s="207"/>
      <c r="S640" s="207"/>
      <c r="T640" s="208"/>
      <c r="AT640" s="209" t="s">
        <v>161</v>
      </c>
      <c r="AU640" s="209" t="s">
        <v>81</v>
      </c>
      <c r="AV640" s="13" t="s">
        <v>81</v>
      </c>
      <c r="AW640" s="13" t="s">
        <v>33</v>
      </c>
      <c r="AX640" s="13" t="s">
        <v>79</v>
      </c>
      <c r="AY640" s="209" t="s">
        <v>144</v>
      </c>
    </row>
    <row r="641" spans="1:65" s="2" customFormat="1" ht="16.5" customHeight="1">
      <c r="A641" s="35"/>
      <c r="B641" s="36"/>
      <c r="C641" s="179" t="s">
        <v>876</v>
      </c>
      <c r="D641" s="179" t="s">
        <v>146</v>
      </c>
      <c r="E641" s="180" t="s">
        <v>877</v>
      </c>
      <c r="F641" s="181" t="s">
        <v>878</v>
      </c>
      <c r="G641" s="182" t="s">
        <v>828</v>
      </c>
      <c r="H641" s="183">
        <v>8</v>
      </c>
      <c r="I641" s="184"/>
      <c r="J641" s="185">
        <f>ROUND(I641*H641,2)</f>
        <v>0</v>
      </c>
      <c r="K641" s="181" t="s">
        <v>19</v>
      </c>
      <c r="L641" s="40"/>
      <c r="M641" s="186" t="s">
        <v>19</v>
      </c>
      <c r="N641" s="187" t="s">
        <v>42</v>
      </c>
      <c r="O641" s="65"/>
      <c r="P641" s="188">
        <f>O641*H641</f>
        <v>0</v>
      </c>
      <c r="Q641" s="188">
        <v>0.003</v>
      </c>
      <c r="R641" s="188">
        <f>Q641*H641</f>
        <v>0.024</v>
      </c>
      <c r="S641" s="188">
        <v>0</v>
      </c>
      <c r="T641" s="189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90" t="s">
        <v>150</v>
      </c>
      <c r="AT641" s="190" t="s">
        <v>146</v>
      </c>
      <c r="AU641" s="190" t="s">
        <v>81</v>
      </c>
      <c r="AY641" s="18" t="s">
        <v>144</v>
      </c>
      <c r="BE641" s="191">
        <f>IF(N641="základní",J641,0)</f>
        <v>0</v>
      </c>
      <c r="BF641" s="191">
        <f>IF(N641="snížená",J641,0)</f>
        <v>0</v>
      </c>
      <c r="BG641" s="191">
        <f>IF(N641="zákl. přenesená",J641,0)</f>
        <v>0</v>
      </c>
      <c r="BH641" s="191">
        <f>IF(N641="sníž. přenesená",J641,0)</f>
        <v>0</v>
      </c>
      <c r="BI641" s="191">
        <f>IF(N641="nulová",J641,0)</f>
        <v>0</v>
      </c>
      <c r="BJ641" s="18" t="s">
        <v>79</v>
      </c>
      <c r="BK641" s="191">
        <f>ROUND(I641*H641,2)</f>
        <v>0</v>
      </c>
      <c r="BL641" s="18" t="s">
        <v>150</v>
      </c>
      <c r="BM641" s="190" t="s">
        <v>879</v>
      </c>
    </row>
    <row r="642" spans="2:51" s="15" customFormat="1" ht="11.25">
      <c r="B642" s="231"/>
      <c r="C642" s="232"/>
      <c r="D642" s="192" t="s">
        <v>161</v>
      </c>
      <c r="E642" s="233" t="s">
        <v>19</v>
      </c>
      <c r="F642" s="234" t="s">
        <v>880</v>
      </c>
      <c r="G642" s="232"/>
      <c r="H642" s="233" t="s">
        <v>19</v>
      </c>
      <c r="I642" s="235"/>
      <c r="J642" s="232"/>
      <c r="K642" s="232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161</v>
      </c>
      <c r="AU642" s="240" t="s">
        <v>81</v>
      </c>
      <c r="AV642" s="15" t="s">
        <v>79</v>
      </c>
      <c r="AW642" s="15" t="s">
        <v>33</v>
      </c>
      <c r="AX642" s="15" t="s">
        <v>71</v>
      </c>
      <c r="AY642" s="240" t="s">
        <v>144</v>
      </c>
    </row>
    <row r="643" spans="2:51" s="15" customFormat="1" ht="11.25">
      <c r="B643" s="231"/>
      <c r="C643" s="232"/>
      <c r="D643" s="192" t="s">
        <v>161</v>
      </c>
      <c r="E643" s="233" t="s">
        <v>19</v>
      </c>
      <c r="F643" s="234" t="s">
        <v>881</v>
      </c>
      <c r="G643" s="232"/>
      <c r="H643" s="233" t="s">
        <v>19</v>
      </c>
      <c r="I643" s="235"/>
      <c r="J643" s="232"/>
      <c r="K643" s="232"/>
      <c r="L643" s="236"/>
      <c r="M643" s="237"/>
      <c r="N643" s="238"/>
      <c r="O643" s="238"/>
      <c r="P643" s="238"/>
      <c r="Q643" s="238"/>
      <c r="R643" s="238"/>
      <c r="S643" s="238"/>
      <c r="T643" s="239"/>
      <c r="AT643" s="240" t="s">
        <v>161</v>
      </c>
      <c r="AU643" s="240" t="s">
        <v>81</v>
      </c>
      <c r="AV643" s="15" t="s">
        <v>79</v>
      </c>
      <c r="AW643" s="15" t="s">
        <v>33</v>
      </c>
      <c r="AX643" s="15" t="s">
        <v>71</v>
      </c>
      <c r="AY643" s="240" t="s">
        <v>144</v>
      </c>
    </row>
    <row r="644" spans="2:51" s="15" customFormat="1" ht="11.25">
      <c r="B644" s="231"/>
      <c r="C644" s="232"/>
      <c r="D644" s="192" t="s">
        <v>161</v>
      </c>
      <c r="E644" s="233" t="s">
        <v>19</v>
      </c>
      <c r="F644" s="234" t="s">
        <v>882</v>
      </c>
      <c r="G644" s="232"/>
      <c r="H644" s="233" t="s">
        <v>19</v>
      </c>
      <c r="I644" s="235"/>
      <c r="J644" s="232"/>
      <c r="K644" s="232"/>
      <c r="L644" s="236"/>
      <c r="M644" s="237"/>
      <c r="N644" s="238"/>
      <c r="O644" s="238"/>
      <c r="P644" s="238"/>
      <c r="Q644" s="238"/>
      <c r="R644" s="238"/>
      <c r="S644" s="238"/>
      <c r="T644" s="239"/>
      <c r="AT644" s="240" t="s">
        <v>161</v>
      </c>
      <c r="AU644" s="240" t="s">
        <v>81</v>
      </c>
      <c r="AV644" s="15" t="s">
        <v>79</v>
      </c>
      <c r="AW644" s="15" t="s">
        <v>33</v>
      </c>
      <c r="AX644" s="15" t="s">
        <v>71</v>
      </c>
      <c r="AY644" s="240" t="s">
        <v>144</v>
      </c>
    </row>
    <row r="645" spans="2:51" s="15" customFormat="1" ht="11.25">
      <c r="B645" s="231"/>
      <c r="C645" s="232"/>
      <c r="D645" s="192" t="s">
        <v>161</v>
      </c>
      <c r="E645" s="233" t="s">
        <v>19</v>
      </c>
      <c r="F645" s="234" t="s">
        <v>883</v>
      </c>
      <c r="G645" s="232"/>
      <c r="H645" s="233" t="s">
        <v>19</v>
      </c>
      <c r="I645" s="235"/>
      <c r="J645" s="232"/>
      <c r="K645" s="232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161</v>
      </c>
      <c r="AU645" s="240" t="s">
        <v>81</v>
      </c>
      <c r="AV645" s="15" t="s">
        <v>79</v>
      </c>
      <c r="AW645" s="15" t="s">
        <v>33</v>
      </c>
      <c r="AX645" s="15" t="s">
        <v>71</v>
      </c>
      <c r="AY645" s="240" t="s">
        <v>144</v>
      </c>
    </row>
    <row r="646" spans="2:51" s="13" customFormat="1" ht="11.25">
      <c r="B646" s="199"/>
      <c r="C646" s="200"/>
      <c r="D646" s="192" t="s">
        <v>161</v>
      </c>
      <c r="E646" s="201" t="s">
        <v>19</v>
      </c>
      <c r="F646" s="202" t="s">
        <v>884</v>
      </c>
      <c r="G646" s="200"/>
      <c r="H646" s="203">
        <v>8</v>
      </c>
      <c r="I646" s="204"/>
      <c r="J646" s="200"/>
      <c r="K646" s="200"/>
      <c r="L646" s="205"/>
      <c r="M646" s="206"/>
      <c r="N646" s="207"/>
      <c r="O646" s="207"/>
      <c r="P646" s="207"/>
      <c r="Q646" s="207"/>
      <c r="R646" s="207"/>
      <c r="S646" s="207"/>
      <c r="T646" s="208"/>
      <c r="AT646" s="209" t="s">
        <v>161</v>
      </c>
      <c r="AU646" s="209" t="s">
        <v>81</v>
      </c>
      <c r="AV646" s="13" t="s">
        <v>81</v>
      </c>
      <c r="AW646" s="13" t="s">
        <v>33</v>
      </c>
      <c r="AX646" s="13" t="s">
        <v>79</v>
      </c>
      <c r="AY646" s="209" t="s">
        <v>144</v>
      </c>
    </row>
    <row r="647" spans="2:63" s="12" customFormat="1" ht="22.9" customHeight="1">
      <c r="B647" s="163"/>
      <c r="C647" s="164"/>
      <c r="D647" s="165" t="s">
        <v>70</v>
      </c>
      <c r="E647" s="177" t="s">
        <v>819</v>
      </c>
      <c r="F647" s="177" t="s">
        <v>885</v>
      </c>
      <c r="G647" s="164"/>
      <c r="H647" s="164"/>
      <c r="I647" s="167"/>
      <c r="J647" s="178">
        <f>BK647</f>
        <v>0</v>
      </c>
      <c r="K647" s="164"/>
      <c r="L647" s="169"/>
      <c r="M647" s="170"/>
      <c r="N647" s="171"/>
      <c r="O647" s="171"/>
      <c r="P647" s="172">
        <f>SUM(P648:P702)</f>
        <v>0</v>
      </c>
      <c r="Q647" s="171"/>
      <c r="R647" s="172">
        <f>SUM(R648:R702)</f>
        <v>0.2738757</v>
      </c>
      <c r="S647" s="171"/>
      <c r="T647" s="173">
        <f>SUM(T648:T702)</f>
        <v>17.266075</v>
      </c>
      <c r="AR647" s="174" t="s">
        <v>79</v>
      </c>
      <c r="AT647" s="175" t="s">
        <v>70</v>
      </c>
      <c r="AU647" s="175" t="s">
        <v>79</v>
      </c>
      <c r="AY647" s="174" t="s">
        <v>144</v>
      </c>
      <c r="BK647" s="176">
        <f>SUM(BK648:BK702)</f>
        <v>0</v>
      </c>
    </row>
    <row r="648" spans="1:65" s="2" customFormat="1" ht="21.75" customHeight="1">
      <c r="A648" s="35"/>
      <c r="B648" s="36"/>
      <c r="C648" s="179" t="s">
        <v>886</v>
      </c>
      <c r="D648" s="179" t="s">
        <v>146</v>
      </c>
      <c r="E648" s="180" t="s">
        <v>887</v>
      </c>
      <c r="F648" s="181" t="s">
        <v>888</v>
      </c>
      <c r="G648" s="182" t="s">
        <v>154</v>
      </c>
      <c r="H648" s="183">
        <v>0.431</v>
      </c>
      <c r="I648" s="184"/>
      <c r="J648" s="185">
        <f>ROUND(I648*H648,2)</f>
        <v>0</v>
      </c>
      <c r="K648" s="181" t="s">
        <v>155</v>
      </c>
      <c r="L648" s="40"/>
      <c r="M648" s="186" t="s">
        <v>19</v>
      </c>
      <c r="N648" s="187" t="s">
        <v>42</v>
      </c>
      <c r="O648" s="65"/>
      <c r="P648" s="188">
        <f>O648*H648</f>
        <v>0</v>
      </c>
      <c r="Q648" s="188">
        <v>0</v>
      </c>
      <c r="R648" s="188">
        <f>Q648*H648</f>
        <v>0</v>
      </c>
      <c r="S648" s="188">
        <v>2.2</v>
      </c>
      <c r="T648" s="189">
        <f>S648*H648</f>
        <v>0.9482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90" t="s">
        <v>150</v>
      </c>
      <c r="AT648" s="190" t="s">
        <v>146</v>
      </c>
      <c r="AU648" s="190" t="s">
        <v>81</v>
      </c>
      <c r="AY648" s="18" t="s">
        <v>144</v>
      </c>
      <c r="BE648" s="191">
        <f>IF(N648="základní",J648,0)</f>
        <v>0</v>
      </c>
      <c r="BF648" s="191">
        <f>IF(N648="snížená",J648,0)</f>
        <v>0</v>
      </c>
      <c r="BG648" s="191">
        <f>IF(N648="zákl. přenesená",J648,0)</f>
        <v>0</v>
      </c>
      <c r="BH648" s="191">
        <f>IF(N648="sníž. přenesená",J648,0)</f>
        <v>0</v>
      </c>
      <c r="BI648" s="191">
        <f>IF(N648="nulová",J648,0)</f>
        <v>0</v>
      </c>
      <c r="BJ648" s="18" t="s">
        <v>79</v>
      </c>
      <c r="BK648" s="191">
        <f>ROUND(I648*H648,2)</f>
        <v>0</v>
      </c>
      <c r="BL648" s="18" t="s">
        <v>150</v>
      </c>
      <c r="BM648" s="190" t="s">
        <v>889</v>
      </c>
    </row>
    <row r="649" spans="1:47" s="2" customFormat="1" ht="11.25">
      <c r="A649" s="35"/>
      <c r="B649" s="36"/>
      <c r="C649" s="37"/>
      <c r="D649" s="192" t="s">
        <v>157</v>
      </c>
      <c r="E649" s="37"/>
      <c r="F649" s="193" t="s">
        <v>890</v>
      </c>
      <c r="G649" s="37"/>
      <c r="H649" s="37"/>
      <c r="I649" s="194"/>
      <c r="J649" s="37"/>
      <c r="K649" s="37"/>
      <c r="L649" s="40"/>
      <c r="M649" s="195"/>
      <c r="N649" s="196"/>
      <c r="O649" s="65"/>
      <c r="P649" s="65"/>
      <c r="Q649" s="65"/>
      <c r="R649" s="65"/>
      <c r="S649" s="65"/>
      <c r="T649" s="66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T649" s="18" t="s">
        <v>157</v>
      </c>
      <c r="AU649" s="18" t="s">
        <v>81</v>
      </c>
    </row>
    <row r="650" spans="1:47" s="2" customFormat="1" ht="11.25">
      <c r="A650" s="35"/>
      <c r="B650" s="36"/>
      <c r="C650" s="37"/>
      <c r="D650" s="197" t="s">
        <v>159</v>
      </c>
      <c r="E650" s="37"/>
      <c r="F650" s="198" t="s">
        <v>891</v>
      </c>
      <c r="G650" s="37"/>
      <c r="H650" s="37"/>
      <c r="I650" s="194"/>
      <c r="J650" s="37"/>
      <c r="K650" s="37"/>
      <c r="L650" s="40"/>
      <c r="M650" s="195"/>
      <c r="N650" s="196"/>
      <c r="O650" s="65"/>
      <c r="P650" s="65"/>
      <c r="Q650" s="65"/>
      <c r="R650" s="65"/>
      <c r="S650" s="65"/>
      <c r="T650" s="66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159</v>
      </c>
      <c r="AU650" s="18" t="s">
        <v>81</v>
      </c>
    </row>
    <row r="651" spans="2:51" s="15" customFormat="1" ht="11.25">
      <c r="B651" s="231"/>
      <c r="C651" s="232"/>
      <c r="D651" s="192" t="s">
        <v>161</v>
      </c>
      <c r="E651" s="233" t="s">
        <v>19</v>
      </c>
      <c r="F651" s="234" t="s">
        <v>676</v>
      </c>
      <c r="G651" s="232"/>
      <c r="H651" s="233" t="s">
        <v>19</v>
      </c>
      <c r="I651" s="235"/>
      <c r="J651" s="232"/>
      <c r="K651" s="232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161</v>
      </c>
      <c r="AU651" s="240" t="s">
        <v>81</v>
      </c>
      <c r="AV651" s="15" t="s">
        <v>79</v>
      </c>
      <c r="AW651" s="15" t="s">
        <v>33</v>
      </c>
      <c r="AX651" s="15" t="s">
        <v>71</v>
      </c>
      <c r="AY651" s="240" t="s">
        <v>144</v>
      </c>
    </row>
    <row r="652" spans="2:51" s="13" customFormat="1" ht="11.25">
      <c r="B652" s="199"/>
      <c r="C652" s="200"/>
      <c r="D652" s="192" t="s">
        <v>161</v>
      </c>
      <c r="E652" s="201" t="s">
        <v>19</v>
      </c>
      <c r="F652" s="202" t="s">
        <v>892</v>
      </c>
      <c r="G652" s="200"/>
      <c r="H652" s="203">
        <v>0.114</v>
      </c>
      <c r="I652" s="204"/>
      <c r="J652" s="200"/>
      <c r="K652" s="200"/>
      <c r="L652" s="205"/>
      <c r="M652" s="206"/>
      <c r="N652" s="207"/>
      <c r="O652" s="207"/>
      <c r="P652" s="207"/>
      <c r="Q652" s="207"/>
      <c r="R652" s="207"/>
      <c r="S652" s="207"/>
      <c r="T652" s="208"/>
      <c r="AT652" s="209" t="s">
        <v>161</v>
      </c>
      <c r="AU652" s="209" t="s">
        <v>81</v>
      </c>
      <c r="AV652" s="13" t="s">
        <v>81</v>
      </c>
      <c r="AW652" s="13" t="s">
        <v>33</v>
      </c>
      <c r="AX652" s="13" t="s">
        <v>71</v>
      </c>
      <c r="AY652" s="209" t="s">
        <v>144</v>
      </c>
    </row>
    <row r="653" spans="2:51" s="15" customFormat="1" ht="11.25">
      <c r="B653" s="231"/>
      <c r="C653" s="232"/>
      <c r="D653" s="192" t="s">
        <v>161</v>
      </c>
      <c r="E653" s="233" t="s">
        <v>19</v>
      </c>
      <c r="F653" s="234" t="s">
        <v>680</v>
      </c>
      <c r="G653" s="232"/>
      <c r="H653" s="233" t="s">
        <v>19</v>
      </c>
      <c r="I653" s="235"/>
      <c r="J653" s="232"/>
      <c r="K653" s="232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161</v>
      </c>
      <c r="AU653" s="240" t="s">
        <v>81</v>
      </c>
      <c r="AV653" s="15" t="s">
        <v>79</v>
      </c>
      <c r="AW653" s="15" t="s">
        <v>33</v>
      </c>
      <c r="AX653" s="15" t="s">
        <v>71</v>
      </c>
      <c r="AY653" s="240" t="s">
        <v>144</v>
      </c>
    </row>
    <row r="654" spans="2:51" s="13" customFormat="1" ht="11.25">
      <c r="B654" s="199"/>
      <c r="C654" s="200"/>
      <c r="D654" s="192" t="s">
        <v>161</v>
      </c>
      <c r="E654" s="201" t="s">
        <v>19</v>
      </c>
      <c r="F654" s="202" t="s">
        <v>893</v>
      </c>
      <c r="G654" s="200"/>
      <c r="H654" s="203">
        <v>0.114</v>
      </c>
      <c r="I654" s="204"/>
      <c r="J654" s="200"/>
      <c r="K654" s="200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161</v>
      </c>
      <c r="AU654" s="209" t="s">
        <v>81</v>
      </c>
      <c r="AV654" s="13" t="s">
        <v>81</v>
      </c>
      <c r="AW654" s="13" t="s">
        <v>33</v>
      </c>
      <c r="AX654" s="13" t="s">
        <v>71</v>
      </c>
      <c r="AY654" s="209" t="s">
        <v>144</v>
      </c>
    </row>
    <row r="655" spans="2:51" s="13" customFormat="1" ht="11.25">
      <c r="B655" s="199"/>
      <c r="C655" s="200"/>
      <c r="D655" s="192" t="s">
        <v>161</v>
      </c>
      <c r="E655" s="201" t="s">
        <v>19</v>
      </c>
      <c r="F655" s="202" t="s">
        <v>894</v>
      </c>
      <c r="G655" s="200"/>
      <c r="H655" s="203">
        <v>0.114</v>
      </c>
      <c r="I655" s="204"/>
      <c r="J655" s="200"/>
      <c r="K655" s="200"/>
      <c r="L655" s="205"/>
      <c r="M655" s="206"/>
      <c r="N655" s="207"/>
      <c r="O655" s="207"/>
      <c r="P655" s="207"/>
      <c r="Q655" s="207"/>
      <c r="R655" s="207"/>
      <c r="S655" s="207"/>
      <c r="T655" s="208"/>
      <c r="AT655" s="209" t="s">
        <v>161</v>
      </c>
      <c r="AU655" s="209" t="s">
        <v>81</v>
      </c>
      <c r="AV655" s="13" t="s">
        <v>81</v>
      </c>
      <c r="AW655" s="13" t="s">
        <v>33</v>
      </c>
      <c r="AX655" s="13" t="s">
        <v>71</v>
      </c>
      <c r="AY655" s="209" t="s">
        <v>144</v>
      </c>
    </row>
    <row r="656" spans="2:51" s="13" customFormat="1" ht="11.25">
      <c r="B656" s="199"/>
      <c r="C656" s="200"/>
      <c r="D656" s="192" t="s">
        <v>161</v>
      </c>
      <c r="E656" s="201" t="s">
        <v>19</v>
      </c>
      <c r="F656" s="202" t="s">
        <v>895</v>
      </c>
      <c r="G656" s="200"/>
      <c r="H656" s="203">
        <v>0.089</v>
      </c>
      <c r="I656" s="204"/>
      <c r="J656" s="200"/>
      <c r="K656" s="200"/>
      <c r="L656" s="205"/>
      <c r="M656" s="206"/>
      <c r="N656" s="207"/>
      <c r="O656" s="207"/>
      <c r="P656" s="207"/>
      <c r="Q656" s="207"/>
      <c r="R656" s="207"/>
      <c r="S656" s="207"/>
      <c r="T656" s="208"/>
      <c r="AT656" s="209" t="s">
        <v>161</v>
      </c>
      <c r="AU656" s="209" t="s">
        <v>81</v>
      </c>
      <c r="AV656" s="13" t="s">
        <v>81</v>
      </c>
      <c r="AW656" s="13" t="s">
        <v>33</v>
      </c>
      <c r="AX656" s="13" t="s">
        <v>71</v>
      </c>
      <c r="AY656" s="209" t="s">
        <v>144</v>
      </c>
    </row>
    <row r="657" spans="2:51" s="14" customFormat="1" ht="11.25">
      <c r="B657" s="220"/>
      <c r="C657" s="221"/>
      <c r="D657" s="192" t="s">
        <v>161</v>
      </c>
      <c r="E657" s="222" t="s">
        <v>19</v>
      </c>
      <c r="F657" s="223" t="s">
        <v>238</v>
      </c>
      <c r="G657" s="221"/>
      <c r="H657" s="224">
        <v>0.431</v>
      </c>
      <c r="I657" s="225"/>
      <c r="J657" s="221"/>
      <c r="K657" s="221"/>
      <c r="L657" s="226"/>
      <c r="M657" s="227"/>
      <c r="N657" s="228"/>
      <c r="O657" s="228"/>
      <c r="P657" s="228"/>
      <c r="Q657" s="228"/>
      <c r="R657" s="228"/>
      <c r="S657" s="228"/>
      <c r="T657" s="229"/>
      <c r="AT657" s="230" t="s">
        <v>161</v>
      </c>
      <c r="AU657" s="230" t="s">
        <v>81</v>
      </c>
      <c r="AV657" s="14" t="s">
        <v>150</v>
      </c>
      <c r="AW657" s="14" t="s">
        <v>33</v>
      </c>
      <c r="AX657" s="14" t="s">
        <v>79</v>
      </c>
      <c r="AY657" s="230" t="s">
        <v>144</v>
      </c>
    </row>
    <row r="658" spans="1:65" s="2" customFormat="1" ht="16.5" customHeight="1">
      <c r="A658" s="35"/>
      <c r="B658" s="36"/>
      <c r="C658" s="179" t="s">
        <v>896</v>
      </c>
      <c r="D658" s="179" t="s">
        <v>146</v>
      </c>
      <c r="E658" s="180" t="s">
        <v>897</v>
      </c>
      <c r="F658" s="181" t="s">
        <v>898</v>
      </c>
      <c r="G658" s="182" t="s">
        <v>154</v>
      </c>
      <c r="H658" s="183">
        <v>0.641</v>
      </c>
      <c r="I658" s="184"/>
      <c r="J658" s="185">
        <f>ROUND(I658*H658,2)</f>
        <v>0</v>
      </c>
      <c r="K658" s="181" t="s">
        <v>155</v>
      </c>
      <c r="L658" s="40"/>
      <c r="M658" s="186" t="s">
        <v>19</v>
      </c>
      <c r="N658" s="187" t="s">
        <v>42</v>
      </c>
      <c r="O658" s="65"/>
      <c r="P658" s="188">
        <f>O658*H658</f>
        <v>0</v>
      </c>
      <c r="Q658" s="188">
        <v>0</v>
      </c>
      <c r="R658" s="188">
        <f>Q658*H658</f>
        <v>0</v>
      </c>
      <c r="S658" s="188">
        <v>2.4</v>
      </c>
      <c r="T658" s="189">
        <f>S658*H658</f>
        <v>1.5384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90" t="s">
        <v>150</v>
      </c>
      <c r="AT658" s="190" t="s">
        <v>146</v>
      </c>
      <c r="AU658" s="190" t="s">
        <v>81</v>
      </c>
      <c r="AY658" s="18" t="s">
        <v>144</v>
      </c>
      <c r="BE658" s="191">
        <f>IF(N658="základní",J658,0)</f>
        <v>0</v>
      </c>
      <c r="BF658" s="191">
        <f>IF(N658="snížená",J658,0)</f>
        <v>0</v>
      </c>
      <c r="BG658" s="191">
        <f>IF(N658="zákl. přenesená",J658,0)</f>
        <v>0</v>
      </c>
      <c r="BH658" s="191">
        <f>IF(N658="sníž. přenesená",J658,0)</f>
        <v>0</v>
      </c>
      <c r="BI658" s="191">
        <f>IF(N658="nulová",J658,0)</f>
        <v>0</v>
      </c>
      <c r="BJ658" s="18" t="s">
        <v>79</v>
      </c>
      <c r="BK658" s="191">
        <f>ROUND(I658*H658,2)</f>
        <v>0</v>
      </c>
      <c r="BL658" s="18" t="s">
        <v>150</v>
      </c>
      <c r="BM658" s="190" t="s">
        <v>899</v>
      </c>
    </row>
    <row r="659" spans="1:47" s="2" customFormat="1" ht="11.25">
      <c r="A659" s="35"/>
      <c r="B659" s="36"/>
      <c r="C659" s="37"/>
      <c r="D659" s="192" t="s">
        <v>157</v>
      </c>
      <c r="E659" s="37"/>
      <c r="F659" s="193" t="s">
        <v>900</v>
      </c>
      <c r="G659" s="37"/>
      <c r="H659" s="37"/>
      <c r="I659" s="194"/>
      <c r="J659" s="37"/>
      <c r="K659" s="37"/>
      <c r="L659" s="40"/>
      <c r="M659" s="195"/>
      <c r="N659" s="196"/>
      <c r="O659" s="65"/>
      <c r="P659" s="65"/>
      <c r="Q659" s="65"/>
      <c r="R659" s="65"/>
      <c r="S659" s="65"/>
      <c r="T659" s="66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T659" s="18" t="s">
        <v>157</v>
      </c>
      <c r="AU659" s="18" t="s">
        <v>81</v>
      </c>
    </row>
    <row r="660" spans="1:47" s="2" customFormat="1" ht="11.25">
      <c r="A660" s="35"/>
      <c r="B660" s="36"/>
      <c r="C660" s="37"/>
      <c r="D660" s="197" t="s">
        <v>159</v>
      </c>
      <c r="E660" s="37"/>
      <c r="F660" s="198" t="s">
        <v>901</v>
      </c>
      <c r="G660" s="37"/>
      <c r="H660" s="37"/>
      <c r="I660" s="194"/>
      <c r="J660" s="37"/>
      <c r="K660" s="37"/>
      <c r="L660" s="40"/>
      <c r="M660" s="195"/>
      <c r="N660" s="196"/>
      <c r="O660" s="65"/>
      <c r="P660" s="65"/>
      <c r="Q660" s="65"/>
      <c r="R660" s="65"/>
      <c r="S660" s="65"/>
      <c r="T660" s="66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T660" s="18" t="s">
        <v>159</v>
      </c>
      <c r="AU660" s="18" t="s">
        <v>81</v>
      </c>
    </row>
    <row r="661" spans="2:51" s="13" customFormat="1" ht="11.25">
      <c r="B661" s="199"/>
      <c r="C661" s="200"/>
      <c r="D661" s="192" t="s">
        <v>161</v>
      </c>
      <c r="E661" s="201" t="s">
        <v>19</v>
      </c>
      <c r="F661" s="202" t="s">
        <v>902</v>
      </c>
      <c r="G661" s="200"/>
      <c r="H661" s="203">
        <v>0.641</v>
      </c>
      <c r="I661" s="204"/>
      <c r="J661" s="200"/>
      <c r="K661" s="200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161</v>
      </c>
      <c r="AU661" s="209" t="s">
        <v>81</v>
      </c>
      <c r="AV661" s="13" t="s">
        <v>81</v>
      </c>
      <c r="AW661" s="13" t="s">
        <v>33</v>
      </c>
      <c r="AX661" s="13" t="s">
        <v>79</v>
      </c>
      <c r="AY661" s="209" t="s">
        <v>144</v>
      </c>
    </row>
    <row r="662" spans="1:65" s="2" customFormat="1" ht="16.5" customHeight="1">
      <c r="A662" s="35"/>
      <c r="B662" s="36"/>
      <c r="C662" s="179" t="s">
        <v>903</v>
      </c>
      <c r="D662" s="179" t="s">
        <v>146</v>
      </c>
      <c r="E662" s="180" t="s">
        <v>904</v>
      </c>
      <c r="F662" s="181" t="s">
        <v>905</v>
      </c>
      <c r="G662" s="182" t="s">
        <v>154</v>
      </c>
      <c r="H662" s="183">
        <v>1.68</v>
      </c>
      <c r="I662" s="184"/>
      <c r="J662" s="185">
        <f>ROUND(I662*H662,2)</f>
        <v>0</v>
      </c>
      <c r="K662" s="181" t="s">
        <v>155</v>
      </c>
      <c r="L662" s="40"/>
      <c r="M662" s="186" t="s">
        <v>19</v>
      </c>
      <c r="N662" s="187" t="s">
        <v>42</v>
      </c>
      <c r="O662" s="65"/>
      <c r="P662" s="188">
        <f>O662*H662</f>
        <v>0</v>
      </c>
      <c r="Q662" s="188">
        <v>0</v>
      </c>
      <c r="R662" s="188">
        <f>Q662*H662</f>
        <v>0</v>
      </c>
      <c r="S662" s="188">
        <v>2.4</v>
      </c>
      <c r="T662" s="189">
        <f>S662*H662</f>
        <v>4.032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90" t="s">
        <v>150</v>
      </c>
      <c r="AT662" s="190" t="s">
        <v>146</v>
      </c>
      <c r="AU662" s="190" t="s">
        <v>81</v>
      </c>
      <c r="AY662" s="18" t="s">
        <v>144</v>
      </c>
      <c r="BE662" s="191">
        <f>IF(N662="základní",J662,0)</f>
        <v>0</v>
      </c>
      <c r="BF662" s="191">
        <f>IF(N662="snížená",J662,0)</f>
        <v>0</v>
      </c>
      <c r="BG662" s="191">
        <f>IF(N662="zákl. přenesená",J662,0)</f>
        <v>0</v>
      </c>
      <c r="BH662" s="191">
        <f>IF(N662="sníž. přenesená",J662,0)</f>
        <v>0</v>
      </c>
      <c r="BI662" s="191">
        <f>IF(N662="nulová",J662,0)</f>
        <v>0</v>
      </c>
      <c r="BJ662" s="18" t="s">
        <v>79</v>
      </c>
      <c r="BK662" s="191">
        <f>ROUND(I662*H662,2)</f>
        <v>0</v>
      </c>
      <c r="BL662" s="18" t="s">
        <v>150</v>
      </c>
      <c r="BM662" s="190" t="s">
        <v>906</v>
      </c>
    </row>
    <row r="663" spans="1:47" s="2" customFormat="1" ht="11.25">
      <c r="A663" s="35"/>
      <c r="B663" s="36"/>
      <c r="C663" s="37"/>
      <c r="D663" s="192" t="s">
        <v>157</v>
      </c>
      <c r="E663" s="37"/>
      <c r="F663" s="193" t="s">
        <v>907</v>
      </c>
      <c r="G663" s="37"/>
      <c r="H663" s="37"/>
      <c r="I663" s="194"/>
      <c r="J663" s="37"/>
      <c r="K663" s="37"/>
      <c r="L663" s="40"/>
      <c r="M663" s="195"/>
      <c r="N663" s="196"/>
      <c r="O663" s="65"/>
      <c r="P663" s="65"/>
      <c r="Q663" s="65"/>
      <c r="R663" s="65"/>
      <c r="S663" s="65"/>
      <c r="T663" s="66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T663" s="18" t="s">
        <v>157</v>
      </c>
      <c r="AU663" s="18" t="s">
        <v>81</v>
      </c>
    </row>
    <row r="664" spans="1:47" s="2" customFormat="1" ht="11.25">
      <c r="A664" s="35"/>
      <c r="B664" s="36"/>
      <c r="C664" s="37"/>
      <c r="D664" s="197" t="s">
        <v>159</v>
      </c>
      <c r="E664" s="37"/>
      <c r="F664" s="198" t="s">
        <v>908</v>
      </c>
      <c r="G664" s="37"/>
      <c r="H664" s="37"/>
      <c r="I664" s="194"/>
      <c r="J664" s="37"/>
      <c r="K664" s="37"/>
      <c r="L664" s="40"/>
      <c r="M664" s="195"/>
      <c r="N664" s="196"/>
      <c r="O664" s="65"/>
      <c r="P664" s="65"/>
      <c r="Q664" s="65"/>
      <c r="R664" s="65"/>
      <c r="S664" s="65"/>
      <c r="T664" s="66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T664" s="18" t="s">
        <v>159</v>
      </c>
      <c r="AU664" s="18" t="s">
        <v>81</v>
      </c>
    </row>
    <row r="665" spans="2:51" s="13" customFormat="1" ht="11.25">
      <c r="B665" s="199"/>
      <c r="C665" s="200"/>
      <c r="D665" s="192" t="s">
        <v>161</v>
      </c>
      <c r="E665" s="201" t="s">
        <v>19</v>
      </c>
      <c r="F665" s="202" t="s">
        <v>909</v>
      </c>
      <c r="G665" s="200"/>
      <c r="H665" s="203">
        <v>1.68</v>
      </c>
      <c r="I665" s="204"/>
      <c r="J665" s="200"/>
      <c r="K665" s="200"/>
      <c r="L665" s="205"/>
      <c r="M665" s="206"/>
      <c r="N665" s="207"/>
      <c r="O665" s="207"/>
      <c r="P665" s="207"/>
      <c r="Q665" s="207"/>
      <c r="R665" s="207"/>
      <c r="S665" s="207"/>
      <c r="T665" s="208"/>
      <c r="AT665" s="209" t="s">
        <v>161</v>
      </c>
      <c r="AU665" s="209" t="s">
        <v>81</v>
      </c>
      <c r="AV665" s="13" t="s">
        <v>81</v>
      </c>
      <c r="AW665" s="13" t="s">
        <v>33</v>
      </c>
      <c r="AX665" s="13" t="s">
        <v>79</v>
      </c>
      <c r="AY665" s="209" t="s">
        <v>144</v>
      </c>
    </row>
    <row r="666" spans="1:65" s="2" customFormat="1" ht="16.5" customHeight="1">
      <c r="A666" s="35"/>
      <c r="B666" s="36"/>
      <c r="C666" s="179" t="s">
        <v>910</v>
      </c>
      <c r="D666" s="179" t="s">
        <v>146</v>
      </c>
      <c r="E666" s="180" t="s">
        <v>911</v>
      </c>
      <c r="F666" s="181" t="s">
        <v>912</v>
      </c>
      <c r="G666" s="182" t="s">
        <v>297</v>
      </c>
      <c r="H666" s="183">
        <v>2.85</v>
      </c>
      <c r="I666" s="184"/>
      <c r="J666" s="185">
        <f>ROUND(I666*H666,2)</f>
        <v>0</v>
      </c>
      <c r="K666" s="181" t="s">
        <v>155</v>
      </c>
      <c r="L666" s="40"/>
      <c r="M666" s="186" t="s">
        <v>19</v>
      </c>
      <c r="N666" s="187" t="s">
        <v>42</v>
      </c>
      <c r="O666" s="65"/>
      <c r="P666" s="188">
        <f>O666*H666</f>
        <v>0</v>
      </c>
      <c r="Q666" s="188">
        <v>0</v>
      </c>
      <c r="R666" s="188">
        <f>Q666*H666</f>
        <v>0</v>
      </c>
      <c r="S666" s="188">
        <v>0.082</v>
      </c>
      <c r="T666" s="189">
        <f>S666*H666</f>
        <v>0.23370000000000002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90" t="s">
        <v>150</v>
      </c>
      <c r="AT666" s="190" t="s">
        <v>146</v>
      </c>
      <c r="AU666" s="190" t="s">
        <v>81</v>
      </c>
      <c r="AY666" s="18" t="s">
        <v>144</v>
      </c>
      <c r="BE666" s="191">
        <f>IF(N666="základní",J666,0)</f>
        <v>0</v>
      </c>
      <c r="BF666" s="191">
        <f>IF(N666="snížená",J666,0)</f>
        <v>0</v>
      </c>
      <c r="BG666" s="191">
        <f>IF(N666="zákl. přenesená",J666,0)</f>
        <v>0</v>
      </c>
      <c r="BH666" s="191">
        <f>IF(N666="sníž. přenesená",J666,0)</f>
        <v>0</v>
      </c>
      <c r="BI666" s="191">
        <f>IF(N666="nulová",J666,0)</f>
        <v>0</v>
      </c>
      <c r="BJ666" s="18" t="s">
        <v>79</v>
      </c>
      <c r="BK666" s="191">
        <f>ROUND(I666*H666,2)</f>
        <v>0</v>
      </c>
      <c r="BL666" s="18" t="s">
        <v>150</v>
      </c>
      <c r="BM666" s="190" t="s">
        <v>913</v>
      </c>
    </row>
    <row r="667" spans="1:47" s="2" customFormat="1" ht="11.25">
      <c r="A667" s="35"/>
      <c r="B667" s="36"/>
      <c r="C667" s="37"/>
      <c r="D667" s="192" t="s">
        <v>157</v>
      </c>
      <c r="E667" s="37"/>
      <c r="F667" s="193" t="s">
        <v>914</v>
      </c>
      <c r="G667" s="37"/>
      <c r="H667" s="37"/>
      <c r="I667" s="194"/>
      <c r="J667" s="37"/>
      <c r="K667" s="37"/>
      <c r="L667" s="40"/>
      <c r="M667" s="195"/>
      <c r="N667" s="196"/>
      <c r="O667" s="65"/>
      <c r="P667" s="65"/>
      <c r="Q667" s="65"/>
      <c r="R667" s="65"/>
      <c r="S667" s="65"/>
      <c r="T667" s="66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T667" s="18" t="s">
        <v>157</v>
      </c>
      <c r="AU667" s="18" t="s">
        <v>81</v>
      </c>
    </row>
    <row r="668" spans="1:47" s="2" customFormat="1" ht="11.25">
      <c r="A668" s="35"/>
      <c r="B668" s="36"/>
      <c r="C668" s="37"/>
      <c r="D668" s="197" t="s">
        <v>159</v>
      </c>
      <c r="E668" s="37"/>
      <c r="F668" s="198" t="s">
        <v>915</v>
      </c>
      <c r="G668" s="37"/>
      <c r="H668" s="37"/>
      <c r="I668" s="194"/>
      <c r="J668" s="37"/>
      <c r="K668" s="37"/>
      <c r="L668" s="40"/>
      <c r="M668" s="195"/>
      <c r="N668" s="196"/>
      <c r="O668" s="65"/>
      <c r="P668" s="65"/>
      <c r="Q668" s="65"/>
      <c r="R668" s="65"/>
      <c r="S668" s="65"/>
      <c r="T668" s="66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T668" s="18" t="s">
        <v>159</v>
      </c>
      <c r="AU668" s="18" t="s">
        <v>81</v>
      </c>
    </row>
    <row r="669" spans="1:65" s="2" customFormat="1" ht="16.5" customHeight="1">
      <c r="A669" s="35"/>
      <c r="B669" s="36"/>
      <c r="C669" s="179" t="s">
        <v>916</v>
      </c>
      <c r="D669" s="179" t="s">
        <v>146</v>
      </c>
      <c r="E669" s="180" t="s">
        <v>917</v>
      </c>
      <c r="F669" s="181" t="s">
        <v>918</v>
      </c>
      <c r="G669" s="182" t="s">
        <v>248</v>
      </c>
      <c r="H669" s="183">
        <v>64.721</v>
      </c>
      <c r="I669" s="184"/>
      <c r="J669" s="185">
        <f>ROUND(I669*H669,2)</f>
        <v>0</v>
      </c>
      <c r="K669" s="181" t="s">
        <v>155</v>
      </c>
      <c r="L669" s="40"/>
      <c r="M669" s="186" t="s">
        <v>19</v>
      </c>
      <c r="N669" s="187" t="s">
        <v>42</v>
      </c>
      <c r="O669" s="65"/>
      <c r="P669" s="188">
        <f>O669*H669</f>
        <v>0</v>
      </c>
      <c r="Q669" s="188">
        <v>0</v>
      </c>
      <c r="R669" s="188">
        <f>Q669*H669</f>
        <v>0</v>
      </c>
      <c r="S669" s="188">
        <v>0.015</v>
      </c>
      <c r="T669" s="189">
        <f>S669*H669</f>
        <v>0.970815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90" t="s">
        <v>150</v>
      </c>
      <c r="AT669" s="190" t="s">
        <v>146</v>
      </c>
      <c r="AU669" s="190" t="s">
        <v>81</v>
      </c>
      <c r="AY669" s="18" t="s">
        <v>144</v>
      </c>
      <c r="BE669" s="191">
        <f>IF(N669="základní",J669,0)</f>
        <v>0</v>
      </c>
      <c r="BF669" s="191">
        <f>IF(N669="snížená",J669,0)</f>
        <v>0</v>
      </c>
      <c r="BG669" s="191">
        <f>IF(N669="zákl. přenesená",J669,0)</f>
        <v>0</v>
      </c>
      <c r="BH669" s="191">
        <f>IF(N669="sníž. přenesená",J669,0)</f>
        <v>0</v>
      </c>
      <c r="BI669" s="191">
        <f>IF(N669="nulová",J669,0)</f>
        <v>0</v>
      </c>
      <c r="BJ669" s="18" t="s">
        <v>79</v>
      </c>
      <c r="BK669" s="191">
        <f>ROUND(I669*H669,2)</f>
        <v>0</v>
      </c>
      <c r="BL669" s="18" t="s">
        <v>150</v>
      </c>
      <c r="BM669" s="190" t="s">
        <v>919</v>
      </c>
    </row>
    <row r="670" spans="1:47" s="2" customFormat="1" ht="11.25">
      <c r="A670" s="35"/>
      <c r="B670" s="36"/>
      <c r="C670" s="37"/>
      <c r="D670" s="192" t="s">
        <v>157</v>
      </c>
      <c r="E670" s="37"/>
      <c r="F670" s="193" t="s">
        <v>920</v>
      </c>
      <c r="G670" s="37"/>
      <c r="H670" s="37"/>
      <c r="I670" s="194"/>
      <c r="J670" s="37"/>
      <c r="K670" s="37"/>
      <c r="L670" s="40"/>
      <c r="M670" s="195"/>
      <c r="N670" s="196"/>
      <c r="O670" s="65"/>
      <c r="P670" s="65"/>
      <c r="Q670" s="65"/>
      <c r="R670" s="65"/>
      <c r="S670" s="65"/>
      <c r="T670" s="66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T670" s="18" t="s">
        <v>157</v>
      </c>
      <c r="AU670" s="18" t="s">
        <v>81</v>
      </c>
    </row>
    <row r="671" spans="1:47" s="2" customFormat="1" ht="11.25">
      <c r="A671" s="35"/>
      <c r="B671" s="36"/>
      <c r="C671" s="37"/>
      <c r="D671" s="197" t="s">
        <v>159</v>
      </c>
      <c r="E671" s="37"/>
      <c r="F671" s="198" t="s">
        <v>921</v>
      </c>
      <c r="G671" s="37"/>
      <c r="H671" s="37"/>
      <c r="I671" s="194"/>
      <c r="J671" s="37"/>
      <c r="K671" s="37"/>
      <c r="L671" s="40"/>
      <c r="M671" s="195"/>
      <c r="N671" s="196"/>
      <c r="O671" s="65"/>
      <c r="P671" s="65"/>
      <c r="Q671" s="65"/>
      <c r="R671" s="65"/>
      <c r="S671" s="65"/>
      <c r="T671" s="66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T671" s="18" t="s">
        <v>159</v>
      </c>
      <c r="AU671" s="18" t="s">
        <v>81</v>
      </c>
    </row>
    <row r="672" spans="2:51" s="13" customFormat="1" ht="11.25">
      <c r="B672" s="199"/>
      <c r="C672" s="200"/>
      <c r="D672" s="192" t="s">
        <v>161</v>
      </c>
      <c r="E672" s="201" t="s">
        <v>19</v>
      </c>
      <c r="F672" s="202" t="s">
        <v>922</v>
      </c>
      <c r="G672" s="200"/>
      <c r="H672" s="203">
        <v>34.661</v>
      </c>
      <c r="I672" s="204"/>
      <c r="J672" s="200"/>
      <c r="K672" s="200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161</v>
      </c>
      <c r="AU672" s="209" t="s">
        <v>81</v>
      </c>
      <c r="AV672" s="13" t="s">
        <v>81</v>
      </c>
      <c r="AW672" s="13" t="s">
        <v>33</v>
      </c>
      <c r="AX672" s="13" t="s">
        <v>71</v>
      </c>
      <c r="AY672" s="209" t="s">
        <v>144</v>
      </c>
    </row>
    <row r="673" spans="2:51" s="13" customFormat="1" ht="11.25">
      <c r="B673" s="199"/>
      <c r="C673" s="200"/>
      <c r="D673" s="192" t="s">
        <v>161</v>
      </c>
      <c r="E673" s="201" t="s">
        <v>19</v>
      </c>
      <c r="F673" s="202" t="s">
        <v>923</v>
      </c>
      <c r="G673" s="200"/>
      <c r="H673" s="203">
        <v>36.096</v>
      </c>
      <c r="I673" s="204"/>
      <c r="J673" s="200"/>
      <c r="K673" s="200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161</v>
      </c>
      <c r="AU673" s="209" t="s">
        <v>81</v>
      </c>
      <c r="AV673" s="13" t="s">
        <v>81</v>
      </c>
      <c r="AW673" s="13" t="s">
        <v>33</v>
      </c>
      <c r="AX673" s="13" t="s">
        <v>71</v>
      </c>
      <c r="AY673" s="209" t="s">
        <v>144</v>
      </c>
    </row>
    <row r="674" spans="2:51" s="13" customFormat="1" ht="11.25">
      <c r="B674" s="199"/>
      <c r="C674" s="200"/>
      <c r="D674" s="192" t="s">
        <v>161</v>
      </c>
      <c r="E674" s="201" t="s">
        <v>19</v>
      </c>
      <c r="F674" s="202" t="s">
        <v>924</v>
      </c>
      <c r="G674" s="200"/>
      <c r="H674" s="203">
        <v>-6.036</v>
      </c>
      <c r="I674" s="204"/>
      <c r="J674" s="200"/>
      <c r="K674" s="200"/>
      <c r="L674" s="205"/>
      <c r="M674" s="206"/>
      <c r="N674" s="207"/>
      <c r="O674" s="207"/>
      <c r="P674" s="207"/>
      <c r="Q674" s="207"/>
      <c r="R674" s="207"/>
      <c r="S674" s="207"/>
      <c r="T674" s="208"/>
      <c r="AT674" s="209" t="s">
        <v>161</v>
      </c>
      <c r="AU674" s="209" t="s">
        <v>81</v>
      </c>
      <c r="AV674" s="13" t="s">
        <v>81</v>
      </c>
      <c r="AW674" s="13" t="s">
        <v>33</v>
      </c>
      <c r="AX674" s="13" t="s">
        <v>71</v>
      </c>
      <c r="AY674" s="209" t="s">
        <v>144</v>
      </c>
    </row>
    <row r="675" spans="2:51" s="14" customFormat="1" ht="11.25">
      <c r="B675" s="220"/>
      <c r="C675" s="221"/>
      <c r="D675" s="192" t="s">
        <v>161</v>
      </c>
      <c r="E675" s="222" t="s">
        <v>19</v>
      </c>
      <c r="F675" s="223" t="s">
        <v>238</v>
      </c>
      <c r="G675" s="221"/>
      <c r="H675" s="224">
        <v>64.721</v>
      </c>
      <c r="I675" s="225"/>
      <c r="J675" s="221"/>
      <c r="K675" s="221"/>
      <c r="L675" s="226"/>
      <c r="M675" s="227"/>
      <c r="N675" s="228"/>
      <c r="O675" s="228"/>
      <c r="P675" s="228"/>
      <c r="Q675" s="228"/>
      <c r="R675" s="228"/>
      <c r="S675" s="228"/>
      <c r="T675" s="229"/>
      <c r="AT675" s="230" t="s">
        <v>161</v>
      </c>
      <c r="AU675" s="230" t="s">
        <v>81</v>
      </c>
      <c r="AV675" s="14" t="s">
        <v>150</v>
      </c>
      <c r="AW675" s="14" t="s">
        <v>33</v>
      </c>
      <c r="AX675" s="14" t="s">
        <v>79</v>
      </c>
      <c r="AY675" s="230" t="s">
        <v>144</v>
      </c>
    </row>
    <row r="676" spans="1:65" s="2" customFormat="1" ht="16.5" customHeight="1">
      <c r="A676" s="35"/>
      <c r="B676" s="36"/>
      <c r="C676" s="179" t="s">
        <v>925</v>
      </c>
      <c r="D676" s="179" t="s">
        <v>146</v>
      </c>
      <c r="E676" s="180" t="s">
        <v>926</v>
      </c>
      <c r="F676" s="181" t="s">
        <v>927</v>
      </c>
      <c r="G676" s="182" t="s">
        <v>154</v>
      </c>
      <c r="H676" s="183">
        <v>4.098</v>
      </c>
      <c r="I676" s="184"/>
      <c r="J676" s="185">
        <f>ROUND(I676*H676,2)</f>
        <v>0</v>
      </c>
      <c r="K676" s="181" t="s">
        <v>155</v>
      </c>
      <c r="L676" s="40"/>
      <c r="M676" s="186" t="s">
        <v>19</v>
      </c>
      <c r="N676" s="187" t="s">
        <v>42</v>
      </c>
      <c r="O676" s="65"/>
      <c r="P676" s="188">
        <f>O676*H676</f>
        <v>0</v>
      </c>
      <c r="Q676" s="188">
        <v>0</v>
      </c>
      <c r="R676" s="188">
        <f>Q676*H676</f>
        <v>0</v>
      </c>
      <c r="S676" s="188">
        <v>1.8</v>
      </c>
      <c r="T676" s="189">
        <f>S676*H676</f>
        <v>7.3764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90" t="s">
        <v>150</v>
      </c>
      <c r="AT676" s="190" t="s">
        <v>146</v>
      </c>
      <c r="AU676" s="190" t="s">
        <v>81</v>
      </c>
      <c r="AY676" s="18" t="s">
        <v>144</v>
      </c>
      <c r="BE676" s="191">
        <f>IF(N676="základní",J676,0)</f>
        <v>0</v>
      </c>
      <c r="BF676" s="191">
        <f>IF(N676="snížená",J676,0)</f>
        <v>0</v>
      </c>
      <c r="BG676" s="191">
        <f>IF(N676="zákl. přenesená",J676,0)</f>
        <v>0</v>
      </c>
      <c r="BH676" s="191">
        <f>IF(N676="sníž. přenesená",J676,0)</f>
        <v>0</v>
      </c>
      <c r="BI676" s="191">
        <f>IF(N676="nulová",J676,0)</f>
        <v>0</v>
      </c>
      <c r="BJ676" s="18" t="s">
        <v>79</v>
      </c>
      <c r="BK676" s="191">
        <f>ROUND(I676*H676,2)</f>
        <v>0</v>
      </c>
      <c r="BL676" s="18" t="s">
        <v>150</v>
      </c>
      <c r="BM676" s="190" t="s">
        <v>928</v>
      </c>
    </row>
    <row r="677" spans="1:47" s="2" customFormat="1" ht="19.5">
      <c r="A677" s="35"/>
      <c r="B677" s="36"/>
      <c r="C677" s="37"/>
      <c r="D677" s="192" t="s">
        <v>157</v>
      </c>
      <c r="E677" s="37"/>
      <c r="F677" s="193" t="s">
        <v>929</v>
      </c>
      <c r="G677" s="37"/>
      <c r="H677" s="37"/>
      <c r="I677" s="194"/>
      <c r="J677" s="37"/>
      <c r="K677" s="37"/>
      <c r="L677" s="40"/>
      <c r="M677" s="195"/>
      <c r="N677" s="196"/>
      <c r="O677" s="65"/>
      <c r="P677" s="65"/>
      <c r="Q677" s="65"/>
      <c r="R677" s="65"/>
      <c r="S677" s="65"/>
      <c r="T677" s="66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T677" s="18" t="s">
        <v>157</v>
      </c>
      <c r="AU677" s="18" t="s">
        <v>81</v>
      </c>
    </row>
    <row r="678" spans="1:47" s="2" customFormat="1" ht="11.25">
      <c r="A678" s="35"/>
      <c r="B678" s="36"/>
      <c r="C678" s="37"/>
      <c r="D678" s="197" t="s">
        <v>159</v>
      </c>
      <c r="E678" s="37"/>
      <c r="F678" s="198" t="s">
        <v>930</v>
      </c>
      <c r="G678" s="37"/>
      <c r="H678" s="37"/>
      <c r="I678" s="194"/>
      <c r="J678" s="37"/>
      <c r="K678" s="37"/>
      <c r="L678" s="40"/>
      <c r="M678" s="195"/>
      <c r="N678" s="196"/>
      <c r="O678" s="65"/>
      <c r="P678" s="65"/>
      <c r="Q678" s="65"/>
      <c r="R678" s="65"/>
      <c r="S678" s="65"/>
      <c r="T678" s="66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T678" s="18" t="s">
        <v>159</v>
      </c>
      <c r="AU678" s="18" t="s">
        <v>81</v>
      </c>
    </row>
    <row r="679" spans="2:51" s="15" customFormat="1" ht="11.25">
      <c r="B679" s="231"/>
      <c r="C679" s="232"/>
      <c r="D679" s="192" t="s">
        <v>161</v>
      </c>
      <c r="E679" s="233" t="s">
        <v>19</v>
      </c>
      <c r="F679" s="234" t="s">
        <v>274</v>
      </c>
      <c r="G679" s="232"/>
      <c r="H679" s="233" t="s">
        <v>19</v>
      </c>
      <c r="I679" s="235"/>
      <c r="J679" s="232"/>
      <c r="K679" s="232"/>
      <c r="L679" s="236"/>
      <c r="M679" s="237"/>
      <c r="N679" s="238"/>
      <c r="O679" s="238"/>
      <c r="P679" s="238"/>
      <c r="Q679" s="238"/>
      <c r="R679" s="238"/>
      <c r="S679" s="238"/>
      <c r="T679" s="239"/>
      <c r="AT679" s="240" t="s">
        <v>161</v>
      </c>
      <c r="AU679" s="240" t="s">
        <v>81</v>
      </c>
      <c r="AV679" s="15" t="s">
        <v>79</v>
      </c>
      <c r="AW679" s="15" t="s">
        <v>33</v>
      </c>
      <c r="AX679" s="15" t="s">
        <v>71</v>
      </c>
      <c r="AY679" s="240" t="s">
        <v>144</v>
      </c>
    </row>
    <row r="680" spans="2:51" s="13" customFormat="1" ht="11.25">
      <c r="B680" s="199"/>
      <c r="C680" s="200"/>
      <c r="D680" s="192" t="s">
        <v>161</v>
      </c>
      <c r="E680" s="201" t="s">
        <v>19</v>
      </c>
      <c r="F680" s="202" t="s">
        <v>931</v>
      </c>
      <c r="G680" s="200"/>
      <c r="H680" s="203">
        <v>1.67</v>
      </c>
      <c r="I680" s="204"/>
      <c r="J680" s="200"/>
      <c r="K680" s="200"/>
      <c r="L680" s="205"/>
      <c r="M680" s="206"/>
      <c r="N680" s="207"/>
      <c r="O680" s="207"/>
      <c r="P680" s="207"/>
      <c r="Q680" s="207"/>
      <c r="R680" s="207"/>
      <c r="S680" s="207"/>
      <c r="T680" s="208"/>
      <c r="AT680" s="209" t="s">
        <v>161</v>
      </c>
      <c r="AU680" s="209" t="s">
        <v>81</v>
      </c>
      <c r="AV680" s="13" t="s">
        <v>81</v>
      </c>
      <c r="AW680" s="13" t="s">
        <v>33</v>
      </c>
      <c r="AX680" s="13" t="s">
        <v>71</v>
      </c>
      <c r="AY680" s="209" t="s">
        <v>144</v>
      </c>
    </row>
    <row r="681" spans="2:51" s="15" customFormat="1" ht="11.25">
      <c r="B681" s="231"/>
      <c r="C681" s="232"/>
      <c r="D681" s="192" t="s">
        <v>161</v>
      </c>
      <c r="E681" s="233" t="s">
        <v>19</v>
      </c>
      <c r="F681" s="234" t="s">
        <v>278</v>
      </c>
      <c r="G681" s="232"/>
      <c r="H681" s="233" t="s">
        <v>19</v>
      </c>
      <c r="I681" s="235"/>
      <c r="J681" s="232"/>
      <c r="K681" s="232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161</v>
      </c>
      <c r="AU681" s="240" t="s">
        <v>81</v>
      </c>
      <c r="AV681" s="15" t="s">
        <v>79</v>
      </c>
      <c r="AW681" s="15" t="s">
        <v>33</v>
      </c>
      <c r="AX681" s="15" t="s">
        <v>71</v>
      </c>
      <c r="AY681" s="240" t="s">
        <v>144</v>
      </c>
    </row>
    <row r="682" spans="2:51" s="13" customFormat="1" ht="11.25">
      <c r="B682" s="199"/>
      <c r="C682" s="200"/>
      <c r="D682" s="192" t="s">
        <v>161</v>
      </c>
      <c r="E682" s="201" t="s">
        <v>19</v>
      </c>
      <c r="F682" s="202" t="s">
        <v>932</v>
      </c>
      <c r="G682" s="200"/>
      <c r="H682" s="203">
        <v>2.428</v>
      </c>
      <c r="I682" s="204"/>
      <c r="J682" s="200"/>
      <c r="K682" s="200"/>
      <c r="L682" s="205"/>
      <c r="M682" s="206"/>
      <c r="N682" s="207"/>
      <c r="O682" s="207"/>
      <c r="P682" s="207"/>
      <c r="Q682" s="207"/>
      <c r="R682" s="207"/>
      <c r="S682" s="207"/>
      <c r="T682" s="208"/>
      <c r="AT682" s="209" t="s">
        <v>161</v>
      </c>
      <c r="AU682" s="209" t="s">
        <v>81</v>
      </c>
      <c r="AV682" s="13" t="s">
        <v>81</v>
      </c>
      <c r="AW682" s="13" t="s">
        <v>33</v>
      </c>
      <c r="AX682" s="13" t="s">
        <v>71</v>
      </c>
      <c r="AY682" s="209" t="s">
        <v>144</v>
      </c>
    </row>
    <row r="683" spans="2:51" s="14" customFormat="1" ht="11.25">
      <c r="B683" s="220"/>
      <c r="C683" s="221"/>
      <c r="D683" s="192" t="s">
        <v>161</v>
      </c>
      <c r="E683" s="222" t="s">
        <v>19</v>
      </c>
      <c r="F683" s="223" t="s">
        <v>238</v>
      </c>
      <c r="G683" s="221"/>
      <c r="H683" s="224">
        <v>4.098</v>
      </c>
      <c r="I683" s="225"/>
      <c r="J683" s="221"/>
      <c r="K683" s="221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161</v>
      </c>
      <c r="AU683" s="230" t="s">
        <v>81</v>
      </c>
      <c r="AV683" s="14" t="s">
        <v>150</v>
      </c>
      <c r="AW683" s="14" t="s">
        <v>33</v>
      </c>
      <c r="AX683" s="14" t="s">
        <v>79</v>
      </c>
      <c r="AY683" s="230" t="s">
        <v>144</v>
      </c>
    </row>
    <row r="684" spans="1:65" s="2" customFormat="1" ht="16.5" customHeight="1">
      <c r="A684" s="35"/>
      <c r="B684" s="36"/>
      <c r="C684" s="179" t="s">
        <v>933</v>
      </c>
      <c r="D684" s="179" t="s">
        <v>146</v>
      </c>
      <c r="E684" s="180" t="s">
        <v>934</v>
      </c>
      <c r="F684" s="181" t="s">
        <v>935</v>
      </c>
      <c r="G684" s="182" t="s">
        <v>284</v>
      </c>
      <c r="H684" s="183">
        <v>1</v>
      </c>
      <c r="I684" s="184"/>
      <c r="J684" s="185">
        <f>ROUND(I684*H684,2)</f>
        <v>0</v>
      </c>
      <c r="K684" s="181" t="s">
        <v>155</v>
      </c>
      <c r="L684" s="40"/>
      <c r="M684" s="186" t="s">
        <v>19</v>
      </c>
      <c r="N684" s="187" t="s">
        <v>42</v>
      </c>
      <c r="O684" s="65"/>
      <c r="P684" s="188">
        <f>O684*H684</f>
        <v>0</v>
      </c>
      <c r="Q684" s="188">
        <v>0</v>
      </c>
      <c r="R684" s="188">
        <f>Q684*H684</f>
        <v>0</v>
      </c>
      <c r="S684" s="188">
        <v>0.149</v>
      </c>
      <c r="T684" s="189">
        <f>S684*H684</f>
        <v>0.149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90" t="s">
        <v>150</v>
      </c>
      <c r="AT684" s="190" t="s">
        <v>146</v>
      </c>
      <c r="AU684" s="190" t="s">
        <v>81</v>
      </c>
      <c r="AY684" s="18" t="s">
        <v>144</v>
      </c>
      <c r="BE684" s="191">
        <f>IF(N684="základní",J684,0)</f>
        <v>0</v>
      </c>
      <c r="BF684" s="191">
        <f>IF(N684="snížená",J684,0)</f>
        <v>0</v>
      </c>
      <c r="BG684" s="191">
        <f>IF(N684="zákl. přenesená",J684,0)</f>
        <v>0</v>
      </c>
      <c r="BH684" s="191">
        <f>IF(N684="sníž. přenesená",J684,0)</f>
        <v>0</v>
      </c>
      <c r="BI684" s="191">
        <f>IF(N684="nulová",J684,0)</f>
        <v>0</v>
      </c>
      <c r="BJ684" s="18" t="s">
        <v>79</v>
      </c>
      <c r="BK684" s="191">
        <f>ROUND(I684*H684,2)</f>
        <v>0</v>
      </c>
      <c r="BL684" s="18" t="s">
        <v>150</v>
      </c>
      <c r="BM684" s="190" t="s">
        <v>936</v>
      </c>
    </row>
    <row r="685" spans="1:47" s="2" customFormat="1" ht="19.5">
      <c r="A685" s="35"/>
      <c r="B685" s="36"/>
      <c r="C685" s="37"/>
      <c r="D685" s="192" t="s">
        <v>157</v>
      </c>
      <c r="E685" s="37"/>
      <c r="F685" s="193" t="s">
        <v>937</v>
      </c>
      <c r="G685" s="37"/>
      <c r="H685" s="37"/>
      <c r="I685" s="194"/>
      <c r="J685" s="37"/>
      <c r="K685" s="37"/>
      <c r="L685" s="40"/>
      <c r="M685" s="195"/>
      <c r="N685" s="196"/>
      <c r="O685" s="65"/>
      <c r="P685" s="65"/>
      <c r="Q685" s="65"/>
      <c r="R685" s="65"/>
      <c r="S685" s="65"/>
      <c r="T685" s="66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T685" s="18" t="s">
        <v>157</v>
      </c>
      <c r="AU685" s="18" t="s">
        <v>81</v>
      </c>
    </row>
    <row r="686" spans="1:47" s="2" customFormat="1" ht="11.25">
      <c r="A686" s="35"/>
      <c r="B686" s="36"/>
      <c r="C686" s="37"/>
      <c r="D686" s="197" t="s">
        <v>159</v>
      </c>
      <c r="E686" s="37"/>
      <c r="F686" s="198" t="s">
        <v>938</v>
      </c>
      <c r="G686" s="37"/>
      <c r="H686" s="37"/>
      <c r="I686" s="194"/>
      <c r="J686" s="37"/>
      <c r="K686" s="37"/>
      <c r="L686" s="40"/>
      <c r="M686" s="195"/>
      <c r="N686" s="196"/>
      <c r="O686" s="65"/>
      <c r="P686" s="65"/>
      <c r="Q686" s="65"/>
      <c r="R686" s="65"/>
      <c r="S686" s="65"/>
      <c r="T686" s="66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T686" s="18" t="s">
        <v>159</v>
      </c>
      <c r="AU686" s="18" t="s">
        <v>81</v>
      </c>
    </row>
    <row r="687" spans="2:51" s="13" customFormat="1" ht="11.25">
      <c r="B687" s="199"/>
      <c r="C687" s="200"/>
      <c r="D687" s="192" t="s">
        <v>161</v>
      </c>
      <c r="E687" s="201" t="s">
        <v>19</v>
      </c>
      <c r="F687" s="202" t="s">
        <v>505</v>
      </c>
      <c r="G687" s="200"/>
      <c r="H687" s="203">
        <v>1</v>
      </c>
      <c r="I687" s="204"/>
      <c r="J687" s="200"/>
      <c r="K687" s="200"/>
      <c r="L687" s="205"/>
      <c r="M687" s="206"/>
      <c r="N687" s="207"/>
      <c r="O687" s="207"/>
      <c r="P687" s="207"/>
      <c r="Q687" s="207"/>
      <c r="R687" s="207"/>
      <c r="S687" s="207"/>
      <c r="T687" s="208"/>
      <c r="AT687" s="209" t="s">
        <v>161</v>
      </c>
      <c r="AU687" s="209" t="s">
        <v>81</v>
      </c>
      <c r="AV687" s="13" t="s">
        <v>81</v>
      </c>
      <c r="AW687" s="13" t="s">
        <v>33</v>
      </c>
      <c r="AX687" s="13" t="s">
        <v>79</v>
      </c>
      <c r="AY687" s="209" t="s">
        <v>144</v>
      </c>
    </row>
    <row r="688" spans="1:65" s="2" customFormat="1" ht="16.5" customHeight="1">
      <c r="A688" s="35"/>
      <c r="B688" s="36"/>
      <c r="C688" s="179" t="s">
        <v>939</v>
      </c>
      <c r="D688" s="179" t="s">
        <v>146</v>
      </c>
      <c r="E688" s="180" t="s">
        <v>940</v>
      </c>
      <c r="F688" s="181" t="s">
        <v>941</v>
      </c>
      <c r="G688" s="182" t="s">
        <v>248</v>
      </c>
      <c r="H688" s="183">
        <v>8</v>
      </c>
      <c r="I688" s="184"/>
      <c r="J688" s="185">
        <f>ROUND(I688*H688,2)</f>
        <v>0</v>
      </c>
      <c r="K688" s="181" t="s">
        <v>155</v>
      </c>
      <c r="L688" s="40"/>
      <c r="M688" s="186" t="s">
        <v>19</v>
      </c>
      <c r="N688" s="187" t="s">
        <v>42</v>
      </c>
      <c r="O688" s="65"/>
      <c r="P688" s="188">
        <f>O688*H688</f>
        <v>0</v>
      </c>
      <c r="Q688" s="188">
        <v>0</v>
      </c>
      <c r="R688" s="188">
        <f>Q688*H688</f>
        <v>0</v>
      </c>
      <c r="S688" s="188">
        <v>0.055</v>
      </c>
      <c r="T688" s="189">
        <f>S688*H688</f>
        <v>0.44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90" t="s">
        <v>150</v>
      </c>
      <c r="AT688" s="190" t="s">
        <v>146</v>
      </c>
      <c r="AU688" s="190" t="s">
        <v>81</v>
      </c>
      <c r="AY688" s="18" t="s">
        <v>144</v>
      </c>
      <c r="BE688" s="191">
        <f>IF(N688="základní",J688,0)</f>
        <v>0</v>
      </c>
      <c r="BF688" s="191">
        <f>IF(N688="snížená",J688,0)</f>
        <v>0</v>
      </c>
      <c r="BG688" s="191">
        <f>IF(N688="zákl. přenesená",J688,0)</f>
        <v>0</v>
      </c>
      <c r="BH688" s="191">
        <f>IF(N688="sníž. přenesená",J688,0)</f>
        <v>0</v>
      </c>
      <c r="BI688" s="191">
        <f>IF(N688="nulová",J688,0)</f>
        <v>0</v>
      </c>
      <c r="BJ688" s="18" t="s">
        <v>79</v>
      </c>
      <c r="BK688" s="191">
        <f>ROUND(I688*H688,2)</f>
        <v>0</v>
      </c>
      <c r="BL688" s="18" t="s">
        <v>150</v>
      </c>
      <c r="BM688" s="190" t="s">
        <v>942</v>
      </c>
    </row>
    <row r="689" spans="1:47" s="2" customFormat="1" ht="19.5">
      <c r="A689" s="35"/>
      <c r="B689" s="36"/>
      <c r="C689" s="37"/>
      <c r="D689" s="192" t="s">
        <v>157</v>
      </c>
      <c r="E689" s="37"/>
      <c r="F689" s="193" t="s">
        <v>943</v>
      </c>
      <c r="G689" s="37"/>
      <c r="H689" s="37"/>
      <c r="I689" s="194"/>
      <c r="J689" s="37"/>
      <c r="K689" s="37"/>
      <c r="L689" s="40"/>
      <c r="M689" s="195"/>
      <c r="N689" s="196"/>
      <c r="O689" s="65"/>
      <c r="P689" s="65"/>
      <c r="Q689" s="65"/>
      <c r="R689" s="65"/>
      <c r="S689" s="65"/>
      <c r="T689" s="66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T689" s="18" t="s">
        <v>157</v>
      </c>
      <c r="AU689" s="18" t="s">
        <v>81</v>
      </c>
    </row>
    <row r="690" spans="1:47" s="2" customFormat="1" ht="11.25">
      <c r="A690" s="35"/>
      <c r="B690" s="36"/>
      <c r="C690" s="37"/>
      <c r="D690" s="197" t="s">
        <v>159</v>
      </c>
      <c r="E690" s="37"/>
      <c r="F690" s="198" t="s">
        <v>944</v>
      </c>
      <c r="G690" s="37"/>
      <c r="H690" s="37"/>
      <c r="I690" s="194"/>
      <c r="J690" s="37"/>
      <c r="K690" s="37"/>
      <c r="L690" s="40"/>
      <c r="M690" s="195"/>
      <c r="N690" s="196"/>
      <c r="O690" s="65"/>
      <c r="P690" s="65"/>
      <c r="Q690" s="65"/>
      <c r="R690" s="65"/>
      <c r="S690" s="65"/>
      <c r="T690" s="66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T690" s="18" t="s">
        <v>159</v>
      </c>
      <c r="AU690" s="18" t="s">
        <v>81</v>
      </c>
    </row>
    <row r="691" spans="1:65" s="2" customFormat="1" ht="16.5" customHeight="1">
      <c r="A691" s="35"/>
      <c r="B691" s="36"/>
      <c r="C691" s="179" t="s">
        <v>945</v>
      </c>
      <c r="D691" s="179" t="s">
        <v>146</v>
      </c>
      <c r="E691" s="180" t="s">
        <v>946</v>
      </c>
      <c r="F691" s="181" t="s">
        <v>947</v>
      </c>
      <c r="G691" s="182" t="s">
        <v>284</v>
      </c>
      <c r="H691" s="183">
        <v>26</v>
      </c>
      <c r="I691" s="184"/>
      <c r="J691" s="185">
        <f>ROUND(I691*H691,2)</f>
        <v>0</v>
      </c>
      <c r="K691" s="181" t="s">
        <v>155</v>
      </c>
      <c r="L691" s="40"/>
      <c r="M691" s="186" t="s">
        <v>19</v>
      </c>
      <c r="N691" s="187" t="s">
        <v>42</v>
      </c>
      <c r="O691" s="65"/>
      <c r="P691" s="188">
        <f>O691*H691</f>
        <v>0</v>
      </c>
      <c r="Q691" s="188">
        <v>0</v>
      </c>
      <c r="R691" s="188">
        <f>Q691*H691</f>
        <v>0</v>
      </c>
      <c r="S691" s="188">
        <v>0.049</v>
      </c>
      <c r="T691" s="189">
        <f>S691*H691</f>
        <v>1.274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90" t="s">
        <v>150</v>
      </c>
      <c r="AT691" s="190" t="s">
        <v>146</v>
      </c>
      <c r="AU691" s="190" t="s">
        <v>81</v>
      </c>
      <c r="AY691" s="18" t="s">
        <v>144</v>
      </c>
      <c r="BE691" s="191">
        <f>IF(N691="základní",J691,0)</f>
        <v>0</v>
      </c>
      <c r="BF691" s="191">
        <f>IF(N691="snížená",J691,0)</f>
        <v>0</v>
      </c>
      <c r="BG691" s="191">
        <f>IF(N691="zákl. přenesená",J691,0)</f>
        <v>0</v>
      </c>
      <c r="BH691" s="191">
        <f>IF(N691="sníž. přenesená",J691,0)</f>
        <v>0</v>
      </c>
      <c r="BI691" s="191">
        <f>IF(N691="nulová",J691,0)</f>
        <v>0</v>
      </c>
      <c r="BJ691" s="18" t="s">
        <v>79</v>
      </c>
      <c r="BK691" s="191">
        <f>ROUND(I691*H691,2)</f>
        <v>0</v>
      </c>
      <c r="BL691" s="18" t="s">
        <v>150</v>
      </c>
      <c r="BM691" s="190" t="s">
        <v>948</v>
      </c>
    </row>
    <row r="692" spans="1:47" s="2" customFormat="1" ht="11.25">
      <c r="A692" s="35"/>
      <c r="B692" s="36"/>
      <c r="C692" s="37"/>
      <c r="D692" s="192" t="s">
        <v>157</v>
      </c>
      <c r="E692" s="37"/>
      <c r="F692" s="193" t="s">
        <v>949</v>
      </c>
      <c r="G692" s="37"/>
      <c r="H692" s="37"/>
      <c r="I692" s="194"/>
      <c r="J692" s="37"/>
      <c r="K692" s="37"/>
      <c r="L692" s="40"/>
      <c r="M692" s="195"/>
      <c r="N692" s="196"/>
      <c r="O692" s="65"/>
      <c r="P692" s="65"/>
      <c r="Q692" s="65"/>
      <c r="R692" s="65"/>
      <c r="S692" s="65"/>
      <c r="T692" s="66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T692" s="18" t="s">
        <v>157</v>
      </c>
      <c r="AU692" s="18" t="s">
        <v>81</v>
      </c>
    </row>
    <row r="693" spans="1:47" s="2" customFormat="1" ht="11.25">
      <c r="A693" s="35"/>
      <c r="B693" s="36"/>
      <c r="C693" s="37"/>
      <c r="D693" s="197" t="s">
        <v>159</v>
      </c>
      <c r="E693" s="37"/>
      <c r="F693" s="198" t="s">
        <v>950</v>
      </c>
      <c r="G693" s="37"/>
      <c r="H693" s="37"/>
      <c r="I693" s="194"/>
      <c r="J693" s="37"/>
      <c r="K693" s="37"/>
      <c r="L693" s="40"/>
      <c r="M693" s="195"/>
      <c r="N693" s="196"/>
      <c r="O693" s="65"/>
      <c r="P693" s="65"/>
      <c r="Q693" s="65"/>
      <c r="R693" s="65"/>
      <c r="S693" s="65"/>
      <c r="T693" s="66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T693" s="18" t="s">
        <v>159</v>
      </c>
      <c r="AU693" s="18" t="s">
        <v>81</v>
      </c>
    </row>
    <row r="694" spans="2:51" s="13" customFormat="1" ht="11.25">
      <c r="B694" s="199"/>
      <c r="C694" s="200"/>
      <c r="D694" s="192" t="s">
        <v>161</v>
      </c>
      <c r="E694" s="201" t="s">
        <v>19</v>
      </c>
      <c r="F694" s="202" t="s">
        <v>951</v>
      </c>
      <c r="G694" s="200"/>
      <c r="H694" s="203">
        <v>26</v>
      </c>
      <c r="I694" s="204"/>
      <c r="J694" s="200"/>
      <c r="K694" s="200"/>
      <c r="L694" s="205"/>
      <c r="M694" s="206"/>
      <c r="N694" s="207"/>
      <c r="O694" s="207"/>
      <c r="P694" s="207"/>
      <c r="Q694" s="207"/>
      <c r="R694" s="207"/>
      <c r="S694" s="207"/>
      <c r="T694" s="208"/>
      <c r="AT694" s="209" t="s">
        <v>161</v>
      </c>
      <c r="AU694" s="209" t="s">
        <v>81</v>
      </c>
      <c r="AV694" s="13" t="s">
        <v>81</v>
      </c>
      <c r="AW694" s="13" t="s">
        <v>33</v>
      </c>
      <c r="AX694" s="13" t="s">
        <v>79</v>
      </c>
      <c r="AY694" s="209" t="s">
        <v>144</v>
      </c>
    </row>
    <row r="695" spans="1:65" s="2" customFormat="1" ht="21.75" customHeight="1">
      <c r="A695" s="35"/>
      <c r="B695" s="36"/>
      <c r="C695" s="179" t="s">
        <v>952</v>
      </c>
      <c r="D695" s="179" t="s">
        <v>146</v>
      </c>
      <c r="E695" s="180" t="s">
        <v>953</v>
      </c>
      <c r="F695" s="181" t="s">
        <v>954</v>
      </c>
      <c r="G695" s="182" t="s">
        <v>248</v>
      </c>
      <c r="H695" s="183">
        <v>15.178</v>
      </c>
      <c r="I695" s="184"/>
      <c r="J695" s="185">
        <f>ROUND(I695*H695,2)</f>
        <v>0</v>
      </c>
      <c r="K695" s="181" t="s">
        <v>155</v>
      </c>
      <c r="L695" s="40"/>
      <c r="M695" s="186" t="s">
        <v>19</v>
      </c>
      <c r="N695" s="187" t="s">
        <v>42</v>
      </c>
      <c r="O695" s="65"/>
      <c r="P695" s="188">
        <f>O695*H695</f>
        <v>0</v>
      </c>
      <c r="Q695" s="188">
        <v>0</v>
      </c>
      <c r="R695" s="188">
        <f>Q695*H695</f>
        <v>0</v>
      </c>
      <c r="S695" s="188">
        <v>0.02</v>
      </c>
      <c r="T695" s="189">
        <f>S695*H695</f>
        <v>0.30356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190" t="s">
        <v>150</v>
      </c>
      <c r="AT695" s="190" t="s">
        <v>146</v>
      </c>
      <c r="AU695" s="190" t="s">
        <v>81</v>
      </c>
      <c r="AY695" s="18" t="s">
        <v>144</v>
      </c>
      <c r="BE695" s="191">
        <f>IF(N695="základní",J695,0)</f>
        <v>0</v>
      </c>
      <c r="BF695" s="191">
        <f>IF(N695="snížená",J695,0)</f>
        <v>0</v>
      </c>
      <c r="BG695" s="191">
        <f>IF(N695="zákl. přenesená",J695,0)</f>
        <v>0</v>
      </c>
      <c r="BH695" s="191">
        <f>IF(N695="sníž. přenesená",J695,0)</f>
        <v>0</v>
      </c>
      <c r="BI695" s="191">
        <f>IF(N695="nulová",J695,0)</f>
        <v>0</v>
      </c>
      <c r="BJ695" s="18" t="s">
        <v>79</v>
      </c>
      <c r="BK695" s="191">
        <f>ROUND(I695*H695,2)</f>
        <v>0</v>
      </c>
      <c r="BL695" s="18" t="s">
        <v>150</v>
      </c>
      <c r="BM695" s="190" t="s">
        <v>955</v>
      </c>
    </row>
    <row r="696" spans="1:47" s="2" customFormat="1" ht="19.5">
      <c r="A696" s="35"/>
      <c r="B696" s="36"/>
      <c r="C696" s="37"/>
      <c r="D696" s="192" t="s">
        <v>157</v>
      </c>
      <c r="E696" s="37"/>
      <c r="F696" s="193" t="s">
        <v>956</v>
      </c>
      <c r="G696" s="37"/>
      <c r="H696" s="37"/>
      <c r="I696" s="194"/>
      <c r="J696" s="37"/>
      <c r="K696" s="37"/>
      <c r="L696" s="40"/>
      <c r="M696" s="195"/>
      <c r="N696" s="196"/>
      <c r="O696" s="65"/>
      <c r="P696" s="65"/>
      <c r="Q696" s="65"/>
      <c r="R696" s="65"/>
      <c r="S696" s="65"/>
      <c r="T696" s="66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T696" s="18" t="s">
        <v>157</v>
      </c>
      <c r="AU696" s="18" t="s">
        <v>81</v>
      </c>
    </row>
    <row r="697" spans="1:47" s="2" customFormat="1" ht="11.25">
      <c r="A697" s="35"/>
      <c r="B697" s="36"/>
      <c r="C697" s="37"/>
      <c r="D697" s="197" t="s">
        <v>159</v>
      </c>
      <c r="E697" s="37"/>
      <c r="F697" s="198" t="s">
        <v>957</v>
      </c>
      <c r="G697" s="37"/>
      <c r="H697" s="37"/>
      <c r="I697" s="194"/>
      <c r="J697" s="37"/>
      <c r="K697" s="37"/>
      <c r="L697" s="40"/>
      <c r="M697" s="195"/>
      <c r="N697" s="196"/>
      <c r="O697" s="65"/>
      <c r="P697" s="65"/>
      <c r="Q697" s="65"/>
      <c r="R697" s="65"/>
      <c r="S697" s="65"/>
      <c r="T697" s="66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T697" s="18" t="s">
        <v>159</v>
      </c>
      <c r="AU697" s="18" t="s">
        <v>81</v>
      </c>
    </row>
    <row r="698" spans="2:51" s="13" customFormat="1" ht="11.25">
      <c r="B698" s="199"/>
      <c r="C698" s="200"/>
      <c r="D698" s="192" t="s">
        <v>161</v>
      </c>
      <c r="E698" s="201" t="s">
        <v>19</v>
      </c>
      <c r="F698" s="202" t="s">
        <v>475</v>
      </c>
      <c r="G698" s="200"/>
      <c r="H698" s="203">
        <v>15.178</v>
      </c>
      <c r="I698" s="204"/>
      <c r="J698" s="200"/>
      <c r="K698" s="200"/>
      <c r="L698" s="205"/>
      <c r="M698" s="206"/>
      <c r="N698" s="207"/>
      <c r="O698" s="207"/>
      <c r="P698" s="207"/>
      <c r="Q698" s="207"/>
      <c r="R698" s="207"/>
      <c r="S698" s="207"/>
      <c r="T698" s="208"/>
      <c r="AT698" s="209" t="s">
        <v>161</v>
      </c>
      <c r="AU698" s="209" t="s">
        <v>81</v>
      </c>
      <c r="AV698" s="13" t="s">
        <v>81</v>
      </c>
      <c r="AW698" s="13" t="s">
        <v>33</v>
      </c>
      <c r="AX698" s="13" t="s">
        <v>79</v>
      </c>
      <c r="AY698" s="209" t="s">
        <v>144</v>
      </c>
    </row>
    <row r="699" spans="1:65" s="2" customFormat="1" ht="24.2" customHeight="1">
      <c r="A699" s="35"/>
      <c r="B699" s="36"/>
      <c r="C699" s="179" t="s">
        <v>958</v>
      </c>
      <c r="D699" s="179" t="s">
        <v>146</v>
      </c>
      <c r="E699" s="180" t="s">
        <v>959</v>
      </c>
      <c r="F699" s="181" t="s">
        <v>960</v>
      </c>
      <c r="G699" s="182" t="s">
        <v>297</v>
      </c>
      <c r="H699" s="183">
        <v>6.01</v>
      </c>
      <c r="I699" s="184"/>
      <c r="J699" s="185">
        <f>ROUND(I699*H699,2)</f>
        <v>0</v>
      </c>
      <c r="K699" s="181" t="s">
        <v>155</v>
      </c>
      <c r="L699" s="40"/>
      <c r="M699" s="186" t="s">
        <v>19</v>
      </c>
      <c r="N699" s="187" t="s">
        <v>42</v>
      </c>
      <c r="O699" s="65"/>
      <c r="P699" s="188">
        <f>O699*H699</f>
        <v>0</v>
      </c>
      <c r="Q699" s="188">
        <v>0.04557</v>
      </c>
      <c r="R699" s="188">
        <f>Q699*H699</f>
        <v>0.2738757</v>
      </c>
      <c r="S699" s="188">
        <v>0</v>
      </c>
      <c r="T699" s="189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90" t="s">
        <v>150</v>
      </c>
      <c r="AT699" s="190" t="s">
        <v>146</v>
      </c>
      <c r="AU699" s="190" t="s">
        <v>81</v>
      </c>
      <c r="AY699" s="18" t="s">
        <v>144</v>
      </c>
      <c r="BE699" s="191">
        <f>IF(N699="základní",J699,0)</f>
        <v>0</v>
      </c>
      <c r="BF699" s="191">
        <f>IF(N699="snížená",J699,0)</f>
        <v>0</v>
      </c>
      <c r="BG699" s="191">
        <f>IF(N699="zákl. přenesená",J699,0)</f>
        <v>0</v>
      </c>
      <c r="BH699" s="191">
        <f>IF(N699="sníž. přenesená",J699,0)</f>
        <v>0</v>
      </c>
      <c r="BI699" s="191">
        <f>IF(N699="nulová",J699,0)</f>
        <v>0</v>
      </c>
      <c r="BJ699" s="18" t="s">
        <v>79</v>
      </c>
      <c r="BK699" s="191">
        <f>ROUND(I699*H699,2)</f>
        <v>0</v>
      </c>
      <c r="BL699" s="18" t="s">
        <v>150</v>
      </c>
      <c r="BM699" s="190" t="s">
        <v>961</v>
      </c>
    </row>
    <row r="700" spans="1:47" s="2" customFormat="1" ht="19.5">
      <c r="A700" s="35"/>
      <c r="B700" s="36"/>
      <c r="C700" s="37"/>
      <c r="D700" s="192" t="s">
        <v>157</v>
      </c>
      <c r="E700" s="37"/>
      <c r="F700" s="193" t="s">
        <v>962</v>
      </c>
      <c r="G700" s="37"/>
      <c r="H700" s="37"/>
      <c r="I700" s="194"/>
      <c r="J700" s="37"/>
      <c r="K700" s="37"/>
      <c r="L700" s="40"/>
      <c r="M700" s="195"/>
      <c r="N700" s="196"/>
      <c r="O700" s="65"/>
      <c r="P700" s="65"/>
      <c r="Q700" s="65"/>
      <c r="R700" s="65"/>
      <c r="S700" s="65"/>
      <c r="T700" s="66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T700" s="18" t="s">
        <v>157</v>
      </c>
      <c r="AU700" s="18" t="s">
        <v>81</v>
      </c>
    </row>
    <row r="701" spans="1:47" s="2" customFormat="1" ht="11.25">
      <c r="A701" s="35"/>
      <c r="B701" s="36"/>
      <c r="C701" s="37"/>
      <c r="D701" s="197" t="s">
        <v>159</v>
      </c>
      <c r="E701" s="37"/>
      <c r="F701" s="198" t="s">
        <v>963</v>
      </c>
      <c r="G701" s="37"/>
      <c r="H701" s="37"/>
      <c r="I701" s="194"/>
      <c r="J701" s="37"/>
      <c r="K701" s="37"/>
      <c r="L701" s="40"/>
      <c r="M701" s="195"/>
      <c r="N701" s="196"/>
      <c r="O701" s="65"/>
      <c r="P701" s="65"/>
      <c r="Q701" s="65"/>
      <c r="R701" s="65"/>
      <c r="S701" s="65"/>
      <c r="T701" s="66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T701" s="18" t="s">
        <v>159</v>
      </c>
      <c r="AU701" s="18" t="s">
        <v>81</v>
      </c>
    </row>
    <row r="702" spans="2:51" s="13" customFormat="1" ht="11.25">
      <c r="B702" s="199"/>
      <c r="C702" s="200"/>
      <c r="D702" s="192" t="s">
        <v>161</v>
      </c>
      <c r="E702" s="201" t="s">
        <v>19</v>
      </c>
      <c r="F702" s="202" t="s">
        <v>964</v>
      </c>
      <c r="G702" s="200"/>
      <c r="H702" s="203">
        <v>6.01</v>
      </c>
      <c r="I702" s="204"/>
      <c r="J702" s="200"/>
      <c r="K702" s="200"/>
      <c r="L702" s="205"/>
      <c r="M702" s="206"/>
      <c r="N702" s="207"/>
      <c r="O702" s="207"/>
      <c r="P702" s="207"/>
      <c r="Q702" s="207"/>
      <c r="R702" s="207"/>
      <c r="S702" s="207"/>
      <c r="T702" s="208"/>
      <c r="AT702" s="209" t="s">
        <v>161</v>
      </c>
      <c r="AU702" s="209" t="s">
        <v>81</v>
      </c>
      <c r="AV702" s="13" t="s">
        <v>81</v>
      </c>
      <c r="AW702" s="13" t="s">
        <v>33</v>
      </c>
      <c r="AX702" s="13" t="s">
        <v>79</v>
      </c>
      <c r="AY702" s="209" t="s">
        <v>144</v>
      </c>
    </row>
    <row r="703" spans="2:63" s="12" customFormat="1" ht="22.9" customHeight="1">
      <c r="B703" s="163"/>
      <c r="C703" s="164"/>
      <c r="D703" s="165" t="s">
        <v>70</v>
      </c>
      <c r="E703" s="177" t="s">
        <v>965</v>
      </c>
      <c r="F703" s="177" t="s">
        <v>966</v>
      </c>
      <c r="G703" s="164"/>
      <c r="H703" s="164"/>
      <c r="I703" s="167"/>
      <c r="J703" s="178">
        <f>BK703</f>
        <v>0</v>
      </c>
      <c r="K703" s="164"/>
      <c r="L703" s="169"/>
      <c r="M703" s="170"/>
      <c r="N703" s="171"/>
      <c r="O703" s="171"/>
      <c r="P703" s="172">
        <f>SUM(P704:P721)</f>
        <v>0</v>
      </c>
      <c r="Q703" s="171"/>
      <c r="R703" s="172">
        <f>SUM(R704:R721)</f>
        <v>0</v>
      </c>
      <c r="S703" s="171"/>
      <c r="T703" s="173">
        <f>SUM(T704:T721)</f>
        <v>0</v>
      </c>
      <c r="AR703" s="174" t="s">
        <v>79</v>
      </c>
      <c r="AT703" s="175" t="s">
        <v>70</v>
      </c>
      <c r="AU703" s="175" t="s">
        <v>79</v>
      </c>
      <c r="AY703" s="174" t="s">
        <v>144</v>
      </c>
      <c r="BK703" s="176">
        <f>SUM(BK704:BK721)</f>
        <v>0</v>
      </c>
    </row>
    <row r="704" spans="1:65" s="2" customFormat="1" ht="21.75" customHeight="1">
      <c r="A704" s="35"/>
      <c r="B704" s="36"/>
      <c r="C704" s="179" t="s">
        <v>967</v>
      </c>
      <c r="D704" s="179" t="s">
        <v>146</v>
      </c>
      <c r="E704" s="180" t="s">
        <v>968</v>
      </c>
      <c r="F704" s="181" t="s">
        <v>969</v>
      </c>
      <c r="G704" s="182" t="s">
        <v>211</v>
      </c>
      <c r="H704" s="183">
        <v>18.146</v>
      </c>
      <c r="I704" s="184"/>
      <c r="J704" s="185">
        <f>ROUND(I704*H704,2)</f>
        <v>0</v>
      </c>
      <c r="K704" s="181" t="s">
        <v>155</v>
      </c>
      <c r="L704" s="40"/>
      <c r="M704" s="186" t="s">
        <v>19</v>
      </c>
      <c r="N704" s="187" t="s">
        <v>42</v>
      </c>
      <c r="O704" s="65"/>
      <c r="P704" s="188">
        <f>O704*H704</f>
        <v>0</v>
      </c>
      <c r="Q704" s="188">
        <v>0</v>
      </c>
      <c r="R704" s="188">
        <f>Q704*H704</f>
        <v>0</v>
      </c>
      <c r="S704" s="188">
        <v>0</v>
      </c>
      <c r="T704" s="189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90" t="s">
        <v>150</v>
      </c>
      <c r="AT704" s="190" t="s">
        <v>146</v>
      </c>
      <c r="AU704" s="190" t="s">
        <v>81</v>
      </c>
      <c r="AY704" s="18" t="s">
        <v>144</v>
      </c>
      <c r="BE704" s="191">
        <f>IF(N704="základní",J704,0)</f>
        <v>0</v>
      </c>
      <c r="BF704" s="191">
        <f>IF(N704="snížená",J704,0)</f>
        <v>0</v>
      </c>
      <c r="BG704" s="191">
        <f>IF(N704="zákl. přenesená",J704,0)</f>
        <v>0</v>
      </c>
      <c r="BH704" s="191">
        <f>IF(N704="sníž. přenesená",J704,0)</f>
        <v>0</v>
      </c>
      <c r="BI704" s="191">
        <f>IF(N704="nulová",J704,0)</f>
        <v>0</v>
      </c>
      <c r="BJ704" s="18" t="s">
        <v>79</v>
      </c>
      <c r="BK704" s="191">
        <f>ROUND(I704*H704,2)</f>
        <v>0</v>
      </c>
      <c r="BL704" s="18" t="s">
        <v>150</v>
      </c>
      <c r="BM704" s="190" t="s">
        <v>970</v>
      </c>
    </row>
    <row r="705" spans="1:47" s="2" customFormat="1" ht="19.5">
      <c r="A705" s="35"/>
      <c r="B705" s="36"/>
      <c r="C705" s="37"/>
      <c r="D705" s="192" t="s">
        <v>157</v>
      </c>
      <c r="E705" s="37"/>
      <c r="F705" s="193" t="s">
        <v>971</v>
      </c>
      <c r="G705" s="37"/>
      <c r="H705" s="37"/>
      <c r="I705" s="194"/>
      <c r="J705" s="37"/>
      <c r="K705" s="37"/>
      <c r="L705" s="40"/>
      <c r="M705" s="195"/>
      <c r="N705" s="196"/>
      <c r="O705" s="65"/>
      <c r="P705" s="65"/>
      <c r="Q705" s="65"/>
      <c r="R705" s="65"/>
      <c r="S705" s="65"/>
      <c r="T705" s="66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T705" s="18" t="s">
        <v>157</v>
      </c>
      <c r="AU705" s="18" t="s">
        <v>81</v>
      </c>
    </row>
    <row r="706" spans="1:47" s="2" customFormat="1" ht="11.25">
      <c r="A706" s="35"/>
      <c r="B706" s="36"/>
      <c r="C706" s="37"/>
      <c r="D706" s="197" t="s">
        <v>159</v>
      </c>
      <c r="E706" s="37"/>
      <c r="F706" s="198" t="s">
        <v>972</v>
      </c>
      <c r="G706" s="37"/>
      <c r="H706" s="37"/>
      <c r="I706" s="194"/>
      <c r="J706" s="37"/>
      <c r="K706" s="37"/>
      <c r="L706" s="40"/>
      <c r="M706" s="195"/>
      <c r="N706" s="196"/>
      <c r="O706" s="65"/>
      <c r="P706" s="65"/>
      <c r="Q706" s="65"/>
      <c r="R706" s="65"/>
      <c r="S706" s="65"/>
      <c r="T706" s="66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T706" s="18" t="s">
        <v>159</v>
      </c>
      <c r="AU706" s="18" t="s">
        <v>81</v>
      </c>
    </row>
    <row r="707" spans="1:65" s="2" customFormat="1" ht="16.5" customHeight="1">
      <c r="A707" s="35"/>
      <c r="B707" s="36"/>
      <c r="C707" s="179" t="s">
        <v>973</v>
      </c>
      <c r="D707" s="179" t="s">
        <v>146</v>
      </c>
      <c r="E707" s="180" t="s">
        <v>974</v>
      </c>
      <c r="F707" s="181" t="s">
        <v>975</v>
      </c>
      <c r="G707" s="182" t="s">
        <v>211</v>
      </c>
      <c r="H707" s="183">
        <v>18.146</v>
      </c>
      <c r="I707" s="184"/>
      <c r="J707" s="185">
        <f>ROUND(I707*H707,2)</f>
        <v>0</v>
      </c>
      <c r="K707" s="181" t="s">
        <v>155</v>
      </c>
      <c r="L707" s="40"/>
      <c r="M707" s="186" t="s">
        <v>19</v>
      </c>
      <c r="N707" s="187" t="s">
        <v>42</v>
      </c>
      <c r="O707" s="65"/>
      <c r="P707" s="188">
        <f>O707*H707</f>
        <v>0</v>
      </c>
      <c r="Q707" s="188">
        <v>0</v>
      </c>
      <c r="R707" s="188">
        <f>Q707*H707</f>
        <v>0</v>
      </c>
      <c r="S707" s="188">
        <v>0</v>
      </c>
      <c r="T707" s="189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90" t="s">
        <v>150</v>
      </c>
      <c r="AT707" s="190" t="s">
        <v>146</v>
      </c>
      <c r="AU707" s="190" t="s">
        <v>81</v>
      </c>
      <c r="AY707" s="18" t="s">
        <v>144</v>
      </c>
      <c r="BE707" s="191">
        <f>IF(N707="základní",J707,0)</f>
        <v>0</v>
      </c>
      <c r="BF707" s="191">
        <f>IF(N707="snížená",J707,0)</f>
        <v>0</v>
      </c>
      <c r="BG707" s="191">
        <f>IF(N707="zákl. přenesená",J707,0)</f>
        <v>0</v>
      </c>
      <c r="BH707" s="191">
        <f>IF(N707="sníž. přenesená",J707,0)</f>
        <v>0</v>
      </c>
      <c r="BI707" s="191">
        <f>IF(N707="nulová",J707,0)</f>
        <v>0</v>
      </c>
      <c r="BJ707" s="18" t="s">
        <v>79</v>
      </c>
      <c r="BK707" s="191">
        <f>ROUND(I707*H707,2)</f>
        <v>0</v>
      </c>
      <c r="BL707" s="18" t="s">
        <v>150</v>
      </c>
      <c r="BM707" s="190" t="s">
        <v>976</v>
      </c>
    </row>
    <row r="708" spans="1:47" s="2" customFormat="1" ht="11.25">
      <c r="A708" s="35"/>
      <c r="B708" s="36"/>
      <c r="C708" s="37"/>
      <c r="D708" s="192" t="s">
        <v>157</v>
      </c>
      <c r="E708" s="37"/>
      <c r="F708" s="193" t="s">
        <v>977</v>
      </c>
      <c r="G708" s="37"/>
      <c r="H708" s="37"/>
      <c r="I708" s="194"/>
      <c r="J708" s="37"/>
      <c r="K708" s="37"/>
      <c r="L708" s="40"/>
      <c r="M708" s="195"/>
      <c r="N708" s="196"/>
      <c r="O708" s="65"/>
      <c r="P708" s="65"/>
      <c r="Q708" s="65"/>
      <c r="R708" s="65"/>
      <c r="S708" s="65"/>
      <c r="T708" s="66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T708" s="18" t="s">
        <v>157</v>
      </c>
      <c r="AU708" s="18" t="s">
        <v>81</v>
      </c>
    </row>
    <row r="709" spans="1:47" s="2" customFormat="1" ht="11.25">
      <c r="A709" s="35"/>
      <c r="B709" s="36"/>
      <c r="C709" s="37"/>
      <c r="D709" s="197" t="s">
        <v>159</v>
      </c>
      <c r="E709" s="37"/>
      <c r="F709" s="198" t="s">
        <v>978</v>
      </c>
      <c r="G709" s="37"/>
      <c r="H709" s="37"/>
      <c r="I709" s="194"/>
      <c r="J709" s="37"/>
      <c r="K709" s="37"/>
      <c r="L709" s="40"/>
      <c r="M709" s="195"/>
      <c r="N709" s="196"/>
      <c r="O709" s="65"/>
      <c r="P709" s="65"/>
      <c r="Q709" s="65"/>
      <c r="R709" s="65"/>
      <c r="S709" s="65"/>
      <c r="T709" s="66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T709" s="18" t="s">
        <v>159</v>
      </c>
      <c r="AU709" s="18" t="s">
        <v>81</v>
      </c>
    </row>
    <row r="710" spans="1:65" s="2" customFormat="1" ht="16.5" customHeight="1">
      <c r="A710" s="35"/>
      <c r="B710" s="36"/>
      <c r="C710" s="179" t="s">
        <v>979</v>
      </c>
      <c r="D710" s="179" t="s">
        <v>146</v>
      </c>
      <c r="E710" s="180" t="s">
        <v>980</v>
      </c>
      <c r="F710" s="181" t="s">
        <v>981</v>
      </c>
      <c r="G710" s="182" t="s">
        <v>211</v>
      </c>
      <c r="H710" s="183">
        <v>199.606</v>
      </c>
      <c r="I710" s="184"/>
      <c r="J710" s="185">
        <f>ROUND(I710*H710,2)</f>
        <v>0</v>
      </c>
      <c r="K710" s="181" t="s">
        <v>155</v>
      </c>
      <c r="L710" s="40"/>
      <c r="M710" s="186" t="s">
        <v>19</v>
      </c>
      <c r="N710" s="187" t="s">
        <v>42</v>
      </c>
      <c r="O710" s="65"/>
      <c r="P710" s="188">
        <f>O710*H710</f>
        <v>0</v>
      </c>
      <c r="Q710" s="188">
        <v>0</v>
      </c>
      <c r="R710" s="188">
        <f>Q710*H710</f>
        <v>0</v>
      </c>
      <c r="S710" s="188">
        <v>0</v>
      </c>
      <c r="T710" s="189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0" t="s">
        <v>150</v>
      </c>
      <c r="AT710" s="190" t="s">
        <v>146</v>
      </c>
      <c r="AU710" s="190" t="s">
        <v>81</v>
      </c>
      <c r="AY710" s="18" t="s">
        <v>144</v>
      </c>
      <c r="BE710" s="191">
        <f>IF(N710="základní",J710,0)</f>
        <v>0</v>
      </c>
      <c r="BF710" s="191">
        <f>IF(N710="snížená",J710,0)</f>
        <v>0</v>
      </c>
      <c r="BG710" s="191">
        <f>IF(N710="zákl. přenesená",J710,0)</f>
        <v>0</v>
      </c>
      <c r="BH710" s="191">
        <f>IF(N710="sníž. přenesená",J710,0)</f>
        <v>0</v>
      </c>
      <c r="BI710" s="191">
        <f>IF(N710="nulová",J710,0)</f>
        <v>0</v>
      </c>
      <c r="BJ710" s="18" t="s">
        <v>79</v>
      </c>
      <c r="BK710" s="191">
        <f>ROUND(I710*H710,2)</f>
        <v>0</v>
      </c>
      <c r="BL710" s="18" t="s">
        <v>150</v>
      </c>
      <c r="BM710" s="190" t="s">
        <v>982</v>
      </c>
    </row>
    <row r="711" spans="1:47" s="2" customFormat="1" ht="19.5">
      <c r="A711" s="35"/>
      <c r="B711" s="36"/>
      <c r="C711" s="37"/>
      <c r="D711" s="192" t="s">
        <v>157</v>
      </c>
      <c r="E711" s="37"/>
      <c r="F711" s="193" t="s">
        <v>983</v>
      </c>
      <c r="G711" s="37"/>
      <c r="H711" s="37"/>
      <c r="I711" s="194"/>
      <c r="J711" s="37"/>
      <c r="K711" s="37"/>
      <c r="L711" s="40"/>
      <c r="M711" s="195"/>
      <c r="N711" s="196"/>
      <c r="O711" s="65"/>
      <c r="P711" s="65"/>
      <c r="Q711" s="65"/>
      <c r="R711" s="65"/>
      <c r="S711" s="65"/>
      <c r="T711" s="66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T711" s="18" t="s">
        <v>157</v>
      </c>
      <c r="AU711" s="18" t="s">
        <v>81</v>
      </c>
    </row>
    <row r="712" spans="1:47" s="2" customFormat="1" ht="11.25">
      <c r="A712" s="35"/>
      <c r="B712" s="36"/>
      <c r="C712" s="37"/>
      <c r="D712" s="197" t="s">
        <v>159</v>
      </c>
      <c r="E712" s="37"/>
      <c r="F712" s="198" t="s">
        <v>984</v>
      </c>
      <c r="G712" s="37"/>
      <c r="H712" s="37"/>
      <c r="I712" s="194"/>
      <c r="J712" s="37"/>
      <c r="K712" s="37"/>
      <c r="L712" s="40"/>
      <c r="M712" s="195"/>
      <c r="N712" s="196"/>
      <c r="O712" s="65"/>
      <c r="P712" s="65"/>
      <c r="Q712" s="65"/>
      <c r="R712" s="65"/>
      <c r="S712" s="65"/>
      <c r="T712" s="66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T712" s="18" t="s">
        <v>159</v>
      </c>
      <c r="AU712" s="18" t="s">
        <v>81</v>
      </c>
    </row>
    <row r="713" spans="2:51" s="13" customFormat="1" ht="11.25">
      <c r="B713" s="199"/>
      <c r="C713" s="200"/>
      <c r="D713" s="192" t="s">
        <v>161</v>
      </c>
      <c r="E713" s="200"/>
      <c r="F713" s="202" t="s">
        <v>985</v>
      </c>
      <c r="G713" s="200"/>
      <c r="H713" s="203">
        <v>199.606</v>
      </c>
      <c r="I713" s="204"/>
      <c r="J713" s="200"/>
      <c r="K713" s="200"/>
      <c r="L713" s="205"/>
      <c r="M713" s="206"/>
      <c r="N713" s="207"/>
      <c r="O713" s="207"/>
      <c r="P713" s="207"/>
      <c r="Q713" s="207"/>
      <c r="R713" s="207"/>
      <c r="S713" s="207"/>
      <c r="T713" s="208"/>
      <c r="AT713" s="209" t="s">
        <v>161</v>
      </c>
      <c r="AU713" s="209" t="s">
        <v>81</v>
      </c>
      <c r="AV713" s="13" t="s">
        <v>81</v>
      </c>
      <c r="AW713" s="13" t="s">
        <v>4</v>
      </c>
      <c r="AX713" s="13" t="s">
        <v>79</v>
      </c>
      <c r="AY713" s="209" t="s">
        <v>144</v>
      </c>
    </row>
    <row r="714" spans="1:65" s="2" customFormat="1" ht="16.5" customHeight="1">
      <c r="A714" s="35"/>
      <c r="B714" s="36"/>
      <c r="C714" s="179" t="s">
        <v>986</v>
      </c>
      <c r="D714" s="179" t="s">
        <v>146</v>
      </c>
      <c r="E714" s="180" t="s">
        <v>987</v>
      </c>
      <c r="F714" s="181" t="s">
        <v>988</v>
      </c>
      <c r="G714" s="182" t="s">
        <v>211</v>
      </c>
      <c r="H714" s="183">
        <v>16.789</v>
      </c>
      <c r="I714" s="184"/>
      <c r="J714" s="185">
        <f>ROUND(I714*H714,2)</f>
        <v>0</v>
      </c>
      <c r="K714" s="181" t="s">
        <v>19</v>
      </c>
      <c r="L714" s="40"/>
      <c r="M714" s="186" t="s">
        <v>19</v>
      </c>
      <c r="N714" s="187" t="s">
        <v>42</v>
      </c>
      <c r="O714" s="65"/>
      <c r="P714" s="188">
        <f>O714*H714</f>
        <v>0</v>
      </c>
      <c r="Q714" s="188">
        <v>0</v>
      </c>
      <c r="R714" s="188">
        <f>Q714*H714</f>
        <v>0</v>
      </c>
      <c r="S714" s="188">
        <v>0</v>
      </c>
      <c r="T714" s="189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90" t="s">
        <v>150</v>
      </c>
      <c r="AT714" s="190" t="s">
        <v>146</v>
      </c>
      <c r="AU714" s="190" t="s">
        <v>81</v>
      </c>
      <c r="AY714" s="18" t="s">
        <v>144</v>
      </c>
      <c r="BE714" s="191">
        <f>IF(N714="základní",J714,0)</f>
        <v>0</v>
      </c>
      <c r="BF714" s="191">
        <f>IF(N714="snížená",J714,0)</f>
        <v>0</v>
      </c>
      <c r="BG714" s="191">
        <f>IF(N714="zákl. přenesená",J714,0)</f>
        <v>0</v>
      </c>
      <c r="BH714" s="191">
        <f>IF(N714="sníž. přenesená",J714,0)</f>
        <v>0</v>
      </c>
      <c r="BI714" s="191">
        <f>IF(N714="nulová",J714,0)</f>
        <v>0</v>
      </c>
      <c r="BJ714" s="18" t="s">
        <v>79</v>
      </c>
      <c r="BK714" s="191">
        <f>ROUND(I714*H714,2)</f>
        <v>0</v>
      </c>
      <c r="BL714" s="18" t="s">
        <v>150</v>
      </c>
      <c r="BM714" s="190" t="s">
        <v>989</v>
      </c>
    </row>
    <row r="715" spans="1:47" s="2" customFormat="1" ht="19.5">
      <c r="A715" s="35"/>
      <c r="B715" s="36"/>
      <c r="C715" s="37"/>
      <c r="D715" s="192" t="s">
        <v>157</v>
      </c>
      <c r="E715" s="37"/>
      <c r="F715" s="193" t="s">
        <v>990</v>
      </c>
      <c r="G715" s="37"/>
      <c r="H715" s="37"/>
      <c r="I715" s="194"/>
      <c r="J715" s="37"/>
      <c r="K715" s="37"/>
      <c r="L715" s="40"/>
      <c r="M715" s="195"/>
      <c r="N715" s="196"/>
      <c r="O715" s="65"/>
      <c r="P715" s="65"/>
      <c r="Q715" s="65"/>
      <c r="R715" s="65"/>
      <c r="S715" s="65"/>
      <c r="T715" s="66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T715" s="18" t="s">
        <v>157</v>
      </c>
      <c r="AU715" s="18" t="s">
        <v>81</v>
      </c>
    </row>
    <row r="716" spans="2:51" s="13" customFormat="1" ht="11.25">
      <c r="B716" s="199"/>
      <c r="C716" s="200"/>
      <c r="D716" s="192" t="s">
        <v>161</v>
      </c>
      <c r="E716" s="201" t="s">
        <v>19</v>
      </c>
      <c r="F716" s="202" t="s">
        <v>991</v>
      </c>
      <c r="G716" s="200"/>
      <c r="H716" s="203">
        <v>16.789</v>
      </c>
      <c r="I716" s="204"/>
      <c r="J716" s="200"/>
      <c r="K716" s="200"/>
      <c r="L716" s="205"/>
      <c r="M716" s="206"/>
      <c r="N716" s="207"/>
      <c r="O716" s="207"/>
      <c r="P716" s="207"/>
      <c r="Q716" s="207"/>
      <c r="R716" s="207"/>
      <c r="S716" s="207"/>
      <c r="T716" s="208"/>
      <c r="AT716" s="209" t="s">
        <v>161</v>
      </c>
      <c r="AU716" s="209" t="s">
        <v>81</v>
      </c>
      <c r="AV716" s="13" t="s">
        <v>81</v>
      </c>
      <c r="AW716" s="13" t="s">
        <v>33</v>
      </c>
      <c r="AX716" s="13" t="s">
        <v>79</v>
      </c>
      <c r="AY716" s="209" t="s">
        <v>144</v>
      </c>
    </row>
    <row r="717" spans="1:65" s="2" customFormat="1" ht="16.5" customHeight="1">
      <c r="A717" s="35"/>
      <c r="B717" s="36"/>
      <c r="C717" s="179" t="s">
        <v>992</v>
      </c>
      <c r="D717" s="179" t="s">
        <v>146</v>
      </c>
      <c r="E717" s="180" t="s">
        <v>993</v>
      </c>
      <c r="F717" s="181" t="s">
        <v>994</v>
      </c>
      <c r="G717" s="182" t="s">
        <v>211</v>
      </c>
      <c r="H717" s="183">
        <v>0.971</v>
      </c>
      <c r="I717" s="184"/>
      <c r="J717" s="185">
        <f>ROUND(I717*H717,2)</f>
        <v>0</v>
      </c>
      <c r="K717" s="181" t="s">
        <v>19</v>
      </c>
      <c r="L717" s="40"/>
      <c r="M717" s="186" t="s">
        <v>19</v>
      </c>
      <c r="N717" s="187" t="s">
        <v>42</v>
      </c>
      <c r="O717" s="65"/>
      <c r="P717" s="188">
        <f>O717*H717</f>
        <v>0</v>
      </c>
      <c r="Q717" s="188">
        <v>0</v>
      </c>
      <c r="R717" s="188">
        <f>Q717*H717</f>
        <v>0</v>
      </c>
      <c r="S717" s="188">
        <v>0</v>
      </c>
      <c r="T717" s="189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90" t="s">
        <v>150</v>
      </c>
      <c r="AT717" s="190" t="s">
        <v>146</v>
      </c>
      <c r="AU717" s="190" t="s">
        <v>81</v>
      </c>
      <c r="AY717" s="18" t="s">
        <v>144</v>
      </c>
      <c r="BE717" s="191">
        <f>IF(N717="základní",J717,0)</f>
        <v>0</v>
      </c>
      <c r="BF717" s="191">
        <f>IF(N717="snížená",J717,0)</f>
        <v>0</v>
      </c>
      <c r="BG717" s="191">
        <f>IF(N717="zákl. přenesená",J717,0)</f>
        <v>0</v>
      </c>
      <c r="BH717" s="191">
        <f>IF(N717="sníž. přenesená",J717,0)</f>
        <v>0</v>
      </c>
      <c r="BI717" s="191">
        <f>IF(N717="nulová",J717,0)</f>
        <v>0</v>
      </c>
      <c r="BJ717" s="18" t="s">
        <v>79</v>
      </c>
      <c r="BK717" s="191">
        <f>ROUND(I717*H717,2)</f>
        <v>0</v>
      </c>
      <c r="BL717" s="18" t="s">
        <v>150</v>
      </c>
      <c r="BM717" s="190" t="s">
        <v>995</v>
      </c>
    </row>
    <row r="718" spans="1:47" s="2" customFormat="1" ht="11.25">
      <c r="A718" s="35"/>
      <c r="B718" s="36"/>
      <c r="C718" s="37"/>
      <c r="D718" s="192" t="s">
        <v>157</v>
      </c>
      <c r="E718" s="37"/>
      <c r="F718" s="193" t="s">
        <v>994</v>
      </c>
      <c r="G718" s="37"/>
      <c r="H718" s="37"/>
      <c r="I718" s="194"/>
      <c r="J718" s="37"/>
      <c r="K718" s="37"/>
      <c r="L718" s="40"/>
      <c r="M718" s="195"/>
      <c r="N718" s="196"/>
      <c r="O718" s="65"/>
      <c r="P718" s="65"/>
      <c r="Q718" s="65"/>
      <c r="R718" s="65"/>
      <c r="S718" s="65"/>
      <c r="T718" s="66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T718" s="18" t="s">
        <v>157</v>
      </c>
      <c r="AU718" s="18" t="s">
        <v>81</v>
      </c>
    </row>
    <row r="719" spans="1:65" s="2" customFormat="1" ht="21.75" customHeight="1">
      <c r="A719" s="35"/>
      <c r="B719" s="36"/>
      <c r="C719" s="179" t="s">
        <v>996</v>
      </c>
      <c r="D719" s="179" t="s">
        <v>146</v>
      </c>
      <c r="E719" s="180" t="s">
        <v>997</v>
      </c>
      <c r="F719" s="181" t="s">
        <v>998</v>
      </c>
      <c r="G719" s="182" t="s">
        <v>211</v>
      </c>
      <c r="H719" s="183">
        <v>0.386</v>
      </c>
      <c r="I719" s="184"/>
      <c r="J719" s="185">
        <f>ROUND(I719*H719,2)</f>
        <v>0</v>
      </c>
      <c r="K719" s="181" t="s">
        <v>19</v>
      </c>
      <c r="L719" s="40"/>
      <c r="M719" s="186" t="s">
        <v>19</v>
      </c>
      <c r="N719" s="187" t="s">
        <v>42</v>
      </c>
      <c r="O719" s="65"/>
      <c r="P719" s="188">
        <f>O719*H719</f>
        <v>0</v>
      </c>
      <c r="Q719" s="188">
        <v>0</v>
      </c>
      <c r="R719" s="188">
        <f>Q719*H719</f>
        <v>0</v>
      </c>
      <c r="S719" s="188">
        <v>0</v>
      </c>
      <c r="T719" s="189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0" t="s">
        <v>150</v>
      </c>
      <c r="AT719" s="190" t="s">
        <v>146</v>
      </c>
      <c r="AU719" s="190" t="s">
        <v>81</v>
      </c>
      <c r="AY719" s="18" t="s">
        <v>144</v>
      </c>
      <c r="BE719" s="191">
        <f>IF(N719="základní",J719,0)</f>
        <v>0</v>
      </c>
      <c r="BF719" s="191">
        <f>IF(N719="snížená",J719,0)</f>
        <v>0</v>
      </c>
      <c r="BG719" s="191">
        <f>IF(N719="zákl. přenesená",J719,0)</f>
        <v>0</v>
      </c>
      <c r="BH719" s="191">
        <f>IF(N719="sníž. přenesená",J719,0)</f>
        <v>0</v>
      </c>
      <c r="BI719" s="191">
        <f>IF(N719="nulová",J719,0)</f>
        <v>0</v>
      </c>
      <c r="BJ719" s="18" t="s">
        <v>79</v>
      </c>
      <c r="BK719" s="191">
        <f>ROUND(I719*H719,2)</f>
        <v>0</v>
      </c>
      <c r="BL719" s="18" t="s">
        <v>150</v>
      </c>
      <c r="BM719" s="190" t="s">
        <v>999</v>
      </c>
    </row>
    <row r="720" spans="1:47" s="2" customFormat="1" ht="11.25">
      <c r="A720" s="35"/>
      <c r="B720" s="36"/>
      <c r="C720" s="37"/>
      <c r="D720" s="192" t="s">
        <v>157</v>
      </c>
      <c r="E720" s="37"/>
      <c r="F720" s="193" t="s">
        <v>998</v>
      </c>
      <c r="G720" s="37"/>
      <c r="H720" s="37"/>
      <c r="I720" s="194"/>
      <c r="J720" s="37"/>
      <c r="K720" s="37"/>
      <c r="L720" s="40"/>
      <c r="M720" s="195"/>
      <c r="N720" s="196"/>
      <c r="O720" s="65"/>
      <c r="P720" s="65"/>
      <c r="Q720" s="65"/>
      <c r="R720" s="65"/>
      <c r="S720" s="65"/>
      <c r="T720" s="66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T720" s="18" t="s">
        <v>157</v>
      </c>
      <c r="AU720" s="18" t="s">
        <v>81</v>
      </c>
    </row>
    <row r="721" spans="2:51" s="13" customFormat="1" ht="11.25">
      <c r="B721" s="199"/>
      <c r="C721" s="200"/>
      <c r="D721" s="192" t="s">
        <v>161</v>
      </c>
      <c r="E721" s="201" t="s">
        <v>19</v>
      </c>
      <c r="F721" s="202" t="s">
        <v>1000</v>
      </c>
      <c r="G721" s="200"/>
      <c r="H721" s="203">
        <v>0.386</v>
      </c>
      <c r="I721" s="204"/>
      <c r="J721" s="200"/>
      <c r="K721" s="200"/>
      <c r="L721" s="205"/>
      <c r="M721" s="206"/>
      <c r="N721" s="207"/>
      <c r="O721" s="207"/>
      <c r="P721" s="207"/>
      <c r="Q721" s="207"/>
      <c r="R721" s="207"/>
      <c r="S721" s="207"/>
      <c r="T721" s="208"/>
      <c r="AT721" s="209" t="s">
        <v>161</v>
      </c>
      <c r="AU721" s="209" t="s">
        <v>81</v>
      </c>
      <c r="AV721" s="13" t="s">
        <v>81</v>
      </c>
      <c r="AW721" s="13" t="s">
        <v>33</v>
      </c>
      <c r="AX721" s="13" t="s">
        <v>79</v>
      </c>
      <c r="AY721" s="209" t="s">
        <v>144</v>
      </c>
    </row>
    <row r="722" spans="2:63" s="12" customFormat="1" ht="22.9" customHeight="1">
      <c r="B722" s="163"/>
      <c r="C722" s="164"/>
      <c r="D722" s="165" t="s">
        <v>70</v>
      </c>
      <c r="E722" s="177" t="s">
        <v>1001</v>
      </c>
      <c r="F722" s="177" t="s">
        <v>1002</v>
      </c>
      <c r="G722" s="164"/>
      <c r="H722" s="164"/>
      <c r="I722" s="167"/>
      <c r="J722" s="178">
        <f>BK722</f>
        <v>0</v>
      </c>
      <c r="K722" s="164"/>
      <c r="L722" s="169"/>
      <c r="M722" s="170"/>
      <c r="N722" s="171"/>
      <c r="O722" s="171"/>
      <c r="P722" s="172">
        <f>SUM(P723:P725)</f>
        <v>0</v>
      </c>
      <c r="Q722" s="171"/>
      <c r="R722" s="172">
        <f>SUM(R723:R725)</f>
        <v>0</v>
      </c>
      <c r="S722" s="171"/>
      <c r="T722" s="173">
        <f>SUM(T723:T725)</f>
        <v>0</v>
      </c>
      <c r="AR722" s="174" t="s">
        <v>79</v>
      </c>
      <c r="AT722" s="175" t="s">
        <v>70</v>
      </c>
      <c r="AU722" s="175" t="s">
        <v>79</v>
      </c>
      <c r="AY722" s="174" t="s">
        <v>144</v>
      </c>
      <c r="BK722" s="176">
        <f>SUM(BK723:BK725)</f>
        <v>0</v>
      </c>
    </row>
    <row r="723" spans="1:65" s="2" customFormat="1" ht="16.5" customHeight="1">
      <c r="A723" s="35"/>
      <c r="B723" s="36"/>
      <c r="C723" s="179" t="s">
        <v>1003</v>
      </c>
      <c r="D723" s="179" t="s">
        <v>146</v>
      </c>
      <c r="E723" s="180" t="s">
        <v>1004</v>
      </c>
      <c r="F723" s="181" t="s">
        <v>1005</v>
      </c>
      <c r="G723" s="182" t="s">
        <v>211</v>
      </c>
      <c r="H723" s="183">
        <v>88.048</v>
      </c>
      <c r="I723" s="184"/>
      <c r="J723" s="185">
        <f>ROUND(I723*H723,2)</f>
        <v>0</v>
      </c>
      <c r="K723" s="181" t="s">
        <v>155</v>
      </c>
      <c r="L723" s="40"/>
      <c r="M723" s="186" t="s">
        <v>19</v>
      </c>
      <c r="N723" s="187" t="s">
        <v>42</v>
      </c>
      <c r="O723" s="65"/>
      <c r="P723" s="188">
        <f>O723*H723</f>
        <v>0</v>
      </c>
      <c r="Q723" s="188">
        <v>0</v>
      </c>
      <c r="R723" s="188">
        <f>Q723*H723</f>
        <v>0</v>
      </c>
      <c r="S723" s="188">
        <v>0</v>
      </c>
      <c r="T723" s="189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90" t="s">
        <v>150</v>
      </c>
      <c r="AT723" s="190" t="s">
        <v>146</v>
      </c>
      <c r="AU723" s="190" t="s">
        <v>81</v>
      </c>
      <c r="AY723" s="18" t="s">
        <v>144</v>
      </c>
      <c r="BE723" s="191">
        <f>IF(N723="základní",J723,0)</f>
        <v>0</v>
      </c>
      <c r="BF723" s="191">
        <f>IF(N723="snížená",J723,0)</f>
        <v>0</v>
      </c>
      <c r="BG723" s="191">
        <f>IF(N723="zákl. přenesená",J723,0)</f>
        <v>0</v>
      </c>
      <c r="BH723" s="191">
        <f>IF(N723="sníž. přenesená",J723,0)</f>
        <v>0</v>
      </c>
      <c r="BI723" s="191">
        <f>IF(N723="nulová",J723,0)</f>
        <v>0</v>
      </c>
      <c r="BJ723" s="18" t="s">
        <v>79</v>
      </c>
      <c r="BK723" s="191">
        <f>ROUND(I723*H723,2)</f>
        <v>0</v>
      </c>
      <c r="BL723" s="18" t="s">
        <v>150</v>
      </c>
      <c r="BM723" s="190" t="s">
        <v>1006</v>
      </c>
    </row>
    <row r="724" spans="1:47" s="2" customFormat="1" ht="19.5">
      <c r="A724" s="35"/>
      <c r="B724" s="36"/>
      <c r="C724" s="37"/>
      <c r="D724" s="192" t="s">
        <v>157</v>
      </c>
      <c r="E724" s="37"/>
      <c r="F724" s="193" t="s">
        <v>1007</v>
      </c>
      <c r="G724" s="37"/>
      <c r="H724" s="37"/>
      <c r="I724" s="194"/>
      <c r="J724" s="37"/>
      <c r="K724" s="37"/>
      <c r="L724" s="40"/>
      <c r="M724" s="195"/>
      <c r="N724" s="196"/>
      <c r="O724" s="65"/>
      <c r="P724" s="65"/>
      <c r="Q724" s="65"/>
      <c r="R724" s="65"/>
      <c r="S724" s="65"/>
      <c r="T724" s="66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T724" s="18" t="s">
        <v>157</v>
      </c>
      <c r="AU724" s="18" t="s">
        <v>81</v>
      </c>
    </row>
    <row r="725" spans="1:47" s="2" customFormat="1" ht="11.25">
      <c r="A725" s="35"/>
      <c r="B725" s="36"/>
      <c r="C725" s="37"/>
      <c r="D725" s="197" t="s">
        <v>159</v>
      </c>
      <c r="E725" s="37"/>
      <c r="F725" s="198" t="s">
        <v>1008</v>
      </c>
      <c r="G725" s="37"/>
      <c r="H725" s="37"/>
      <c r="I725" s="194"/>
      <c r="J725" s="37"/>
      <c r="K725" s="37"/>
      <c r="L725" s="40"/>
      <c r="M725" s="195"/>
      <c r="N725" s="196"/>
      <c r="O725" s="65"/>
      <c r="P725" s="65"/>
      <c r="Q725" s="65"/>
      <c r="R725" s="65"/>
      <c r="S725" s="65"/>
      <c r="T725" s="66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T725" s="18" t="s">
        <v>159</v>
      </c>
      <c r="AU725" s="18" t="s">
        <v>81</v>
      </c>
    </row>
    <row r="726" spans="2:63" s="12" customFormat="1" ht="25.9" customHeight="1">
      <c r="B726" s="163"/>
      <c r="C726" s="164"/>
      <c r="D726" s="165" t="s">
        <v>70</v>
      </c>
      <c r="E726" s="166" t="s">
        <v>1009</v>
      </c>
      <c r="F726" s="166" t="s">
        <v>1010</v>
      </c>
      <c r="G726" s="164"/>
      <c r="H726" s="164"/>
      <c r="I726" s="167"/>
      <c r="J726" s="168">
        <f>BK726</f>
        <v>0</v>
      </c>
      <c r="K726" s="164"/>
      <c r="L726" s="169"/>
      <c r="M726" s="170"/>
      <c r="N726" s="171"/>
      <c r="O726" s="171"/>
      <c r="P726" s="172">
        <f>P727+P775+P805+P881+P889+P937+P980+P997+P1012+P1055</f>
        <v>0</v>
      </c>
      <c r="Q726" s="171"/>
      <c r="R726" s="172">
        <f>R727+R775+R805+R881+R889+R937+R980+R997+R1012+R1055</f>
        <v>0.6840011599999999</v>
      </c>
      <c r="S726" s="171"/>
      <c r="T726" s="173">
        <f>T727+T775+T805+T881+T889+T937+T980+T997+T1012+T1055</f>
        <v>0.8796797</v>
      </c>
      <c r="AR726" s="174" t="s">
        <v>81</v>
      </c>
      <c r="AT726" s="175" t="s">
        <v>70</v>
      </c>
      <c r="AU726" s="175" t="s">
        <v>71</v>
      </c>
      <c r="AY726" s="174" t="s">
        <v>144</v>
      </c>
      <c r="BK726" s="176">
        <f>BK727+BK775+BK805+BK881+BK889+BK937+BK980+BK997+BK1012+BK1055</f>
        <v>0</v>
      </c>
    </row>
    <row r="727" spans="2:63" s="12" customFormat="1" ht="22.9" customHeight="1">
      <c r="B727" s="163"/>
      <c r="C727" s="164"/>
      <c r="D727" s="165" t="s">
        <v>70</v>
      </c>
      <c r="E727" s="177" t="s">
        <v>1011</v>
      </c>
      <c r="F727" s="177" t="s">
        <v>1012</v>
      </c>
      <c r="G727" s="164"/>
      <c r="H727" s="164"/>
      <c r="I727" s="167"/>
      <c r="J727" s="178">
        <f>BK727</f>
        <v>0</v>
      </c>
      <c r="K727" s="164"/>
      <c r="L727" s="169"/>
      <c r="M727" s="170"/>
      <c r="N727" s="171"/>
      <c r="O727" s="171"/>
      <c r="P727" s="172">
        <f>SUM(P728:P774)</f>
        <v>0</v>
      </c>
      <c r="Q727" s="171"/>
      <c r="R727" s="172">
        <f>SUM(R728:R774)</f>
        <v>0.1312482</v>
      </c>
      <c r="S727" s="171"/>
      <c r="T727" s="173">
        <f>SUM(T728:T774)</f>
        <v>0</v>
      </c>
      <c r="AR727" s="174" t="s">
        <v>81</v>
      </c>
      <c r="AT727" s="175" t="s">
        <v>70</v>
      </c>
      <c r="AU727" s="175" t="s">
        <v>79</v>
      </c>
      <c r="AY727" s="174" t="s">
        <v>144</v>
      </c>
      <c r="BK727" s="176">
        <f>SUM(BK728:BK774)</f>
        <v>0</v>
      </c>
    </row>
    <row r="728" spans="1:65" s="2" customFormat="1" ht="16.5" customHeight="1">
      <c r="A728" s="35"/>
      <c r="B728" s="36"/>
      <c r="C728" s="179" t="s">
        <v>1013</v>
      </c>
      <c r="D728" s="179" t="s">
        <v>146</v>
      </c>
      <c r="E728" s="180" t="s">
        <v>1014</v>
      </c>
      <c r="F728" s="181" t="s">
        <v>1015</v>
      </c>
      <c r="G728" s="182" t="s">
        <v>248</v>
      </c>
      <c r="H728" s="183">
        <v>8.43</v>
      </c>
      <c r="I728" s="184"/>
      <c r="J728" s="185">
        <f>ROUND(I728*H728,2)</f>
        <v>0</v>
      </c>
      <c r="K728" s="181" t="s">
        <v>155</v>
      </c>
      <c r="L728" s="40"/>
      <c r="M728" s="186" t="s">
        <v>19</v>
      </c>
      <c r="N728" s="187" t="s">
        <v>42</v>
      </c>
      <c r="O728" s="65"/>
      <c r="P728" s="188">
        <f>O728*H728</f>
        <v>0</v>
      </c>
      <c r="Q728" s="188">
        <v>0</v>
      </c>
      <c r="R728" s="188">
        <f>Q728*H728</f>
        <v>0</v>
      </c>
      <c r="S728" s="188">
        <v>0</v>
      </c>
      <c r="T728" s="189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190" t="s">
        <v>255</v>
      </c>
      <c r="AT728" s="190" t="s">
        <v>146</v>
      </c>
      <c r="AU728" s="190" t="s">
        <v>81</v>
      </c>
      <c r="AY728" s="18" t="s">
        <v>144</v>
      </c>
      <c r="BE728" s="191">
        <f>IF(N728="základní",J728,0)</f>
        <v>0</v>
      </c>
      <c r="BF728" s="191">
        <f>IF(N728="snížená",J728,0)</f>
        <v>0</v>
      </c>
      <c r="BG728" s="191">
        <f>IF(N728="zákl. přenesená",J728,0)</f>
        <v>0</v>
      </c>
      <c r="BH728" s="191">
        <f>IF(N728="sníž. přenesená",J728,0)</f>
        <v>0</v>
      </c>
      <c r="BI728" s="191">
        <f>IF(N728="nulová",J728,0)</f>
        <v>0</v>
      </c>
      <c r="BJ728" s="18" t="s">
        <v>79</v>
      </c>
      <c r="BK728" s="191">
        <f>ROUND(I728*H728,2)</f>
        <v>0</v>
      </c>
      <c r="BL728" s="18" t="s">
        <v>255</v>
      </c>
      <c r="BM728" s="190" t="s">
        <v>1016</v>
      </c>
    </row>
    <row r="729" spans="1:47" s="2" customFormat="1" ht="11.25">
      <c r="A729" s="35"/>
      <c r="B729" s="36"/>
      <c r="C729" s="37"/>
      <c r="D729" s="192" t="s">
        <v>157</v>
      </c>
      <c r="E729" s="37"/>
      <c r="F729" s="193" t="s">
        <v>1017</v>
      </c>
      <c r="G729" s="37"/>
      <c r="H729" s="37"/>
      <c r="I729" s="194"/>
      <c r="J729" s="37"/>
      <c r="K729" s="37"/>
      <c r="L729" s="40"/>
      <c r="M729" s="195"/>
      <c r="N729" s="196"/>
      <c r="O729" s="65"/>
      <c r="P729" s="65"/>
      <c r="Q729" s="65"/>
      <c r="R729" s="65"/>
      <c r="S729" s="65"/>
      <c r="T729" s="66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T729" s="18" t="s">
        <v>157</v>
      </c>
      <c r="AU729" s="18" t="s">
        <v>81</v>
      </c>
    </row>
    <row r="730" spans="1:47" s="2" customFormat="1" ht="11.25">
      <c r="A730" s="35"/>
      <c r="B730" s="36"/>
      <c r="C730" s="37"/>
      <c r="D730" s="197" t="s">
        <v>159</v>
      </c>
      <c r="E730" s="37"/>
      <c r="F730" s="198" t="s">
        <v>1018</v>
      </c>
      <c r="G730" s="37"/>
      <c r="H730" s="37"/>
      <c r="I730" s="194"/>
      <c r="J730" s="37"/>
      <c r="K730" s="37"/>
      <c r="L730" s="40"/>
      <c r="M730" s="195"/>
      <c r="N730" s="196"/>
      <c r="O730" s="65"/>
      <c r="P730" s="65"/>
      <c r="Q730" s="65"/>
      <c r="R730" s="65"/>
      <c r="S730" s="65"/>
      <c r="T730" s="66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T730" s="18" t="s">
        <v>159</v>
      </c>
      <c r="AU730" s="18" t="s">
        <v>81</v>
      </c>
    </row>
    <row r="731" spans="2:51" s="15" customFormat="1" ht="11.25">
      <c r="B731" s="231"/>
      <c r="C731" s="232"/>
      <c r="D731" s="192" t="s">
        <v>161</v>
      </c>
      <c r="E731" s="233" t="s">
        <v>19</v>
      </c>
      <c r="F731" s="234" t="s">
        <v>676</v>
      </c>
      <c r="G731" s="232"/>
      <c r="H731" s="233" t="s">
        <v>19</v>
      </c>
      <c r="I731" s="235"/>
      <c r="J731" s="232"/>
      <c r="K731" s="232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161</v>
      </c>
      <c r="AU731" s="240" t="s">
        <v>81</v>
      </c>
      <c r="AV731" s="15" t="s">
        <v>79</v>
      </c>
      <c r="AW731" s="15" t="s">
        <v>33</v>
      </c>
      <c r="AX731" s="15" t="s">
        <v>71</v>
      </c>
      <c r="AY731" s="240" t="s">
        <v>144</v>
      </c>
    </row>
    <row r="732" spans="2:51" s="13" customFormat="1" ht="11.25">
      <c r="B732" s="199"/>
      <c r="C732" s="200"/>
      <c r="D732" s="192" t="s">
        <v>161</v>
      </c>
      <c r="E732" s="201" t="s">
        <v>19</v>
      </c>
      <c r="F732" s="202" t="s">
        <v>677</v>
      </c>
      <c r="G732" s="200"/>
      <c r="H732" s="203">
        <v>1.14</v>
      </c>
      <c r="I732" s="204"/>
      <c r="J732" s="200"/>
      <c r="K732" s="200"/>
      <c r="L732" s="205"/>
      <c r="M732" s="206"/>
      <c r="N732" s="207"/>
      <c r="O732" s="207"/>
      <c r="P732" s="207"/>
      <c r="Q732" s="207"/>
      <c r="R732" s="207"/>
      <c r="S732" s="207"/>
      <c r="T732" s="208"/>
      <c r="AT732" s="209" t="s">
        <v>161</v>
      </c>
      <c r="AU732" s="209" t="s">
        <v>81</v>
      </c>
      <c r="AV732" s="13" t="s">
        <v>81</v>
      </c>
      <c r="AW732" s="13" t="s">
        <v>33</v>
      </c>
      <c r="AX732" s="13" t="s">
        <v>71</v>
      </c>
      <c r="AY732" s="209" t="s">
        <v>144</v>
      </c>
    </row>
    <row r="733" spans="2:51" s="15" customFormat="1" ht="11.25">
      <c r="B733" s="231"/>
      <c r="C733" s="232"/>
      <c r="D733" s="192" t="s">
        <v>161</v>
      </c>
      <c r="E733" s="233" t="s">
        <v>19</v>
      </c>
      <c r="F733" s="234" t="s">
        <v>274</v>
      </c>
      <c r="G733" s="232"/>
      <c r="H733" s="233" t="s">
        <v>19</v>
      </c>
      <c r="I733" s="235"/>
      <c r="J733" s="232"/>
      <c r="K733" s="232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161</v>
      </c>
      <c r="AU733" s="240" t="s">
        <v>81</v>
      </c>
      <c r="AV733" s="15" t="s">
        <v>79</v>
      </c>
      <c r="AW733" s="15" t="s">
        <v>33</v>
      </c>
      <c r="AX733" s="15" t="s">
        <v>71</v>
      </c>
      <c r="AY733" s="240" t="s">
        <v>144</v>
      </c>
    </row>
    <row r="734" spans="2:51" s="13" customFormat="1" ht="11.25">
      <c r="B734" s="199"/>
      <c r="C734" s="200"/>
      <c r="D734" s="192" t="s">
        <v>161</v>
      </c>
      <c r="E734" s="201" t="s">
        <v>19</v>
      </c>
      <c r="F734" s="202" t="s">
        <v>1019</v>
      </c>
      <c r="G734" s="200"/>
      <c r="H734" s="203">
        <v>7.29</v>
      </c>
      <c r="I734" s="204"/>
      <c r="J734" s="200"/>
      <c r="K734" s="200"/>
      <c r="L734" s="205"/>
      <c r="M734" s="206"/>
      <c r="N734" s="207"/>
      <c r="O734" s="207"/>
      <c r="P734" s="207"/>
      <c r="Q734" s="207"/>
      <c r="R734" s="207"/>
      <c r="S734" s="207"/>
      <c r="T734" s="208"/>
      <c r="AT734" s="209" t="s">
        <v>161</v>
      </c>
      <c r="AU734" s="209" t="s">
        <v>81</v>
      </c>
      <c r="AV734" s="13" t="s">
        <v>81</v>
      </c>
      <c r="AW734" s="13" t="s">
        <v>33</v>
      </c>
      <c r="AX734" s="13" t="s">
        <v>71</v>
      </c>
      <c r="AY734" s="209" t="s">
        <v>144</v>
      </c>
    </row>
    <row r="735" spans="2:51" s="14" customFormat="1" ht="11.25">
      <c r="B735" s="220"/>
      <c r="C735" s="221"/>
      <c r="D735" s="192" t="s">
        <v>161</v>
      </c>
      <c r="E735" s="222" t="s">
        <v>19</v>
      </c>
      <c r="F735" s="223" t="s">
        <v>238</v>
      </c>
      <c r="G735" s="221"/>
      <c r="H735" s="224">
        <v>8.43</v>
      </c>
      <c r="I735" s="225"/>
      <c r="J735" s="221"/>
      <c r="K735" s="221"/>
      <c r="L735" s="226"/>
      <c r="M735" s="227"/>
      <c r="N735" s="228"/>
      <c r="O735" s="228"/>
      <c r="P735" s="228"/>
      <c r="Q735" s="228"/>
      <c r="R735" s="228"/>
      <c r="S735" s="228"/>
      <c r="T735" s="229"/>
      <c r="AT735" s="230" t="s">
        <v>161</v>
      </c>
      <c r="AU735" s="230" t="s">
        <v>81</v>
      </c>
      <c r="AV735" s="14" t="s">
        <v>150</v>
      </c>
      <c r="AW735" s="14" t="s">
        <v>33</v>
      </c>
      <c r="AX735" s="14" t="s">
        <v>79</v>
      </c>
      <c r="AY735" s="230" t="s">
        <v>144</v>
      </c>
    </row>
    <row r="736" spans="1:65" s="2" customFormat="1" ht="16.5" customHeight="1">
      <c r="A736" s="35"/>
      <c r="B736" s="36"/>
      <c r="C736" s="179" t="s">
        <v>1020</v>
      </c>
      <c r="D736" s="179" t="s">
        <v>146</v>
      </c>
      <c r="E736" s="180" t="s">
        <v>1021</v>
      </c>
      <c r="F736" s="181" t="s">
        <v>1022</v>
      </c>
      <c r="G736" s="182" t="s">
        <v>248</v>
      </c>
      <c r="H736" s="183">
        <v>42.586</v>
      </c>
      <c r="I736" s="184"/>
      <c r="J736" s="185">
        <f>ROUND(I736*H736,2)</f>
        <v>0</v>
      </c>
      <c r="K736" s="181" t="s">
        <v>155</v>
      </c>
      <c r="L736" s="40"/>
      <c r="M736" s="186" t="s">
        <v>19</v>
      </c>
      <c r="N736" s="187" t="s">
        <v>42</v>
      </c>
      <c r="O736" s="65"/>
      <c r="P736" s="188">
        <f>O736*H736</f>
        <v>0</v>
      </c>
      <c r="Q736" s="188">
        <v>0</v>
      </c>
      <c r="R736" s="188">
        <f>Q736*H736</f>
        <v>0</v>
      </c>
      <c r="S736" s="188">
        <v>0</v>
      </c>
      <c r="T736" s="189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90" t="s">
        <v>255</v>
      </c>
      <c r="AT736" s="190" t="s">
        <v>146</v>
      </c>
      <c r="AU736" s="190" t="s">
        <v>81</v>
      </c>
      <c r="AY736" s="18" t="s">
        <v>144</v>
      </c>
      <c r="BE736" s="191">
        <f>IF(N736="základní",J736,0)</f>
        <v>0</v>
      </c>
      <c r="BF736" s="191">
        <f>IF(N736="snížená",J736,0)</f>
        <v>0</v>
      </c>
      <c r="BG736" s="191">
        <f>IF(N736="zákl. přenesená",J736,0)</f>
        <v>0</v>
      </c>
      <c r="BH736" s="191">
        <f>IF(N736="sníž. přenesená",J736,0)</f>
        <v>0</v>
      </c>
      <c r="BI736" s="191">
        <f>IF(N736="nulová",J736,0)</f>
        <v>0</v>
      </c>
      <c r="BJ736" s="18" t="s">
        <v>79</v>
      </c>
      <c r="BK736" s="191">
        <f>ROUND(I736*H736,2)</f>
        <v>0</v>
      </c>
      <c r="BL736" s="18" t="s">
        <v>255</v>
      </c>
      <c r="BM736" s="190" t="s">
        <v>1023</v>
      </c>
    </row>
    <row r="737" spans="1:47" s="2" customFormat="1" ht="11.25">
      <c r="A737" s="35"/>
      <c r="B737" s="36"/>
      <c r="C737" s="37"/>
      <c r="D737" s="192" t="s">
        <v>157</v>
      </c>
      <c r="E737" s="37"/>
      <c r="F737" s="193" t="s">
        <v>1024</v>
      </c>
      <c r="G737" s="37"/>
      <c r="H737" s="37"/>
      <c r="I737" s="194"/>
      <c r="J737" s="37"/>
      <c r="K737" s="37"/>
      <c r="L737" s="40"/>
      <c r="M737" s="195"/>
      <c r="N737" s="196"/>
      <c r="O737" s="65"/>
      <c r="P737" s="65"/>
      <c r="Q737" s="65"/>
      <c r="R737" s="65"/>
      <c r="S737" s="65"/>
      <c r="T737" s="66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T737" s="18" t="s">
        <v>157</v>
      </c>
      <c r="AU737" s="18" t="s">
        <v>81</v>
      </c>
    </row>
    <row r="738" spans="1:47" s="2" customFormat="1" ht="11.25">
      <c r="A738" s="35"/>
      <c r="B738" s="36"/>
      <c r="C738" s="37"/>
      <c r="D738" s="197" t="s">
        <v>159</v>
      </c>
      <c r="E738" s="37"/>
      <c r="F738" s="198" t="s">
        <v>1025</v>
      </c>
      <c r="G738" s="37"/>
      <c r="H738" s="37"/>
      <c r="I738" s="194"/>
      <c r="J738" s="37"/>
      <c r="K738" s="37"/>
      <c r="L738" s="40"/>
      <c r="M738" s="195"/>
      <c r="N738" s="196"/>
      <c r="O738" s="65"/>
      <c r="P738" s="65"/>
      <c r="Q738" s="65"/>
      <c r="R738" s="65"/>
      <c r="S738" s="65"/>
      <c r="T738" s="66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T738" s="18" t="s">
        <v>159</v>
      </c>
      <c r="AU738" s="18" t="s">
        <v>81</v>
      </c>
    </row>
    <row r="739" spans="2:51" s="15" customFormat="1" ht="11.25">
      <c r="B739" s="231"/>
      <c r="C739" s="232"/>
      <c r="D739" s="192" t="s">
        <v>161</v>
      </c>
      <c r="E739" s="233" t="s">
        <v>19</v>
      </c>
      <c r="F739" s="234" t="s">
        <v>274</v>
      </c>
      <c r="G739" s="232"/>
      <c r="H739" s="233" t="s">
        <v>19</v>
      </c>
      <c r="I739" s="235"/>
      <c r="J739" s="232"/>
      <c r="K739" s="232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161</v>
      </c>
      <c r="AU739" s="240" t="s">
        <v>81</v>
      </c>
      <c r="AV739" s="15" t="s">
        <v>79</v>
      </c>
      <c r="AW739" s="15" t="s">
        <v>33</v>
      </c>
      <c r="AX739" s="15" t="s">
        <v>71</v>
      </c>
      <c r="AY739" s="240" t="s">
        <v>144</v>
      </c>
    </row>
    <row r="740" spans="2:51" s="13" customFormat="1" ht="11.25">
      <c r="B740" s="199"/>
      <c r="C740" s="200"/>
      <c r="D740" s="192" t="s">
        <v>161</v>
      </c>
      <c r="E740" s="201" t="s">
        <v>19</v>
      </c>
      <c r="F740" s="202" t="s">
        <v>1026</v>
      </c>
      <c r="G740" s="200"/>
      <c r="H740" s="203">
        <v>18.443</v>
      </c>
      <c r="I740" s="204"/>
      <c r="J740" s="200"/>
      <c r="K740" s="200"/>
      <c r="L740" s="205"/>
      <c r="M740" s="206"/>
      <c r="N740" s="207"/>
      <c r="O740" s="207"/>
      <c r="P740" s="207"/>
      <c r="Q740" s="207"/>
      <c r="R740" s="207"/>
      <c r="S740" s="207"/>
      <c r="T740" s="208"/>
      <c r="AT740" s="209" t="s">
        <v>161</v>
      </c>
      <c r="AU740" s="209" t="s">
        <v>81</v>
      </c>
      <c r="AV740" s="13" t="s">
        <v>81</v>
      </c>
      <c r="AW740" s="13" t="s">
        <v>33</v>
      </c>
      <c r="AX740" s="13" t="s">
        <v>71</v>
      </c>
      <c r="AY740" s="209" t="s">
        <v>144</v>
      </c>
    </row>
    <row r="741" spans="2:51" s="13" customFormat="1" ht="11.25">
      <c r="B741" s="199"/>
      <c r="C741" s="200"/>
      <c r="D741" s="192" t="s">
        <v>161</v>
      </c>
      <c r="E741" s="201" t="s">
        <v>19</v>
      </c>
      <c r="F741" s="202" t="s">
        <v>1027</v>
      </c>
      <c r="G741" s="200"/>
      <c r="H741" s="203">
        <v>23.393</v>
      </c>
      <c r="I741" s="204"/>
      <c r="J741" s="200"/>
      <c r="K741" s="200"/>
      <c r="L741" s="205"/>
      <c r="M741" s="206"/>
      <c r="N741" s="207"/>
      <c r="O741" s="207"/>
      <c r="P741" s="207"/>
      <c r="Q741" s="207"/>
      <c r="R741" s="207"/>
      <c r="S741" s="207"/>
      <c r="T741" s="208"/>
      <c r="AT741" s="209" t="s">
        <v>161</v>
      </c>
      <c r="AU741" s="209" t="s">
        <v>81</v>
      </c>
      <c r="AV741" s="13" t="s">
        <v>81</v>
      </c>
      <c r="AW741" s="13" t="s">
        <v>33</v>
      </c>
      <c r="AX741" s="13" t="s">
        <v>71</v>
      </c>
      <c r="AY741" s="209" t="s">
        <v>144</v>
      </c>
    </row>
    <row r="742" spans="2:51" s="13" customFormat="1" ht="11.25">
      <c r="B742" s="199"/>
      <c r="C742" s="200"/>
      <c r="D742" s="192" t="s">
        <v>161</v>
      </c>
      <c r="E742" s="201" t="s">
        <v>19</v>
      </c>
      <c r="F742" s="202" t="s">
        <v>537</v>
      </c>
      <c r="G742" s="200"/>
      <c r="H742" s="203">
        <v>0.75</v>
      </c>
      <c r="I742" s="204"/>
      <c r="J742" s="200"/>
      <c r="K742" s="200"/>
      <c r="L742" s="205"/>
      <c r="M742" s="206"/>
      <c r="N742" s="207"/>
      <c r="O742" s="207"/>
      <c r="P742" s="207"/>
      <c r="Q742" s="207"/>
      <c r="R742" s="207"/>
      <c r="S742" s="207"/>
      <c r="T742" s="208"/>
      <c r="AT742" s="209" t="s">
        <v>161</v>
      </c>
      <c r="AU742" s="209" t="s">
        <v>81</v>
      </c>
      <c r="AV742" s="13" t="s">
        <v>81</v>
      </c>
      <c r="AW742" s="13" t="s">
        <v>33</v>
      </c>
      <c r="AX742" s="13" t="s">
        <v>71</v>
      </c>
      <c r="AY742" s="209" t="s">
        <v>144</v>
      </c>
    </row>
    <row r="743" spans="2:51" s="14" customFormat="1" ht="11.25">
      <c r="B743" s="220"/>
      <c r="C743" s="221"/>
      <c r="D743" s="192" t="s">
        <v>161</v>
      </c>
      <c r="E743" s="222" t="s">
        <v>19</v>
      </c>
      <c r="F743" s="223" t="s">
        <v>238</v>
      </c>
      <c r="G743" s="221"/>
      <c r="H743" s="224">
        <v>42.586</v>
      </c>
      <c r="I743" s="225"/>
      <c r="J743" s="221"/>
      <c r="K743" s="221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161</v>
      </c>
      <c r="AU743" s="230" t="s">
        <v>81</v>
      </c>
      <c r="AV743" s="14" t="s">
        <v>150</v>
      </c>
      <c r="AW743" s="14" t="s">
        <v>33</v>
      </c>
      <c r="AX743" s="14" t="s">
        <v>79</v>
      </c>
      <c r="AY743" s="230" t="s">
        <v>144</v>
      </c>
    </row>
    <row r="744" spans="1:65" s="2" customFormat="1" ht="16.5" customHeight="1">
      <c r="A744" s="35"/>
      <c r="B744" s="36"/>
      <c r="C744" s="210" t="s">
        <v>1028</v>
      </c>
      <c r="D744" s="210" t="s">
        <v>223</v>
      </c>
      <c r="E744" s="211" t="s">
        <v>1029</v>
      </c>
      <c r="F744" s="212" t="s">
        <v>1030</v>
      </c>
      <c r="G744" s="213" t="s">
        <v>211</v>
      </c>
      <c r="H744" s="214">
        <v>0.017</v>
      </c>
      <c r="I744" s="215"/>
      <c r="J744" s="216">
        <f>ROUND(I744*H744,2)</f>
        <v>0</v>
      </c>
      <c r="K744" s="212" t="s">
        <v>155</v>
      </c>
      <c r="L744" s="217"/>
      <c r="M744" s="218" t="s">
        <v>19</v>
      </c>
      <c r="N744" s="219" t="s">
        <v>42</v>
      </c>
      <c r="O744" s="65"/>
      <c r="P744" s="188">
        <f>O744*H744</f>
        <v>0</v>
      </c>
      <c r="Q744" s="188">
        <v>1</v>
      </c>
      <c r="R744" s="188">
        <f>Q744*H744</f>
        <v>0.017</v>
      </c>
      <c r="S744" s="188">
        <v>0</v>
      </c>
      <c r="T744" s="189">
        <f>S744*H744</f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190" t="s">
        <v>375</v>
      </c>
      <c r="AT744" s="190" t="s">
        <v>223</v>
      </c>
      <c r="AU744" s="190" t="s">
        <v>81</v>
      </c>
      <c r="AY744" s="18" t="s">
        <v>144</v>
      </c>
      <c r="BE744" s="191">
        <f>IF(N744="základní",J744,0)</f>
        <v>0</v>
      </c>
      <c r="BF744" s="191">
        <f>IF(N744="snížená",J744,0)</f>
        <v>0</v>
      </c>
      <c r="BG744" s="191">
        <f>IF(N744="zákl. přenesená",J744,0)</f>
        <v>0</v>
      </c>
      <c r="BH744" s="191">
        <f>IF(N744="sníž. přenesená",J744,0)</f>
        <v>0</v>
      </c>
      <c r="BI744" s="191">
        <f>IF(N744="nulová",J744,0)</f>
        <v>0</v>
      </c>
      <c r="BJ744" s="18" t="s">
        <v>79</v>
      </c>
      <c r="BK744" s="191">
        <f>ROUND(I744*H744,2)</f>
        <v>0</v>
      </c>
      <c r="BL744" s="18" t="s">
        <v>255</v>
      </c>
      <c r="BM744" s="190" t="s">
        <v>1031</v>
      </c>
    </row>
    <row r="745" spans="1:47" s="2" customFormat="1" ht="11.25">
      <c r="A745" s="35"/>
      <c r="B745" s="36"/>
      <c r="C745" s="37"/>
      <c r="D745" s="192" t="s">
        <v>157</v>
      </c>
      <c r="E745" s="37"/>
      <c r="F745" s="193" t="s">
        <v>1030</v>
      </c>
      <c r="G745" s="37"/>
      <c r="H745" s="37"/>
      <c r="I745" s="194"/>
      <c r="J745" s="37"/>
      <c r="K745" s="37"/>
      <c r="L745" s="40"/>
      <c r="M745" s="195"/>
      <c r="N745" s="196"/>
      <c r="O745" s="65"/>
      <c r="P745" s="65"/>
      <c r="Q745" s="65"/>
      <c r="R745" s="65"/>
      <c r="S745" s="65"/>
      <c r="T745" s="66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T745" s="18" t="s">
        <v>157</v>
      </c>
      <c r="AU745" s="18" t="s">
        <v>81</v>
      </c>
    </row>
    <row r="746" spans="1:47" s="2" customFormat="1" ht="19.5">
      <c r="A746" s="35"/>
      <c r="B746" s="36"/>
      <c r="C746" s="37"/>
      <c r="D746" s="192" t="s">
        <v>1032</v>
      </c>
      <c r="E746" s="37"/>
      <c r="F746" s="241" t="s">
        <v>1033</v>
      </c>
      <c r="G746" s="37"/>
      <c r="H746" s="37"/>
      <c r="I746" s="194"/>
      <c r="J746" s="37"/>
      <c r="K746" s="37"/>
      <c r="L746" s="40"/>
      <c r="M746" s="195"/>
      <c r="N746" s="196"/>
      <c r="O746" s="65"/>
      <c r="P746" s="65"/>
      <c r="Q746" s="65"/>
      <c r="R746" s="65"/>
      <c r="S746" s="65"/>
      <c r="T746" s="66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T746" s="18" t="s">
        <v>1032</v>
      </c>
      <c r="AU746" s="18" t="s">
        <v>81</v>
      </c>
    </row>
    <row r="747" spans="2:51" s="13" customFormat="1" ht="11.25">
      <c r="B747" s="199"/>
      <c r="C747" s="200"/>
      <c r="D747" s="192" t="s">
        <v>161</v>
      </c>
      <c r="E747" s="201" t="s">
        <v>19</v>
      </c>
      <c r="F747" s="202" t="s">
        <v>1034</v>
      </c>
      <c r="G747" s="200"/>
      <c r="H747" s="203">
        <v>0.017</v>
      </c>
      <c r="I747" s="204"/>
      <c r="J747" s="200"/>
      <c r="K747" s="200"/>
      <c r="L747" s="205"/>
      <c r="M747" s="206"/>
      <c r="N747" s="207"/>
      <c r="O747" s="207"/>
      <c r="P747" s="207"/>
      <c r="Q747" s="207"/>
      <c r="R747" s="207"/>
      <c r="S747" s="207"/>
      <c r="T747" s="208"/>
      <c r="AT747" s="209" t="s">
        <v>161</v>
      </c>
      <c r="AU747" s="209" t="s">
        <v>81</v>
      </c>
      <c r="AV747" s="13" t="s">
        <v>81</v>
      </c>
      <c r="AW747" s="13" t="s">
        <v>33</v>
      </c>
      <c r="AX747" s="13" t="s">
        <v>79</v>
      </c>
      <c r="AY747" s="209" t="s">
        <v>144</v>
      </c>
    </row>
    <row r="748" spans="1:65" s="2" customFormat="1" ht="16.5" customHeight="1">
      <c r="A748" s="35"/>
      <c r="B748" s="36"/>
      <c r="C748" s="179" t="s">
        <v>1035</v>
      </c>
      <c r="D748" s="179" t="s">
        <v>146</v>
      </c>
      <c r="E748" s="180" t="s">
        <v>1036</v>
      </c>
      <c r="F748" s="181" t="s">
        <v>1037</v>
      </c>
      <c r="G748" s="182" t="s">
        <v>248</v>
      </c>
      <c r="H748" s="183">
        <v>8.43</v>
      </c>
      <c r="I748" s="184"/>
      <c r="J748" s="185">
        <f>ROUND(I748*H748,2)</f>
        <v>0</v>
      </c>
      <c r="K748" s="181" t="s">
        <v>155</v>
      </c>
      <c r="L748" s="40"/>
      <c r="M748" s="186" t="s">
        <v>19</v>
      </c>
      <c r="N748" s="187" t="s">
        <v>42</v>
      </c>
      <c r="O748" s="65"/>
      <c r="P748" s="188">
        <f>O748*H748</f>
        <v>0</v>
      </c>
      <c r="Q748" s="188">
        <v>0.0004</v>
      </c>
      <c r="R748" s="188">
        <f>Q748*H748</f>
        <v>0.003372</v>
      </c>
      <c r="S748" s="188">
        <v>0</v>
      </c>
      <c r="T748" s="189">
        <f>S748*H748</f>
        <v>0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190" t="s">
        <v>255</v>
      </c>
      <c r="AT748" s="190" t="s">
        <v>146</v>
      </c>
      <c r="AU748" s="190" t="s">
        <v>81</v>
      </c>
      <c r="AY748" s="18" t="s">
        <v>144</v>
      </c>
      <c r="BE748" s="191">
        <f>IF(N748="základní",J748,0)</f>
        <v>0</v>
      </c>
      <c r="BF748" s="191">
        <f>IF(N748="snížená",J748,0)</f>
        <v>0</v>
      </c>
      <c r="BG748" s="191">
        <f>IF(N748="zákl. přenesená",J748,0)</f>
        <v>0</v>
      </c>
      <c r="BH748" s="191">
        <f>IF(N748="sníž. přenesená",J748,0)</f>
        <v>0</v>
      </c>
      <c r="BI748" s="191">
        <f>IF(N748="nulová",J748,0)</f>
        <v>0</v>
      </c>
      <c r="BJ748" s="18" t="s">
        <v>79</v>
      </c>
      <c r="BK748" s="191">
        <f>ROUND(I748*H748,2)</f>
        <v>0</v>
      </c>
      <c r="BL748" s="18" t="s">
        <v>255</v>
      </c>
      <c r="BM748" s="190" t="s">
        <v>1038</v>
      </c>
    </row>
    <row r="749" spans="1:47" s="2" customFormat="1" ht="11.25">
      <c r="A749" s="35"/>
      <c r="B749" s="36"/>
      <c r="C749" s="37"/>
      <c r="D749" s="192" t="s">
        <v>157</v>
      </c>
      <c r="E749" s="37"/>
      <c r="F749" s="193" t="s">
        <v>1039</v>
      </c>
      <c r="G749" s="37"/>
      <c r="H749" s="37"/>
      <c r="I749" s="194"/>
      <c r="J749" s="37"/>
      <c r="K749" s="37"/>
      <c r="L749" s="40"/>
      <c r="M749" s="195"/>
      <c r="N749" s="196"/>
      <c r="O749" s="65"/>
      <c r="P749" s="65"/>
      <c r="Q749" s="65"/>
      <c r="R749" s="65"/>
      <c r="S749" s="65"/>
      <c r="T749" s="66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T749" s="18" t="s">
        <v>157</v>
      </c>
      <c r="AU749" s="18" t="s">
        <v>81</v>
      </c>
    </row>
    <row r="750" spans="1:47" s="2" customFormat="1" ht="11.25">
      <c r="A750" s="35"/>
      <c r="B750" s="36"/>
      <c r="C750" s="37"/>
      <c r="D750" s="197" t="s">
        <v>159</v>
      </c>
      <c r="E750" s="37"/>
      <c r="F750" s="198" t="s">
        <v>1040</v>
      </c>
      <c r="G750" s="37"/>
      <c r="H750" s="37"/>
      <c r="I750" s="194"/>
      <c r="J750" s="37"/>
      <c r="K750" s="37"/>
      <c r="L750" s="40"/>
      <c r="M750" s="195"/>
      <c r="N750" s="196"/>
      <c r="O750" s="65"/>
      <c r="P750" s="65"/>
      <c r="Q750" s="65"/>
      <c r="R750" s="65"/>
      <c r="S750" s="65"/>
      <c r="T750" s="66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T750" s="18" t="s">
        <v>159</v>
      </c>
      <c r="AU750" s="18" t="s">
        <v>81</v>
      </c>
    </row>
    <row r="751" spans="1:65" s="2" customFormat="1" ht="16.5" customHeight="1">
      <c r="A751" s="35"/>
      <c r="B751" s="36"/>
      <c r="C751" s="179" t="s">
        <v>1041</v>
      </c>
      <c r="D751" s="179" t="s">
        <v>146</v>
      </c>
      <c r="E751" s="180" t="s">
        <v>1042</v>
      </c>
      <c r="F751" s="181" t="s">
        <v>1043</v>
      </c>
      <c r="G751" s="182" t="s">
        <v>248</v>
      </c>
      <c r="H751" s="183">
        <v>42.586</v>
      </c>
      <c r="I751" s="184"/>
      <c r="J751" s="185">
        <f>ROUND(I751*H751,2)</f>
        <v>0</v>
      </c>
      <c r="K751" s="181" t="s">
        <v>155</v>
      </c>
      <c r="L751" s="40"/>
      <c r="M751" s="186" t="s">
        <v>19</v>
      </c>
      <c r="N751" s="187" t="s">
        <v>42</v>
      </c>
      <c r="O751" s="65"/>
      <c r="P751" s="188">
        <f>O751*H751</f>
        <v>0</v>
      </c>
      <c r="Q751" s="188">
        <v>0.0004</v>
      </c>
      <c r="R751" s="188">
        <f>Q751*H751</f>
        <v>0.0170344</v>
      </c>
      <c r="S751" s="188">
        <v>0</v>
      </c>
      <c r="T751" s="189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90" t="s">
        <v>255</v>
      </c>
      <c r="AT751" s="190" t="s">
        <v>146</v>
      </c>
      <c r="AU751" s="190" t="s">
        <v>81</v>
      </c>
      <c r="AY751" s="18" t="s">
        <v>144</v>
      </c>
      <c r="BE751" s="191">
        <f>IF(N751="základní",J751,0)</f>
        <v>0</v>
      </c>
      <c r="BF751" s="191">
        <f>IF(N751="snížená",J751,0)</f>
        <v>0</v>
      </c>
      <c r="BG751" s="191">
        <f>IF(N751="zákl. přenesená",J751,0)</f>
        <v>0</v>
      </c>
      <c r="BH751" s="191">
        <f>IF(N751="sníž. přenesená",J751,0)</f>
        <v>0</v>
      </c>
      <c r="BI751" s="191">
        <f>IF(N751="nulová",J751,0)</f>
        <v>0</v>
      </c>
      <c r="BJ751" s="18" t="s">
        <v>79</v>
      </c>
      <c r="BK751" s="191">
        <f>ROUND(I751*H751,2)</f>
        <v>0</v>
      </c>
      <c r="BL751" s="18" t="s">
        <v>255</v>
      </c>
      <c r="BM751" s="190" t="s">
        <v>1044</v>
      </c>
    </row>
    <row r="752" spans="1:47" s="2" customFormat="1" ht="11.25">
      <c r="A752" s="35"/>
      <c r="B752" s="36"/>
      <c r="C752" s="37"/>
      <c r="D752" s="192" t="s">
        <v>157</v>
      </c>
      <c r="E752" s="37"/>
      <c r="F752" s="193" t="s">
        <v>1045</v>
      </c>
      <c r="G752" s="37"/>
      <c r="H752" s="37"/>
      <c r="I752" s="194"/>
      <c r="J752" s="37"/>
      <c r="K752" s="37"/>
      <c r="L752" s="40"/>
      <c r="M752" s="195"/>
      <c r="N752" s="196"/>
      <c r="O752" s="65"/>
      <c r="P752" s="65"/>
      <c r="Q752" s="65"/>
      <c r="R752" s="65"/>
      <c r="S752" s="65"/>
      <c r="T752" s="66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T752" s="18" t="s">
        <v>157</v>
      </c>
      <c r="AU752" s="18" t="s">
        <v>81</v>
      </c>
    </row>
    <row r="753" spans="1:47" s="2" customFormat="1" ht="11.25">
      <c r="A753" s="35"/>
      <c r="B753" s="36"/>
      <c r="C753" s="37"/>
      <c r="D753" s="197" t="s">
        <v>159</v>
      </c>
      <c r="E753" s="37"/>
      <c r="F753" s="198" t="s">
        <v>1046</v>
      </c>
      <c r="G753" s="37"/>
      <c r="H753" s="37"/>
      <c r="I753" s="194"/>
      <c r="J753" s="37"/>
      <c r="K753" s="37"/>
      <c r="L753" s="40"/>
      <c r="M753" s="195"/>
      <c r="N753" s="196"/>
      <c r="O753" s="65"/>
      <c r="P753" s="65"/>
      <c r="Q753" s="65"/>
      <c r="R753" s="65"/>
      <c r="S753" s="65"/>
      <c r="T753" s="66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T753" s="18" t="s">
        <v>159</v>
      </c>
      <c r="AU753" s="18" t="s">
        <v>81</v>
      </c>
    </row>
    <row r="754" spans="1:65" s="2" customFormat="1" ht="16.5" customHeight="1">
      <c r="A754" s="35"/>
      <c r="B754" s="36"/>
      <c r="C754" s="210" t="s">
        <v>1047</v>
      </c>
      <c r="D754" s="210" t="s">
        <v>223</v>
      </c>
      <c r="E754" s="211" t="s">
        <v>1048</v>
      </c>
      <c r="F754" s="212" t="s">
        <v>1049</v>
      </c>
      <c r="G754" s="213" t="s">
        <v>248</v>
      </c>
      <c r="H754" s="214">
        <v>61.818</v>
      </c>
      <c r="I754" s="215"/>
      <c r="J754" s="216">
        <f>ROUND(I754*H754,2)</f>
        <v>0</v>
      </c>
      <c r="K754" s="212" t="s">
        <v>19</v>
      </c>
      <c r="L754" s="217"/>
      <c r="M754" s="218" t="s">
        <v>19</v>
      </c>
      <c r="N754" s="219" t="s">
        <v>42</v>
      </c>
      <c r="O754" s="65"/>
      <c r="P754" s="188">
        <f>O754*H754</f>
        <v>0</v>
      </c>
      <c r="Q754" s="188">
        <v>0.001</v>
      </c>
      <c r="R754" s="188">
        <f>Q754*H754</f>
        <v>0.061818</v>
      </c>
      <c r="S754" s="188">
        <v>0</v>
      </c>
      <c r="T754" s="189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90" t="s">
        <v>375</v>
      </c>
      <c r="AT754" s="190" t="s">
        <v>223</v>
      </c>
      <c r="AU754" s="190" t="s">
        <v>81</v>
      </c>
      <c r="AY754" s="18" t="s">
        <v>144</v>
      </c>
      <c r="BE754" s="191">
        <f>IF(N754="základní",J754,0)</f>
        <v>0</v>
      </c>
      <c r="BF754" s="191">
        <f>IF(N754="snížená",J754,0)</f>
        <v>0</v>
      </c>
      <c r="BG754" s="191">
        <f>IF(N754="zákl. přenesená",J754,0)</f>
        <v>0</v>
      </c>
      <c r="BH754" s="191">
        <f>IF(N754="sníž. přenesená",J754,0)</f>
        <v>0</v>
      </c>
      <c r="BI754" s="191">
        <f>IF(N754="nulová",J754,0)</f>
        <v>0</v>
      </c>
      <c r="BJ754" s="18" t="s">
        <v>79</v>
      </c>
      <c r="BK754" s="191">
        <f>ROUND(I754*H754,2)</f>
        <v>0</v>
      </c>
      <c r="BL754" s="18" t="s">
        <v>255</v>
      </c>
      <c r="BM754" s="190" t="s">
        <v>1050</v>
      </c>
    </row>
    <row r="755" spans="1:47" s="2" customFormat="1" ht="11.25">
      <c r="A755" s="35"/>
      <c r="B755" s="36"/>
      <c r="C755" s="37"/>
      <c r="D755" s="192" t="s">
        <v>157</v>
      </c>
      <c r="E755" s="37"/>
      <c r="F755" s="193" t="s">
        <v>1049</v>
      </c>
      <c r="G755" s="37"/>
      <c r="H755" s="37"/>
      <c r="I755" s="194"/>
      <c r="J755" s="37"/>
      <c r="K755" s="37"/>
      <c r="L755" s="40"/>
      <c r="M755" s="195"/>
      <c r="N755" s="196"/>
      <c r="O755" s="65"/>
      <c r="P755" s="65"/>
      <c r="Q755" s="65"/>
      <c r="R755" s="65"/>
      <c r="S755" s="65"/>
      <c r="T755" s="66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T755" s="18" t="s">
        <v>157</v>
      </c>
      <c r="AU755" s="18" t="s">
        <v>81</v>
      </c>
    </row>
    <row r="756" spans="2:51" s="13" customFormat="1" ht="11.25">
      <c r="B756" s="199"/>
      <c r="C756" s="200"/>
      <c r="D756" s="192" t="s">
        <v>161</v>
      </c>
      <c r="E756" s="201" t="s">
        <v>19</v>
      </c>
      <c r="F756" s="202" t="s">
        <v>1051</v>
      </c>
      <c r="G756" s="200"/>
      <c r="H756" s="203">
        <v>61.818</v>
      </c>
      <c r="I756" s="204"/>
      <c r="J756" s="200"/>
      <c r="K756" s="200"/>
      <c r="L756" s="205"/>
      <c r="M756" s="206"/>
      <c r="N756" s="207"/>
      <c r="O756" s="207"/>
      <c r="P756" s="207"/>
      <c r="Q756" s="207"/>
      <c r="R756" s="207"/>
      <c r="S756" s="207"/>
      <c r="T756" s="208"/>
      <c r="AT756" s="209" t="s">
        <v>161</v>
      </c>
      <c r="AU756" s="209" t="s">
        <v>81</v>
      </c>
      <c r="AV756" s="13" t="s">
        <v>81</v>
      </c>
      <c r="AW756" s="13" t="s">
        <v>33</v>
      </c>
      <c r="AX756" s="13" t="s">
        <v>79</v>
      </c>
      <c r="AY756" s="209" t="s">
        <v>144</v>
      </c>
    </row>
    <row r="757" spans="1:65" s="2" customFormat="1" ht="16.5" customHeight="1">
      <c r="A757" s="35"/>
      <c r="B757" s="36"/>
      <c r="C757" s="179" t="s">
        <v>1052</v>
      </c>
      <c r="D757" s="179" t="s">
        <v>146</v>
      </c>
      <c r="E757" s="180" t="s">
        <v>1053</v>
      </c>
      <c r="F757" s="181" t="s">
        <v>1054</v>
      </c>
      <c r="G757" s="182" t="s">
        <v>248</v>
      </c>
      <c r="H757" s="183">
        <v>39.825</v>
      </c>
      <c r="I757" s="184"/>
      <c r="J757" s="185">
        <f>ROUND(I757*H757,2)</f>
        <v>0</v>
      </c>
      <c r="K757" s="181" t="s">
        <v>155</v>
      </c>
      <c r="L757" s="40"/>
      <c r="M757" s="186" t="s">
        <v>19</v>
      </c>
      <c r="N757" s="187" t="s">
        <v>42</v>
      </c>
      <c r="O757" s="65"/>
      <c r="P757" s="188">
        <f>O757*H757</f>
        <v>0</v>
      </c>
      <c r="Q757" s="188">
        <v>0.0008</v>
      </c>
      <c r="R757" s="188">
        <f>Q757*H757</f>
        <v>0.031860000000000006</v>
      </c>
      <c r="S757" s="188">
        <v>0</v>
      </c>
      <c r="T757" s="189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190" t="s">
        <v>255</v>
      </c>
      <c r="AT757" s="190" t="s">
        <v>146</v>
      </c>
      <c r="AU757" s="190" t="s">
        <v>81</v>
      </c>
      <c r="AY757" s="18" t="s">
        <v>144</v>
      </c>
      <c r="BE757" s="191">
        <f>IF(N757="základní",J757,0)</f>
        <v>0</v>
      </c>
      <c r="BF757" s="191">
        <f>IF(N757="snížená",J757,0)</f>
        <v>0</v>
      </c>
      <c r="BG757" s="191">
        <f>IF(N757="zákl. přenesená",J757,0)</f>
        <v>0</v>
      </c>
      <c r="BH757" s="191">
        <f>IF(N757="sníž. přenesená",J757,0)</f>
        <v>0</v>
      </c>
      <c r="BI757" s="191">
        <f>IF(N757="nulová",J757,0)</f>
        <v>0</v>
      </c>
      <c r="BJ757" s="18" t="s">
        <v>79</v>
      </c>
      <c r="BK757" s="191">
        <f>ROUND(I757*H757,2)</f>
        <v>0</v>
      </c>
      <c r="BL757" s="18" t="s">
        <v>255</v>
      </c>
      <c r="BM757" s="190" t="s">
        <v>1055</v>
      </c>
    </row>
    <row r="758" spans="1:47" s="2" customFormat="1" ht="19.5">
      <c r="A758" s="35"/>
      <c r="B758" s="36"/>
      <c r="C758" s="37"/>
      <c r="D758" s="192" t="s">
        <v>157</v>
      </c>
      <c r="E758" s="37"/>
      <c r="F758" s="193" t="s">
        <v>1056</v>
      </c>
      <c r="G758" s="37"/>
      <c r="H758" s="37"/>
      <c r="I758" s="194"/>
      <c r="J758" s="37"/>
      <c r="K758" s="37"/>
      <c r="L758" s="40"/>
      <c r="M758" s="195"/>
      <c r="N758" s="196"/>
      <c r="O758" s="65"/>
      <c r="P758" s="65"/>
      <c r="Q758" s="65"/>
      <c r="R758" s="65"/>
      <c r="S758" s="65"/>
      <c r="T758" s="66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T758" s="18" t="s">
        <v>157</v>
      </c>
      <c r="AU758" s="18" t="s">
        <v>81</v>
      </c>
    </row>
    <row r="759" spans="1:47" s="2" customFormat="1" ht="11.25">
      <c r="A759" s="35"/>
      <c r="B759" s="36"/>
      <c r="C759" s="37"/>
      <c r="D759" s="197" t="s">
        <v>159</v>
      </c>
      <c r="E759" s="37"/>
      <c r="F759" s="198" t="s">
        <v>1057</v>
      </c>
      <c r="G759" s="37"/>
      <c r="H759" s="37"/>
      <c r="I759" s="194"/>
      <c r="J759" s="37"/>
      <c r="K759" s="37"/>
      <c r="L759" s="40"/>
      <c r="M759" s="195"/>
      <c r="N759" s="196"/>
      <c r="O759" s="65"/>
      <c r="P759" s="65"/>
      <c r="Q759" s="65"/>
      <c r="R759" s="65"/>
      <c r="S759" s="65"/>
      <c r="T759" s="66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T759" s="18" t="s">
        <v>159</v>
      </c>
      <c r="AU759" s="18" t="s">
        <v>81</v>
      </c>
    </row>
    <row r="760" spans="2:51" s="15" customFormat="1" ht="11.25">
      <c r="B760" s="231"/>
      <c r="C760" s="232"/>
      <c r="D760" s="192" t="s">
        <v>161</v>
      </c>
      <c r="E760" s="233" t="s">
        <v>19</v>
      </c>
      <c r="F760" s="234" t="s">
        <v>274</v>
      </c>
      <c r="G760" s="232"/>
      <c r="H760" s="233" t="s">
        <v>19</v>
      </c>
      <c r="I760" s="235"/>
      <c r="J760" s="232"/>
      <c r="K760" s="232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161</v>
      </c>
      <c r="AU760" s="240" t="s">
        <v>81</v>
      </c>
      <c r="AV760" s="15" t="s">
        <v>79</v>
      </c>
      <c r="AW760" s="15" t="s">
        <v>33</v>
      </c>
      <c r="AX760" s="15" t="s">
        <v>71</v>
      </c>
      <c r="AY760" s="240" t="s">
        <v>144</v>
      </c>
    </row>
    <row r="761" spans="2:51" s="13" customFormat="1" ht="11.25">
      <c r="B761" s="199"/>
      <c r="C761" s="200"/>
      <c r="D761" s="192" t="s">
        <v>161</v>
      </c>
      <c r="E761" s="201" t="s">
        <v>19</v>
      </c>
      <c r="F761" s="202" t="s">
        <v>1058</v>
      </c>
      <c r="G761" s="200"/>
      <c r="H761" s="203">
        <v>15.682</v>
      </c>
      <c r="I761" s="204"/>
      <c r="J761" s="200"/>
      <c r="K761" s="200"/>
      <c r="L761" s="205"/>
      <c r="M761" s="206"/>
      <c r="N761" s="207"/>
      <c r="O761" s="207"/>
      <c r="P761" s="207"/>
      <c r="Q761" s="207"/>
      <c r="R761" s="207"/>
      <c r="S761" s="207"/>
      <c r="T761" s="208"/>
      <c r="AT761" s="209" t="s">
        <v>161</v>
      </c>
      <c r="AU761" s="209" t="s">
        <v>81</v>
      </c>
      <c r="AV761" s="13" t="s">
        <v>81</v>
      </c>
      <c r="AW761" s="13" t="s">
        <v>33</v>
      </c>
      <c r="AX761" s="13" t="s">
        <v>71</v>
      </c>
      <c r="AY761" s="209" t="s">
        <v>144</v>
      </c>
    </row>
    <row r="762" spans="2:51" s="13" customFormat="1" ht="11.25">
      <c r="B762" s="199"/>
      <c r="C762" s="200"/>
      <c r="D762" s="192" t="s">
        <v>161</v>
      </c>
      <c r="E762" s="201" t="s">
        <v>19</v>
      </c>
      <c r="F762" s="202" t="s">
        <v>1027</v>
      </c>
      <c r="G762" s="200"/>
      <c r="H762" s="203">
        <v>23.393</v>
      </c>
      <c r="I762" s="204"/>
      <c r="J762" s="200"/>
      <c r="K762" s="200"/>
      <c r="L762" s="205"/>
      <c r="M762" s="206"/>
      <c r="N762" s="207"/>
      <c r="O762" s="207"/>
      <c r="P762" s="207"/>
      <c r="Q762" s="207"/>
      <c r="R762" s="207"/>
      <c r="S762" s="207"/>
      <c r="T762" s="208"/>
      <c r="AT762" s="209" t="s">
        <v>161</v>
      </c>
      <c r="AU762" s="209" t="s">
        <v>81</v>
      </c>
      <c r="AV762" s="13" t="s">
        <v>81</v>
      </c>
      <c r="AW762" s="13" t="s">
        <v>33</v>
      </c>
      <c r="AX762" s="13" t="s">
        <v>71</v>
      </c>
      <c r="AY762" s="209" t="s">
        <v>144</v>
      </c>
    </row>
    <row r="763" spans="2:51" s="13" customFormat="1" ht="11.25">
      <c r="B763" s="199"/>
      <c r="C763" s="200"/>
      <c r="D763" s="192" t="s">
        <v>161</v>
      </c>
      <c r="E763" s="201" t="s">
        <v>19</v>
      </c>
      <c r="F763" s="202" t="s">
        <v>537</v>
      </c>
      <c r="G763" s="200"/>
      <c r="H763" s="203">
        <v>0.75</v>
      </c>
      <c r="I763" s="204"/>
      <c r="J763" s="200"/>
      <c r="K763" s="200"/>
      <c r="L763" s="205"/>
      <c r="M763" s="206"/>
      <c r="N763" s="207"/>
      <c r="O763" s="207"/>
      <c r="P763" s="207"/>
      <c r="Q763" s="207"/>
      <c r="R763" s="207"/>
      <c r="S763" s="207"/>
      <c r="T763" s="208"/>
      <c r="AT763" s="209" t="s">
        <v>161</v>
      </c>
      <c r="AU763" s="209" t="s">
        <v>81</v>
      </c>
      <c r="AV763" s="13" t="s">
        <v>81</v>
      </c>
      <c r="AW763" s="13" t="s">
        <v>33</v>
      </c>
      <c r="AX763" s="13" t="s">
        <v>71</v>
      </c>
      <c r="AY763" s="209" t="s">
        <v>144</v>
      </c>
    </row>
    <row r="764" spans="2:51" s="14" customFormat="1" ht="11.25">
      <c r="B764" s="220"/>
      <c r="C764" s="221"/>
      <c r="D764" s="192" t="s">
        <v>161</v>
      </c>
      <c r="E764" s="222" t="s">
        <v>19</v>
      </c>
      <c r="F764" s="223" t="s">
        <v>238</v>
      </c>
      <c r="G764" s="221"/>
      <c r="H764" s="224">
        <v>39.825</v>
      </c>
      <c r="I764" s="225"/>
      <c r="J764" s="221"/>
      <c r="K764" s="221"/>
      <c r="L764" s="226"/>
      <c r="M764" s="227"/>
      <c r="N764" s="228"/>
      <c r="O764" s="228"/>
      <c r="P764" s="228"/>
      <c r="Q764" s="228"/>
      <c r="R764" s="228"/>
      <c r="S764" s="228"/>
      <c r="T764" s="229"/>
      <c r="AT764" s="230" t="s">
        <v>161</v>
      </c>
      <c r="AU764" s="230" t="s">
        <v>81</v>
      </c>
      <c r="AV764" s="14" t="s">
        <v>150</v>
      </c>
      <c r="AW764" s="14" t="s">
        <v>33</v>
      </c>
      <c r="AX764" s="14" t="s">
        <v>79</v>
      </c>
      <c r="AY764" s="230" t="s">
        <v>144</v>
      </c>
    </row>
    <row r="765" spans="1:65" s="2" customFormat="1" ht="16.5" customHeight="1">
      <c r="A765" s="35"/>
      <c r="B765" s="36"/>
      <c r="C765" s="179" t="s">
        <v>1059</v>
      </c>
      <c r="D765" s="179" t="s">
        <v>146</v>
      </c>
      <c r="E765" s="180" t="s">
        <v>1060</v>
      </c>
      <c r="F765" s="181" t="s">
        <v>1061</v>
      </c>
      <c r="G765" s="182" t="s">
        <v>248</v>
      </c>
      <c r="H765" s="183">
        <v>0.52</v>
      </c>
      <c r="I765" s="184"/>
      <c r="J765" s="185">
        <f>ROUND(I765*H765,2)</f>
        <v>0</v>
      </c>
      <c r="K765" s="181" t="s">
        <v>155</v>
      </c>
      <c r="L765" s="40"/>
      <c r="M765" s="186" t="s">
        <v>19</v>
      </c>
      <c r="N765" s="187" t="s">
        <v>42</v>
      </c>
      <c r="O765" s="65"/>
      <c r="P765" s="188">
        <f>O765*H765</f>
        <v>0</v>
      </c>
      <c r="Q765" s="188">
        <v>0</v>
      </c>
      <c r="R765" s="188">
        <f>Q765*H765</f>
        <v>0</v>
      </c>
      <c r="S765" s="188">
        <v>0</v>
      </c>
      <c r="T765" s="189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190" t="s">
        <v>255</v>
      </c>
      <c r="AT765" s="190" t="s">
        <v>146</v>
      </c>
      <c r="AU765" s="190" t="s">
        <v>81</v>
      </c>
      <c r="AY765" s="18" t="s">
        <v>144</v>
      </c>
      <c r="BE765" s="191">
        <f>IF(N765="základní",J765,0)</f>
        <v>0</v>
      </c>
      <c r="BF765" s="191">
        <f>IF(N765="snížená",J765,0)</f>
        <v>0</v>
      </c>
      <c r="BG765" s="191">
        <f>IF(N765="zákl. přenesená",J765,0)</f>
        <v>0</v>
      </c>
      <c r="BH765" s="191">
        <f>IF(N765="sníž. přenesená",J765,0)</f>
        <v>0</v>
      </c>
      <c r="BI765" s="191">
        <f>IF(N765="nulová",J765,0)</f>
        <v>0</v>
      </c>
      <c r="BJ765" s="18" t="s">
        <v>79</v>
      </c>
      <c r="BK765" s="191">
        <f>ROUND(I765*H765,2)</f>
        <v>0</v>
      </c>
      <c r="BL765" s="18" t="s">
        <v>255</v>
      </c>
      <c r="BM765" s="190" t="s">
        <v>1062</v>
      </c>
    </row>
    <row r="766" spans="1:47" s="2" customFormat="1" ht="11.25">
      <c r="A766" s="35"/>
      <c r="B766" s="36"/>
      <c r="C766" s="37"/>
      <c r="D766" s="192" t="s">
        <v>157</v>
      </c>
      <c r="E766" s="37"/>
      <c r="F766" s="193" t="s">
        <v>1063</v>
      </c>
      <c r="G766" s="37"/>
      <c r="H766" s="37"/>
      <c r="I766" s="194"/>
      <c r="J766" s="37"/>
      <c r="K766" s="37"/>
      <c r="L766" s="40"/>
      <c r="M766" s="195"/>
      <c r="N766" s="196"/>
      <c r="O766" s="65"/>
      <c r="P766" s="65"/>
      <c r="Q766" s="65"/>
      <c r="R766" s="65"/>
      <c r="S766" s="65"/>
      <c r="T766" s="66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T766" s="18" t="s">
        <v>157</v>
      </c>
      <c r="AU766" s="18" t="s">
        <v>81</v>
      </c>
    </row>
    <row r="767" spans="1:47" s="2" customFormat="1" ht="11.25">
      <c r="A767" s="35"/>
      <c r="B767" s="36"/>
      <c r="C767" s="37"/>
      <c r="D767" s="197" t="s">
        <v>159</v>
      </c>
      <c r="E767" s="37"/>
      <c r="F767" s="198" t="s">
        <v>1064</v>
      </c>
      <c r="G767" s="37"/>
      <c r="H767" s="37"/>
      <c r="I767" s="194"/>
      <c r="J767" s="37"/>
      <c r="K767" s="37"/>
      <c r="L767" s="40"/>
      <c r="M767" s="195"/>
      <c r="N767" s="196"/>
      <c r="O767" s="65"/>
      <c r="P767" s="65"/>
      <c r="Q767" s="65"/>
      <c r="R767" s="65"/>
      <c r="S767" s="65"/>
      <c r="T767" s="66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T767" s="18" t="s">
        <v>159</v>
      </c>
      <c r="AU767" s="18" t="s">
        <v>81</v>
      </c>
    </row>
    <row r="768" spans="2:51" s="13" customFormat="1" ht="11.25">
      <c r="B768" s="199"/>
      <c r="C768" s="200"/>
      <c r="D768" s="192" t="s">
        <v>161</v>
      </c>
      <c r="E768" s="201" t="s">
        <v>19</v>
      </c>
      <c r="F768" s="202" t="s">
        <v>1065</v>
      </c>
      <c r="G768" s="200"/>
      <c r="H768" s="203">
        <v>0.52</v>
      </c>
      <c r="I768" s="204"/>
      <c r="J768" s="200"/>
      <c r="K768" s="200"/>
      <c r="L768" s="205"/>
      <c r="M768" s="206"/>
      <c r="N768" s="207"/>
      <c r="O768" s="207"/>
      <c r="P768" s="207"/>
      <c r="Q768" s="207"/>
      <c r="R768" s="207"/>
      <c r="S768" s="207"/>
      <c r="T768" s="208"/>
      <c r="AT768" s="209" t="s">
        <v>161</v>
      </c>
      <c r="AU768" s="209" t="s">
        <v>81</v>
      </c>
      <c r="AV768" s="13" t="s">
        <v>81</v>
      </c>
      <c r="AW768" s="13" t="s">
        <v>33</v>
      </c>
      <c r="AX768" s="13" t="s">
        <v>79</v>
      </c>
      <c r="AY768" s="209" t="s">
        <v>144</v>
      </c>
    </row>
    <row r="769" spans="1:65" s="2" customFormat="1" ht="16.5" customHeight="1">
      <c r="A769" s="35"/>
      <c r="B769" s="36"/>
      <c r="C769" s="210" t="s">
        <v>1066</v>
      </c>
      <c r="D769" s="210" t="s">
        <v>223</v>
      </c>
      <c r="E769" s="211" t="s">
        <v>1067</v>
      </c>
      <c r="F769" s="212" t="s">
        <v>1068</v>
      </c>
      <c r="G769" s="213" t="s">
        <v>248</v>
      </c>
      <c r="H769" s="214">
        <v>0.546</v>
      </c>
      <c r="I769" s="215"/>
      <c r="J769" s="216">
        <f>ROUND(I769*H769,2)</f>
        <v>0</v>
      </c>
      <c r="K769" s="212" t="s">
        <v>155</v>
      </c>
      <c r="L769" s="217"/>
      <c r="M769" s="218" t="s">
        <v>19</v>
      </c>
      <c r="N769" s="219" t="s">
        <v>42</v>
      </c>
      <c r="O769" s="65"/>
      <c r="P769" s="188">
        <f>O769*H769</f>
        <v>0</v>
      </c>
      <c r="Q769" s="188">
        <v>0.0003</v>
      </c>
      <c r="R769" s="188">
        <f>Q769*H769</f>
        <v>0.0001638</v>
      </c>
      <c r="S769" s="188">
        <v>0</v>
      </c>
      <c r="T769" s="189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90" t="s">
        <v>375</v>
      </c>
      <c r="AT769" s="190" t="s">
        <v>223</v>
      </c>
      <c r="AU769" s="190" t="s">
        <v>81</v>
      </c>
      <c r="AY769" s="18" t="s">
        <v>144</v>
      </c>
      <c r="BE769" s="191">
        <f>IF(N769="základní",J769,0)</f>
        <v>0</v>
      </c>
      <c r="BF769" s="191">
        <f>IF(N769="snížená",J769,0)</f>
        <v>0</v>
      </c>
      <c r="BG769" s="191">
        <f>IF(N769="zákl. přenesená",J769,0)</f>
        <v>0</v>
      </c>
      <c r="BH769" s="191">
        <f>IF(N769="sníž. přenesená",J769,0)</f>
        <v>0</v>
      </c>
      <c r="BI769" s="191">
        <f>IF(N769="nulová",J769,0)</f>
        <v>0</v>
      </c>
      <c r="BJ769" s="18" t="s">
        <v>79</v>
      </c>
      <c r="BK769" s="191">
        <f>ROUND(I769*H769,2)</f>
        <v>0</v>
      </c>
      <c r="BL769" s="18" t="s">
        <v>255</v>
      </c>
      <c r="BM769" s="190" t="s">
        <v>1069</v>
      </c>
    </row>
    <row r="770" spans="1:47" s="2" customFormat="1" ht="11.25">
      <c r="A770" s="35"/>
      <c r="B770" s="36"/>
      <c r="C770" s="37"/>
      <c r="D770" s="192" t="s">
        <v>157</v>
      </c>
      <c r="E770" s="37"/>
      <c r="F770" s="193" t="s">
        <v>1068</v>
      </c>
      <c r="G770" s="37"/>
      <c r="H770" s="37"/>
      <c r="I770" s="194"/>
      <c r="J770" s="37"/>
      <c r="K770" s="37"/>
      <c r="L770" s="40"/>
      <c r="M770" s="195"/>
      <c r="N770" s="196"/>
      <c r="O770" s="65"/>
      <c r="P770" s="65"/>
      <c r="Q770" s="65"/>
      <c r="R770" s="65"/>
      <c r="S770" s="65"/>
      <c r="T770" s="66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T770" s="18" t="s">
        <v>157</v>
      </c>
      <c r="AU770" s="18" t="s">
        <v>81</v>
      </c>
    </row>
    <row r="771" spans="2:51" s="13" customFormat="1" ht="11.25">
      <c r="B771" s="199"/>
      <c r="C771" s="200"/>
      <c r="D771" s="192" t="s">
        <v>161</v>
      </c>
      <c r="E771" s="201" t="s">
        <v>19</v>
      </c>
      <c r="F771" s="202" t="s">
        <v>1070</v>
      </c>
      <c r="G771" s="200"/>
      <c r="H771" s="203">
        <v>0.546</v>
      </c>
      <c r="I771" s="204"/>
      <c r="J771" s="200"/>
      <c r="K771" s="200"/>
      <c r="L771" s="205"/>
      <c r="M771" s="206"/>
      <c r="N771" s="207"/>
      <c r="O771" s="207"/>
      <c r="P771" s="207"/>
      <c r="Q771" s="207"/>
      <c r="R771" s="207"/>
      <c r="S771" s="207"/>
      <c r="T771" s="208"/>
      <c r="AT771" s="209" t="s">
        <v>161</v>
      </c>
      <c r="AU771" s="209" t="s">
        <v>81</v>
      </c>
      <c r="AV771" s="13" t="s">
        <v>81</v>
      </c>
      <c r="AW771" s="13" t="s">
        <v>33</v>
      </c>
      <c r="AX771" s="13" t="s">
        <v>79</v>
      </c>
      <c r="AY771" s="209" t="s">
        <v>144</v>
      </c>
    </row>
    <row r="772" spans="1:65" s="2" customFormat="1" ht="16.5" customHeight="1">
      <c r="A772" s="35"/>
      <c r="B772" s="36"/>
      <c r="C772" s="179" t="s">
        <v>1071</v>
      </c>
      <c r="D772" s="179" t="s">
        <v>146</v>
      </c>
      <c r="E772" s="180" t="s">
        <v>1072</v>
      </c>
      <c r="F772" s="181" t="s">
        <v>1073</v>
      </c>
      <c r="G772" s="182" t="s">
        <v>211</v>
      </c>
      <c r="H772" s="183">
        <v>0.131</v>
      </c>
      <c r="I772" s="184"/>
      <c r="J772" s="185">
        <f>ROUND(I772*H772,2)</f>
        <v>0</v>
      </c>
      <c r="K772" s="181" t="s">
        <v>155</v>
      </c>
      <c r="L772" s="40"/>
      <c r="M772" s="186" t="s">
        <v>19</v>
      </c>
      <c r="N772" s="187" t="s">
        <v>42</v>
      </c>
      <c r="O772" s="65"/>
      <c r="P772" s="188">
        <f>O772*H772</f>
        <v>0</v>
      </c>
      <c r="Q772" s="188">
        <v>0</v>
      </c>
      <c r="R772" s="188">
        <f>Q772*H772</f>
        <v>0</v>
      </c>
      <c r="S772" s="188">
        <v>0</v>
      </c>
      <c r="T772" s="189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190" t="s">
        <v>255</v>
      </c>
      <c r="AT772" s="190" t="s">
        <v>146</v>
      </c>
      <c r="AU772" s="190" t="s">
        <v>81</v>
      </c>
      <c r="AY772" s="18" t="s">
        <v>144</v>
      </c>
      <c r="BE772" s="191">
        <f>IF(N772="základní",J772,0)</f>
        <v>0</v>
      </c>
      <c r="BF772" s="191">
        <f>IF(N772="snížená",J772,0)</f>
        <v>0</v>
      </c>
      <c r="BG772" s="191">
        <f>IF(N772="zákl. přenesená",J772,0)</f>
        <v>0</v>
      </c>
      <c r="BH772" s="191">
        <f>IF(N772="sníž. přenesená",J772,0)</f>
        <v>0</v>
      </c>
      <c r="BI772" s="191">
        <f>IF(N772="nulová",J772,0)</f>
        <v>0</v>
      </c>
      <c r="BJ772" s="18" t="s">
        <v>79</v>
      </c>
      <c r="BK772" s="191">
        <f>ROUND(I772*H772,2)</f>
        <v>0</v>
      </c>
      <c r="BL772" s="18" t="s">
        <v>255</v>
      </c>
      <c r="BM772" s="190" t="s">
        <v>1074</v>
      </c>
    </row>
    <row r="773" spans="1:47" s="2" customFormat="1" ht="19.5">
      <c r="A773" s="35"/>
      <c r="B773" s="36"/>
      <c r="C773" s="37"/>
      <c r="D773" s="192" t="s">
        <v>157</v>
      </c>
      <c r="E773" s="37"/>
      <c r="F773" s="193" t="s">
        <v>1075</v>
      </c>
      <c r="G773" s="37"/>
      <c r="H773" s="37"/>
      <c r="I773" s="194"/>
      <c r="J773" s="37"/>
      <c r="K773" s="37"/>
      <c r="L773" s="40"/>
      <c r="M773" s="195"/>
      <c r="N773" s="196"/>
      <c r="O773" s="65"/>
      <c r="P773" s="65"/>
      <c r="Q773" s="65"/>
      <c r="R773" s="65"/>
      <c r="S773" s="65"/>
      <c r="T773" s="66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T773" s="18" t="s">
        <v>157</v>
      </c>
      <c r="AU773" s="18" t="s">
        <v>81</v>
      </c>
    </row>
    <row r="774" spans="1:47" s="2" customFormat="1" ht="11.25">
      <c r="A774" s="35"/>
      <c r="B774" s="36"/>
      <c r="C774" s="37"/>
      <c r="D774" s="197" t="s">
        <v>159</v>
      </c>
      <c r="E774" s="37"/>
      <c r="F774" s="198" t="s">
        <v>1076</v>
      </c>
      <c r="G774" s="37"/>
      <c r="H774" s="37"/>
      <c r="I774" s="194"/>
      <c r="J774" s="37"/>
      <c r="K774" s="37"/>
      <c r="L774" s="40"/>
      <c r="M774" s="195"/>
      <c r="N774" s="196"/>
      <c r="O774" s="65"/>
      <c r="P774" s="65"/>
      <c r="Q774" s="65"/>
      <c r="R774" s="65"/>
      <c r="S774" s="65"/>
      <c r="T774" s="66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T774" s="18" t="s">
        <v>159</v>
      </c>
      <c r="AU774" s="18" t="s">
        <v>81</v>
      </c>
    </row>
    <row r="775" spans="2:63" s="12" customFormat="1" ht="22.9" customHeight="1">
      <c r="B775" s="163"/>
      <c r="C775" s="164"/>
      <c r="D775" s="165" t="s">
        <v>70</v>
      </c>
      <c r="E775" s="177" t="s">
        <v>1077</v>
      </c>
      <c r="F775" s="177" t="s">
        <v>1078</v>
      </c>
      <c r="G775" s="164"/>
      <c r="H775" s="164"/>
      <c r="I775" s="167"/>
      <c r="J775" s="178">
        <f>BK775</f>
        <v>0</v>
      </c>
      <c r="K775" s="164"/>
      <c r="L775" s="169"/>
      <c r="M775" s="170"/>
      <c r="N775" s="171"/>
      <c r="O775" s="171"/>
      <c r="P775" s="172">
        <f>SUM(P776:P804)</f>
        <v>0</v>
      </c>
      <c r="Q775" s="171"/>
      <c r="R775" s="172">
        <f>SUM(R776:R804)</f>
        <v>0.06684309999999999</v>
      </c>
      <c r="S775" s="171"/>
      <c r="T775" s="173">
        <f>SUM(T776:T804)</f>
        <v>0</v>
      </c>
      <c r="AR775" s="174" t="s">
        <v>81</v>
      </c>
      <c r="AT775" s="175" t="s">
        <v>70</v>
      </c>
      <c r="AU775" s="175" t="s">
        <v>79</v>
      </c>
      <c r="AY775" s="174" t="s">
        <v>144</v>
      </c>
      <c r="BK775" s="176">
        <f>SUM(BK776:BK804)</f>
        <v>0</v>
      </c>
    </row>
    <row r="776" spans="1:65" s="2" customFormat="1" ht="16.5" customHeight="1">
      <c r="A776" s="35"/>
      <c r="B776" s="36"/>
      <c r="C776" s="179" t="s">
        <v>1079</v>
      </c>
      <c r="D776" s="179" t="s">
        <v>146</v>
      </c>
      <c r="E776" s="180" t="s">
        <v>1080</v>
      </c>
      <c r="F776" s="181" t="s">
        <v>1081</v>
      </c>
      <c r="G776" s="182" t="s">
        <v>248</v>
      </c>
      <c r="H776" s="183">
        <v>7.147</v>
      </c>
      <c r="I776" s="184"/>
      <c r="J776" s="185">
        <f>ROUND(I776*H776,2)</f>
        <v>0</v>
      </c>
      <c r="K776" s="181" t="s">
        <v>19</v>
      </c>
      <c r="L776" s="40"/>
      <c r="M776" s="186" t="s">
        <v>19</v>
      </c>
      <c r="N776" s="187" t="s">
        <v>42</v>
      </c>
      <c r="O776" s="65"/>
      <c r="P776" s="188">
        <f>O776*H776</f>
        <v>0</v>
      </c>
      <c r="Q776" s="188">
        <v>0.00028</v>
      </c>
      <c r="R776" s="188">
        <f>Q776*H776</f>
        <v>0.00200116</v>
      </c>
      <c r="S776" s="188">
        <v>0</v>
      </c>
      <c r="T776" s="189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90" t="s">
        <v>255</v>
      </c>
      <c r="AT776" s="190" t="s">
        <v>146</v>
      </c>
      <c r="AU776" s="190" t="s">
        <v>81</v>
      </c>
      <c r="AY776" s="18" t="s">
        <v>144</v>
      </c>
      <c r="BE776" s="191">
        <f>IF(N776="základní",J776,0)</f>
        <v>0</v>
      </c>
      <c r="BF776" s="191">
        <f>IF(N776="snížená",J776,0)</f>
        <v>0</v>
      </c>
      <c r="BG776" s="191">
        <f>IF(N776="zákl. přenesená",J776,0)</f>
        <v>0</v>
      </c>
      <c r="BH776" s="191">
        <f>IF(N776="sníž. přenesená",J776,0)</f>
        <v>0</v>
      </c>
      <c r="BI776" s="191">
        <f>IF(N776="nulová",J776,0)</f>
        <v>0</v>
      </c>
      <c r="BJ776" s="18" t="s">
        <v>79</v>
      </c>
      <c r="BK776" s="191">
        <f>ROUND(I776*H776,2)</f>
        <v>0</v>
      </c>
      <c r="BL776" s="18" t="s">
        <v>255</v>
      </c>
      <c r="BM776" s="190" t="s">
        <v>1082</v>
      </c>
    </row>
    <row r="777" spans="1:47" s="2" customFormat="1" ht="11.25">
      <c r="A777" s="35"/>
      <c r="B777" s="36"/>
      <c r="C777" s="37"/>
      <c r="D777" s="192" t="s">
        <v>157</v>
      </c>
      <c r="E777" s="37"/>
      <c r="F777" s="193" t="s">
        <v>1081</v>
      </c>
      <c r="G777" s="37"/>
      <c r="H777" s="37"/>
      <c r="I777" s="194"/>
      <c r="J777" s="37"/>
      <c r="K777" s="37"/>
      <c r="L777" s="40"/>
      <c r="M777" s="195"/>
      <c r="N777" s="196"/>
      <c r="O777" s="65"/>
      <c r="P777" s="65"/>
      <c r="Q777" s="65"/>
      <c r="R777" s="65"/>
      <c r="S777" s="65"/>
      <c r="T777" s="66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T777" s="18" t="s">
        <v>157</v>
      </c>
      <c r="AU777" s="18" t="s">
        <v>81</v>
      </c>
    </row>
    <row r="778" spans="2:51" s="13" customFormat="1" ht="11.25">
      <c r="B778" s="199"/>
      <c r="C778" s="200"/>
      <c r="D778" s="192" t="s">
        <v>161</v>
      </c>
      <c r="E778" s="201" t="s">
        <v>19</v>
      </c>
      <c r="F778" s="202" t="s">
        <v>1083</v>
      </c>
      <c r="G778" s="200"/>
      <c r="H778" s="203">
        <v>7.147</v>
      </c>
      <c r="I778" s="204"/>
      <c r="J778" s="200"/>
      <c r="K778" s="200"/>
      <c r="L778" s="205"/>
      <c r="M778" s="206"/>
      <c r="N778" s="207"/>
      <c r="O778" s="207"/>
      <c r="P778" s="207"/>
      <c r="Q778" s="207"/>
      <c r="R778" s="207"/>
      <c r="S778" s="207"/>
      <c r="T778" s="208"/>
      <c r="AT778" s="209" t="s">
        <v>161</v>
      </c>
      <c r="AU778" s="209" t="s">
        <v>81</v>
      </c>
      <c r="AV778" s="13" t="s">
        <v>81</v>
      </c>
      <c r="AW778" s="13" t="s">
        <v>33</v>
      </c>
      <c r="AX778" s="13" t="s">
        <v>79</v>
      </c>
      <c r="AY778" s="209" t="s">
        <v>144</v>
      </c>
    </row>
    <row r="779" spans="1:65" s="2" customFormat="1" ht="16.5" customHeight="1">
      <c r="A779" s="35"/>
      <c r="B779" s="36"/>
      <c r="C779" s="210" t="s">
        <v>1084</v>
      </c>
      <c r="D779" s="210" t="s">
        <v>223</v>
      </c>
      <c r="E779" s="211" t="s">
        <v>1085</v>
      </c>
      <c r="F779" s="212" t="s">
        <v>1086</v>
      </c>
      <c r="G779" s="213" t="s">
        <v>248</v>
      </c>
      <c r="H779" s="214">
        <v>8.219</v>
      </c>
      <c r="I779" s="215"/>
      <c r="J779" s="216">
        <f>ROUND(I779*H779,2)</f>
        <v>0</v>
      </c>
      <c r="K779" s="212" t="s">
        <v>19</v>
      </c>
      <c r="L779" s="217"/>
      <c r="M779" s="218" t="s">
        <v>19</v>
      </c>
      <c r="N779" s="219" t="s">
        <v>42</v>
      </c>
      <c r="O779" s="65"/>
      <c r="P779" s="188">
        <f>O779*H779</f>
        <v>0</v>
      </c>
      <c r="Q779" s="188">
        <v>0.00152</v>
      </c>
      <c r="R779" s="188">
        <f>Q779*H779</f>
        <v>0.01249288</v>
      </c>
      <c r="S779" s="188">
        <v>0</v>
      </c>
      <c r="T779" s="189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190" t="s">
        <v>375</v>
      </c>
      <c r="AT779" s="190" t="s">
        <v>223</v>
      </c>
      <c r="AU779" s="190" t="s">
        <v>81</v>
      </c>
      <c r="AY779" s="18" t="s">
        <v>144</v>
      </c>
      <c r="BE779" s="191">
        <f>IF(N779="základní",J779,0)</f>
        <v>0</v>
      </c>
      <c r="BF779" s="191">
        <f>IF(N779="snížená",J779,0)</f>
        <v>0</v>
      </c>
      <c r="BG779" s="191">
        <f>IF(N779="zákl. přenesená",J779,0)</f>
        <v>0</v>
      </c>
      <c r="BH779" s="191">
        <f>IF(N779="sníž. přenesená",J779,0)</f>
        <v>0</v>
      </c>
      <c r="BI779" s="191">
        <f>IF(N779="nulová",J779,0)</f>
        <v>0</v>
      </c>
      <c r="BJ779" s="18" t="s">
        <v>79</v>
      </c>
      <c r="BK779" s="191">
        <f>ROUND(I779*H779,2)</f>
        <v>0</v>
      </c>
      <c r="BL779" s="18" t="s">
        <v>255</v>
      </c>
      <c r="BM779" s="190" t="s">
        <v>1087</v>
      </c>
    </row>
    <row r="780" spans="1:47" s="2" customFormat="1" ht="11.25">
      <c r="A780" s="35"/>
      <c r="B780" s="36"/>
      <c r="C780" s="37"/>
      <c r="D780" s="192" t="s">
        <v>157</v>
      </c>
      <c r="E780" s="37"/>
      <c r="F780" s="193" t="s">
        <v>1086</v>
      </c>
      <c r="G780" s="37"/>
      <c r="H780" s="37"/>
      <c r="I780" s="194"/>
      <c r="J780" s="37"/>
      <c r="K780" s="37"/>
      <c r="L780" s="40"/>
      <c r="M780" s="195"/>
      <c r="N780" s="196"/>
      <c r="O780" s="65"/>
      <c r="P780" s="65"/>
      <c r="Q780" s="65"/>
      <c r="R780" s="65"/>
      <c r="S780" s="65"/>
      <c r="T780" s="66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T780" s="18" t="s">
        <v>157</v>
      </c>
      <c r="AU780" s="18" t="s">
        <v>81</v>
      </c>
    </row>
    <row r="781" spans="2:51" s="13" customFormat="1" ht="11.25">
      <c r="B781" s="199"/>
      <c r="C781" s="200"/>
      <c r="D781" s="192" t="s">
        <v>161</v>
      </c>
      <c r="E781" s="201" t="s">
        <v>19</v>
      </c>
      <c r="F781" s="202" t="s">
        <v>1088</v>
      </c>
      <c r="G781" s="200"/>
      <c r="H781" s="203">
        <v>8.219</v>
      </c>
      <c r="I781" s="204"/>
      <c r="J781" s="200"/>
      <c r="K781" s="200"/>
      <c r="L781" s="205"/>
      <c r="M781" s="206"/>
      <c r="N781" s="207"/>
      <c r="O781" s="207"/>
      <c r="P781" s="207"/>
      <c r="Q781" s="207"/>
      <c r="R781" s="207"/>
      <c r="S781" s="207"/>
      <c r="T781" s="208"/>
      <c r="AT781" s="209" t="s">
        <v>161</v>
      </c>
      <c r="AU781" s="209" t="s">
        <v>81</v>
      </c>
      <c r="AV781" s="13" t="s">
        <v>81</v>
      </c>
      <c r="AW781" s="13" t="s">
        <v>33</v>
      </c>
      <c r="AX781" s="13" t="s">
        <v>79</v>
      </c>
      <c r="AY781" s="209" t="s">
        <v>144</v>
      </c>
    </row>
    <row r="782" spans="1:65" s="2" customFormat="1" ht="16.5" customHeight="1">
      <c r="A782" s="35"/>
      <c r="B782" s="36"/>
      <c r="C782" s="179" t="s">
        <v>1089</v>
      </c>
      <c r="D782" s="179" t="s">
        <v>146</v>
      </c>
      <c r="E782" s="180" t="s">
        <v>1090</v>
      </c>
      <c r="F782" s="181" t="s">
        <v>1091</v>
      </c>
      <c r="G782" s="182" t="s">
        <v>248</v>
      </c>
      <c r="H782" s="183">
        <v>7.147</v>
      </c>
      <c r="I782" s="184"/>
      <c r="J782" s="185">
        <f>ROUND(I782*H782,2)</f>
        <v>0</v>
      </c>
      <c r="K782" s="181" t="s">
        <v>155</v>
      </c>
      <c r="L782" s="40"/>
      <c r="M782" s="186" t="s">
        <v>19</v>
      </c>
      <c r="N782" s="187" t="s">
        <v>42</v>
      </c>
      <c r="O782" s="65"/>
      <c r="P782" s="188">
        <f>O782*H782</f>
        <v>0</v>
      </c>
      <c r="Q782" s="188">
        <v>0</v>
      </c>
      <c r="R782" s="188">
        <f>Q782*H782</f>
        <v>0</v>
      </c>
      <c r="S782" s="188">
        <v>0</v>
      </c>
      <c r="T782" s="189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90" t="s">
        <v>255</v>
      </c>
      <c r="AT782" s="190" t="s">
        <v>146</v>
      </c>
      <c r="AU782" s="190" t="s">
        <v>81</v>
      </c>
      <c r="AY782" s="18" t="s">
        <v>144</v>
      </c>
      <c r="BE782" s="191">
        <f>IF(N782="základní",J782,0)</f>
        <v>0</v>
      </c>
      <c r="BF782" s="191">
        <f>IF(N782="snížená",J782,0)</f>
        <v>0</v>
      </c>
      <c r="BG782" s="191">
        <f>IF(N782="zákl. přenesená",J782,0)</f>
        <v>0</v>
      </c>
      <c r="BH782" s="191">
        <f>IF(N782="sníž. přenesená",J782,0)</f>
        <v>0</v>
      </c>
      <c r="BI782" s="191">
        <f>IF(N782="nulová",J782,0)</f>
        <v>0</v>
      </c>
      <c r="BJ782" s="18" t="s">
        <v>79</v>
      </c>
      <c r="BK782" s="191">
        <f>ROUND(I782*H782,2)</f>
        <v>0</v>
      </c>
      <c r="BL782" s="18" t="s">
        <v>255</v>
      </c>
      <c r="BM782" s="190" t="s">
        <v>1092</v>
      </c>
    </row>
    <row r="783" spans="1:47" s="2" customFormat="1" ht="11.25">
      <c r="A783" s="35"/>
      <c r="B783" s="36"/>
      <c r="C783" s="37"/>
      <c r="D783" s="192" t="s">
        <v>157</v>
      </c>
      <c r="E783" s="37"/>
      <c r="F783" s="193" t="s">
        <v>1093</v>
      </c>
      <c r="G783" s="37"/>
      <c r="H783" s="37"/>
      <c r="I783" s="194"/>
      <c r="J783" s="37"/>
      <c r="K783" s="37"/>
      <c r="L783" s="40"/>
      <c r="M783" s="195"/>
      <c r="N783" s="196"/>
      <c r="O783" s="65"/>
      <c r="P783" s="65"/>
      <c r="Q783" s="65"/>
      <c r="R783" s="65"/>
      <c r="S783" s="65"/>
      <c r="T783" s="66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T783" s="18" t="s">
        <v>157</v>
      </c>
      <c r="AU783" s="18" t="s">
        <v>81</v>
      </c>
    </row>
    <row r="784" spans="1:47" s="2" customFormat="1" ht="11.25">
      <c r="A784" s="35"/>
      <c r="B784" s="36"/>
      <c r="C784" s="37"/>
      <c r="D784" s="197" t="s">
        <v>159</v>
      </c>
      <c r="E784" s="37"/>
      <c r="F784" s="198" t="s">
        <v>1094</v>
      </c>
      <c r="G784" s="37"/>
      <c r="H784" s="37"/>
      <c r="I784" s="194"/>
      <c r="J784" s="37"/>
      <c r="K784" s="37"/>
      <c r="L784" s="40"/>
      <c r="M784" s="195"/>
      <c r="N784" s="196"/>
      <c r="O784" s="65"/>
      <c r="P784" s="65"/>
      <c r="Q784" s="65"/>
      <c r="R784" s="65"/>
      <c r="S784" s="65"/>
      <c r="T784" s="66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T784" s="18" t="s">
        <v>159</v>
      </c>
      <c r="AU784" s="18" t="s">
        <v>81</v>
      </c>
    </row>
    <row r="785" spans="1:65" s="2" customFormat="1" ht="16.5" customHeight="1">
      <c r="A785" s="35"/>
      <c r="B785" s="36"/>
      <c r="C785" s="210" t="s">
        <v>1095</v>
      </c>
      <c r="D785" s="210" t="s">
        <v>223</v>
      </c>
      <c r="E785" s="211" t="s">
        <v>1096</v>
      </c>
      <c r="F785" s="212" t="s">
        <v>1097</v>
      </c>
      <c r="G785" s="213" t="s">
        <v>248</v>
      </c>
      <c r="H785" s="214">
        <v>8.219</v>
      </c>
      <c r="I785" s="215"/>
      <c r="J785" s="216">
        <f>ROUND(I785*H785,2)</f>
        <v>0</v>
      </c>
      <c r="K785" s="212" t="s">
        <v>19</v>
      </c>
      <c r="L785" s="217"/>
      <c r="M785" s="218" t="s">
        <v>19</v>
      </c>
      <c r="N785" s="219" t="s">
        <v>42</v>
      </c>
      <c r="O785" s="65"/>
      <c r="P785" s="188">
        <f>O785*H785</f>
        <v>0</v>
      </c>
      <c r="Q785" s="188">
        <v>0.0003</v>
      </c>
      <c r="R785" s="188">
        <f>Q785*H785</f>
        <v>0.0024656999999999995</v>
      </c>
      <c r="S785" s="188">
        <v>0</v>
      </c>
      <c r="T785" s="189">
        <f>S785*H785</f>
        <v>0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190" t="s">
        <v>375</v>
      </c>
      <c r="AT785" s="190" t="s">
        <v>223</v>
      </c>
      <c r="AU785" s="190" t="s">
        <v>81</v>
      </c>
      <c r="AY785" s="18" t="s">
        <v>144</v>
      </c>
      <c r="BE785" s="191">
        <f>IF(N785="základní",J785,0)</f>
        <v>0</v>
      </c>
      <c r="BF785" s="191">
        <f>IF(N785="snížená",J785,0)</f>
        <v>0</v>
      </c>
      <c r="BG785" s="191">
        <f>IF(N785="zákl. přenesená",J785,0)</f>
        <v>0</v>
      </c>
      <c r="BH785" s="191">
        <f>IF(N785="sníž. přenesená",J785,0)</f>
        <v>0</v>
      </c>
      <c r="BI785" s="191">
        <f>IF(N785="nulová",J785,0)</f>
        <v>0</v>
      </c>
      <c r="BJ785" s="18" t="s">
        <v>79</v>
      </c>
      <c r="BK785" s="191">
        <f>ROUND(I785*H785,2)</f>
        <v>0</v>
      </c>
      <c r="BL785" s="18" t="s">
        <v>255</v>
      </c>
      <c r="BM785" s="190" t="s">
        <v>1098</v>
      </c>
    </row>
    <row r="786" spans="1:47" s="2" customFormat="1" ht="11.25">
      <c r="A786" s="35"/>
      <c r="B786" s="36"/>
      <c r="C786" s="37"/>
      <c r="D786" s="192" t="s">
        <v>157</v>
      </c>
      <c r="E786" s="37"/>
      <c r="F786" s="193" t="s">
        <v>1097</v>
      </c>
      <c r="G786" s="37"/>
      <c r="H786" s="37"/>
      <c r="I786" s="194"/>
      <c r="J786" s="37"/>
      <c r="K786" s="37"/>
      <c r="L786" s="40"/>
      <c r="M786" s="195"/>
      <c r="N786" s="196"/>
      <c r="O786" s="65"/>
      <c r="P786" s="65"/>
      <c r="Q786" s="65"/>
      <c r="R786" s="65"/>
      <c r="S786" s="65"/>
      <c r="T786" s="66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T786" s="18" t="s">
        <v>157</v>
      </c>
      <c r="AU786" s="18" t="s">
        <v>81</v>
      </c>
    </row>
    <row r="787" spans="2:51" s="13" customFormat="1" ht="11.25">
      <c r="B787" s="199"/>
      <c r="C787" s="200"/>
      <c r="D787" s="192" t="s">
        <v>161</v>
      </c>
      <c r="E787" s="201" t="s">
        <v>19</v>
      </c>
      <c r="F787" s="202" t="s">
        <v>1088</v>
      </c>
      <c r="G787" s="200"/>
      <c r="H787" s="203">
        <v>8.219</v>
      </c>
      <c r="I787" s="204"/>
      <c r="J787" s="200"/>
      <c r="K787" s="200"/>
      <c r="L787" s="205"/>
      <c r="M787" s="206"/>
      <c r="N787" s="207"/>
      <c r="O787" s="207"/>
      <c r="P787" s="207"/>
      <c r="Q787" s="207"/>
      <c r="R787" s="207"/>
      <c r="S787" s="207"/>
      <c r="T787" s="208"/>
      <c r="AT787" s="209" t="s">
        <v>161</v>
      </c>
      <c r="AU787" s="209" t="s">
        <v>81</v>
      </c>
      <c r="AV787" s="13" t="s">
        <v>81</v>
      </c>
      <c r="AW787" s="13" t="s">
        <v>33</v>
      </c>
      <c r="AX787" s="13" t="s">
        <v>79</v>
      </c>
      <c r="AY787" s="209" t="s">
        <v>144</v>
      </c>
    </row>
    <row r="788" spans="1:65" s="2" customFormat="1" ht="16.5" customHeight="1">
      <c r="A788" s="35"/>
      <c r="B788" s="36"/>
      <c r="C788" s="179" t="s">
        <v>1099</v>
      </c>
      <c r="D788" s="179" t="s">
        <v>146</v>
      </c>
      <c r="E788" s="180" t="s">
        <v>1100</v>
      </c>
      <c r="F788" s="181" t="s">
        <v>1101</v>
      </c>
      <c r="G788" s="182" t="s">
        <v>248</v>
      </c>
      <c r="H788" s="183">
        <v>7.482</v>
      </c>
      <c r="I788" s="184"/>
      <c r="J788" s="185">
        <f>ROUND(I788*H788,2)</f>
        <v>0</v>
      </c>
      <c r="K788" s="181" t="s">
        <v>155</v>
      </c>
      <c r="L788" s="40"/>
      <c r="M788" s="186" t="s">
        <v>19</v>
      </c>
      <c r="N788" s="187" t="s">
        <v>42</v>
      </c>
      <c r="O788" s="65"/>
      <c r="P788" s="188">
        <f>O788*H788</f>
        <v>0</v>
      </c>
      <c r="Q788" s="188">
        <v>0</v>
      </c>
      <c r="R788" s="188">
        <f>Q788*H788</f>
        <v>0</v>
      </c>
      <c r="S788" s="188">
        <v>0</v>
      </c>
      <c r="T788" s="189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90" t="s">
        <v>255</v>
      </c>
      <c r="AT788" s="190" t="s">
        <v>146</v>
      </c>
      <c r="AU788" s="190" t="s">
        <v>81</v>
      </c>
      <c r="AY788" s="18" t="s">
        <v>144</v>
      </c>
      <c r="BE788" s="191">
        <f>IF(N788="základní",J788,0)</f>
        <v>0</v>
      </c>
      <c r="BF788" s="191">
        <f>IF(N788="snížená",J788,0)</f>
        <v>0</v>
      </c>
      <c r="BG788" s="191">
        <f>IF(N788="zákl. přenesená",J788,0)</f>
        <v>0</v>
      </c>
      <c r="BH788" s="191">
        <f>IF(N788="sníž. přenesená",J788,0)</f>
        <v>0</v>
      </c>
      <c r="BI788" s="191">
        <f>IF(N788="nulová",J788,0)</f>
        <v>0</v>
      </c>
      <c r="BJ788" s="18" t="s">
        <v>79</v>
      </c>
      <c r="BK788" s="191">
        <f>ROUND(I788*H788,2)</f>
        <v>0</v>
      </c>
      <c r="BL788" s="18" t="s">
        <v>255</v>
      </c>
      <c r="BM788" s="190" t="s">
        <v>1102</v>
      </c>
    </row>
    <row r="789" spans="1:47" s="2" customFormat="1" ht="11.25">
      <c r="A789" s="35"/>
      <c r="B789" s="36"/>
      <c r="C789" s="37"/>
      <c r="D789" s="192" t="s">
        <v>157</v>
      </c>
      <c r="E789" s="37"/>
      <c r="F789" s="193" t="s">
        <v>1103</v>
      </c>
      <c r="G789" s="37"/>
      <c r="H789" s="37"/>
      <c r="I789" s="194"/>
      <c r="J789" s="37"/>
      <c r="K789" s="37"/>
      <c r="L789" s="40"/>
      <c r="M789" s="195"/>
      <c r="N789" s="196"/>
      <c r="O789" s="65"/>
      <c r="P789" s="65"/>
      <c r="Q789" s="65"/>
      <c r="R789" s="65"/>
      <c r="S789" s="65"/>
      <c r="T789" s="66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T789" s="18" t="s">
        <v>157</v>
      </c>
      <c r="AU789" s="18" t="s">
        <v>81</v>
      </c>
    </row>
    <row r="790" spans="1:47" s="2" customFormat="1" ht="11.25">
      <c r="A790" s="35"/>
      <c r="B790" s="36"/>
      <c r="C790" s="37"/>
      <c r="D790" s="197" t="s">
        <v>159</v>
      </c>
      <c r="E790" s="37"/>
      <c r="F790" s="198" t="s">
        <v>1104</v>
      </c>
      <c r="G790" s="37"/>
      <c r="H790" s="37"/>
      <c r="I790" s="194"/>
      <c r="J790" s="37"/>
      <c r="K790" s="37"/>
      <c r="L790" s="40"/>
      <c r="M790" s="195"/>
      <c r="N790" s="196"/>
      <c r="O790" s="65"/>
      <c r="P790" s="65"/>
      <c r="Q790" s="65"/>
      <c r="R790" s="65"/>
      <c r="S790" s="65"/>
      <c r="T790" s="66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T790" s="18" t="s">
        <v>159</v>
      </c>
      <c r="AU790" s="18" t="s">
        <v>81</v>
      </c>
    </row>
    <row r="791" spans="2:51" s="13" customFormat="1" ht="11.25">
      <c r="B791" s="199"/>
      <c r="C791" s="200"/>
      <c r="D791" s="192" t="s">
        <v>161</v>
      </c>
      <c r="E791" s="201" t="s">
        <v>19</v>
      </c>
      <c r="F791" s="202" t="s">
        <v>1105</v>
      </c>
      <c r="G791" s="200"/>
      <c r="H791" s="203">
        <v>7.482</v>
      </c>
      <c r="I791" s="204"/>
      <c r="J791" s="200"/>
      <c r="K791" s="200"/>
      <c r="L791" s="205"/>
      <c r="M791" s="206"/>
      <c r="N791" s="207"/>
      <c r="O791" s="207"/>
      <c r="P791" s="207"/>
      <c r="Q791" s="207"/>
      <c r="R791" s="207"/>
      <c r="S791" s="207"/>
      <c r="T791" s="208"/>
      <c r="AT791" s="209" t="s">
        <v>161</v>
      </c>
      <c r="AU791" s="209" t="s">
        <v>81</v>
      </c>
      <c r="AV791" s="13" t="s">
        <v>81</v>
      </c>
      <c r="AW791" s="13" t="s">
        <v>33</v>
      </c>
      <c r="AX791" s="13" t="s">
        <v>79</v>
      </c>
      <c r="AY791" s="209" t="s">
        <v>144</v>
      </c>
    </row>
    <row r="792" spans="1:65" s="2" customFormat="1" ht="16.5" customHeight="1">
      <c r="A792" s="35"/>
      <c r="B792" s="36"/>
      <c r="C792" s="210" t="s">
        <v>1106</v>
      </c>
      <c r="D792" s="210" t="s">
        <v>223</v>
      </c>
      <c r="E792" s="211" t="s">
        <v>1029</v>
      </c>
      <c r="F792" s="212" t="s">
        <v>1030</v>
      </c>
      <c r="G792" s="213" t="s">
        <v>211</v>
      </c>
      <c r="H792" s="214">
        <v>0.002</v>
      </c>
      <c r="I792" s="215"/>
      <c r="J792" s="216">
        <f>ROUND(I792*H792,2)</f>
        <v>0</v>
      </c>
      <c r="K792" s="212" t="s">
        <v>155</v>
      </c>
      <c r="L792" s="217"/>
      <c r="M792" s="218" t="s">
        <v>19</v>
      </c>
      <c r="N792" s="219" t="s">
        <v>42</v>
      </c>
      <c r="O792" s="65"/>
      <c r="P792" s="188">
        <f>O792*H792</f>
        <v>0</v>
      </c>
      <c r="Q792" s="188">
        <v>1</v>
      </c>
      <c r="R792" s="188">
        <f>Q792*H792</f>
        <v>0.002</v>
      </c>
      <c r="S792" s="188">
        <v>0</v>
      </c>
      <c r="T792" s="189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0" t="s">
        <v>375</v>
      </c>
      <c r="AT792" s="190" t="s">
        <v>223</v>
      </c>
      <c r="AU792" s="190" t="s">
        <v>81</v>
      </c>
      <c r="AY792" s="18" t="s">
        <v>144</v>
      </c>
      <c r="BE792" s="191">
        <f>IF(N792="základní",J792,0)</f>
        <v>0</v>
      </c>
      <c r="BF792" s="191">
        <f>IF(N792="snížená",J792,0)</f>
        <v>0</v>
      </c>
      <c r="BG792" s="191">
        <f>IF(N792="zákl. přenesená",J792,0)</f>
        <v>0</v>
      </c>
      <c r="BH792" s="191">
        <f>IF(N792="sníž. přenesená",J792,0)</f>
        <v>0</v>
      </c>
      <c r="BI792" s="191">
        <f>IF(N792="nulová",J792,0)</f>
        <v>0</v>
      </c>
      <c r="BJ792" s="18" t="s">
        <v>79</v>
      </c>
      <c r="BK792" s="191">
        <f>ROUND(I792*H792,2)</f>
        <v>0</v>
      </c>
      <c r="BL792" s="18" t="s">
        <v>255</v>
      </c>
      <c r="BM792" s="190" t="s">
        <v>1107</v>
      </c>
    </row>
    <row r="793" spans="1:47" s="2" customFormat="1" ht="11.25">
      <c r="A793" s="35"/>
      <c r="B793" s="36"/>
      <c r="C793" s="37"/>
      <c r="D793" s="192" t="s">
        <v>157</v>
      </c>
      <c r="E793" s="37"/>
      <c r="F793" s="193" t="s">
        <v>1030</v>
      </c>
      <c r="G793" s="37"/>
      <c r="H793" s="37"/>
      <c r="I793" s="194"/>
      <c r="J793" s="37"/>
      <c r="K793" s="37"/>
      <c r="L793" s="40"/>
      <c r="M793" s="195"/>
      <c r="N793" s="196"/>
      <c r="O793" s="65"/>
      <c r="P793" s="65"/>
      <c r="Q793" s="65"/>
      <c r="R793" s="65"/>
      <c r="S793" s="65"/>
      <c r="T793" s="66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T793" s="18" t="s">
        <v>157</v>
      </c>
      <c r="AU793" s="18" t="s">
        <v>81</v>
      </c>
    </row>
    <row r="794" spans="1:47" s="2" customFormat="1" ht="19.5">
      <c r="A794" s="35"/>
      <c r="B794" s="36"/>
      <c r="C794" s="37"/>
      <c r="D794" s="192" t="s">
        <v>1032</v>
      </c>
      <c r="E794" s="37"/>
      <c r="F794" s="241" t="s">
        <v>1033</v>
      </c>
      <c r="G794" s="37"/>
      <c r="H794" s="37"/>
      <c r="I794" s="194"/>
      <c r="J794" s="37"/>
      <c r="K794" s="37"/>
      <c r="L794" s="40"/>
      <c r="M794" s="195"/>
      <c r="N794" s="196"/>
      <c r="O794" s="65"/>
      <c r="P794" s="65"/>
      <c r="Q794" s="65"/>
      <c r="R794" s="65"/>
      <c r="S794" s="65"/>
      <c r="T794" s="66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T794" s="18" t="s">
        <v>1032</v>
      </c>
      <c r="AU794" s="18" t="s">
        <v>81</v>
      </c>
    </row>
    <row r="795" spans="2:51" s="13" customFormat="1" ht="11.25">
      <c r="B795" s="199"/>
      <c r="C795" s="200"/>
      <c r="D795" s="192" t="s">
        <v>161</v>
      </c>
      <c r="E795" s="201" t="s">
        <v>19</v>
      </c>
      <c r="F795" s="202" t="s">
        <v>1108</v>
      </c>
      <c r="G795" s="200"/>
      <c r="H795" s="203">
        <v>0.002</v>
      </c>
      <c r="I795" s="204"/>
      <c r="J795" s="200"/>
      <c r="K795" s="200"/>
      <c r="L795" s="205"/>
      <c r="M795" s="206"/>
      <c r="N795" s="207"/>
      <c r="O795" s="207"/>
      <c r="P795" s="207"/>
      <c r="Q795" s="207"/>
      <c r="R795" s="207"/>
      <c r="S795" s="207"/>
      <c r="T795" s="208"/>
      <c r="AT795" s="209" t="s">
        <v>161</v>
      </c>
      <c r="AU795" s="209" t="s">
        <v>81</v>
      </c>
      <c r="AV795" s="13" t="s">
        <v>81</v>
      </c>
      <c r="AW795" s="13" t="s">
        <v>33</v>
      </c>
      <c r="AX795" s="13" t="s">
        <v>79</v>
      </c>
      <c r="AY795" s="209" t="s">
        <v>144</v>
      </c>
    </row>
    <row r="796" spans="1:65" s="2" customFormat="1" ht="16.5" customHeight="1">
      <c r="A796" s="35"/>
      <c r="B796" s="36"/>
      <c r="C796" s="179" t="s">
        <v>1109</v>
      </c>
      <c r="D796" s="179" t="s">
        <v>146</v>
      </c>
      <c r="E796" s="180" t="s">
        <v>1110</v>
      </c>
      <c r="F796" s="181" t="s">
        <v>1111</v>
      </c>
      <c r="G796" s="182" t="s">
        <v>248</v>
      </c>
      <c r="H796" s="183">
        <v>7.482</v>
      </c>
      <c r="I796" s="184"/>
      <c r="J796" s="185">
        <f>ROUND(I796*H796,2)</f>
        <v>0</v>
      </c>
      <c r="K796" s="181" t="s">
        <v>155</v>
      </c>
      <c r="L796" s="40"/>
      <c r="M796" s="186" t="s">
        <v>19</v>
      </c>
      <c r="N796" s="187" t="s">
        <v>42</v>
      </c>
      <c r="O796" s="65"/>
      <c r="P796" s="188">
        <f>O796*H796</f>
        <v>0</v>
      </c>
      <c r="Q796" s="188">
        <v>0.00088</v>
      </c>
      <c r="R796" s="188">
        <f>Q796*H796</f>
        <v>0.00658416</v>
      </c>
      <c r="S796" s="188">
        <v>0</v>
      </c>
      <c r="T796" s="189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190" t="s">
        <v>255</v>
      </c>
      <c r="AT796" s="190" t="s">
        <v>146</v>
      </c>
      <c r="AU796" s="190" t="s">
        <v>81</v>
      </c>
      <c r="AY796" s="18" t="s">
        <v>144</v>
      </c>
      <c r="BE796" s="191">
        <f>IF(N796="základní",J796,0)</f>
        <v>0</v>
      </c>
      <c r="BF796" s="191">
        <f>IF(N796="snížená",J796,0)</f>
        <v>0</v>
      </c>
      <c r="BG796" s="191">
        <f>IF(N796="zákl. přenesená",J796,0)</f>
        <v>0</v>
      </c>
      <c r="BH796" s="191">
        <f>IF(N796="sníž. přenesená",J796,0)</f>
        <v>0</v>
      </c>
      <c r="BI796" s="191">
        <f>IF(N796="nulová",J796,0)</f>
        <v>0</v>
      </c>
      <c r="BJ796" s="18" t="s">
        <v>79</v>
      </c>
      <c r="BK796" s="191">
        <f>ROUND(I796*H796,2)</f>
        <v>0</v>
      </c>
      <c r="BL796" s="18" t="s">
        <v>255</v>
      </c>
      <c r="BM796" s="190" t="s">
        <v>1112</v>
      </c>
    </row>
    <row r="797" spans="1:47" s="2" customFormat="1" ht="11.25">
      <c r="A797" s="35"/>
      <c r="B797" s="36"/>
      <c r="C797" s="37"/>
      <c r="D797" s="192" t="s">
        <v>157</v>
      </c>
      <c r="E797" s="37"/>
      <c r="F797" s="193" t="s">
        <v>1113</v>
      </c>
      <c r="G797" s="37"/>
      <c r="H797" s="37"/>
      <c r="I797" s="194"/>
      <c r="J797" s="37"/>
      <c r="K797" s="37"/>
      <c r="L797" s="40"/>
      <c r="M797" s="195"/>
      <c r="N797" s="196"/>
      <c r="O797" s="65"/>
      <c r="P797" s="65"/>
      <c r="Q797" s="65"/>
      <c r="R797" s="65"/>
      <c r="S797" s="65"/>
      <c r="T797" s="66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T797" s="18" t="s">
        <v>157</v>
      </c>
      <c r="AU797" s="18" t="s">
        <v>81</v>
      </c>
    </row>
    <row r="798" spans="1:47" s="2" customFormat="1" ht="11.25">
      <c r="A798" s="35"/>
      <c r="B798" s="36"/>
      <c r="C798" s="37"/>
      <c r="D798" s="197" t="s">
        <v>159</v>
      </c>
      <c r="E798" s="37"/>
      <c r="F798" s="198" t="s">
        <v>1114</v>
      </c>
      <c r="G798" s="37"/>
      <c r="H798" s="37"/>
      <c r="I798" s="194"/>
      <c r="J798" s="37"/>
      <c r="K798" s="37"/>
      <c r="L798" s="40"/>
      <c r="M798" s="195"/>
      <c r="N798" s="196"/>
      <c r="O798" s="65"/>
      <c r="P798" s="65"/>
      <c r="Q798" s="65"/>
      <c r="R798" s="65"/>
      <c r="S798" s="65"/>
      <c r="T798" s="66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T798" s="18" t="s">
        <v>159</v>
      </c>
      <c r="AU798" s="18" t="s">
        <v>81</v>
      </c>
    </row>
    <row r="799" spans="1:65" s="2" customFormat="1" ht="24.2" customHeight="1">
      <c r="A799" s="35"/>
      <c r="B799" s="36"/>
      <c r="C799" s="210" t="s">
        <v>1115</v>
      </c>
      <c r="D799" s="210" t="s">
        <v>223</v>
      </c>
      <c r="E799" s="211" t="s">
        <v>1116</v>
      </c>
      <c r="F799" s="212" t="s">
        <v>1117</v>
      </c>
      <c r="G799" s="213" t="s">
        <v>248</v>
      </c>
      <c r="H799" s="214">
        <v>8.604</v>
      </c>
      <c r="I799" s="215"/>
      <c r="J799" s="216">
        <f>ROUND(I799*H799,2)</f>
        <v>0</v>
      </c>
      <c r="K799" s="212" t="s">
        <v>155</v>
      </c>
      <c r="L799" s="217"/>
      <c r="M799" s="218" t="s">
        <v>19</v>
      </c>
      <c r="N799" s="219" t="s">
        <v>42</v>
      </c>
      <c r="O799" s="65"/>
      <c r="P799" s="188">
        <f>O799*H799</f>
        <v>0</v>
      </c>
      <c r="Q799" s="188">
        <v>0.0048</v>
      </c>
      <c r="R799" s="188">
        <f>Q799*H799</f>
        <v>0.041299199999999994</v>
      </c>
      <c r="S799" s="188">
        <v>0</v>
      </c>
      <c r="T799" s="189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90" t="s">
        <v>375</v>
      </c>
      <c r="AT799" s="190" t="s">
        <v>223</v>
      </c>
      <c r="AU799" s="190" t="s">
        <v>81</v>
      </c>
      <c r="AY799" s="18" t="s">
        <v>144</v>
      </c>
      <c r="BE799" s="191">
        <f>IF(N799="základní",J799,0)</f>
        <v>0</v>
      </c>
      <c r="BF799" s="191">
        <f>IF(N799="snížená",J799,0)</f>
        <v>0</v>
      </c>
      <c r="BG799" s="191">
        <f>IF(N799="zákl. přenesená",J799,0)</f>
        <v>0</v>
      </c>
      <c r="BH799" s="191">
        <f>IF(N799="sníž. přenesená",J799,0)</f>
        <v>0</v>
      </c>
      <c r="BI799" s="191">
        <f>IF(N799="nulová",J799,0)</f>
        <v>0</v>
      </c>
      <c r="BJ799" s="18" t="s">
        <v>79</v>
      </c>
      <c r="BK799" s="191">
        <f>ROUND(I799*H799,2)</f>
        <v>0</v>
      </c>
      <c r="BL799" s="18" t="s">
        <v>255</v>
      </c>
      <c r="BM799" s="190" t="s">
        <v>1118</v>
      </c>
    </row>
    <row r="800" spans="1:47" s="2" customFormat="1" ht="11.25">
      <c r="A800" s="35"/>
      <c r="B800" s="36"/>
      <c r="C800" s="37"/>
      <c r="D800" s="192" t="s">
        <v>157</v>
      </c>
      <c r="E800" s="37"/>
      <c r="F800" s="193" t="s">
        <v>1117</v>
      </c>
      <c r="G800" s="37"/>
      <c r="H800" s="37"/>
      <c r="I800" s="194"/>
      <c r="J800" s="37"/>
      <c r="K800" s="37"/>
      <c r="L800" s="40"/>
      <c r="M800" s="195"/>
      <c r="N800" s="196"/>
      <c r="O800" s="65"/>
      <c r="P800" s="65"/>
      <c r="Q800" s="65"/>
      <c r="R800" s="65"/>
      <c r="S800" s="65"/>
      <c r="T800" s="66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T800" s="18" t="s">
        <v>157</v>
      </c>
      <c r="AU800" s="18" t="s">
        <v>81</v>
      </c>
    </row>
    <row r="801" spans="2:51" s="13" customFormat="1" ht="11.25">
      <c r="B801" s="199"/>
      <c r="C801" s="200"/>
      <c r="D801" s="192" t="s">
        <v>161</v>
      </c>
      <c r="E801" s="201" t="s">
        <v>19</v>
      </c>
      <c r="F801" s="202" t="s">
        <v>1119</v>
      </c>
      <c r="G801" s="200"/>
      <c r="H801" s="203">
        <v>8.604</v>
      </c>
      <c r="I801" s="204"/>
      <c r="J801" s="200"/>
      <c r="K801" s="200"/>
      <c r="L801" s="205"/>
      <c r="M801" s="206"/>
      <c r="N801" s="207"/>
      <c r="O801" s="207"/>
      <c r="P801" s="207"/>
      <c r="Q801" s="207"/>
      <c r="R801" s="207"/>
      <c r="S801" s="207"/>
      <c r="T801" s="208"/>
      <c r="AT801" s="209" t="s">
        <v>161</v>
      </c>
      <c r="AU801" s="209" t="s">
        <v>81</v>
      </c>
      <c r="AV801" s="13" t="s">
        <v>81</v>
      </c>
      <c r="AW801" s="13" t="s">
        <v>33</v>
      </c>
      <c r="AX801" s="13" t="s">
        <v>79</v>
      </c>
      <c r="AY801" s="209" t="s">
        <v>144</v>
      </c>
    </row>
    <row r="802" spans="1:65" s="2" customFormat="1" ht="16.5" customHeight="1">
      <c r="A802" s="35"/>
      <c r="B802" s="36"/>
      <c r="C802" s="179" t="s">
        <v>1120</v>
      </c>
      <c r="D802" s="179" t="s">
        <v>146</v>
      </c>
      <c r="E802" s="180" t="s">
        <v>1121</v>
      </c>
      <c r="F802" s="181" t="s">
        <v>1122</v>
      </c>
      <c r="G802" s="182" t="s">
        <v>211</v>
      </c>
      <c r="H802" s="183">
        <v>0.067</v>
      </c>
      <c r="I802" s="184"/>
      <c r="J802" s="185">
        <f>ROUND(I802*H802,2)</f>
        <v>0</v>
      </c>
      <c r="K802" s="181" t="s">
        <v>155</v>
      </c>
      <c r="L802" s="40"/>
      <c r="M802" s="186" t="s">
        <v>19</v>
      </c>
      <c r="N802" s="187" t="s">
        <v>42</v>
      </c>
      <c r="O802" s="65"/>
      <c r="P802" s="188">
        <f>O802*H802</f>
        <v>0</v>
      </c>
      <c r="Q802" s="188">
        <v>0</v>
      </c>
      <c r="R802" s="188">
        <f>Q802*H802</f>
        <v>0</v>
      </c>
      <c r="S802" s="188">
        <v>0</v>
      </c>
      <c r="T802" s="189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190" t="s">
        <v>255</v>
      </c>
      <c r="AT802" s="190" t="s">
        <v>146</v>
      </c>
      <c r="AU802" s="190" t="s">
        <v>81</v>
      </c>
      <c r="AY802" s="18" t="s">
        <v>144</v>
      </c>
      <c r="BE802" s="191">
        <f>IF(N802="základní",J802,0)</f>
        <v>0</v>
      </c>
      <c r="BF802" s="191">
        <f>IF(N802="snížená",J802,0)</f>
        <v>0</v>
      </c>
      <c r="BG802" s="191">
        <f>IF(N802="zákl. přenesená",J802,0)</f>
        <v>0</v>
      </c>
      <c r="BH802" s="191">
        <f>IF(N802="sníž. přenesená",J802,0)</f>
        <v>0</v>
      </c>
      <c r="BI802" s="191">
        <f>IF(N802="nulová",J802,0)</f>
        <v>0</v>
      </c>
      <c r="BJ802" s="18" t="s">
        <v>79</v>
      </c>
      <c r="BK802" s="191">
        <f>ROUND(I802*H802,2)</f>
        <v>0</v>
      </c>
      <c r="BL802" s="18" t="s">
        <v>255</v>
      </c>
      <c r="BM802" s="190" t="s">
        <v>1123</v>
      </c>
    </row>
    <row r="803" spans="1:47" s="2" customFormat="1" ht="19.5">
      <c r="A803" s="35"/>
      <c r="B803" s="36"/>
      <c r="C803" s="37"/>
      <c r="D803" s="192" t="s">
        <v>157</v>
      </c>
      <c r="E803" s="37"/>
      <c r="F803" s="193" t="s">
        <v>1124</v>
      </c>
      <c r="G803" s="37"/>
      <c r="H803" s="37"/>
      <c r="I803" s="194"/>
      <c r="J803" s="37"/>
      <c r="K803" s="37"/>
      <c r="L803" s="40"/>
      <c r="M803" s="195"/>
      <c r="N803" s="196"/>
      <c r="O803" s="65"/>
      <c r="P803" s="65"/>
      <c r="Q803" s="65"/>
      <c r="R803" s="65"/>
      <c r="S803" s="65"/>
      <c r="T803" s="66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T803" s="18" t="s">
        <v>157</v>
      </c>
      <c r="AU803" s="18" t="s">
        <v>81</v>
      </c>
    </row>
    <row r="804" spans="1:47" s="2" customFormat="1" ht="11.25">
      <c r="A804" s="35"/>
      <c r="B804" s="36"/>
      <c r="C804" s="37"/>
      <c r="D804" s="197" t="s">
        <v>159</v>
      </c>
      <c r="E804" s="37"/>
      <c r="F804" s="198" t="s">
        <v>1125</v>
      </c>
      <c r="G804" s="37"/>
      <c r="H804" s="37"/>
      <c r="I804" s="194"/>
      <c r="J804" s="37"/>
      <c r="K804" s="37"/>
      <c r="L804" s="40"/>
      <c r="M804" s="195"/>
      <c r="N804" s="196"/>
      <c r="O804" s="65"/>
      <c r="P804" s="65"/>
      <c r="Q804" s="65"/>
      <c r="R804" s="65"/>
      <c r="S804" s="65"/>
      <c r="T804" s="66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T804" s="18" t="s">
        <v>159</v>
      </c>
      <c r="AU804" s="18" t="s">
        <v>81</v>
      </c>
    </row>
    <row r="805" spans="2:63" s="12" customFormat="1" ht="22.9" customHeight="1">
      <c r="B805" s="163"/>
      <c r="C805" s="164"/>
      <c r="D805" s="165" t="s">
        <v>70</v>
      </c>
      <c r="E805" s="177" t="s">
        <v>1126</v>
      </c>
      <c r="F805" s="177" t="s">
        <v>1127</v>
      </c>
      <c r="G805" s="164"/>
      <c r="H805" s="164"/>
      <c r="I805" s="167"/>
      <c r="J805" s="178">
        <f>BK805</f>
        <v>0</v>
      </c>
      <c r="K805" s="164"/>
      <c r="L805" s="169"/>
      <c r="M805" s="170"/>
      <c r="N805" s="171"/>
      <c r="O805" s="171"/>
      <c r="P805" s="172">
        <f>SUM(P806:P880)</f>
        <v>0</v>
      </c>
      <c r="Q805" s="171"/>
      <c r="R805" s="172">
        <f>SUM(R806:R880)</f>
        <v>0.10130341</v>
      </c>
      <c r="S805" s="171"/>
      <c r="T805" s="173">
        <f>SUM(T806:T880)</f>
        <v>0</v>
      </c>
      <c r="AR805" s="174" t="s">
        <v>81</v>
      </c>
      <c r="AT805" s="175" t="s">
        <v>70</v>
      </c>
      <c r="AU805" s="175" t="s">
        <v>79</v>
      </c>
      <c r="AY805" s="174" t="s">
        <v>144</v>
      </c>
      <c r="BK805" s="176">
        <f>SUM(BK806:BK880)</f>
        <v>0</v>
      </c>
    </row>
    <row r="806" spans="1:65" s="2" customFormat="1" ht="16.5" customHeight="1">
      <c r="A806" s="35"/>
      <c r="B806" s="36"/>
      <c r="C806" s="179" t="s">
        <v>1128</v>
      </c>
      <c r="D806" s="179" t="s">
        <v>146</v>
      </c>
      <c r="E806" s="180" t="s">
        <v>1129</v>
      </c>
      <c r="F806" s="181" t="s">
        <v>1130</v>
      </c>
      <c r="G806" s="182" t="s">
        <v>248</v>
      </c>
      <c r="H806" s="183">
        <v>6.15</v>
      </c>
      <c r="I806" s="184"/>
      <c r="J806" s="185">
        <f>ROUND(I806*H806,2)</f>
        <v>0</v>
      </c>
      <c r="K806" s="181" t="s">
        <v>155</v>
      </c>
      <c r="L806" s="40"/>
      <c r="M806" s="186" t="s">
        <v>19</v>
      </c>
      <c r="N806" s="187" t="s">
        <v>42</v>
      </c>
      <c r="O806" s="65"/>
      <c r="P806" s="188">
        <f>O806*H806</f>
        <v>0</v>
      </c>
      <c r="Q806" s="188">
        <v>0</v>
      </c>
      <c r="R806" s="188">
        <f>Q806*H806</f>
        <v>0</v>
      </c>
      <c r="S806" s="188">
        <v>0</v>
      </c>
      <c r="T806" s="189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90" t="s">
        <v>255</v>
      </c>
      <c r="AT806" s="190" t="s">
        <v>146</v>
      </c>
      <c r="AU806" s="190" t="s">
        <v>81</v>
      </c>
      <c r="AY806" s="18" t="s">
        <v>144</v>
      </c>
      <c r="BE806" s="191">
        <f>IF(N806="základní",J806,0)</f>
        <v>0</v>
      </c>
      <c r="BF806" s="191">
        <f>IF(N806="snížená",J806,0)</f>
        <v>0</v>
      </c>
      <c r="BG806" s="191">
        <f>IF(N806="zákl. přenesená",J806,0)</f>
        <v>0</v>
      </c>
      <c r="BH806" s="191">
        <f>IF(N806="sníž. přenesená",J806,0)</f>
        <v>0</v>
      </c>
      <c r="BI806" s="191">
        <f>IF(N806="nulová",J806,0)</f>
        <v>0</v>
      </c>
      <c r="BJ806" s="18" t="s">
        <v>79</v>
      </c>
      <c r="BK806" s="191">
        <f>ROUND(I806*H806,2)</f>
        <v>0</v>
      </c>
      <c r="BL806" s="18" t="s">
        <v>255</v>
      </c>
      <c r="BM806" s="190" t="s">
        <v>1131</v>
      </c>
    </row>
    <row r="807" spans="1:47" s="2" customFormat="1" ht="11.25">
      <c r="A807" s="35"/>
      <c r="B807" s="36"/>
      <c r="C807" s="37"/>
      <c r="D807" s="192" t="s">
        <v>157</v>
      </c>
      <c r="E807" s="37"/>
      <c r="F807" s="193" t="s">
        <v>1132</v>
      </c>
      <c r="G807" s="37"/>
      <c r="H807" s="37"/>
      <c r="I807" s="194"/>
      <c r="J807" s="37"/>
      <c r="K807" s="37"/>
      <c r="L807" s="40"/>
      <c r="M807" s="195"/>
      <c r="N807" s="196"/>
      <c r="O807" s="65"/>
      <c r="P807" s="65"/>
      <c r="Q807" s="65"/>
      <c r="R807" s="65"/>
      <c r="S807" s="65"/>
      <c r="T807" s="66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T807" s="18" t="s">
        <v>157</v>
      </c>
      <c r="AU807" s="18" t="s">
        <v>81</v>
      </c>
    </row>
    <row r="808" spans="1:47" s="2" customFormat="1" ht="11.25">
      <c r="A808" s="35"/>
      <c r="B808" s="36"/>
      <c r="C808" s="37"/>
      <c r="D808" s="197" t="s">
        <v>159</v>
      </c>
      <c r="E808" s="37"/>
      <c r="F808" s="198" t="s">
        <v>1133</v>
      </c>
      <c r="G808" s="37"/>
      <c r="H808" s="37"/>
      <c r="I808" s="194"/>
      <c r="J808" s="37"/>
      <c r="K808" s="37"/>
      <c r="L808" s="40"/>
      <c r="M808" s="195"/>
      <c r="N808" s="196"/>
      <c r="O808" s="65"/>
      <c r="P808" s="65"/>
      <c r="Q808" s="65"/>
      <c r="R808" s="65"/>
      <c r="S808" s="65"/>
      <c r="T808" s="66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T808" s="18" t="s">
        <v>159</v>
      </c>
      <c r="AU808" s="18" t="s">
        <v>81</v>
      </c>
    </row>
    <row r="809" spans="2:51" s="15" customFormat="1" ht="11.25">
      <c r="B809" s="231"/>
      <c r="C809" s="232"/>
      <c r="D809" s="192" t="s">
        <v>161</v>
      </c>
      <c r="E809" s="233" t="s">
        <v>19</v>
      </c>
      <c r="F809" s="234" t="s">
        <v>676</v>
      </c>
      <c r="G809" s="232"/>
      <c r="H809" s="233" t="s">
        <v>19</v>
      </c>
      <c r="I809" s="235"/>
      <c r="J809" s="232"/>
      <c r="K809" s="232"/>
      <c r="L809" s="236"/>
      <c r="M809" s="237"/>
      <c r="N809" s="238"/>
      <c r="O809" s="238"/>
      <c r="P809" s="238"/>
      <c r="Q809" s="238"/>
      <c r="R809" s="238"/>
      <c r="S809" s="238"/>
      <c r="T809" s="239"/>
      <c r="AT809" s="240" t="s">
        <v>161</v>
      </c>
      <c r="AU809" s="240" t="s">
        <v>81</v>
      </c>
      <c r="AV809" s="15" t="s">
        <v>79</v>
      </c>
      <c r="AW809" s="15" t="s">
        <v>33</v>
      </c>
      <c r="AX809" s="15" t="s">
        <v>71</v>
      </c>
      <c r="AY809" s="240" t="s">
        <v>144</v>
      </c>
    </row>
    <row r="810" spans="2:51" s="13" customFormat="1" ht="11.25">
      <c r="B810" s="199"/>
      <c r="C810" s="200"/>
      <c r="D810" s="192" t="s">
        <v>161</v>
      </c>
      <c r="E810" s="201" t="s">
        <v>19</v>
      </c>
      <c r="F810" s="202" t="s">
        <v>677</v>
      </c>
      <c r="G810" s="200"/>
      <c r="H810" s="203">
        <v>1.14</v>
      </c>
      <c r="I810" s="204"/>
      <c r="J810" s="200"/>
      <c r="K810" s="200"/>
      <c r="L810" s="205"/>
      <c r="M810" s="206"/>
      <c r="N810" s="207"/>
      <c r="O810" s="207"/>
      <c r="P810" s="207"/>
      <c r="Q810" s="207"/>
      <c r="R810" s="207"/>
      <c r="S810" s="207"/>
      <c r="T810" s="208"/>
      <c r="AT810" s="209" t="s">
        <v>161</v>
      </c>
      <c r="AU810" s="209" t="s">
        <v>81</v>
      </c>
      <c r="AV810" s="13" t="s">
        <v>81</v>
      </c>
      <c r="AW810" s="13" t="s">
        <v>33</v>
      </c>
      <c r="AX810" s="13" t="s">
        <v>71</v>
      </c>
      <c r="AY810" s="209" t="s">
        <v>144</v>
      </c>
    </row>
    <row r="811" spans="2:51" s="15" customFormat="1" ht="11.25">
      <c r="B811" s="231"/>
      <c r="C811" s="232"/>
      <c r="D811" s="192" t="s">
        <v>161</v>
      </c>
      <c r="E811" s="233" t="s">
        <v>19</v>
      </c>
      <c r="F811" s="234" t="s">
        <v>678</v>
      </c>
      <c r="G811" s="232"/>
      <c r="H811" s="233" t="s">
        <v>19</v>
      </c>
      <c r="I811" s="235"/>
      <c r="J811" s="232"/>
      <c r="K811" s="232"/>
      <c r="L811" s="236"/>
      <c r="M811" s="237"/>
      <c r="N811" s="238"/>
      <c r="O811" s="238"/>
      <c r="P811" s="238"/>
      <c r="Q811" s="238"/>
      <c r="R811" s="238"/>
      <c r="S811" s="238"/>
      <c r="T811" s="239"/>
      <c r="AT811" s="240" t="s">
        <v>161</v>
      </c>
      <c r="AU811" s="240" t="s">
        <v>81</v>
      </c>
      <c r="AV811" s="15" t="s">
        <v>79</v>
      </c>
      <c r="AW811" s="15" t="s">
        <v>33</v>
      </c>
      <c r="AX811" s="15" t="s">
        <v>71</v>
      </c>
      <c r="AY811" s="240" t="s">
        <v>144</v>
      </c>
    </row>
    <row r="812" spans="2:51" s="13" customFormat="1" ht="11.25">
      <c r="B812" s="199"/>
      <c r="C812" s="200"/>
      <c r="D812" s="192" t="s">
        <v>161</v>
      </c>
      <c r="E812" s="201" t="s">
        <v>19</v>
      </c>
      <c r="F812" s="202" t="s">
        <v>679</v>
      </c>
      <c r="G812" s="200"/>
      <c r="H812" s="203">
        <v>0.54</v>
      </c>
      <c r="I812" s="204"/>
      <c r="J812" s="200"/>
      <c r="K812" s="200"/>
      <c r="L812" s="205"/>
      <c r="M812" s="206"/>
      <c r="N812" s="207"/>
      <c r="O812" s="207"/>
      <c r="P812" s="207"/>
      <c r="Q812" s="207"/>
      <c r="R812" s="207"/>
      <c r="S812" s="207"/>
      <c r="T812" s="208"/>
      <c r="AT812" s="209" t="s">
        <v>161</v>
      </c>
      <c r="AU812" s="209" t="s">
        <v>81</v>
      </c>
      <c r="AV812" s="13" t="s">
        <v>81</v>
      </c>
      <c r="AW812" s="13" t="s">
        <v>33</v>
      </c>
      <c r="AX812" s="13" t="s">
        <v>71</v>
      </c>
      <c r="AY812" s="209" t="s">
        <v>144</v>
      </c>
    </row>
    <row r="813" spans="2:51" s="15" customFormat="1" ht="11.25">
      <c r="B813" s="231"/>
      <c r="C813" s="232"/>
      <c r="D813" s="192" t="s">
        <v>161</v>
      </c>
      <c r="E813" s="233" t="s">
        <v>19</v>
      </c>
      <c r="F813" s="234" t="s">
        <v>680</v>
      </c>
      <c r="G813" s="232"/>
      <c r="H813" s="233" t="s">
        <v>19</v>
      </c>
      <c r="I813" s="235"/>
      <c r="J813" s="232"/>
      <c r="K813" s="232"/>
      <c r="L813" s="236"/>
      <c r="M813" s="237"/>
      <c r="N813" s="238"/>
      <c r="O813" s="238"/>
      <c r="P813" s="238"/>
      <c r="Q813" s="238"/>
      <c r="R813" s="238"/>
      <c r="S813" s="238"/>
      <c r="T813" s="239"/>
      <c r="AT813" s="240" t="s">
        <v>161</v>
      </c>
      <c r="AU813" s="240" t="s">
        <v>81</v>
      </c>
      <c r="AV813" s="15" t="s">
        <v>79</v>
      </c>
      <c r="AW813" s="15" t="s">
        <v>33</v>
      </c>
      <c r="AX813" s="15" t="s">
        <v>71</v>
      </c>
      <c r="AY813" s="240" t="s">
        <v>144</v>
      </c>
    </row>
    <row r="814" spans="2:51" s="13" customFormat="1" ht="11.25">
      <c r="B814" s="199"/>
      <c r="C814" s="200"/>
      <c r="D814" s="192" t="s">
        <v>161</v>
      </c>
      <c r="E814" s="201" t="s">
        <v>19</v>
      </c>
      <c r="F814" s="202" t="s">
        <v>681</v>
      </c>
      <c r="G814" s="200"/>
      <c r="H814" s="203">
        <v>0.95</v>
      </c>
      <c r="I814" s="204"/>
      <c r="J814" s="200"/>
      <c r="K814" s="200"/>
      <c r="L814" s="205"/>
      <c r="M814" s="206"/>
      <c r="N814" s="207"/>
      <c r="O814" s="207"/>
      <c r="P814" s="207"/>
      <c r="Q814" s="207"/>
      <c r="R814" s="207"/>
      <c r="S814" s="207"/>
      <c r="T814" s="208"/>
      <c r="AT814" s="209" t="s">
        <v>161</v>
      </c>
      <c r="AU814" s="209" t="s">
        <v>81</v>
      </c>
      <c r="AV814" s="13" t="s">
        <v>81</v>
      </c>
      <c r="AW814" s="13" t="s">
        <v>33</v>
      </c>
      <c r="AX814" s="13" t="s">
        <v>71</v>
      </c>
      <c r="AY814" s="209" t="s">
        <v>144</v>
      </c>
    </row>
    <row r="815" spans="2:51" s="13" customFormat="1" ht="11.25">
      <c r="B815" s="199"/>
      <c r="C815" s="200"/>
      <c r="D815" s="192" t="s">
        <v>161</v>
      </c>
      <c r="E815" s="201" t="s">
        <v>19</v>
      </c>
      <c r="F815" s="202" t="s">
        <v>682</v>
      </c>
      <c r="G815" s="200"/>
      <c r="H815" s="203">
        <v>0.95</v>
      </c>
      <c r="I815" s="204"/>
      <c r="J815" s="200"/>
      <c r="K815" s="200"/>
      <c r="L815" s="205"/>
      <c r="M815" s="206"/>
      <c r="N815" s="207"/>
      <c r="O815" s="207"/>
      <c r="P815" s="207"/>
      <c r="Q815" s="207"/>
      <c r="R815" s="207"/>
      <c r="S815" s="207"/>
      <c r="T815" s="208"/>
      <c r="AT815" s="209" t="s">
        <v>161</v>
      </c>
      <c r="AU815" s="209" t="s">
        <v>81</v>
      </c>
      <c r="AV815" s="13" t="s">
        <v>81</v>
      </c>
      <c r="AW815" s="13" t="s">
        <v>33</v>
      </c>
      <c r="AX815" s="13" t="s">
        <v>71</v>
      </c>
      <c r="AY815" s="209" t="s">
        <v>144</v>
      </c>
    </row>
    <row r="816" spans="2:51" s="13" customFormat="1" ht="11.25">
      <c r="B816" s="199"/>
      <c r="C816" s="200"/>
      <c r="D816" s="192" t="s">
        <v>161</v>
      </c>
      <c r="E816" s="201" t="s">
        <v>19</v>
      </c>
      <c r="F816" s="202" t="s">
        <v>683</v>
      </c>
      <c r="G816" s="200"/>
      <c r="H816" s="203">
        <v>0.74</v>
      </c>
      <c r="I816" s="204"/>
      <c r="J816" s="200"/>
      <c r="K816" s="200"/>
      <c r="L816" s="205"/>
      <c r="M816" s="206"/>
      <c r="N816" s="207"/>
      <c r="O816" s="207"/>
      <c r="P816" s="207"/>
      <c r="Q816" s="207"/>
      <c r="R816" s="207"/>
      <c r="S816" s="207"/>
      <c r="T816" s="208"/>
      <c r="AT816" s="209" t="s">
        <v>161</v>
      </c>
      <c r="AU816" s="209" t="s">
        <v>81</v>
      </c>
      <c r="AV816" s="13" t="s">
        <v>81</v>
      </c>
      <c r="AW816" s="13" t="s">
        <v>33</v>
      </c>
      <c r="AX816" s="13" t="s">
        <v>71</v>
      </c>
      <c r="AY816" s="209" t="s">
        <v>144</v>
      </c>
    </row>
    <row r="817" spans="2:51" s="15" customFormat="1" ht="11.25">
      <c r="B817" s="231"/>
      <c r="C817" s="232"/>
      <c r="D817" s="192" t="s">
        <v>161</v>
      </c>
      <c r="E817" s="233" t="s">
        <v>19</v>
      </c>
      <c r="F817" s="234" t="s">
        <v>684</v>
      </c>
      <c r="G817" s="232"/>
      <c r="H817" s="233" t="s">
        <v>19</v>
      </c>
      <c r="I817" s="235"/>
      <c r="J817" s="232"/>
      <c r="K817" s="232"/>
      <c r="L817" s="236"/>
      <c r="M817" s="237"/>
      <c r="N817" s="238"/>
      <c r="O817" s="238"/>
      <c r="P817" s="238"/>
      <c r="Q817" s="238"/>
      <c r="R817" s="238"/>
      <c r="S817" s="238"/>
      <c r="T817" s="239"/>
      <c r="AT817" s="240" t="s">
        <v>161</v>
      </c>
      <c r="AU817" s="240" t="s">
        <v>81</v>
      </c>
      <c r="AV817" s="15" t="s">
        <v>79</v>
      </c>
      <c r="AW817" s="15" t="s">
        <v>33</v>
      </c>
      <c r="AX817" s="15" t="s">
        <v>71</v>
      </c>
      <c r="AY817" s="240" t="s">
        <v>144</v>
      </c>
    </row>
    <row r="818" spans="2:51" s="13" customFormat="1" ht="11.25">
      <c r="B818" s="199"/>
      <c r="C818" s="200"/>
      <c r="D818" s="192" t="s">
        <v>161</v>
      </c>
      <c r="E818" s="201" t="s">
        <v>19</v>
      </c>
      <c r="F818" s="202" t="s">
        <v>685</v>
      </c>
      <c r="G818" s="200"/>
      <c r="H818" s="203">
        <v>0.61</v>
      </c>
      <c r="I818" s="204"/>
      <c r="J818" s="200"/>
      <c r="K818" s="200"/>
      <c r="L818" s="205"/>
      <c r="M818" s="206"/>
      <c r="N818" s="207"/>
      <c r="O818" s="207"/>
      <c r="P818" s="207"/>
      <c r="Q818" s="207"/>
      <c r="R818" s="207"/>
      <c r="S818" s="207"/>
      <c r="T818" s="208"/>
      <c r="AT818" s="209" t="s">
        <v>161</v>
      </c>
      <c r="AU818" s="209" t="s">
        <v>81</v>
      </c>
      <c r="AV818" s="13" t="s">
        <v>81</v>
      </c>
      <c r="AW818" s="13" t="s">
        <v>33</v>
      </c>
      <c r="AX818" s="13" t="s">
        <v>71</v>
      </c>
      <c r="AY818" s="209" t="s">
        <v>144</v>
      </c>
    </row>
    <row r="819" spans="2:51" s="13" customFormat="1" ht="11.25">
      <c r="B819" s="199"/>
      <c r="C819" s="200"/>
      <c r="D819" s="192" t="s">
        <v>161</v>
      </c>
      <c r="E819" s="201" t="s">
        <v>19</v>
      </c>
      <c r="F819" s="202" t="s">
        <v>686</v>
      </c>
      <c r="G819" s="200"/>
      <c r="H819" s="203">
        <v>0.61</v>
      </c>
      <c r="I819" s="204"/>
      <c r="J819" s="200"/>
      <c r="K819" s="200"/>
      <c r="L819" s="205"/>
      <c r="M819" s="206"/>
      <c r="N819" s="207"/>
      <c r="O819" s="207"/>
      <c r="P819" s="207"/>
      <c r="Q819" s="207"/>
      <c r="R819" s="207"/>
      <c r="S819" s="207"/>
      <c r="T819" s="208"/>
      <c r="AT819" s="209" t="s">
        <v>161</v>
      </c>
      <c r="AU819" s="209" t="s">
        <v>81</v>
      </c>
      <c r="AV819" s="13" t="s">
        <v>81</v>
      </c>
      <c r="AW819" s="13" t="s">
        <v>33</v>
      </c>
      <c r="AX819" s="13" t="s">
        <v>71</v>
      </c>
      <c r="AY819" s="209" t="s">
        <v>144</v>
      </c>
    </row>
    <row r="820" spans="2:51" s="13" customFormat="1" ht="11.25">
      <c r="B820" s="199"/>
      <c r="C820" s="200"/>
      <c r="D820" s="192" t="s">
        <v>161</v>
      </c>
      <c r="E820" s="201" t="s">
        <v>19</v>
      </c>
      <c r="F820" s="202" t="s">
        <v>687</v>
      </c>
      <c r="G820" s="200"/>
      <c r="H820" s="203">
        <v>0.61</v>
      </c>
      <c r="I820" s="204"/>
      <c r="J820" s="200"/>
      <c r="K820" s="200"/>
      <c r="L820" s="205"/>
      <c r="M820" s="206"/>
      <c r="N820" s="207"/>
      <c r="O820" s="207"/>
      <c r="P820" s="207"/>
      <c r="Q820" s="207"/>
      <c r="R820" s="207"/>
      <c r="S820" s="207"/>
      <c r="T820" s="208"/>
      <c r="AT820" s="209" t="s">
        <v>161</v>
      </c>
      <c r="AU820" s="209" t="s">
        <v>81</v>
      </c>
      <c r="AV820" s="13" t="s">
        <v>81</v>
      </c>
      <c r="AW820" s="13" t="s">
        <v>33</v>
      </c>
      <c r="AX820" s="13" t="s">
        <v>71</v>
      </c>
      <c r="AY820" s="209" t="s">
        <v>144</v>
      </c>
    </row>
    <row r="821" spans="2:51" s="14" customFormat="1" ht="11.25">
      <c r="B821" s="220"/>
      <c r="C821" s="221"/>
      <c r="D821" s="192" t="s">
        <v>161</v>
      </c>
      <c r="E821" s="222" t="s">
        <v>19</v>
      </c>
      <c r="F821" s="223" t="s">
        <v>238</v>
      </c>
      <c r="G821" s="221"/>
      <c r="H821" s="224">
        <v>6.15</v>
      </c>
      <c r="I821" s="225"/>
      <c r="J821" s="221"/>
      <c r="K821" s="221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161</v>
      </c>
      <c r="AU821" s="230" t="s">
        <v>81</v>
      </c>
      <c r="AV821" s="14" t="s">
        <v>150</v>
      </c>
      <c r="AW821" s="14" t="s">
        <v>33</v>
      </c>
      <c r="AX821" s="14" t="s">
        <v>79</v>
      </c>
      <c r="AY821" s="230" t="s">
        <v>144</v>
      </c>
    </row>
    <row r="822" spans="1:65" s="2" customFormat="1" ht="16.5" customHeight="1">
      <c r="A822" s="35"/>
      <c r="B822" s="36"/>
      <c r="C822" s="210" t="s">
        <v>1134</v>
      </c>
      <c r="D822" s="210" t="s">
        <v>223</v>
      </c>
      <c r="E822" s="211" t="s">
        <v>1135</v>
      </c>
      <c r="F822" s="212" t="s">
        <v>1136</v>
      </c>
      <c r="G822" s="213" t="s">
        <v>248</v>
      </c>
      <c r="H822" s="214">
        <v>6.273</v>
      </c>
      <c r="I822" s="215"/>
      <c r="J822" s="216">
        <f>ROUND(I822*H822,2)</f>
        <v>0</v>
      </c>
      <c r="K822" s="212" t="s">
        <v>155</v>
      </c>
      <c r="L822" s="217"/>
      <c r="M822" s="218" t="s">
        <v>19</v>
      </c>
      <c r="N822" s="219" t="s">
        <v>42</v>
      </c>
      <c r="O822" s="65"/>
      <c r="P822" s="188">
        <f>O822*H822</f>
        <v>0</v>
      </c>
      <c r="Q822" s="188">
        <v>0.0009</v>
      </c>
      <c r="R822" s="188">
        <f>Q822*H822</f>
        <v>0.005645699999999999</v>
      </c>
      <c r="S822" s="188">
        <v>0</v>
      </c>
      <c r="T822" s="189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190" t="s">
        <v>375</v>
      </c>
      <c r="AT822" s="190" t="s">
        <v>223</v>
      </c>
      <c r="AU822" s="190" t="s">
        <v>81</v>
      </c>
      <c r="AY822" s="18" t="s">
        <v>144</v>
      </c>
      <c r="BE822" s="191">
        <f>IF(N822="základní",J822,0)</f>
        <v>0</v>
      </c>
      <c r="BF822" s="191">
        <f>IF(N822="snížená",J822,0)</f>
        <v>0</v>
      </c>
      <c r="BG822" s="191">
        <f>IF(N822="zákl. přenesená",J822,0)</f>
        <v>0</v>
      </c>
      <c r="BH822" s="191">
        <f>IF(N822="sníž. přenesená",J822,0)</f>
        <v>0</v>
      </c>
      <c r="BI822" s="191">
        <f>IF(N822="nulová",J822,0)</f>
        <v>0</v>
      </c>
      <c r="BJ822" s="18" t="s">
        <v>79</v>
      </c>
      <c r="BK822" s="191">
        <f>ROUND(I822*H822,2)</f>
        <v>0</v>
      </c>
      <c r="BL822" s="18" t="s">
        <v>255</v>
      </c>
      <c r="BM822" s="190" t="s">
        <v>1137</v>
      </c>
    </row>
    <row r="823" spans="1:47" s="2" customFormat="1" ht="11.25">
      <c r="A823" s="35"/>
      <c r="B823" s="36"/>
      <c r="C823" s="37"/>
      <c r="D823" s="192" t="s">
        <v>157</v>
      </c>
      <c r="E823" s="37"/>
      <c r="F823" s="193" t="s">
        <v>1136</v>
      </c>
      <c r="G823" s="37"/>
      <c r="H823" s="37"/>
      <c r="I823" s="194"/>
      <c r="J823" s="37"/>
      <c r="K823" s="37"/>
      <c r="L823" s="40"/>
      <c r="M823" s="195"/>
      <c r="N823" s="196"/>
      <c r="O823" s="65"/>
      <c r="P823" s="65"/>
      <c r="Q823" s="65"/>
      <c r="R823" s="65"/>
      <c r="S823" s="65"/>
      <c r="T823" s="66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T823" s="18" t="s">
        <v>157</v>
      </c>
      <c r="AU823" s="18" t="s">
        <v>81</v>
      </c>
    </row>
    <row r="824" spans="2:51" s="13" customFormat="1" ht="11.25">
      <c r="B824" s="199"/>
      <c r="C824" s="200"/>
      <c r="D824" s="192" t="s">
        <v>161</v>
      </c>
      <c r="E824" s="201" t="s">
        <v>19</v>
      </c>
      <c r="F824" s="202" t="s">
        <v>1138</v>
      </c>
      <c r="G824" s="200"/>
      <c r="H824" s="203">
        <v>6.273</v>
      </c>
      <c r="I824" s="204"/>
      <c r="J824" s="200"/>
      <c r="K824" s="200"/>
      <c r="L824" s="205"/>
      <c r="M824" s="206"/>
      <c r="N824" s="207"/>
      <c r="O824" s="207"/>
      <c r="P824" s="207"/>
      <c r="Q824" s="207"/>
      <c r="R824" s="207"/>
      <c r="S824" s="207"/>
      <c r="T824" s="208"/>
      <c r="AT824" s="209" t="s">
        <v>161</v>
      </c>
      <c r="AU824" s="209" t="s">
        <v>81</v>
      </c>
      <c r="AV824" s="13" t="s">
        <v>81</v>
      </c>
      <c r="AW824" s="13" t="s">
        <v>33</v>
      </c>
      <c r="AX824" s="13" t="s">
        <v>79</v>
      </c>
      <c r="AY824" s="209" t="s">
        <v>144</v>
      </c>
    </row>
    <row r="825" spans="1:65" s="2" customFormat="1" ht="16.5" customHeight="1">
      <c r="A825" s="35"/>
      <c r="B825" s="36"/>
      <c r="C825" s="179" t="s">
        <v>1139</v>
      </c>
      <c r="D825" s="179" t="s">
        <v>146</v>
      </c>
      <c r="E825" s="180" t="s">
        <v>1129</v>
      </c>
      <c r="F825" s="181" t="s">
        <v>1130</v>
      </c>
      <c r="G825" s="182" t="s">
        <v>248</v>
      </c>
      <c r="H825" s="183">
        <v>0.52</v>
      </c>
      <c r="I825" s="184"/>
      <c r="J825" s="185">
        <f>ROUND(I825*H825,2)</f>
        <v>0</v>
      </c>
      <c r="K825" s="181" t="s">
        <v>155</v>
      </c>
      <c r="L825" s="40"/>
      <c r="M825" s="186" t="s">
        <v>19</v>
      </c>
      <c r="N825" s="187" t="s">
        <v>42</v>
      </c>
      <c r="O825" s="65"/>
      <c r="P825" s="188">
        <f>O825*H825</f>
        <v>0</v>
      </c>
      <c r="Q825" s="188">
        <v>0</v>
      </c>
      <c r="R825" s="188">
        <f>Q825*H825</f>
        <v>0</v>
      </c>
      <c r="S825" s="188">
        <v>0</v>
      </c>
      <c r="T825" s="189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190" t="s">
        <v>255</v>
      </c>
      <c r="AT825" s="190" t="s">
        <v>146</v>
      </c>
      <c r="AU825" s="190" t="s">
        <v>81</v>
      </c>
      <c r="AY825" s="18" t="s">
        <v>144</v>
      </c>
      <c r="BE825" s="191">
        <f>IF(N825="základní",J825,0)</f>
        <v>0</v>
      </c>
      <c r="BF825" s="191">
        <f>IF(N825="snížená",J825,0)</f>
        <v>0</v>
      </c>
      <c r="BG825" s="191">
        <f>IF(N825="zákl. přenesená",J825,0)</f>
        <v>0</v>
      </c>
      <c r="BH825" s="191">
        <f>IF(N825="sníž. přenesená",J825,0)</f>
        <v>0</v>
      </c>
      <c r="BI825" s="191">
        <f>IF(N825="nulová",J825,0)</f>
        <v>0</v>
      </c>
      <c r="BJ825" s="18" t="s">
        <v>79</v>
      </c>
      <c r="BK825" s="191">
        <f>ROUND(I825*H825,2)</f>
        <v>0</v>
      </c>
      <c r="BL825" s="18" t="s">
        <v>255</v>
      </c>
      <c r="BM825" s="190" t="s">
        <v>1140</v>
      </c>
    </row>
    <row r="826" spans="1:47" s="2" customFormat="1" ht="11.25">
      <c r="A826" s="35"/>
      <c r="B826" s="36"/>
      <c r="C826" s="37"/>
      <c r="D826" s="192" t="s">
        <v>157</v>
      </c>
      <c r="E826" s="37"/>
      <c r="F826" s="193" t="s">
        <v>1132</v>
      </c>
      <c r="G826" s="37"/>
      <c r="H826" s="37"/>
      <c r="I826" s="194"/>
      <c r="J826" s="37"/>
      <c r="K826" s="37"/>
      <c r="L826" s="40"/>
      <c r="M826" s="195"/>
      <c r="N826" s="196"/>
      <c r="O826" s="65"/>
      <c r="P826" s="65"/>
      <c r="Q826" s="65"/>
      <c r="R826" s="65"/>
      <c r="S826" s="65"/>
      <c r="T826" s="66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T826" s="18" t="s">
        <v>157</v>
      </c>
      <c r="AU826" s="18" t="s">
        <v>81</v>
      </c>
    </row>
    <row r="827" spans="1:47" s="2" customFormat="1" ht="11.25">
      <c r="A827" s="35"/>
      <c r="B827" s="36"/>
      <c r="C827" s="37"/>
      <c r="D827" s="197" t="s">
        <v>159</v>
      </c>
      <c r="E827" s="37"/>
      <c r="F827" s="198" t="s">
        <v>1133</v>
      </c>
      <c r="G827" s="37"/>
      <c r="H827" s="37"/>
      <c r="I827" s="194"/>
      <c r="J827" s="37"/>
      <c r="K827" s="37"/>
      <c r="L827" s="40"/>
      <c r="M827" s="195"/>
      <c r="N827" s="196"/>
      <c r="O827" s="65"/>
      <c r="P827" s="65"/>
      <c r="Q827" s="65"/>
      <c r="R827" s="65"/>
      <c r="S827" s="65"/>
      <c r="T827" s="66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T827" s="18" t="s">
        <v>159</v>
      </c>
      <c r="AU827" s="18" t="s">
        <v>81</v>
      </c>
    </row>
    <row r="828" spans="2:51" s="13" customFormat="1" ht="11.25">
      <c r="B828" s="199"/>
      <c r="C828" s="200"/>
      <c r="D828" s="192" t="s">
        <v>161</v>
      </c>
      <c r="E828" s="201" t="s">
        <v>19</v>
      </c>
      <c r="F828" s="202" t="s">
        <v>1065</v>
      </c>
      <c r="G828" s="200"/>
      <c r="H828" s="203">
        <v>0.52</v>
      </c>
      <c r="I828" s="204"/>
      <c r="J828" s="200"/>
      <c r="K828" s="200"/>
      <c r="L828" s="205"/>
      <c r="M828" s="206"/>
      <c r="N828" s="207"/>
      <c r="O828" s="207"/>
      <c r="P828" s="207"/>
      <c r="Q828" s="207"/>
      <c r="R828" s="207"/>
      <c r="S828" s="207"/>
      <c r="T828" s="208"/>
      <c r="AT828" s="209" t="s">
        <v>161</v>
      </c>
      <c r="AU828" s="209" t="s">
        <v>81</v>
      </c>
      <c r="AV828" s="13" t="s">
        <v>81</v>
      </c>
      <c r="AW828" s="13" t="s">
        <v>33</v>
      </c>
      <c r="AX828" s="13" t="s">
        <v>79</v>
      </c>
      <c r="AY828" s="209" t="s">
        <v>144</v>
      </c>
    </row>
    <row r="829" spans="1:65" s="2" customFormat="1" ht="16.5" customHeight="1">
      <c r="A829" s="35"/>
      <c r="B829" s="36"/>
      <c r="C829" s="210" t="s">
        <v>1141</v>
      </c>
      <c r="D829" s="210" t="s">
        <v>223</v>
      </c>
      <c r="E829" s="211" t="s">
        <v>1142</v>
      </c>
      <c r="F829" s="212" t="s">
        <v>1143</v>
      </c>
      <c r="G829" s="213" t="s">
        <v>154</v>
      </c>
      <c r="H829" s="214">
        <v>0.027</v>
      </c>
      <c r="I829" s="215"/>
      <c r="J829" s="216">
        <f>ROUND(I829*H829,2)</f>
        <v>0</v>
      </c>
      <c r="K829" s="212" t="s">
        <v>155</v>
      </c>
      <c r="L829" s="217"/>
      <c r="M829" s="218" t="s">
        <v>19</v>
      </c>
      <c r="N829" s="219" t="s">
        <v>42</v>
      </c>
      <c r="O829" s="65"/>
      <c r="P829" s="188">
        <f>O829*H829</f>
        <v>0</v>
      </c>
      <c r="Q829" s="188">
        <v>0.03</v>
      </c>
      <c r="R829" s="188">
        <f>Q829*H829</f>
        <v>0.00081</v>
      </c>
      <c r="S829" s="188">
        <v>0</v>
      </c>
      <c r="T829" s="189">
        <f>S829*H829</f>
        <v>0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190" t="s">
        <v>375</v>
      </c>
      <c r="AT829" s="190" t="s">
        <v>223</v>
      </c>
      <c r="AU829" s="190" t="s">
        <v>81</v>
      </c>
      <c r="AY829" s="18" t="s">
        <v>144</v>
      </c>
      <c r="BE829" s="191">
        <f>IF(N829="základní",J829,0)</f>
        <v>0</v>
      </c>
      <c r="BF829" s="191">
        <f>IF(N829="snížená",J829,0)</f>
        <v>0</v>
      </c>
      <c r="BG829" s="191">
        <f>IF(N829="zákl. přenesená",J829,0)</f>
        <v>0</v>
      </c>
      <c r="BH829" s="191">
        <f>IF(N829="sníž. přenesená",J829,0)</f>
        <v>0</v>
      </c>
      <c r="BI829" s="191">
        <f>IF(N829="nulová",J829,0)</f>
        <v>0</v>
      </c>
      <c r="BJ829" s="18" t="s">
        <v>79</v>
      </c>
      <c r="BK829" s="191">
        <f>ROUND(I829*H829,2)</f>
        <v>0</v>
      </c>
      <c r="BL829" s="18" t="s">
        <v>255</v>
      </c>
      <c r="BM829" s="190" t="s">
        <v>1144</v>
      </c>
    </row>
    <row r="830" spans="1:47" s="2" customFormat="1" ht="11.25">
      <c r="A830" s="35"/>
      <c r="B830" s="36"/>
      <c r="C830" s="37"/>
      <c r="D830" s="192" t="s">
        <v>157</v>
      </c>
      <c r="E830" s="37"/>
      <c r="F830" s="193" t="s">
        <v>1143</v>
      </c>
      <c r="G830" s="37"/>
      <c r="H830" s="37"/>
      <c r="I830" s="194"/>
      <c r="J830" s="37"/>
      <c r="K830" s="37"/>
      <c r="L830" s="40"/>
      <c r="M830" s="195"/>
      <c r="N830" s="196"/>
      <c r="O830" s="65"/>
      <c r="P830" s="65"/>
      <c r="Q830" s="65"/>
      <c r="R830" s="65"/>
      <c r="S830" s="65"/>
      <c r="T830" s="66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T830" s="18" t="s">
        <v>157</v>
      </c>
      <c r="AU830" s="18" t="s">
        <v>81</v>
      </c>
    </row>
    <row r="831" spans="2:51" s="13" customFormat="1" ht="11.25">
      <c r="B831" s="199"/>
      <c r="C831" s="200"/>
      <c r="D831" s="192" t="s">
        <v>161</v>
      </c>
      <c r="E831" s="201" t="s">
        <v>19</v>
      </c>
      <c r="F831" s="202" t="s">
        <v>1145</v>
      </c>
      <c r="G831" s="200"/>
      <c r="H831" s="203">
        <v>0.027</v>
      </c>
      <c r="I831" s="204"/>
      <c r="J831" s="200"/>
      <c r="K831" s="200"/>
      <c r="L831" s="205"/>
      <c r="M831" s="206"/>
      <c r="N831" s="207"/>
      <c r="O831" s="207"/>
      <c r="P831" s="207"/>
      <c r="Q831" s="207"/>
      <c r="R831" s="207"/>
      <c r="S831" s="207"/>
      <c r="T831" s="208"/>
      <c r="AT831" s="209" t="s">
        <v>161</v>
      </c>
      <c r="AU831" s="209" t="s">
        <v>81</v>
      </c>
      <c r="AV831" s="13" t="s">
        <v>81</v>
      </c>
      <c r="AW831" s="13" t="s">
        <v>33</v>
      </c>
      <c r="AX831" s="13" t="s">
        <v>79</v>
      </c>
      <c r="AY831" s="209" t="s">
        <v>144</v>
      </c>
    </row>
    <row r="832" spans="1:65" s="2" customFormat="1" ht="16.5" customHeight="1">
      <c r="A832" s="35"/>
      <c r="B832" s="36"/>
      <c r="C832" s="179" t="s">
        <v>1146</v>
      </c>
      <c r="D832" s="179" t="s">
        <v>146</v>
      </c>
      <c r="E832" s="180" t="s">
        <v>1147</v>
      </c>
      <c r="F832" s="181" t="s">
        <v>1148</v>
      </c>
      <c r="G832" s="182" t="s">
        <v>297</v>
      </c>
      <c r="H832" s="183">
        <v>7</v>
      </c>
      <c r="I832" s="184"/>
      <c r="J832" s="185">
        <f>ROUND(I832*H832,2)</f>
        <v>0</v>
      </c>
      <c r="K832" s="181" t="s">
        <v>155</v>
      </c>
      <c r="L832" s="40"/>
      <c r="M832" s="186" t="s">
        <v>19</v>
      </c>
      <c r="N832" s="187" t="s">
        <v>42</v>
      </c>
      <c r="O832" s="65"/>
      <c r="P832" s="188">
        <f>O832*H832</f>
        <v>0</v>
      </c>
      <c r="Q832" s="188">
        <v>0</v>
      </c>
      <c r="R832" s="188">
        <f>Q832*H832</f>
        <v>0</v>
      </c>
      <c r="S832" s="188">
        <v>0</v>
      </c>
      <c r="T832" s="189">
        <f>S832*H832</f>
        <v>0</v>
      </c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R832" s="190" t="s">
        <v>255</v>
      </c>
      <c r="AT832" s="190" t="s">
        <v>146</v>
      </c>
      <c r="AU832" s="190" t="s">
        <v>81</v>
      </c>
      <c r="AY832" s="18" t="s">
        <v>144</v>
      </c>
      <c r="BE832" s="191">
        <f>IF(N832="základní",J832,0)</f>
        <v>0</v>
      </c>
      <c r="BF832" s="191">
        <f>IF(N832="snížená",J832,0)</f>
        <v>0</v>
      </c>
      <c r="BG832" s="191">
        <f>IF(N832="zákl. přenesená",J832,0)</f>
        <v>0</v>
      </c>
      <c r="BH832" s="191">
        <f>IF(N832="sníž. přenesená",J832,0)</f>
        <v>0</v>
      </c>
      <c r="BI832" s="191">
        <f>IF(N832="nulová",J832,0)</f>
        <v>0</v>
      </c>
      <c r="BJ832" s="18" t="s">
        <v>79</v>
      </c>
      <c r="BK832" s="191">
        <f>ROUND(I832*H832,2)</f>
        <v>0</v>
      </c>
      <c r="BL832" s="18" t="s">
        <v>255</v>
      </c>
      <c r="BM832" s="190" t="s">
        <v>1149</v>
      </c>
    </row>
    <row r="833" spans="1:47" s="2" customFormat="1" ht="11.25">
      <c r="A833" s="35"/>
      <c r="B833" s="36"/>
      <c r="C833" s="37"/>
      <c r="D833" s="192" t="s">
        <v>157</v>
      </c>
      <c r="E833" s="37"/>
      <c r="F833" s="193" t="s">
        <v>1150</v>
      </c>
      <c r="G833" s="37"/>
      <c r="H833" s="37"/>
      <c r="I833" s="194"/>
      <c r="J833" s="37"/>
      <c r="K833" s="37"/>
      <c r="L833" s="40"/>
      <c r="M833" s="195"/>
      <c r="N833" s="196"/>
      <c r="O833" s="65"/>
      <c r="P833" s="65"/>
      <c r="Q833" s="65"/>
      <c r="R833" s="65"/>
      <c r="S833" s="65"/>
      <c r="T833" s="66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T833" s="18" t="s">
        <v>157</v>
      </c>
      <c r="AU833" s="18" t="s">
        <v>81</v>
      </c>
    </row>
    <row r="834" spans="1:47" s="2" customFormat="1" ht="11.25">
      <c r="A834" s="35"/>
      <c r="B834" s="36"/>
      <c r="C834" s="37"/>
      <c r="D834" s="197" t="s">
        <v>159</v>
      </c>
      <c r="E834" s="37"/>
      <c r="F834" s="198" t="s">
        <v>1151</v>
      </c>
      <c r="G834" s="37"/>
      <c r="H834" s="37"/>
      <c r="I834" s="194"/>
      <c r="J834" s="37"/>
      <c r="K834" s="37"/>
      <c r="L834" s="40"/>
      <c r="M834" s="195"/>
      <c r="N834" s="196"/>
      <c r="O834" s="65"/>
      <c r="P834" s="65"/>
      <c r="Q834" s="65"/>
      <c r="R834" s="65"/>
      <c r="S834" s="65"/>
      <c r="T834" s="66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T834" s="18" t="s">
        <v>159</v>
      </c>
      <c r="AU834" s="18" t="s">
        <v>81</v>
      </c>
    </row>
    <row r="835" spans="1:65" s="2" customFormat="1" ht="16.5" customHeight="1">
      <c r="A835" s="35"/>
      <c r="B835" s="36"/>
      <c r="C835" s="210" t="s">
        <v>1152</v>
      </c>
      <c r="D835" s="210" t="s">
        <v>223</v>
      </c>
      <c r="E835" s="211" t="s">
        <v>1153</v>
      </c>
      <c r="F835" s="212" t="s">
        <v>1154</v>
      </c>
      <c r="G835" s="213" t="s">
        <v>297</v>
      </c>
      <c r="H835" s="214">
        <v>7.14</v>
      </c>
      <c r="I835" s="215"/>
      <c r="J835" s="216">
        <f>ROUND(I835*H835,2)</f>
        <v>0</v>
      </c>
      <c r="K835" s="212" t="s">
        <v>155</v>
      </c>
      <c r="L835" s="217"/>
      <c r="M835" s="218" t="s">
        <v>19</v>
      </c>
      <c r="N835" s="219" t="s">
        <v>42</v>
      </c>
      <c r="O835" s="65"/>
      <c r="P835" s="188">
        <f>O835*H835</f>
        <v>0</v>
      </c>
      <c r="Q835" s="188">
        <v>5E-05</v>
      </c>
      <c r="R835" s="188">
        <f>Q835*H835</f>
        <v>0.000357</v>
      </c>
      <c r="S835" s="188">
        <v>0</v>
      </c>
      <c r="T835" s="189">
        <f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190" t="s">
        <v>375</v>
      </c>
      <c r="AT835" s="190" t="s">
        <v>223</v>
      </c>
      <c r="AU835" s="190" t="s">
        <v>81</v>
      </c>
      <c r="AY835" s="18" t="s">
        <v>144</v>
      </c>
      <c r="BE835" s="191">
        <f>IF(N835="základní",J835,0)</f>
        <v>0</v>
      </c>
      <c r="BF835" s="191">
        <f>IF(N835="snížená",J835,0)</f>
        <v>0</v>
      </c>
      <c r="BG835" s="191">
        <f>IF(N835="zákl. přenesená",J835,0)</f>
        <v>0</v>
      </c>
      <c r="BH835" s="191">
        <f>IF(N835="sníž. přenesená",J835,0)</f>
        <v>0</v>
      </c>
      <c r="BI835" s="191">
        <f>IF(N835="nulová",J835,0)</f>
        <v>0</v>
      </c>
      <c r="BJ835" s="18" t="s">
        <v>79</v>
      </c>
      <c r="BK835" s="191">
        <f>ROUND(I835*H835,2)</f>
        <v>0</v>
      </c>
      <c r="BL835" s="18" t="s">
        <v>255</v>
      </c>
      <c r="BM835" s="190" t="s">
        <v>1155</v>
      </c>
    </row>
    <row r="836" spans="1:47" s="2" customFormat="1" ht="11.25">
      <c r="A836" s="35"/>
      <c r="B836" s="36"/>
      <c r="C836" s="37"/>
      <c r="D836" s="192" t="s">
        <v>157</v>
      </c>
      <c r="E836" s="37"/>
      <c r="F836" s="193" t="s">
        <v>1154</v>
      </c>
      <c r="G836" s="37"/>
      <c r="H836" s="37"/>
      <c r="I836" s="194"/>
      <c r="J836" s="37"/>
      <c r="K836" s="37"/>
      <c r="L836" s="40"/>
      <c r="M836" s="195"/>
      <c r="N836" s="196"/>
      <c r="O836" s="65"/>
      <c r="P836" s="65"/>
      <c r="Q836" s="65"/>
      <c r="R836" s="65"/>
      <c r="S836" s="65"/>
      <c r="T836" s="66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T836" s="18" t="s">
        <v>157</v>
      </c>
      <c r="AU836" s="18" t="s">
        <v>81</v>
      </c>
    </row>
    <row r="837" spans="2:51" s="13" customFormat="1" ht="11.25">
      <c r="B837" s="199"/>
      <c r="C837" s="200"/>
      <c r="D837" s="192" t="s">
        <v>161</v>
      </c>
      <c r="E837" s="201" t="s">
        <v>19</v>
      </c>
      <c r="F837" s="202" t="s">
        <v>1156</v>
      </c>
      <c r="G837" s="200"/>
      <c r="H837" s="203">
        <v>7.14</v>
      </c>
      <c r="I837" s="204"/>
      <c r="J837" s="200"/>
      <c r="K837" s="200"/>
      <c r="L837" s="205"/>
      <c r="M837" s="206"/>
      <c r="N837" s="207"/>
      <c r="O837" s="207"/>
      <c r="P837" s="207"/>
      <c r="Q837" s="207"/>
      <c r="R837" s="207"/>
      <c r="S837" s="207"/>
      <c r="T837" s="208"/>
      <c r="AT837" s="209" t="s">
        <v>161</v>
      </c>
      <c r="AU837" s="209" t="s">
        <v>81</v>
      </c>
      <c r="AV837" s="13" t="s">
        <v>81</v>
      </c>
      <c r="AW837" s="13" t="s">
        <v>33</v>
      </c>
      <c r="AX837" s="13" t="s">
        <v>79</v>
      </c>
      <c r="AY837" s="209" t="s">
        <v>144</v>
      </c>
    </row>
    <row r="838" spans="1:65" s="2" customFormat="1" ht="16.5" customHeight="1">
      <c r="A838" s="35"/>
      <c r="B838" s="36"/>
      <c r="C838" s="179" t="s">
        <v>1157</v>
      </c>
      <c r="D838" s="179" t="s">
        <v>146</v>
      </c>
      <c r="E838" s="180" t="s">
        <v>1158</v>
      </c>
      <c r="F838" s="181" t="s">
        <v>1159</v>
      </c>
      <c r="G838" s="182" t="s">
        <v>248</v>
      </c>
      <c r="H838" s="183">
        <v>6.218</v>
      </c>
      <c r="I838" s="184"/>
      <c r="J838" s="185">
        <f>ROUND(I838*H838,2)</f>
        <v>0</v>
      </c>
      <c r="K838" s="181" t="s">
        <v>155</v>
      </c>
      <c r="L838" s="40"/>
      <c r="M838" s="186" t="s">
        <v>19</v>
      </c>
      <c r="N838" s="187" t="s">
        <v>42</v>
      </c>
      <c r="O838" s="65"/>
      <c r="P838" s="188">
        <f>O838*H838</f>
        <v>0</v>
      </c>
      <c r="Q838" s="188">
        <v>0.0003</v>
      </c>
      <c r="R838" s="188">
        <f>Q838*H838</f>
        <v>0.0018654</v>
      </c>
      <c r="S838" s="188">
        <v>0</v>
      </c>
      <c r="T838" s="189">
        <f>S838*H838</f>
        <v>0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R838" s="190" t="s">
        <v>255</v>
      </c>
      <c r="AT838" s="190" t="s">
        <v>146</v>
      </c>
      <c r="AU838" s="190" t="s">
        <v>81</v>
      </c>
      <c r="AY838" s="18" t="s">
        <v>144</v>
      </c>
      <c r="BE838" s="191">
        <f>IF(N838="základní",J838,0)</f>
        <v>0</v>
      </c>
      <c r="BF838" s="191">
        <f>IF(N838="snížená",J838,0)</f>
        <v>0</v>
      </c>
      <c r="BG838" s="191">
        <f>IF(N838="zákl. přenesená",J838,0)</f>
        <v>0</v>
      </c>
      <c r="BH838" s="191">
        <f>IF(N838="sníž. přenesená",J838,0)</f>
        <v>0</v>
      </c>
      <c r="BI838" s="191">
        <f>IF(N838="nulová",J838,0)</f>
        <v>0</v>
      </c>
      <c r="BJ838" s="18" t="s">
        <v>79</v>
      </c>
      <c r="BK838" s="191">
        <f>ROUND(I838*H838,2)</f>
        <v>0</v>
      </c>
      <c r="BL838" s="18" t="s">
        <v>255</v>
      </c>
      <c r="BM838" s="190" t="s">
        <v>1160</v>
      </c>
    </row>
    <row r="839" spans="1:47" s="2" customFormat="1" ht="19.5">
      <c r="A839" s="35"/>
      <c r="B839" s="36"/>
      <c r="C839" s="37"/>
      <c r="D839" s="192" t="s">
        <v>157</v>
      </c>
      <c r="E839" s="37"/>
      <c r="F839" s="193" t="s">
        <v>1161</v>
      </c>
      <c r="G839" s="37"/>
      <c r="H839" s="37"/>
      <c r="I839" s="194"/>
      <c r="J839" s="37"/>
      <c r="K839" s="37"/>
      <c r="L839" s="40"/>
      <c r="M839" s="195"/>
      <c r="N839" s="196"/>
      <c r="O839" s="65"/>
      <c r="P839" s="65"/>
      <c r="Q839" s="65"/>
      <c r="R839" s="65"/>
      <c r="S839" s="65"/>
      <c r="T839" s="66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T839" s="18" t="s">
        <v>157</v>
      </c>
      <c r="AU839" s="18" t="s">
        <v>81</v>
      </c>
    </row>
    <row r="840" spans="1:47" s="2" customFormat="1" ht="11.25">
      <c r="A840" s="35"/>
      <c r="B840" s="36"/>
      <c r="C840" s="37"/>
      <c r="D840" s="197" t="s">
        <v>159</v>
      </c>
      <c r="E840" s="37"/>
      <c r="F840" s="198" t="s">
        <v>1162</v>
      </c>
      <c r="G840" s="37"/>
      <c r="H840" s="37"/>
      <c r="I840" s="194"/>
      <c r="J840" s="37"/>
      <c r="K840" s="37"/>
      <c r="L840" s="40"/>
      <c r="M840" s="195"/>
      <c r="N840" s="196"/>
      <c r="O840" s="65"/>
      <c r="P840" s="65"/>
      <c r="Q840" s="65"/>
      <c r="R840" s="65"/>
      <c r="S840" s="65"/>
      <c r="T840" s="66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T840" s="18" t="s">
        <v>159</v>
      </c>
      <c r="AU840" s="18" t="s">
        <v>81</v>
      </c>
    </row>
    <row r="841" spans="2:51" s="15" customFormat="1" ht="11.25">
      <c r="B841" s="231"/>
      <c r="C841" s="232"/>
      <c r="D841" s="192" t="s">
        <v>161</v>
      </c>
      <c r="E841" s="233" t="s">
        <v>19</v>
      </c>
      <c r="F841" s="234" t="s">
        <v>1163</v>
      </c>
      <c r="G841" s="232"/>
      <c r="H841" s="233" t="s">
        <v>19</v>
      </c>
      <c r="I841" s="235"/>
      <c r="J841" s="232"/>
      <c r="K841" s="232"/>
      <c r="L841" s="236"/>
      <c r="M841" s="237"/>
      <c r="N841" s="238"/>
      <c r="O841" s="238"/>
      <c r="P841" s="238"/>
      <c r="Q841" s="238"/>
      <c r="R841" s="238"/>
      <c r="S841" s="238"/>
      <c r="T841" s="239"/>
      <c r="AT841" s="240" t="s">
        <v>161</v>
      </c>
      <c r="AU841" s="240" t="s">
        <v>81</v>
      </c>
      <c r="AV841" s="15" t="s">
        <v>79</v>
      </c>
      <c r="AW841" s="15" t="s">
        <v>33</v>
      </c>
      <c r="AX841" s="15" t="s">
        <v>71</v>
      </c>
      <c r="AY841" s="240" t="s">
        <v>144</v>
      </c>
    </row>
    <row r="842" spans="2:51" s="13" customFormat="1" ht="11.25">
      <c r="B842" s="199"/>
      <c r="C842" s="200"/>
      <c r="D842" s="192" t="s">
        <v>161</v>
      </c>
      <c r="E842" s="201" t="s">
        <v>19</v>
      </c>
      <c r="F842" s="202" t="s">
        <v>1164</v>
      </c>
      <c r="G842" s="200"/>
      <c r="H842" s="203">
        <v>5.09</v>
      </c>
      <c r="I842" s="204"/>
      <c r="J842" s="200"/>
      <c r="K842" s="200"/>
      <c r="L842" s="205"/>
      <c r="M842" s="206"/>
      <c r="N842" s="207"/>
      <c r="O842" s="207"/>
      <c r="P842" s="207"/>
      <c r="Q842" s="207"/>
      <c r="R842" s="207"/>
      <c r="S842" s="207"/>
      <c r="T842" s="208"/>
      <c r="AT842" s="209" t="s">
        <v>161</v>
      </c>
      <c r="AU842" s="209" t="s">
        <v>81</v>
      </c>
      <c r="AV842" s="13" t="s">
        <v>81</v>
      </c>
      <c r="AW842" s="13" t="s">
        <v>33</v>
      </c>
      <c r="AX842" s="13" t="s">
        <v>71</v>
      </c>
      <c r="AY842" s="209" t="s">
        <v>144</v>
      </c>
    </row>
    <row r="843" spans="2:51" s="15" customFormat="1" ht="11.25">
      <c r="B843" s="231"/>
      <c r="C843" s="232"/>
      <c r="D843" s="192" t="s">
        <v>161</v>
      </c>
      <c r="E843" s="233" t="s">
        <v>19</v>
      </c>
      <c r="F843" s="234" t="s">
        <v>1165</v>
      </c>
      <c r="G843" s="232"/>
      <c r="H843" s="233" t="s">
        <v>19</v>
      </c>
      <c r="I843" s="235"/>
      <c r="J843" s="232"/>
      <c r="K843" s="232"/>
      <c r="L843" s="236"/>
      <c r="M843" s="237"/>
      <c r="N843" s="238"/>
      <c r="O843" s="238"/>
      <c r="P843" s="238"/>
      <c r="Q843" s="238"/>
      <c r="R843" s="238"/>
      <c r="S843" s="238"/>
      <c r="T843" s="239"/>
      <c r="AT843" s="240" t="s">
        <v>161</v>
      </c>
      <c r="AU843" s="240" t="s">
        <v>81</v>
      </c>
      <c r="AV843" s="15" t="s">
        <v>79</v>
      </c>
      <c r="AW843" s="15" t="s">
        <v>33</v>
      </c>
      <c r="AX843" s="15" t="s">
        <v>71</v>
      </c>
      <c r="AY843" s="240" t="s">
        <v>144</v>
      </c>
    </row>
    <row r="844" spans="2:51" s="13" customFormat="1" ht="11.25">
      <c r="B844" s="199"/>
      <c r="C844" s="200"/>
      <c r="D844" s="192" t="s">
        <v>161</v>
      </c>
      <c r="E844" s="201" t="s">
        <v>19</v>
      </c>
      <c r="F844" s="202" t="s">
        <v>1166</v>
      </c>
      <c r="G844" s="200"/>
      <c r="H844" s="203">
        <v>1.128</v>
      </c>
      <c r="I844" s="204"/>
      <c r="J844" s="200"/>
      <c r="K844" s="200"/>
      <c r="L844" s="205"/>
      <c r="M844" s="206"/>
      <c r="N844" s="207"/>
      <c r="O844" s="207"/>
      <c r="P844" s="207"/>
      <c r="Q844" s="207"/>
      <c r="R844" s="207"/>
      <c r="S844" s="207"/>
      <c r="T844" s="208"/>
      <c r="AT844" s="209" t="s">
        <v>161</v>
      </c>
      <c r="AU844" s="209" t="s">
        <v>81</v>
      </c>
      <c r="AV844" s="13" t="s">
        <v>81</v>
      </c>
      <c r="AW844" s="13" t="s">
        <v>33</v>
      </c>
      <c r="AX844" s="13" t="s">
        <v>71</v>
      </c>
      <c r="AY844" s="209" t="s">
        <v>144</v>
      </c>
    </row>
    <row r="845" spans="2:51" s="14" customFormat="1" ht="11.25">
      <c r="B845" s="220"/>
      <c r="C845" s="221"/>
      <c r="D845" s="192" t="s">
        <v>161</v>
      </c>
      <c r="E845" s="222" t="s">
        <v>19</v>
      </c>
      <c r="F845" s="223" t="s">
        <v>238</v>
      </c>
      <c r="G845" s="221"/>
      <c r="H845" s="224">
        <v>6.218</v>
      </c>
      <c r="I845" s="225"/>
      <c r="J845" s="221"/>
      <c r="K845" s="221"/>
      <c r="L845" s="226"/>
      <c r="M845" s="227"/>
      <c r="N845" s="228"/>
      <c r="O845" s="228"/>
      <c r="P845" s="228"/>
      <c r="Q845" s="228"/>
      <c r="R845" s="228"/>
      <c r="S845" s="228"/>
      <c r="T845" s="229"/>
      <c r="AT845" s="230" t="s">
        <v>161</v>
      </c>
      <c r="AU845" s="230" t="s">
        <v>81</v>
      </c>
      <c r="AV845" s="14" t="s">
        <v>150</v>
      </c>
      <c r="AW845" s="14" t="s">
        <v>33</v>
      </c>
      <c r="AX845" s="14" t="s">
        <v>79</v>
      </c>
      <c r="AY845" s="230" t="s">
        <v>144</v>
      </c>
    </row>
    <row r="846" spans="1:65" s="2" customFormat="1" ht="16.5" customHeight="1">
      <c r="A846" s="35"/>
      <c r="B846" s="36"/>
      <c r="C846" s="210" t="s">
        <v>1167</v>
      </c>
      <c r="D846" s="210" t="s">
        <v>223</v>
      </c>
      <c r="E846" s="211" t="s">
        <v>577</v>
      </c>
      <c r="F846" s="212" t="s">
        <v>578</v>
      </c>
      <c r="G846" s="213" t="s">
        <v>248</v>
      </c>
      <c r="H846" s="214">
        <v>6.529</v>
      </c>
      <c r="I846" s="215"/>
      <c r="J846" s="216">
        <f>ROUND(I846*H846,2)</f>
        <v>0</v>
      </c>
      <c r="K846" s="212" t="s">
        <v>155</v>
      </c>
      <c r="L846" s="217"/>
      <c r="M846" s="218" t="s">
        <v>19</v>
      </c>
      <c r="N846" s="219" t="s">
        <v>42</v>
      </c>
      <c r="O846" s="65"/>
      <c r="P846" s="188">
        <f>O846*H846</f>
        <v>0</v>
      </c>
      <c r="Q846" s="188">
        <v>0.00085</v>
      </c>
      <c r="R846" s="188">
        <f>Q846*H846</f>
        <v>0.00554965</v>
      </c>
      <c r="S846" s="188">
        <v>0</v>
      </c>
      <c r="T846" s="189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190" t="s">
        <v>375</v>
      </c>
      <c r="AT846" s="190" t="s">
        <v>223</v>
      </c>
      <c r="AU846" s="190" t="s">
        <v>81</v>
      </c>
      <c r="AY846" s="18" t="s">
        <v>144</v>
      </c>
      <c r="BE846" s="191">
        <f>IF(N846="základní",J846,0)</f>
        <v>0</v>
      </c>
      <c r="BF846" s="191">
        <f>IF(N846="snížená",J846,0)</f>
        <v>0</v>
      </c>
      <c r="BG846" s="191">
        <f>IF(N846="zákl. přenesená",J846,0)</f>
        <v>0</v>
      </c>
      <c r="BH846" s="191">
        <f>IF(N846="sníž. přenesená",J846,0)</f>
        <v>0</v>
      </c>
      <c r="BI846" s="191">
        <f>IF(N846="nulová",J846,0)</f>
        <v>0</v>
      </c>
      <c r="BJ846" s="18" t="s">
        <v>79</v>
      </c>
      <c r="BK846" s="191">
        <f>ROUND(I846*H846,2)</f>
        <v>0</v>
      </c>
      <c r="BL846" s="18" t="s">
        <v>255</v>
      </c>
      <c r="BM846" s="190" t="s">
        <v>1168</v>
      </c>
    </row>
    <row r="847" spans="1:47" s="2" customFormat="1" ht="11.25">
      <c r="A847" s="35"/>
      <c r="B847" s="36"/>
      <c r="C847" s="37"/>
      <c r="D847" s="192" t="s">
        <v>157</v>
      </c>
      <c r="E847" s="37"/>
      <c r="F847" s="193" t="s">
        <v>578</v>
      </c>
      <c r="G847" s="37"/>
      <c r="H847" s="37"/>
      <c r="I847" s="194"/>
      <c r="J847" s="37"/>
      <c r="K847" s="37"/>
      <c r="L847" s="40"/>
      <c r="M847" s="195"/>
      <c r="N847" s="196"/>
      <c r="O847" s="65"/>
      <c r="P847" s="65"/>
      <c r="Q847" s="65"/>
      <c r="R847" s="65"/>
      <c r="S847" s="65"/>
      <c r="T847" s="66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T847" s="18" t="s">
        <v>157</v>
      </c>
      <c r="AU847" s="18" t="s">
        <v>81</v>
      </c>
    </row>
    <row r="848" spans="2:51" s="13" customFormat="1" ht="11.25">
      <c r="B848" s="199"/>
      <c r="C848" s="200"/>
      <c r="D848" s="192" t="s">
        <v>161</v>
      </c>
      <c r="E848" s="201" t="s">
        <v>19</v>
      </c>
      <c r="F848" s="202" t="s">
        <v>1169</v>
      </c>
      <c r="G848" s="200"/>
      <c r="H848" s="203">
        <v>6.529</v>
      </c>
      <c r="I848" s="204"/>
      <c r="J848" s="200"/>
      <c r="K848" s="200"/>
      <c r="L848" s="205"/>
      <c r="M848" s="206"/>
      <c r="N848" s="207"/>
      <c r="O848" s="207"/>
      <c r="P848" s="207"/>
      <c r="Q848" s="207"/>
      <c r="R848" s="207"/>
      <c r="S848" s="207"/>
      <c r="T848" s="208"/>
      <c r="AT848" s="209" t="s">
        <v>161</v>
      </c>
      <c r="AU848" s="209" t="s">
        <v>81</v>
      </c>
      <c r="AV848" s="13" t="s">
        <v>81</v>
      </c>
      <c r="AW848" s="13" t="s">
        <v>33</v>
      </c>
      <c r="AX848" s="13" t="s">
        <v>79</v>
      </c>
      <c r="AY848" s="209" t="s">
        <v>144</v>
      </c>
    </row>
    <row r="849" spans="1:65" s="2" customFormat="1" ht="16.5" customHeight="1">
      <c r="A849" s="35"/>
      <c r="B849" s="36"/>
      <c r="C849" s="179" t="s">
        <v>1170</v>
      </c>
      <c r="D849" s="179" t="s">
        <v>146</v>
      </c>
      <c r="E849" s="180" t="s">
        <v>1158</v>
      </c>
      <c r="F849" s="181" t="s">
        <v>1159</v>
      </c>
      <c r="G849" s="182" t="s">
        <v>248</v>
      </c>
      <c r="H849" s="183">
        <v>0.801</v>
      </c>
      <c r="I849" s="184"/>
      <c r="J849" s="185">
        <f>ROUND(I849*H849,2)</f>
        <v>0</v>
      </c>
      <c r="K849" s="181" t="s">
        <v>155</v>
      </c>
      <c r="L849" s="40"/>
      <c r="M849" s="186" t="s">
        <v>19</v>
      </c>
      <c r="N849" s="187" t="s">
        <v>42</v>
      </c>
      <c r="O849" s="65"/>
      <c r="P849" s="188">
        <f>O849*H849</f>
        <v>0</v>
      </c>
      <c r="Q849" s="188">
        <v>0.0003</v>
      </c>
      <c r="R849" s="188">
        <f>Q849*H849</f>
        <v>0.00024029999999999999</v>
      </c>
      <c r="S849" s="188">
        <v>0</v>
      </c>
      <c r="T849" s="189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90" t="s">
        <v>255</v>
      </c>
      <c r="AT849" s="190" t="s">
        <v>146</v>
      </c>
      <c r="AU849" s="190" t="s">
        <v>81</v>
      </c>
      <c r="AY849" s="18" t="s">
        <v>144</v>
      </c>
      <c r="BE849" s="191">
        <f>IF(N849="základní",J849,0)</f>
        <v>0</v>
      </c>
      <c r="BF849" s="191">
        <f>IF(N849="snížená",J849,0)</f>
        <v>0</v>
      </c>
      <c r="BG849" s="191">
        <f>IF(N849="zákl. přenesená",J849,0)</f>
        <v>0</v>
      </c>
      <c r="BH849" s="191">
        <f>IF(N849="sníž. přenesená",J849,0)</f>
        <v>0</v>
      </c>
      <c r="BI849" s="191">
        <f>IF(N849="nulová",J849,0)</f>
        <v>0</v>
      </c>
      <c r="BJ849" s="18" t="s">
        <v>79</v>
      </c>
      <c r="BK849" s="191">
        <f>ROUND(I849*H849,2)</f>
        <v>0</v>
      </c>
      <c r="BL849" s="18" t="s">
        <v>255</v>
      </c>
      <c r="BM849" s="190" t="s">
        <v>1171</v>
      </c>
    </row>
    <row r="850" spans="1:47" s="2" customFormat="1" ht="19.5">
      <c r="A850" s="35"/>
      <c r="B850" s="36"/>
      <c r="C850" s="37"/>
      <c r="D850" s="192" t="s">
        <v>157</v>
      </c>
      <c r="E850" s="37"/>
      <c r="F850" s="193" t="s">
        <v>1161</v>
      </c>
      <c r="G850" s="37"/>
      <c r="H850" s="37"/>
      <c r="I850" s="194"/>
      <c r="J850" s="37"/>
      <c r="K850" s="37"/>
      <c r="L850" s="40"/>
      <c r="M850" s="195"/>
      <c r="N850" s="196"/>
      <c r="O850" s="65"/>
      <c r="P850" s="65"/>
      <c r="Q850" s="65"/>
      <c r="R850" s="65"/>
      <c r="S850" s="65"/>
      <c r="T850" s="66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T850" s="18" t="s">
        <v>157</v>
      </c>
      <c r="AU850" s="18" t="s">
        <v>81</v>
      </c>
    </row>
    <row r="851" spans="1:47" s="2" customFormat="1" ht="11.25">
      <c r="A851" s="35"/>
      <c r="B851" s="36"/>
      <c r="C851" s="37"/>
      <c r="D851" s="197" t="s">
        <v>159</v>
      </c>
      <c r="E851" s="37"/>
      <c r="F851" s="198" t="s">
        <v>1162</v>
      </c>
      <c r="G851" s="37"/>
      <c r="H851" s="37"/>
      <c r="I851" s="194"/>
      <c r="J851" s="37"/>
      <c r="K851" s="37"/>
      <c r="L851" s="40"/>
      <c r="M851" s="195"/>
      <c r="N851" s="196"/>
      <c r="O851" s="65"/>
      <c r="P851" s="65"/>
      <c r="Q851" s="65"/>
      <c r="R851" s="65"/>
      <c r="S851" s="65"/>
      <c r="T851" s="66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T851" s="18" t="s">
        <v>159</v>
      </c>
      <c r="AU851" s="18" t="s">
        <v>81</v>
      </c>
    </row>
    <row r="852" spans="2:51" s="15" customFormat="1" ht="11.25">
      <c r="B852" s="231"/>
      <c r="C852" s="232"/>
      <c r="D852" s="192" t="s">
        <v>161</v>
      </c>
      <c r="E852" s="233" t="s">
        <v>19</v>
      </c>
      <c r="F852" s="234" t="s">
        <v>1165</v>
      </c>
      <c r="G852" s="232"/>
      <c r="H852" s="233" t="s">
        <v>19</v>
      </c>
      <c r="I852" s="235"/>
      <c r="J852" s="232"/>
      <c r="K852" s="232"/>
      <c r="L852" s="236"/>
      <c r="M852" s="237"/>
      <c r="N852" s="238"/>
      <c r="O852" s="238"/>
      <c r="P852" s="238"/>
      <c r="Q852" s="238"/>
      <c r="R852" s="238"/>
      <c r="S852" s="238"/>
      <c r="T852" s="239"/>
      <c r="AT852" s="240" t="s">
        <v>161</v>
      </c>
      <c r="AU852" s="240" t="s">
        <v>81</v>
      </c>
      <c r="AV852" s="15" t="s">
        <v>79</v>
      </c>
      <c r="AW852" s="15" t="s">
        <v>33</v>
      </c>
      <c r="AX852" s="15" t="s">
        <v>71</v>
      </c>
      <c r="AY852" s="240" t="s">
        <v>144</v>
      </c>
    </row>
    <row r="853" spans="2:51" s="13" customFormat="1" ht="11.25">
      <c r="B853" s="199"/>
      <c r="C853" s="200"/>
      <c r="D853" s="192" t="s">
        <v>161</v>
      </c>
      <c r="E853" s="201" t="s">
        <v>19</v>
      </c>
      <c r="F853" s="202" t="s">
        <v>1172</v>
      </c>
      <c r="G853" s="200"/>
      <c r="H853" s="203">
        <v>0.801</v>
      </c>
      <c r="I853" s="204"/>
      <c r="J853" s="200"/>
      <c r="K853" s="200"/>
      <c r="L853" s="205"/>
      <c r="M853" s="206"/>
      <c r="N853" s="207"/>
      <c r="O853" s="207"/>
      <c r="P853" s="207"/>
      <c r="Q853" s="207"/>
      <c r="R853" s="207"/>
      <c r="S853" s="207"/>
      <c r="T853" s="208"/>
      <c r="AT853" s="209" t="s">
        <v>161</v>
      </c>
      <c r="AU853" s="209" t="s">
        <v>81</v>
      </c>
      <c r="AV853" s="13" t="s">
        <v>81</v>
      </c>
      <c r="AW853" s="13" t="s">
        <v>33</v>
      </c>
      <c r="AX853" s="13" t="s">
        <v>79</v>
      </c>
      <c r="AY853" s="209" t="s">
        <v>144</v>
      </c>
    </row>
    <row r="854" spans="1:65" s="2" customFormat="1" ht="16.5" customHeight="1">
      <c r="A854" s="35"/>
      <c r="B854" s="36"/>
      <c r="C854" s="210" t="s">
        <v>1173</v>
      </c>
      <c r="D854" s="210" t="s">
        <v>223</v>
      </c>
      <c r="E854" s="211" t="s">
        <v>1174</v>
      </c>
      <c r="F854" s="212" t="s">
        <v>1175</v>
      </c>
      <c r="G854" s="213" t="s">
        <v>248</v>
      </c>
      <c r="H854" s="214">
        <v>0.841</v>
      </c>
      <c r="I854" s="215"/>
      <c r="J854" s="216">
        <f>ROUND(I854*H854,2)</f>
        <v>0</v>
      </c>
      <c r="K854" s="212" t="s">
        <v>155</v>
      </c>
      <c r="L854" s="217"/>
      <c r="M854" s="218" t="s">
        <v>19</v>
      </c>
      <c r="N854" s="219" t="s">
        <v>42</v>
      </c>
      <c r="O854" s="65"/>
      <c r="P854" s="188">
        <f>O854*H854</f>
        <v>0</v>
      </c>
      <c r="Q854" s="188">
        <v>0.00068</v>
      </c>
      <c r="R854" s="188">
        <f>Q854*H854</f>
        <v>0.00057188</v>
      </c>
      <c r="S854" s="188">
        <v>0</v>
      </c>
      <c r="T854" s="189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190" t="s">
        <v>375</v>
      </c>
      <c r="AT854" s="190" t="s">
        <v>223</v>
      </c>
      <c r="AU854" s="190" t="s">
        <v>81</v>
      </c>
      <c r="AY854" s="18" t="s">
        <v>144</v>
      </c>
      <c r="BE854" s="191">
        <f>IF(N854="základní",J854,0)</f>
        <v>0</v>
      </c>
      <c r="BF854" s="191">
        <f>IF(N854="snížená",J854,0)</f>
        <v>0</v>
      </c>
      <c r="BG854" s="191">
        <f>IF(N854="zákl. přenesená",J854,0)</f>
        <v>0</v>
      </c>
      <c r="BH854" s="191">
        <f>IF(N854="sníž. přenesená",J854,0)</f>
        <v>0</v>
      </c>
      <c r="BI854" s="191">
        <f>IF(N854="nulová",J854,0)</f>
        <v>0</v>
      </c>
      <c r="BJ854" s="18" t="s">
        <v>79</v>
      </c>
      <c r="BK854" s="191">
        <f>ROUND(I854*H854,2)</f>
        <v>0</v>
      </c>
      <c r="BL854" s="18" t="s">
        <v>255</v>
      </c>
      <c r="BM854" s="190" t="s">
        <v>1176</v>
      </c>
    </row>
    <row r="855" spans="1:47" s="2" customFormat="1" ht="11.25">
      <c r="A855" s="35"/>
      <c r="B855" s="36"/>
      <c r="C855" s="37"/>
      <c r="D855" s="192" t="s">
        <v>157</v>
      </c>
      <c r="E855" s="37"/>
      <c r="F855" s="193" t="s">
        <v>1175</v>
      </c>
      <c r="G855" s="37"/>
      <c r="H855" s="37"/>
      <c r="I855" s="194"/>
      <c r="J855" s="37"/>
      <c r="K855" s="37"/>
      <c r="L855" s="40"/>
      <c r="M855" s="195"/>
      <c r="N855" s="196"/>
      <c r="O855" s="65"/>
      <c r="P855" s="65"/>
      <c r="Q855" s="65"/>
      <c r="R855" s="65"/>
      <c r="S855" s="65"/>
      <c r="T855" s="66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T855" s="18" t="s">
        <v>157</v>
      </c>
      <c r="AU855" s="18" t="s">
        <v>81</v>
      </c>
    </row>
    <row r="856" spans="2:51" s="13" customFormat="1" ht="11.25">
      <c r="B856" s="199"/>
      <c r="C856" s="200"/>
      <c r="D856" s="192" t="s">
        <v>161</v>
      </c>
      <c r="E856" s="201" t="s">
        <v>19</v>
      </c>
      <c r="F856" s="202" t="s">
        <v>1177</v>
      </c>
      <c r="G856" s="200"/>
      <c r="H856" s="203">
        <v>0.841</v>
      </c>
      <c r="I856" s="204"/>
      <c r="J856" s="200"/>
      <c r="K856" s="200"/>
      <c r="L856" s="205"/>
      <c r="M856" s="206"/>
      <c r="N856" s="207"/>
      <c r="O856" s="207"/>
      <c r="P856" s="207"/>
      <c r="Q856" s="207"/>
      <c r="R856" s="207"/>
      <c r="S856" s="207"/>
      <c r="T856" s="208"/>
      <c r="AT856" s="209" t="s">
        <v>161</v>
      </c>
      <c r="AU856" s="209" t="s">
        <v>81</v>
      </c>
      <c r="AV856" s="13" t="s">
        <v>81</v>
      </c>
      <c r="AW856" s="13" t="s">
        <v>33</v>
      </c>
      <c r="AX856" s="13" t="s">
        <v>79</v>
      </c>
      <c r="AY856" s="209" t="s">
        <v>144</v>
      </c>
    </row>
    <row r="857" spans="1:65" s="2" customFormat="1" ht="16.5" customHeight="1">
      <c r="A857" s="35"/>
      <c r="B857" s="36"/>
      <c r="C857" s="179" t="s">
        <v>1178</v>
      </c>
      <c r="D857" s="179" t="s">
        <v>146</v>
      </c>
      <c r="E857" s="180" t="s">
        <v>1179</v>
      </c>
      <c r="F857" s="181" t="s">
        <v>1180</v>
      </c>
      <c r="G857" s="182" t="s">
        <v>248</v>
      </c>
      <c r="H857" s="183">
        <v>5.775</v>
      </c>
      <c r="I857" s="184"/>
      <c r="J857" s="185">
        <f>ROUND(I857*H857,2)</f>
        <v>0</v>
      </c>
      <c r="K857" s="181" t="s">
        <v>155</v>
      </c>
      <c r="L857" s="40"/>
      <c r="M857" s="186" t="s">
        <v>19</v>
      </c>
      <c r="N857" s="187" t="s">
        <v>42</v>
      </c>
      <c r="O857" s="65"/>
      <c r="P857" s="188">
        <f>O857*H857</f>
        <v>0</v>
      </c>
      <c r="Q857" s="188">
        <v>0.00204</v>
      </c>
      <c r="R857" s="188">
        <f>Q857*H857</f>
        <v>0.011781000000000002</v>
      </c>
      <c r="S857" s="188">
        <v>0</v>
      </c>
      <c r="T857" s="189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90" t="s">
        <v>255</v>
      </c>
      <c r="AT857" s="190" t="s">
        <v>146</v>
      </c>
      <c r="AU857" s="190" t="s">
        <v>81</v>
      </c>
      <c r="AY857" s="18" t="s">
        <v>144</v>
      </c>
      <c r="BE857" s="191">
        <f>IF(N857="základní",J857,0)</f>
        <v>0</v>
      </c>
      <c r="BF857" s="191">
        <f>IF(N857="snížená",J857,0)</f>
        <v>0</v>
      </c>
      <c r="BG857" s="191">
        <f>IF(N857="zákl. přenesená",J857,0)</f>
        <v>0</v>
      </c>
      <c r="BH857" s="191">
        <f>IF(N857="sníž. přenesená",J857,0)</f>
        <v>0</v>
      </c>
      <c r="BI857" s="191">
        <f>IF(N857="nulová",J857,0)</f>
        <v>0</v>
      </c>
      <c r="BJ857" s="18" t="s">
        <v>79</v>
      </c>
      <c r="BK857" s="191">
        <f>ROUND(I857*H857,2)</f>
        <v>0</v>
      </c>
      <c r="BL857" s="18" t="s">
        <v>255</v>
      </c>
      <c r="BM857" s="190" t="s">
        <v>1181</v>
      </c>
    </row>
    <row r="858" spans="1:47" s="2" customFormat="1" ht="19.5">
      <c r="A858" s="35"/>
      <c r="B858" s="36"/>
      <c r="C858" s="37"/>
      <c r="D858" s="192" t="s">
        <v>157</v>
      </c>
      <c r="E858" s="37"/>
      <c r="F858" s="193" t="s">
        <v>1182</v>
      </c>
      <c r="G858" s="37"/>
      <c r="H858" s="37"/>
      <c r="I858" s="194"/>
      <c r="J858" s="37"/>
      <c r="K858" s="37"/>
      <c r="L858" s="40"/>
      <c r="M858" s="195"/>
      <c r="N858" s="196"/>
      <c r="O858" s="65"/>
      <c r="P858" s="65"/>
      <c r="Q858" s="65"/>
      <c r="R858" s="65"/>
      <c r="S858" s="65"/>
      <c r="T858" s="66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T858" s="18" t="s">
        <v>157</v>
      </c>
      <c r="AU858" s="18" t="s">
        <v>81</v>
      </c>
    </row>
    <row r="859" spans="1:47" s="2" customFormat="1" ht="11.25">
      <c r="A859" s="35"/>
      <c r="B859" s="36"/>
      <c r="C859" s="37"/>
      <c r="D859" s="197" t="s">
        <v>159</v>
      </c>
      <c r="E859" s="37"/>
      <c r="F859" s="198" t="s">
        <v>1183</v>
      </c>
      <c r="G859" s="37"/>
      <c r="H859" s="37"/>
      <c r="I859" s="194"/>
      <c r="J859" s="37"/>
      <c r="K859" s="37"/>
      <c r="L859" s="40"/>
      <c r="M859" s="195"/>
      <c r="N859" s="196"/>
      <c r="O859" s="65"/>
      <c r="P859" s="65"/>
      <c r="Q859" s="65"/>
      <c r="R859" s="65"/>
      <c r="S859" s="65"/>
      <c r="T859" s="66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T859" s="18" t="s">
        <v>159</v>
      </c>
      <c r="AU859" s="18" t="s">
        <v>81</v>
      </c>
    </row>
    <row r="860" spans="2:51" s="13" customFormat="1" ht="11.25">
      <c r="B860" s="199"/>
      <c r="C860" s="200"/>
      <c r="D860" s="192" t="s">
        <v>161</v>
      </c>
      <c r="E860" s="201" t="s">
        <v>19</v>
      </c>
      <c r="F860" s="202" t="s">
        <v>1184</v>
      </c>
      <c r="G860" s="200"/>
      <c r="H860" s="203">
        <v>5.775</v>
      </c>
      <c r="I860" s="204"/>
      <c r="J860" s="200"/>
      <c r="K860" s="200"/>
      <c r="L860" s="205"/>
      <c r="M860" s="206"/>
      <c r="N860" s="207"/>
      <c r="O860" s="207"/>
      <c r="P860" s="207"/>
      <c r="Q860" s="207"/>
      <c r="R860" s="207"/>
      <c r="S860" s="207"/>
      <c r="T860" s="208"/>
      <c r="AT860" s="209" t="s">
        <v>161</v>
      </c>
      <c r="AU860" s="209" t="s">
        <v>81</v>
      </c>
      <c r="AV860" s="13" t="s">
        <v>81</v>
      </c>
      <c r="AW860" s="13" t="s">
        <v>33</v>
      </c>
      <c r="AX860" s="13" t="s">
        <v>79</v>
      </c>
      <c r="AY860" s="209" t="s">
        <v>144</v>
      </c>
    </row>
    <row r="861" spans="1:65" s="2" customFormat="1" ht="16.5" customHeight="1">
      <c r="A861" s="35"/>
      <c r="B861" s="36"/>
      <c r="C861" s="210" t="s">
        <v>1185</v>
      </c>
      <c r="D861" s="210" t="s">
        <v>223</v>
      </c>
      <c r="E861" s="211" t="s">
        <v>1186</v>
      </c>
      <c r="F861" s="212" t="s">
        <v>1187</v>
      </c>
      <c r="G861" s="213" t="s">
        <v>248</v>
      </c>
      <c r="H861" s="214">
        <v>6.064</v>
      </c>
      <c r="I861" s="215"/>
      <c r="J861" s="216">
        <f>ROUND(I861*H861,2)</f>
        <v>0</v>
      </c>
      <c r="K861" s="212" t="s">
        <v>155</v>
      </c>
      <c r="L861" s="217"/>
      <c r="M861" s="218" t="s">
        <v>19</v>
      </c>
      <c r="N861" s="219" t="s">
        <v>42</v>
      </c>
      <c r="O861" s="65"/>
      <c r="P861" s="188">
        <f>O861*H861</f>
        <v>0</v>
      </c>
      <c r="Q861" s="188">
        <v>0.003</v>
      </c>
      <c r="R861" s="188">
        <f>Q861*H861</f>
        <v>0.018192</v>
      </c>
      <c r="S861" s="188">
        <v>0</v>
      </c>
      <c r="T861" s="189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90" t="s">
        <v>375</v>
      </c>
      <c r="AT861" s="190" t="s">
        <v>223</v>
      </c>
      <c r="AU861" s="190" t="s">
        <v>81</v>
      </c>
      <c r="AY861" s="18" t="s">
        <v>144</v>
      </c>
      <c r="BE861" s="191">
        <f>IF(N861="základní",J861,0)</f>
        <v>0</v>
      </c>
      <c r="BF861" s="191">
        <f>IF(N861="snížená",J861,0)</f>
        <v>0</v>
      </c>
      <c r="BG861" s="191">
        <f>IF(N861="zákl. přenesená",J861,0)</f>
        <v>0</v>
      </c>
      <c r="BH861" s="191">
        <f>IF(N861="sníž. přenesená",J861,0)</f>
        <v>0</v>
      </c>
      <c r="BI861" s="191">
        <f>IF(N861="nulová",J861,0)</f>
        <v>0</v>
      </c>
      <c r="BJ861" s="18" t="s">
        <v>79</v>
      </c>
      <c r="BK861" s="191">
        <f>ROUND(I861*H861,2)</f>
        <v>0</v>
      </c>
      <c r="BL861" s="18" t="s">
        <v>255</v>
      </c>
      <c r="BM861" s="190" t="s">
        <v>1188</v>
      </c>
    </row>
    <row r="862" spans="1:47" s="2" customFormat="1" ht="11.25">
      <c r="A862" s="35"/>
      <c r="B862" s="36"/>
      <c r="C862" s="37"/>
      <c r="D862" s="192" t="s">
        <v>157</v>
      </c>
      <c r="E862" s="37"/>
      <c r="F862" s="193" t="s">
        <v>1187</v>
      </c>
      <c r="G862" s="37"/>
      <c r="H862" s="37"/>
      <c r="I862" s="194"/>
      <c r="J862" s="37"/>
      <c r="K862" s="37"/>
      <c r="L862" s="40"/>
      <c r="M862" s="195"/>
      <c r="N862" s="196"/>
      <c r="O862" s="65"/>
      <c r="P862" s="65"/>
      <c r="Q862" s="65"/>
      <c r="R862" s="65"/>
      <c r="S862" s="65"/>
      <c r="T862" s="66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T862" s="18" t="s">
        <v>157</v>
      </c>
      <c r="AU862" s="18" t="s">
        <v>81</v>
      </c>
    </row>
    <row r="863" spans="2:51" s="13" customFormat="1" ht="11.25">
      <c r="B863" s="199"/>
      <c r="C863" s="200"/>
      <c r="D863" s="192" t="s">
        <v>161</v>
      </c>
      <c r="E863" s="201" t="s">
        <v>19</v>
      </c>
      <c r="F863" s="202" t="s">
        <v>1189</v>
      </c>
      <c r="G863" s="200"/>
      <c r="H863" s="203">
        <v>6.064</v>
      </c>
      <c r="I863" s="204"/>
      <c r="J863" s="200"/>
      <c r="K863" s="200"/>
      <c r="L863" s="205"/>
      <c r="M863" s="206"/>
      <c r="N863" s="207"/>
      <c r="O863" s="207"/>
      <c r="P863" s="207"/>
      <c r="Q863" s="207"/>
      <c r="R863" s="207"/>
      <c r="S863" s="207"/>
      <c r="T863" s="208"/>
      <c r="AT863" s="209" t="s">
        <v>161</v>
      </c>
      <c r="AU863" s="209" t="s">
        <v>81</v>
      </c>
      <c r="AV863" s="13" t="s">
        <v>81</v>
      </c>
      <c r="AW863" s="13" t="s">
        <v>33</v>
      </c>
      <c r="AX863" s="13" t="s">
        <v>79</v>
      </c>
      <c r="AY863" s="209" t="s">
        <v>144</v>
      </c>
    </row>
    <row r="864" spans="1:65" s="2" customFormat="1" ht="16.5" customHeight="1">
      <c r="A864" s="35"/>
      <c r="B864" s="36"/>
      <c r="C864" s="179" t="s">
        <v>1190</v>
      </c>
      <c r="D864" s="179" t="s">
        <v>146</v>
      </c>
      <c r="E864" s="180" t="s">
        <v>1179</v>
      </c>
      <c r="F864" s="181" t="s">
        <v>1180</v>
      </c>
      <c r="G864" s="182" t="s">
        <v>248</v>
      </c>
      <c r="H864" s="183">
        <v>4.638</v>
      </c>
      <c r="I864" s="184"/>
      <c r="J864" s="185">
        <f>ROUND(I864*H864,2)</f>
        <v>0</v>
      </c>
      <c r="K864" s="181" t="s">
        <v>155</v>
      </c>
      <c r="L864" s="40"/>
      <c r="M864" s="186" t="s">
        <v>19</v>
      </c>
      <c r="N864" s="187" t="s">
        <v>42</v>
      </c>
      <c r="O864" s="65"/>
      <c r="P864" s="188">
        <f>O864*H864</f>
        <v>0</v>
      </c>
      <c r="Q864" s="188">
        <v>0.00204</v>
      </c>
      <c r="R864" s="188">
        <f>Q864*H864</f>
        <v>0.009461520000000001</v>
      </c>
      <c r="S864" s="188">
        <v>0</v>
      </c>
      <c r="T864" s="189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190" t="s">
        <v>255</v>
      </c>
      <c r="AT864" s="190" t="s">
        <v>146</v>
      </c>
      <c r="AU864" s="190" t="s">
        <v>81</v>
      </c>
      <c r="AY864" s="18" t="s">
        <v>144</v>
      </c>
      <c r="BE864" s="191">
        <f>IF(N864="základní",J864,0)</f>
        <v>0</v>
      </c>
      <c r="BF864" s="191">
        <f>IF(N864="snížená",J864,0)</f>
        <v>0</v>
      </c>
      <c r="BG864" s="191">
        <f>IF(N864="zákl. přenesená",J864,0)</f>
        <v>0</v>
      </c>
      <c r="BH864" s="191">
        <f>IF(N864="sníž. přenesená",J864,0)</f>
        <v>0</v>
      </c>
      <c r="BI864" s="191">
        <f>IF(N864="nulová",J864,0)</f>
        <v>0</v>
      </c>
      <c r="BJ864" s="18" t="s">
        <v>79</v>
      </c>
      <c r="BK864" s="191">
        <f>ROUND(I864*H864,2)</f>
        <v>0</v>
      </c>
      <c r="BL864" s="18" t="s">
        <v>255</v>
      </c>
      <c r="BM864" s="190" t="s">
        <v>1191</v>
      </c>
    </row>
    <row r="865" spans="1:47" s="2" customFormat="1" ht="19.5">
      <c r="A865" s="35"/>
      <c r="B865" s="36"/>
      <c r="C865" s="37"/>
      <c r="D865" s="192" t="s">
        <v>157</v>
      </c>
      <c r="E865" s="37"/>
      <c r="F865" s="193" t="s">
        <v>1182</v>
      </c>
      <c r="G865" s="37"/>
      <c r="H865" s="37"/>
      <c r="I865" s="194"/>
      <c r="J865" s="37"/>
      <c r="K865" s="37"/>
      <c r="L865" s="40"/>
      <c r="M865" s="195"/>
      <c r="N865" s="196"/>
      <c r="O865" s="65"/>
      <c r="P865" s="65"/>
      <c r="Q865" s="65"/>
      <c r="R865" s="65"/>
      <c r="S865" s="65"/>
      <c r="T865" s="66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T865" s="18" t="s">
        <v>157</v>
      </c>
      <c r="AU865" s="18" t="s">
        <v>81</v>
      </c>
    </row>
    <row r="866" spans="1:47" s="2" customFormat="1" ht="11.25">
      <c r="A866" s="35"/>
      <c r="B866" s="36"/>
      <c r="C866" s="37"/>
      <c r="D866" s="197" t="s">
        <v>159</v>
      </c>
      <c r="E866" s="37"/>
      <c r="F866" s="198" t="s">
        <v>1183</v>
      </c>
      <c r="G866" s="37"/>
      <c r="H866" s="37"/>
      <c r="I866" s="194"/>
      <c r="J866" s="37"/>
      <c r="K866" s="37"/>
      <c r="L866" s="40"/>
      <c r="M866" s="195"/>
      <c r="N866" s="196"/>
      <c r="O866" s="65"/>
      <c r="P866" s="65"/>
      <c r="Q866" s="65"/>
      <c r="R866" s="65"/>
      <c r="S866" s="65"/>
      <c r="T866" s="66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T866" s="18" t="s">
        <v>159</v>
      </c>
      <c r="AU866" s="18" t="s">
        <v>81</v>
      </c>
    </row>
    <row r="867" spans="2:51" s="13" customFormat="1" ht="11.25">
      <c r="B867" s="199"/>
      <c r="C867" s="200"/>
      <c r="D867" s="192" t="s">
        <v>161</v>
      </c>
      <c r="E867" s="201" t="s">
        <v>19</v>
      </c>
      <c r="F867" s="202" t="s">
        <v>1192</v>
      </c>
      <c r="G867" s="200"/>
      <c r="H867" s="203">
        <v>4.638</v>
      </c>
      <c r="I867" s="204"/>
      <c r="J867" s="200"/>
      <c r="K867" s="200"/>
      <c r="L867" s="205"/>
      <c r="M867" s="206"/>
      <c r="N867" s="207"/>
      <c r="O867" s="207"/>
      <c r="P867" s="207"/>
      <c r="Q867" s="207"/>
      <c r="R867" s="207"/>
      <c r="S867" s="207"/>
      <c r="T867" s="208"/>
      <c r="AT867" s="209" t="s">
        <v>161</v>
      </c>
      <c r="AU867" s="209" t="s">
        <v>81</v>
      </c>
      <c r="AV867" s="13" t="s">
        <v>81</v>
      </c>
      <c r="AW867" s="13" t="s">
        <v>33</v>
      </c>
      <c r="AX867" s="13" t="s">
        <v>79</v>
      </c>
      <c r="AY867" s="209" t="s">
        <v>144</v>
      </c>
    </row>
    <row r="868" spans="1:65" s="2" customFormat="1" ht="16.5" customHeight="1">
      <c r="A868" s="35"/>
      <c r="B868" s="36"/>
      <c r="C868" s="210" t="s">
        <v>1193</v>
      </c>
      <c r="D868" s="210" t="s">
        <v>223</v>
      </c>
      <c r="E868" s="211" t="s">
        <v>1194</v>
      </c>
      <c r="F868" s="212" t="s">
        <v>1195</v>
      </c>
      <c r="G868" s="213" t="s">
        <v>154</v>
      </c>
      <c r="H868" s="214">
        <v>0.26</v>
      </c>
      <c r="I868" s="215"/>
      <c r="J868" s="216">
        <f>ROUND(I868*H868,2)</f>
        <v>0</v>
      </c>
      <c r="K868" s="212" t="s">
        <v>155</v>
      </c>
      <c r="L868" s="217"/>
      <c r="M868" s="218" t="s">
        <v>19</v>
      </c>
      <c r="N868" s="219" t="s">
        <v>42</v>
      </c>
      <c r="O868" s="65"/>
      <c r="P868" s="188">
        <f>O868*H868</f>
        <v>0</v>
      </c>
      <c r="Q868" s="188">
        <v>0.02</v>
      </c>
      <c r="R868" s="188">
        <f>Q868*H868</f>
        <v>0.005200000000000001</v>
      </c>
      <c r="S868" s="188">
        <v>0</v>
      </c>
      <c r="T868" s="189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0" t="s">
        <v>375</v>
      </c>
      <c r="AT868" s="190" t="s">
        <v>223</v>
      </c>
      <c r="AU868" s="190" t="s">
        <v>81</v>
      </c>
      <c r="AY868" s="18" t="s">
        <v>144</v>
      </c>
      <c r="BE868" s="191">
        <f>IF(N868="základní",J868,0)</f>
        <v>0</v>
      </c>
      <c r="BF868" s="191">
        <f>IF(N868="snížená",J868,0)</f>
        <v>0</v>
      </c>
      <c r="BG868" s="191">
        <f>IF(N868="zákl. přenesená",J868,0)</f>
        <v>0</v>
      </c>
      <c r="BH868" s="191">
        <f>IF(N868="sníž. přenesená",J868,0)</f>
        <v>0</v>
      </c>
      <c r="BI868" s="191">
        <f>IF(N868="nulová",J868,0)</f>
        <v>0</v>
      </c>
      <c r="BJ868" s="18" t="s">
        <v>79</v>
      </c>
      <c r="BK868" s="191">
        <f>ROUND(I868*H868,2)</f>
        <v>0</v>
      </c>
      <c r="BL868" s="18" t="s">
        <v>255</v>
      </c>
      <c r="BM868" s="190" t="s">
        <v>1196</v>
      </c>
    </row>
    <row r="869" spans="1:47" s="2" customFormat="1" ht="11.25">
      <c r="A869" s="35"/>
      <c r="B869" s="36"/>
      <c r="C869" s="37"/>
      <c r="D869" s="192" t="s">
        <v>157</v>
      </c>
      <c r="E869" s="37"/>
      <c r="F869" s="193" t="s">
        <v>1195</v>
      </c>
      <c r="G869" s="37"/>
      <c r="H869" s="37"/>
      <c r="I869" s="194"/>
      <c r="J869" s="37"/>
      <c r="K869" s="37"/>
      <c r="L869" s="40"/>
      <c r="M869" s="195"/>
      <c r="N869" s="196"/>
      <c r="O869" s="65"/>
      <c r="P869" s="65"/>
      <c r="Q869" s="65"/>
      <c r="R869" s="65"/>
      <c r="S869" s="65"/>
      <c r="T869" s="66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T869" s="18" t="s">
        <v>157</v>
      </c>
      <c r="AU869" s="18" t="s">
        <v>81</v>
      </c>
    </row>
    <row r="870" spans="2:51" s="13" customFormat="1" ht="11.25">
      <c r="B870" s="199"/>
      <c r="C870" s="200"/>
      <c r="D870" s="192" t="s">
        <v>161</v>
      </c>
      <c r="E870" s="201" t="s">
        <v>19</v>
      </c>
      <c r="F870" s="202" t="s">
        <v>1197</v>
      </c>
      <c r="G870" s="200"/>
      <c r="H870" s="203">
        <v>0.26</v>
      </c>
      <c r="I870" s="204"/>
      <c r="J870" s="200"/>
      <c r="K870" s="200"/>
      <c r="L870" s="205"/>
      <c r="M870" s="206"/>
      <c r="N870" s="207"/>
      <c r="O870" s="207"/>
      <c r="P870" s="207"/>
      <c r="Q870" s="207"/>
      <c r="R870" s="207"/>
      <c r="S870" s="207"/>
      <c r="T870" s="208"/>
      <c r="AT870" s="209" t="s">
        <v>161</v>
      </c>
      <c r="AU870" s="209" t="s">
        <v>81</v>
      </c>
      <c r="AV870" s="13" t="s">
        <v>81</v>
      </c>
      <c r="AW870" s="13" t="s">
        <v>33</v>
      </c>
      <c r="AX870" s="13" t="s">
        <v>79</v>
      </c>
      <c r="AY870" s="209" t="s">
        <v>144</v>
      </c>
    </row>
    <row r="871" spans="1:65" s="2" customFormat="1" ht="16.5" customHeight="1">
      <c r="A871" s="35"/>
      <c r="B871" s="36"/>
      <c r="C871" s="179" t="s">
        <v>1198</v>
      </c>
      <c r="D871" s="179" t="s">
        <v>146</v>
      </c>
      <c r="E871" s="180" t="s">
        <v>1179</v>
      </c>
      <c r="F871" s="181" t="s">
        <v>1180</v>
      </c>
      <c r="G871" s="182" t="s">
        <v>248</v>
      </c>
      <c r="H871" s="183">
        <v>8.274</v>
      </c>
      <c r="I871" s="184"/>
      <c r="J871" s="185">
        <f>ROUND(I871*H871,2)</f>
        <v>0</v>
      </c>
      <c r="K871" s="181" t="s">
        <v>155</v>
      </c>
      <c r="L871" s="40"/>
      <c r="M871" s="186" t="s">
        <v>19</v>
      </c>
      <c r="N871" s="187" t="s">
        <v>42</v>
      </c>
      <c r="O871" s="65"/>
      <c r="P871" s="188">
        <f>O871*H871</f>
        <v>0</v>
      </c>
      <c r="Q871" s="188">
        <v>0.00204</v>
      </c>
      <c r="R871" s="188">
        <f>Q871*H871</f>
        <v>0.01687896</v>
      </c>
      <c r="S871" s="188">
        <v>0</v>
      </c>
      <c r="T871" s="189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90" t="s">
        <v>255</v>
      </c>
      <c r="AT871" s="190" t="s">
        <v>146</v>
      </c>
      <c r="AU871" s="190" t="s">
        <v>81</v>
      </c>
      <c r="AY871" s="18" t="s">
        <v>144</v>
      </c>
      <c r="BE871" s="191">
        <f>IF(N871="základní",J871,0)</f>
        <v>0</v>
      </c>
      <c r="BF871" s="191">
        <f>IF(N871="snížená",J871,0)</f>
        <v>0</v>
      </c>
      <c r="BG871" s="191">
        <f>IF(N871="zákl. přenesená",J871,0)</f>
        <v>0</v>
      </c>
      <c r="BH871" s="191">
        <f>IF(N871="sníž. přenesená",J871,0)</f>
        <v>0</v>
      </c>
      <c r="BI871" s="191">
        <f>IF(N871="nulová",J871,0)</f>
        <v>0</v>
      </c>
      <c r="BJ871" s="18" t="s">
        <v>79</v>
      </c>
      <c r="BK871" s="191">
        <f>ROUND(I871*H871,2)</f>
        <v>0</v>
      </c>
      <c r="BL871" s="18" t="s">
        <v>255</v>
      </c>
      <c r="BM871" s="190" t="s">
        <v>1199</v>
      </c>
    </row>
    <row r="872" spans="1:47" s="2" customFormat="1" ht="19.5">
      <c r="A872" s="35"/>
      <c r="B872" s="36"/>
      <c r="C872" s="37"/>
      <c r="D872" s="192" t="s">
        <v>157</v>
      </c>
      <c r="E872" s="37"/>
      <c r="F872" s="193" t="s">
        <v>1182</v>
      </c>
      <c r="G872" s="37"/>
      <c r="H872" s="37"/>
      <c r="I872" s="194"/>
      <c r="J872" s="37"/>
      <c r="K872" s="37"/>
      <c r="L872" s="40"/>
      <c r="M872" s="195"/>
      <c r="N872" s="196"/>
      <c r="O872" s="65"/>
      <c r="P872" s="65"/>
      <c r="Q872" s="65"/>
      <c r="R872" s="65"/>
      <c r="S872" s="65"/>
      <c r="T872" s="66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T872" s="18" t="s">
        <v>157</v>
      </c>
      <c r="AU872" s="18" t="s">
        <v>81</v>
      </c>
    </row>
    <row r="873" spans="1:47" s="2" customFormat="1" ht="11.25">
      <c r="A873" s="35"/>
      <c r="B873" s="36"/>
      <c r="C873" s="37"/>
      <c r="D873" s="197" t="s">
        <v>159</v>
      </c>
      <c r="E873" s="37"/>
      <c r="F873" s="198" t="s">
        <v>1183</v>
      </c>
      <c r="G873" s="37"/>
      <c r="H873" s="37"/>
      <c r="I873" s="194"/>
      <c r="J873" s="37"/>
      <c r="K873" s="37"/>
      <c r="L873" s="40"/>
      <c r="M873" s="195"/>
      <c r="N873" s="196"/>
      <c r="O873" s="65"/>
      <c r="P873" s="65"/>
      <c r="Q873" s="65"/>
      <c r="R873" s="65"/>
      <c r="S873" s="65"/>
      <c r="T873" s="66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T873" s="18" t="s">
        <v>159</v>
      </c>
      <c r="AU873" s="18" t="s">
        <v>81</v>
      </c>
    </row>
    <row r="874" spans="2:51" s="13" customFormat="1" ht="11.25">
      <c r="B874" s="199"/>
      <c r="C874" s="200"/>
      <c r="D874" s="192" t="s">
        <v>161</v>
      </c>
      <c r="E874" s="201" t="s">
        <v>19</v>
      </c>
      <c r="F874" s="202" t="s">
        <v>1200</v>
      </c>
      <c r="G874" s="200"/>
      <c r="H874" s="203">
        <v>8.274</v>
      </c>
      <c r="I874" s="204"/>
      <c r="J874" s="200"/>
      <c r="K874" s="200"/>
      <c r="L874" s="205"/>
      <c r="M874" s="206"/>
      <c r="N874" s="207"/>
      <c r="O874" s="207"/>
      <c r="P874" s="207"/>
      <c r="Q874" s="207"/>
      <c r="R874" s="207"/>
      <c r="S874" s="207"/>
      <c r="T874" s="208"/>
      <c r="AT874" s="209" t="s">
        <v>161</v>
      </c>
      <c r="AU874" s="209" t="s">
        <v>81</v>
      </c>
      <c r="AV874" s="13" t="s">
        <v>81</v>
      </c>
      <c r="AW874" s="13" t="s">
        <v>33</v>
      </c>
      <c r="AX874" s="13" t="s">
        <v>79</v>
      </c>
      <c r="AY874" s="209" t="s">
        <v>144</v>
      </c>
    </row>
    <row r="875" spans="1:65" s="2" customFormat="1" ht="16.5" customHeight="1">
      <c r="A875" s="35"/>
      <c r="B875" s="36"/>
      <c r="C875" s="210" t="s">
        <v>1201</v>
      </c>
      <c r="D875" s="210" t="s">
        <v>223</v>
      </c>
      <c r="E875" s="211" t="s">
        <v>1202</v>
      </c>
      <c r="F875" s="212" t="s">
        <v>1203</v>
      </c>
      <c r="G875" s="213" t="s">
        <v>154</v>
      </c>
      <c r="H875" s="214">
        <v>0.825</v>
      </c>
      <c r="I875" s="215"/>
      <c r="J875" s="216">
        <f>ROUND(I875*H875,2)</f>
        <v>0</v>
      </c>
      <c r="K875" s="212" t="s">
        <v>155</v>
      </c>
      <c r="L875" s="217"/>
      <c r="M875" s="218" t="s">
        <v>19</v>
      </c>
      <c r="N875" s="219" t="s">
        <v>42</v>
      </c>
      <c r="O875" s="65"/>
      <c r="P875" s="188">
        <f>O875*H875</f>
        <v>0</v>
      </c>
      <c r="Q875" s="188">
        <v>0.03</v>
      </c>
      <c r="R875" s="188">
        <f>Q875*H875</f>
        <v>0.024749999999999998</v>
      </c>
      <c r="S875" s="188">
        <v>0</v>
      </c>
      <c r="T875" s="189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190" t="s">
        <v>375</v>
      </c>
      <c r="AT875" s="190" t="s">
        <v>223</v>
      </c>
      <c r="AU875" s="190" t="s">
        <v>81</v>
      </c>
      <c r="AY875" s="18" t="s">
        <v>144</v>
      </c>
      <c r="BE875" s="191">
        <f>IF(N875="základní",J875,0)</f>
        <v>0</v>
      </c>
      <c r="BF875" s="191">
        <f>IF(N875="snížená",J875,0)</f>
        <v>0</v>
      </c>
      <c r="BG875" s="191">
        <f>IF(N875="zákl. přenesená",J875,0)</f>
        <v>0</v>
      </c>
      <c r="BH875" s="191">
        <f>IF(N875="sníž. přenesená",J875,0)</f>
        <v>0</v>
      </c>
      <c r="BI875" s="191">
        <f>IF(N875="nulová",J875,0)</f>
        <v>0</v>
      </c>
      <c r="BJ875" s="18" t="s">
        <v>79</v>
      </c>
      <c r="BK875" s="191">
        <f>ROUND(I875*H875,2)</f>
        <v>0</v>
      </c>
      <c r="BL875" s="18" t="s">
        <v>255</v>
      </c>
      <c r="BM875" s="190" t="s">
        <v>1204</v>
      </c>
    </row>
    <row r="876" spans="1:47" s="2" customFormat="1" ht="11.25">
      <c r="A876" s="35"/>
      <c r="B876" s="36"/>
      <c r="C876" s="37"/>
      <c r="D876" s="192" t="s">
        <v>157</v>
      </c>
      <c r="E876" s="37"/>
      <c r="F876" s="193" t="s">
        <v>1203</v>
      </c>
      <c r="G876" s="37"/>
      <c r="H876" s="37"/>
      <c r="I876" s="194"/>
      <c r="J876" s="37"/>
      <c r="K876" s="37"/>
      <c r="L876" s="40"/>
      <c r="M876" s="195"/>
      <c r="N876" s="196"/>
      <c r="O876" s="65"/>
      <c r="P876" s="65"/>
      <c r="Q876" s="65"/>
      <c r="R876" s="65"/>
      <c r="S876" s="65"/>
      <c r="T876" s="66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T876" s="18" t="s">
        <v>157</v>
      </c>
      <c r="AU876" s="18" t="s">
        <v>81</v>
      </c>
    </row>
    <row r="877" spans="2:51" s="13" customFormat="1" ht="11.25">
      <c r="B877" s="199"/>
      <c r="C877" s="200"/>
      <c r="D877" s="192" t="s">
        <v>161</v>
      </c>
      <c r="E877" s="201" t="s">
        <v>19</v>
      </c>
      <c r="F877" s="202" t="s">
        <v>1205</v>
      </c>
      <c r="G877" s="200"/>
      <c r="H877" s="203">
        <v>0.825</v>
      </c>
      <c r="I877" s="204"/>
      <c r="J877" s="200"/>
      <c r="K877" s="200"/>
      <c r="L877" s="205"/>
      <c r="M877" s="206"/>
      <c r="N877" s="207"/>
      <c r="O877" s="207"/>
      <c r="P877" s="207"/>
      <c r="Q877" s="207"/>
      <c r="R877" s="207"/>
      <c r="S877" s="207"/>
      <c r="T877" s="208"/>
      <c r="AT877" s="209" t="s">
        <v>161</v>
      </c>
      <c r="AU877" s="209" t="s">
        <v>81</v>
      </c>
      <c r="AV877" s="13" t="s">
        <v>81</v>
      </c>
      <c r="AW877" s="13" t="s">
        <v>33</v>
      </c>
      <c r="AX877" s="13" t="s">
        <v>79</v>
      </c>
      <c r="AY877" s="209" t="s">
        <v>144</v>
      </c>
    </row>
    <row r="878" spans="1:65" s="2" customFormat="1" ht="16.5" customHeight="1">
      <c r="A878" s="35"/>
      <c r="B878" s="36"/>
      <c r="C878" s="179" t="s">
        <v>1206</v>
      </c>
      <c r="D878" s="179" t="s">
        <v>146</v>
      </c>
      <c r="E878" s="180" t="s">
        <v>1207</v>
      </c>
      <c r="F878" s="181" t="s">
        <v>1208</v>
      </c>
      <c r="G878" s="182" t="s">
        <v>211</v>
      </c>
      <c r="H878" s="183">
        <v>0.101</v>
      </c>
      <c r="I878" s="184"/>
      <c r="J878" s="185">
        <f>ROUND(I878*H878,2)</f>
        <v>0</v>
      </c>
      <c r="K878" s="181" t="s">
        <v>155</v>
      </c>
      <c r="L878" s="40"/>
      <c r="M878" s="186" t="s">
        <v>19</v>
      </c>
      <c r="N878" s="187" t="s">
        <v>42</v>
      </c>
      <c r="O878" s="65"/>
      <c r="P878" s="188">
        <f>O878*H878</f>
        <v>0</v>
      </c>
      <c r="Q878" s="188">
        <v>0</v>
      </c>
      <c r="R878" s="188">
        <f>Q878*H878</f>
        <v>0</v>
      </c>
      <c r="S878" s="188">
        <v>0</v>
      </c>
      <c r="T878" s="189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90" t="s">
        <v>255</v>
      </c>
      <c r="AT878" s="190" t="s">
        <v>146</v>
      </c>
      <c r="AU878" s="190" t="s">
        <v>81</v>
      </c>
      <c r="AY878" s="18" t="s">
        <v>144</v>
      </c>
      <c r="BE878" s="191">
        <f>IF(N878="základní",J878,0)</f>
        <v>0</v>
      </c>
      <c r="BF878" s="191">
        <f>IF(N878="snížená",J878,0)</f>
        <v>0</v>
      </c>
      <c r="BG878" s="191">
        <f>IF(N878="zákl. přenesená",J878,0)</f>
        <v>0</v>
      </c>
      <c r="BH878" s="191">
        <f>IF(N878="sníž. přenesená",J878,0)</f>
        <v>0</v>
      </c>
      <c r="BI878" s="191">
        <f>IF(N878="nulová",J878,0)</f>
        <v>0</v>
      </c>
      <c r="BJ878" s="18" t="s">
        <v>79</v>
      </c>
      <c r="BK878" s="191">
        <f>ROUND(I878*H878,2)</f>
        <v>0</v>
      </c>
      <c r="BL878" s="18" t="s">
        <v>255</v>
      </c>
      <c r="BM878" s="190" t="s">
        <v>1209</v>
      </c>
    </row>
    <row r="879" spans="1:47" s="2" customFormat="1" ht="19.5">
      <c r="A879" s="35"/>
      <c r="B879" s="36"/>
      <c r="C879" s="37"/>
      <c r="D879" s="192" t="s">
        <v>157</v>
      </c>
      <c r="E879" s="37"/>
      <c r="F879" s="193" t="s">
        <v>1210</v>
      </c>
      <c r="G879" s="37"/>
      <c r="H879" s="37"/>
      <c r="I879" s="194"/>
      <c r="J879" s="37"/>
      <c r="K879" s="37"/>
      <c r="L879" s="40"/>
      <c r="M879" s="195"/>
      <c r="N879" s="196"/>
      <c r="O879" s="65"/>
      <c r="P879" s="65"/>
      <c r="Q879" s="65"/>
      <c r="R879" s="65"/>
      <c r="S879" s="65"/>
      <c r="T879" s="66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T879" s="18" t="s">
        <v>157</v>
      </c>
      <c r="AU879" s="18" t="s">
        <v>81</v>
      </c>
    </row>
    <row r="880" spans="1:47" s="2" customFormat="1" ht="11.25">
      <c r="A880" s="35"/>
      <c r="B880" s="36"/>
      <c r="C880" s="37"/>
      <c r="D880" s="197" t="s">
        <v>159</v>
      </c>
      <c r="E880" s="37"/>
      <c r="F880" s="198" t="s">
        <v>1211</v>
      </c>
      <c r="G880" s="37"/>
      <c r="H880" s="37"/>
      <c r="I880" s="194"/>
      <c r="J880" s="37"/>
      <c r="K880" s="37"/>
      <c r="L880" s="40"/>
      <c r="M880" s="195"/>
      <c r="N880" s="196"/>
      <c r="O880" s="65"/>
      <c r="P880" s="65"/>
      <c r="Q880" s="65"/>
      <c r="R880" s="65"/>
      <c r="S880" s="65"/>
      <c r="T880" s="66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T880" s="18" t="s">
        <v>159</v>
      </c>
      <c r="AU880" s="18" t="s">
        <v>81</v>
      </c>
    </row>
    <row r="881" spans="2:63" s="12" customFormat="1" ht="22.9" customHeight="1">
      <c r="B881" s="163"/>
      <c r="C881" s="164"/>
      <c r="D881" s="165" t="s">
        <v>70</v>
      </c>
      <c r="E881" s="177" t="s">
        <v>1212</v>
      </c>
      <c r="F881" s="177" t="s">
        <v>1213</v>
      </c>
      <c r="G881" s="164"/>
      <c r="H881" s="164"/>
      <c r="I881" s="167"/>
      <c r="J881" s="178">
        <f>BK881</f>
        <v>0</v>
      </c>
      <c r="K881" s="164"/>
      <c r="L881" s="169"/>
      <c r="M881" s="170"/>
      <c r="N881" s="171"/>
      <c r="O881" s="171"/>
      <c r="P881" s="172">
        <f>SUM(P882:P888)</f>
        <v>0</v>
      </c>
      <c r="Q881" s="171"/>
      <c r="R881" s="172">
        <f>SUM(R882:R888)</f>
        <v>0.043548819999999995</v>
      </c>
      <c r="S881" s="171"/>
      <c r="T881" s="173">
        <f>SUM(T882:T888)</f>
        <v>0</v>
      </c>
      <c r="AR881" s="174" t="s">
        <v>81</v>
      </c>
      <c r="AT881" s="175" t="s">
        <v>70</v>
      </c>
      <c r="AU881" s="175" t="s">
        <v>79</v>
      </c>
      <c r="AY881" s="174" t="s">
        <v>144</v>
      </c>
      <c r="BK881" s="176">
        <f>SUM(BK882:BK888)</f>
        <v>0</v>
      </c>
    </row>
    <row r="882" spans="1:65" s="2" customFormat="1" ht="16.5" customHeight="1">
      <c r="A882" s="35"/>
      <c r="B882" s="36"/>
      <c r="C882" s="179" t="s">
        <v>1214</v>
      </c>
      <c r="D882" s="179" t="s">
        <v>146</v>
      </c>
      <c r="E882" s="180" t="s">
        <v>1215</v>
      </c>
      <c r="F882" s="181" t="s">
        <v>1216</v>
      </c>
      <c r="G882" s="182" t="s">
        <v>248</v>
      </c>
      <c r="H882" s="183">
        <v>2.758</v>
      </c>
      <c r="I882" s="184"/>
      <c r="J882" s="185">
        <f>ROUND(I882*H882,2)</f>
        <v>0</v>
      </c>
      <c r="K882" s="181" t="s">
        <v>155</v>
      </c>
      <c r="L882" s="40"/>
      <c r="M882" s="186" t="s">
        <v>19</v>
      </c>
      <c r="N882" s="187" t="s">
        <v>42</v>
      </c>
      <c r="O882" s="65"/>
      <c r="P882" s="188">
        <f>O882*H882</f>
        <v>0</v>
      </c>
      <c r="Q882" s="188">
        <v>0.01579</v>
      </c>
      <c r="R882" s="188">
        <f>Q882*H882</f>
        <v>0.043548819999999995</v>
      </c>
      <c r="S882" s="188">
        <v>0</v>
      </c>
      <c r="T882" s="189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0" t="s">
        <v>255</v>
      </c>
      <c r="AT882" s="190" t="s">
        <v>146</v>
      </c>
      <c r="AU882" s="190" t="s">
        <v>81</v>
      </c>
      <c r="AY882" s="18" t="s">
        <v>144</v>
      </c>
      <c r="BE882" s="191">
        <f>IF(N882="základní",J882,0)</f>
        <v>0</v>
      </c>
      <c r="BF882" s="191">
        <f>IF(N882="snížená",J882,0)</f>
        <v>0</v>
      </c>
      <c r="BG882" s="191">
        <f>IF(N882="zákl. přenesená",J882,0)</f>
        <v>0</v>
      </c>
      <c r="BH882" s="191">
        <f>IF(N882="sníž. přenesená",J882,0)</f>
        <v>0</v>
      </c>
      <c r="BI882" s="191">
        <f>IF(N882="nulová",J882,0)</f>
        <v>0</v>
      </c>
      <c r="BJ882" s="18" t="s">
        <v>79</v>
      </c>
      <c r="BK882" s="191">
        <f>ROUND(I882*H882,2)</f>
        <v>0</v>
      </c>
      <c r="BL882" s="18" t="s">
        <v>255</v>
      </c>
      <c r="BM882" s="190" t="s">
        <v>1217</v>
      </c>
    </row>
    <row r="883" spans="1:47" s="2" customFormat="1" ht="19.5">
      <c r="A883" s="35"/>
      <c r="B883" s="36"/>
      <c r="C883" s="37"/>
      <c r="D883" s="192" t="s">
        <v>157</v>
      </c>
      <c r="E883" s="37"/>
      <c r="F883" s="193" t="s">
        <v>1218</v>
      </c>
      <c r="G883" s="37"/>
      <c r="H883" s="37"/>
      <c r="I883" s="194"/>
      <c r="J883" s="37"/>
      <c r="K883" s="37"/>
      <c r="L883" s="40"/>
      <c r="M883" s="195"/>
      <c r="N883" s="196"/>
      <c r="O883" s="65"/>
      <c r="P883" s="65"/>
      <c r="Q883" s="65"/>
      <c r="R883" s="65"/>
      <c r="S883" s="65"/>
      <c r="T883" s="66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T883" s="18" t="s">
        <v>157</v>
      </c>
      <c r="AU883" s="18" t="s">
        <v>81</v>
      </c>
    </row>
    <row r="884" spans="1:47" s="2" customFormat="1" ht="11.25">
      <c r="A884" s="35"/>
      <c r="B884" s="36"/>
      <c r="C884" s="37"/>
      <c r="D884" s="197" t="s">
        <v>159</v>
      </c>
      <c r="E884" s="37"/>
      <c r="F884" s="198" t="s">
        <v>1219</v>
      </c>
      <c r="G884" s="37"/>
      <c r="H884" s="37"/>
      <c r="I884" s="194"/>
      <c r="J884" s="37"/>
      <c r="K884" s="37"/>
      <c r="L884" s="40"/>
      <c r="M884" s="195"/>
      <c r="N884" s="196"/>
      <c r="O884" s="65"/>
      <c r="P884" s="65"/>
      <c r="Q884" s="65"/>
      <c r="R884" s="65"/>
      <c r="S884" s="65"/>
      <c r="T884" s="66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T884" s="18" t="s">
        <v>159</v>
      </c>
      <c r="AU884" s="18" t="s">
        <v>81</v>
      </c>
    </row>
    <row r="885" spans="2:51" s="13" customFormat="1" ht="11.25">
      <c r="B885" s="199"/>
      <c r="C885" s="200"/>
      <c r="D885" s="192" t="s">
        <v>161</v>
      </c>
      <c r="E885" s="201" t="s">
        <v>19</v>
      </c>
      <c r="F885" s="202" t="s">
        <v>1220</v>
      </c>
      <c r="G885" s="200"/>
      <c r="H885" s="203">
        <v>2.758</v>
      </c>
      <c r="I885" s="204"/>
      <c r="J885" s="200"/>
      <c r="K885" s="200"/>
      <c r="L885" s="205"/>
      <c r="M885" s="206"/>
      <c r="N885" s="207"/>
      <c r="O885" s="207"/>
      <c r="P885" s="207"/>
      <c r="Q885" s="207"/>
      <c r="R885" s="207"/>
      <c r="S885" s="207"/>
      <c r="T885" s="208"/>
      <c r="AT885" s="209" t="s">
        <v>161</v>
      </c>
      <c r="AU885" s="209" t="s">
        <v>81</v>
      </c>
      <c r="AV885" s="13" t="s">
        <v>81</v>
      </c>
      <c r="AW885" s="13" t="s">
        <v>33</v>
      </c>
      <c r="AX885" s="13" t="s">
        <v>79</v>
      </c>
      <c r="AY885" s="209" t="s">
        <v>144</v>
      </c>
    </row>
    <row r="886" spans="1:65" s="2" customFormat="1" ht="16.5" customHeight="1">
      <c r="A886" s="35"/>
      <c r="B886" s="36"/>
      <c r="C886" s="179" t="s">
        <v>1221</v>
      </c>
      <c r="D886" s="179" t="s">
        <v>146</v>
      </c>
      <c r="E886" s="180" t="s">
        <v>1222</v>
      </c>
      <c r="F886" s="181" t="s">
        <v>1223</v>
      </c>
      <c r="G886" s="182" t="s">
        <v>211</v>
      </c>
      <c r="H886" s="183">
        <v>0.044</v>
      </c>
      <c r="I886" s="184"/>
      <c r="J886" s="185">
        <f>ROUND(I886*H886,2)</f>
        <v>0</v>
      </c>
      <c r="K886" s="181" t="s">
        <v>155</v>
      </c>
      <c r="L886" s="40"/>
      <c r="M886" s="186" t="s">
        <v>19</v>
      </c>
      <c r="N886" s="187" t="s">
        <v>42</v>
      </c>
      <c r="O886" s="65"/>
      <c r="P886" s="188">
        <f>O886*H886</f>
        <v>0</v>
      </c>
      <c r="Q886" s="188">
        <v>0</v>
      </c>
      <c r="R886" s="188">
        <f>Q886*H886</f>
        <v>0</v>
      </c>
      <c r="S886" s="188">
        <v>0</v>
      </c>
      <c r="T886" s="189">
        <f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190" t="s">
        <v>255</v>
      </c>
      <c r="AT886" s="190" t="s">
        <v>146</v>
      </c>
      <c r="AU886" s="190" t="s">
        <v>81</v>
      </c>
      <c r="AY886" s="18" t="s">
        <v>144</v>
      </c>
      <c r="BE886" s="191">
        <f>IF(N886="základní",J886,0)</f>
        <v>0</v>
      </c>
      <c r="BF886" s="191">
        <f>IF(N886="snížená",J886,0)</f>
        <v>0</v>
      </c>
      <c r="BG886" s="191">
        <f>IF(N886="zákl. přenesená",J886,0)</f>
        <v>0</v>
      </c>
      <c r="BH886" s="191">
        <f>IF(N886="sníž. přenesená",J886,0)</f>
        <v>0</v>
      </c>
      <c r="BI886" s="191">
        <f>IF(N886="nulová",J886,0)</f>
        <v>0</v>
      </c>
      <c r="BJ886" s="18" t="s">
        <v>79</v>
      </c>
      <c r="BK886" s="191">
        <f>ROUND(I886*H886,2)</f>
        <v>0</v>
      </c>
      <c r="BL886" s="18" t="s">
        <v>255</v>
      </c>
      <c r="BM886" s="190" t="s">
        <v>1224</v>
      </c>
    </row>
    <row r="887" spans="1:47" s="2" customFormat="1" ht="19.5">
      <c r="A887" s="35"/>
      <c r="B887" s="36"/>
      <c r="C887" s="37"/>
      <c r="D887" s="192" t="s">
        <v>157</v>
      </c>
      <c r="E887" s="37"/>
      <c r="F887" s="193" t="s">
        <v>1225</v>
      </c>
      <c r="G887" s="37"/>
      <c r="H887" s="37"/>
      <c r="I887" s="194"/>
      <c r="J887" s="37"/>
      <c r="K887" s="37"/>
      <c r="L887" s="40"/>
      <c r="M887" s="195"/>
      <c r="N887" s="196"/>
      <c r="O887" s="65"/>
      <c r="P887" s="65"/>
      <c r="Q887" s="65"/>
      <c r="R887" s="65"/>
      <c r="S887" s="65"/>
      <c r="T887" s="66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T887" s="18" t="s">
        <v>157</v>
      </c>
      <c r="AU887" s="18" t="s">
        <v>81</v>
      </c>
    </row>
    <row r="888" spans="1:47" s="2" customFormat="1" ht="11.25">
      <c r="A888" s="35"/>
      <c r="B888" s="36"/>
      <c r="C888" s="37"/>
      <c r="D888" s="197" t="s">
        <v>159</v>
      </c>
      <c r="E888" s="37"/>
      <c r="F888" s="198" t="s">
        <v>1226</v>
      </c>
      <c r="G888" s="37"/>
      <c r="H888" s="37"/>
      <c r="I888" s="194"/>
      <c r="J888" s="37"/>
      <c r="K888" s="37"/>
      <c r="L888" s="40"/>
      <c r="M888" s="195"/>
      <c r="N888" s="196"/>
      <c r="O888" s="65"/>
      <c r="P888" s="65"/>
      <c r="Q888" s="65"/>
      <c r="R888" s="65"/>
      <c r="S888" s="65"/>
      <c r="T888" s="66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T888" s="18" t="s">
        <v>159</v>
      </c>
      <c r="AU888" s="18" t="s">
        <v>81</v>
      </c>
    </row>
    <row r="889" spans="2:63" s="12" customFormat="1" ht="22.9" customHeight="1">
      <c r="B889" s="163"/>
      <c r="C889" s="164"/>
      <c r="D889" s="165" t="s">
        <v>70</v>
      </c>
      <c r="E889" s="177" t="s">
        <v>1227</v>
      </c>
      <c r="F889" s="177" t="s">
        <v>1228</v>
      </c>
      <c r="G889" s="164"/>
      <c r="H889" s="164"/>
      <c r="I889" s="167"/>
      <c r="J889" s="178">
        <f>BK889</f>
        <v>0</v>
      </c>
      <c r="K889" s="164"/>
      <c r="L889" s="169"/>
      <c r="M889" s="170"/>
      <c r="N889" s="171"/>
      <c r="O889" s="171"/>
      <c r="P889" s="172">
        <f>SUM(P890:P936)</f>
        <v>0</v>
      </c>
      <c r="Q889" s="171"/>
      <c r="R889" s="172">
        <f>SUM(R890:R936)</f>
        <v>0.1005884</v>
      </c>
      <c r="S889" s="171"/>
      <c r="T889" s="173">
        <f>SUM(T890:T936)</f>
        <v>0</v>
      </c>
      <c r="AR889" s="174" t="s">
        <v>81</v>
      </c>
      <c r="AT889" s="175" t="s">
        <v>70</v>
      </c>
      <c r="AU889" s="175" t="s">
        <v>79</v>
      </c>
      <c r="AY889" s="174" t="s">
        <v>144</v>
      </c>
      <c r="BK889" s="176">
        <f>SUM(BK890:BK936)</f>
        <v>0</v>
      </c>
    </row>
    <row r="890" spans="1:65" s="2" customFormat="1" ht="16.5" customHeight="1">
      <c r="A890" s="35"/>
      <c r="B890" s="36"/>
      <c r="C890" s="179" t="s">
        <v>1229</v>
      </c>
      <c r="D890" s="179" t="s">
        <v>146</v>
      </c>
      <c r="E890" s="180" t="s">
        <v>1230</v>
      </c>
      <c r="F890" s="181" t="s">
        <v>1231</v>
      </c>
      <c r="G890" s="182" t="s">
        <v>297</v>
      </c>
      <c r="H890" s="183">
        <v>3</v>
      </c>
      <c r="I890" s="184"/>
      <c r="J890" s="185">
        <f>ROUND(I890*H890,2)</f>
        <v>0</v>
      </c>
      <c r="K890" s="181" t="s">
        <v>155</v>
      </c>
      <c r="L890" s="40"/>
      <c r="M890" s="186" t="s">
        <v>19</v>
      </c>
      <c r="N890" s="187" t="s">
        <v>42</v>
      </c>
      <c r="O890" s="65"/>
      <c r="P890" s="188">
        <f>O890*H890</f>
        <v>0</v>
      </c>
      <c r="Q890" s="188">
        <v>0.00094</v>
      </c>
      <c r="R890" s="188">
        <f>Q890*H890</f>
        <v>0.00282</v>
      </c>
      <c r="S890" s="188">
        <v>0</v>
      </c>
      <c r="T890" s="189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90" t="s">
        <v>255</v>
      </c>
      <c r="AT890" s="190" t="s">
        <v>146</v>
      </c>
      <c r="AU890" s="190" t="s">
        <v>81</v>
      </c>
      <c r="AY890" s="18" t="s">
        <v>144</v>
      </c>
      <c r="BE890" s="191">
        <f>IF(N890="základní",J890,0)</f>
        <v>0</v>
      </c>
      <c r="BF890" s="191">
        <f>IF(N890="snížená",J890,0)</f>
        <v>0</v>
      </c>
      <c r="BG890" s="191">
        <f>IF(N890="zákl. přenesená",J890,0)</f>
        <v>0</v>
      </c>
      <c r="BH890" s="191">
        <f>IF(N890="sníž. přenesená",J890,0)</f>
        <v>0</v>
      </c>
      <c r="BI890" s="191">
        <f>IF(N890="nulová",J890,0)</f>
        <v>0</v>
      </c>
      <c r="BJ890" s="18" t="s">
        <v>79</v>
      </c>
      <c r="BK890" s="191">
        <f>ROUND(I890*H890,2)</f>
        <v>0</v>
      </c>
      <c r="BL890" s="18" t="s">
        <v>255</v>
      </c>
      <c r="BM890" s="190" t="s">
        <v>1232</v>
      </c>
    </row>
    <row r="891" spans="1:47" s="2" customFormat="1" ht="11.25">
      <c r="A891" s="35"/>
      <c r="B891" s="36"/>
      <c r="C891" s="37"/>
      <c r="D891" s="192" t="s">
        <v>157</v>
      </c>
      <c r="E891" s="37"/>
      <c r="F891" s="193" t="s">
        <v>1233</v>
      </c>
      <c r="G891" s="37"/>
      <c r="H891" s="37"/>
      <c r="I891" s="194"/>
      <c r="J891" s="37"/>
      <c r="K891" s="37"/>
      <c r="L891" s="40"/>
      <c r="M891" s="195"/>
      <c r="N891" s="196"/>
      <c r="O891" s="65"/>
      <c r="P891" s="65"/>
      <c r="Q891" s="65"/>
      <c r="R891" s="65"/>
      <c r="S891" s="65"/>
      <c r="T891" s="66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T891" s="18" t="s">
        <v>157</v>
      </c>
      <c r="AU891" s="18" t="s">
        <v>81</v>
      </c>
    </row>
    <row r="892" spans="1:47" s="2" customFormat="1" ht="11.25">
      <c r="A892" s="35"/>
      <c r="B892" s="36"/>
      <c r="C892" s="37"/>
      <c r="D892" s="197" t="s">
        <v>159</v>
      </c>
      <c r="E892" s="37"/>
      <c r="F892" s="198" t="s">
        <v>1234</v>
      </c>
      <c r="G892" s="37"/>
      <c r="H892" s="37"/>
      <c r="I892" s="194"/>
      <c r="J892" s="37"/>
      <c r="K892" s="37"/>
      <c r="L892" s="40"/>
      <c r="M892" s="195"/>
      <c r="N892" s="196"/>
      <c r="O892" s="65"/>
      <c r="P892" s="65"/>
      <c r="Q892" s="65"/>
      <c r="R892" s="65"/>
      <c r="S892" s="65"/>
      <c r="T892" s="66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T892" s="18" t="s">
        <v>159</v>
      </c>
      <c r="AU892" s="18" t="s">
        <v>81</v>
      </c>
    </row>
    <row r="893" spans="2:51" s="13" customFormat="1" ht="11.25">
      <c r="B893" s="199"/>
      <c r="C893" s="200"/>
      <c r="D893" s="192" t="s">
        <v>161</v>
      </c>
      <c r="E893" s="201" t="s">
        <v>19</v>
      </c>
      <c r="F893" s="202" t="s">
        <v>1235</v>
      </c>
      <c r="G893" s="200"/>
      <c r="H893" s="203">
        <v>3</v>
      </c>
      <c r="I893" s="204"/>
      <c r="J893" s="200"/>
      <c r="K893" s="200"/>
      <c r="L893" s="205"/>
      <c r="M893" s="206"/>
      <c r="N893" s="207"/>
      <c r="O893" s="207"/>
      <c r="P893" s="207"/>
      <c r="Q893" s="207"/>
      <c r="R893" s="207"/>
      <c r="S893" s="207"/>
      <c r="T893" s="208"/>
      <c r="AT893" s="209" t="s">
        <v>161</v>
      </c>
      <c r="AU893" s="209" t="s">
        <v>81</v>
      </c>
      <c r="AV893" s="13" t="s">
        <v>81</v>
      </c>
      <c r="AW893" s="13" t="s">
        <v>33</v>
      </c>
      <c r="AX893" s="13" t="s">
        <v>79</v>
      </c>
      <c r="AY893" s="209" t="s">
        <v>144</v>
      </c>
    </row>
    <row r="894" spans="1:65" s="2" customFormat="1" ht="16.5" customHeight="1">
      <c r="A894" s="35"/>
      <c r="B894" s="36"/>
      <c r="C894" s="179" t="s">
        <v>1236</v>
      </c>
      <c r="D894" s="179" t="s">
        <v>146</v>
      </c>
      <c r="E894" s="180" t="s">
        <v>1237</v>
      </c>
      <c r="F894" s="181" t="s">
        <v>1238</v>
      </c>
      <c r="G894" s="182" t="s">
        <v>248</v>
      </c>
      <c r="H894" s="183">
        <v>1.62</v>
      </c>
      <c r="I894" s="184"/>
      <c r="J894" s="185">
        <f>ROUND(I894*H894,2)</f>
        <v>0</v>
      </c>
      <c r="K894" s="181" t="s">
        <v>155</v>
      </c>
      <c r="L894" s="40"/>
      <c r="M894" s="186" t="s">
        <v>19</v>
      </c>
      <c r="N894" s="187" t="s">
        <v>42</v>
      </c>
      <c r="O894" s="65"/>
      <c r="P894" s="188">
        <f>O894*H894</f>
        <v>0</v>
      </c>
      <c r="Q894" s="188">
        <v>0.00582</v>
      </c>
      <c r="R894" s="188">
        <f>Q894*H894</f>
        <v>0.0094284</v>
      </c>
      <c r="S894" s="188">
        <v>0</v>
      </c>
      <c r="T894" s="189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90" t="s">
        <v>255</v>
      </c>
      <c r="AT894" s="190" t="s">
        <v>146</v>
      </c>
      <c r="AU894" s="190" t="s">
        <v>81</v>
      </c>
      <c r="AY894" s="18" t="s">
        <v>144</v>
      </c>
      <c r="BE894" s="191">
        <f>IF(N894="základní",J894,0)</f>
        <v>0</v>
      </c>
      <c r="BF894" s="191">
        <f>IF(N894="snížená",J894,0)</f>
        <v>0</v>
      </c>
      <c r="BG894" s="191">
        <f>IF(N894="zákl. přenesená",J894,0)</f>
        <v>0</v>
      </c>
      <c r="BH894" s="191">
        <f>IF(N894="sníž. přenesená",J894,0)</f>
        <v>0</v>
      </c>
      <c r="BI894" s="191">
        <f>IF(N894="nulová",J894,0)</f>
        <v>0</v>
      </c>
      <c r="BJ894" s="18" t="s">
        <v>79</v>
      </c>
      <c r="BK894" s="191">
        <f>ROUND(I894*H894,2)</f>
        <v>0</v>
      </c>
      <c r="BL894" s="18" t="s">
        <v>255</v>
      </c>
      <c r="BM894" s="190" t="s">
        <v>1239</v>
      </c>
    </row>
    <row r="895" spans="1:47" s="2" customFormat="1" ht="19.5">
      <c r="A895" s="35"/>
      <c r="B895" s="36"/>
      <c r="C895" s="37"/>
      <c r="D895" s="192" t="s">
        <v>157</v>
      </c>
      <c r="E895" s="37"/>
      <c r="F895" s="193" t="s">
        <v>1240</v>
      </c>
      <c r="G895" s="37"/>
      <c r="H895" s="37"/>
      <c r="I895" s="194"/>
      <c r="J895" s="37"/>
      <c r="K895" s="37"/>
      <c r="L895" s="40"/>
      <c r="M895" s="195"/>
      <c r="N895" s="196"/>
      <c r="O895" s="65"/>
      <c r="P895" s="65"/>
      <c r="Q895" s="65"/>
      <c r="R895" s="65"/>
      <c r="S895" s="65"/>
      <c r="T895" s="66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T895" s="18" t="s">
        <v>157</v>
      </c>
      <c r="AU895" s="18" t="s">
        <v>81</v>
      </c>
    </row>
    <row r="896" spans="1:47" s="2" customFormat="1" ht="11.25">
      <c r="A896" s="35"/>
      <c r="B896" s="36"/>
      <c r="C896" s="37"/>
      <c r="D896" s="197" t="s">
        <v>159</v>
      </c>
      <c r="E896" s="37"/>
      <c r="F896" s="198" t="s">
        <v>1241</v>
      </c>
      <c r="G896" s="37"/>
      <c r="H896" s="37"/>
      <c r="I896" s="194"/>
      <c r="J896" s="37"/>
      <c r="K896" s="37"/>
      <c r="L896" s="40"/>
      <c r="M896" s="195"/>
      <c r="N896" s="196"/>
      <c r="O896" s="65"/>
      <c r="P896" s="65"/>
      <c r="Q896" s="65"/>
      <c r="R896" s="65"/>
      <c r="S896" s="65"/>
      <c r="T896" s="66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T896" s="18" t="s">
        <v>159</v>
      </c>
      <c r="AU896" s="18" t="s">
        <v>81</v>
      </c>
    </row>
    <row r="897" spans="2:51" s="13" customFormat="1" ht="11.25">
      <c r="B897" s="199"/>
      <c r="C897" s="200"/>
      <c r="D897" s="192" t="s">
        <v>161</v>
      </c>
      <c r="E897" s="201" t="s">
        <v>19</v>
      </c>
      <c r="F897" s="202" t="s">
        <v>1242</v>
      </c>
      <c r="G897" s="200"/>
      <c r="H897" s="203">
        <v>1.26</v>
      </c>
      <c r="I897" s="204"/>
      <c r="J897" s="200"/>
      <c r="K897" s="200"/>
      <c r="L897" s="205"/>
      <c r="M897" s="206"/>
      <c r="N897" s="207"/>
      <c r="O897" s="207"/>
      <c r="P897" s="207"/>
      <c r="Q897" s="207"/>
      <c r="R897" s="207"/>
      <c r="S897" s="207"/>
      <c r="T897" s="208"/>
      <c r="AT897" s="209" t="s">
        <v>161</v>
      </c>
      <c r="AU897" s="209" t="s">
        <v>81</v>
      </c>
      <c r="AV897" s="13" t="s">
        <v>81</v>
      </c>
      <c r="AW897" s="13" t="s">
        <v>33</v>
      </c>
      <c r="AX897" s="13" t="s">
        <v>71</v>
      </c>
      <c r="AY897" s="209" t="s">
        <v>144</v>
      </c>
    </row>
    <row r="898" spans="2:51" s="13" customFormat="1" ht="11.25">
      <c r="B898" s="199"/>
      <c r="C898" s="200"/>
      <c r="D898" s="192" t="s">
        <v>161</v>
      </c>
      <c r="E898" s="201" t="s">
        <v>19</v>
      </c>
      <c r="F898" s="202" t="s">
        <v>1243</v>
      </c>
      <c r="G898" s="200"/>
      <c r="H898" s="203">
        <v>0.36</v>
      </c>
      <c r="I898" s="204"/>
      <c r="J898" s="200"/>
      <c r="K898" s="200"/>
      <c r="L898" s="205"/>
      <c r="M898" s="206"/>
      <c r="N898" s="207"/>
      <c r="O898" s="207"/>
      <c r="P898" s="207"/>
      <c r="Q898" s="207"/>
      <c r="R898" s="207"/>
      <c r="S898" s="207"/>
      <c r="T898" s="208"/>
      <c r="AT898" s="209" t="s">
        <v>161</v>
      </c>
      <c r="AU898" s="209" t="s">
        <v>81</v>
      </c>
      <c r="AV898" s="13" t="s">
        <v>81</v>
      </c>
      <c r="AW898" s="13" t="s">
        <v>33</v>
      </c>
      <c r="AX898" s="13" t="s">
        <v>71</v>
      </c>
      <c r="AY898" s="209" t="s">
        <v>144</v>
      </c>
    </row>
    <row r="899" spans="2:51" s="14" customFormat="1" ht="11.25">
      <c r="B899" s="220"/>
      <c r="C899" s="221"/>
      <c r="D899" s="192" t="s">
        <v>161</v>
      </c>
      <c r="E899" s="222" t="s">
        <v>19</v>
      </c>
      <c r="F899" s="223" t="s">
        <v>238</v>
      </c>
      <c r="G899" s="221"/>
      <c r="H899" s="224">
        <v>1.62</v>
      </c>
      <c r="I899" s="225"/>
      <c r="J899" s="221"/>
      <c r="K899" s="221"/>
      <c r="L899" s="226"/>
      <c r="M899" s="227"/>
      <c r="N899" s="228"/>
      <c r="O899" s="228"/>
      <c r="P899" s="228"/>
      <c r="Q899" s="228"/>
      <c r="R899" s="228"/>
      <c r="S899" s="228"/>
      <c r="T899" s="229"/>
      <c r="AT899" s="230" t="s">
        <v>161</v>
      </c>
      <c r="AU899" s="230" t="s">
        <v>81</v>
      </c>
      <c r="AV899" s="14" t="s">
        <v>150</v>
      </c>
      <c r="AW899" s="14" t="s">
        <v>33</v>
      </c>
      <c r="AX899" s="14" t="s">
        <v>79</v>
      </c>
      <c r="AY899" s="230" t="s">
        <v>144</v>
      </c>
    </row>
    <row r="900" spans="1:65" s="2" customFormat="1" ht="16.5" customHeight="1">
      <c r="A900" s="35"/>
      <c r="B900" s="36"/>
      <c r="C900" s="179" t="s">
        <v>1244</v>
      </c>
      <c r="D900" s="179" t="s">
        <v>146</v>
      </c>
      <c r="E900" s="180" t="s">
        <v>1245</v>
      </c>
      <c r="F900" s="181" t="s">
        <v>1246</v>
      </c>
      <c r="G900" s="182" t="s">
        <v>297</v>
      </c>
      <c r="H900" s="183">
        <v>3</v>
      </c>
      <c r="I900" s="184"/>
      <c r="J900" s="185">
        <f>ROUND(I900*H900,2)</f>
        <v>0</v>
      </c>
      <c r="K900" s="181" t="s">
        <v>155</v>
      </c>
      <c r="L900" s="40"/>
      <c r="M900" s="186" t="s">
        <v>19</v>
      </c>
      <c r="N900" s="187" t="s">
        <v>42</v>
      </c>
      <c r="O900" s="65"/>
      <c r="P900" s="188">
        <f>O900*H900</f>
        <v>0</v>
      </c>
      <c r="Q900" s="188">
        <v>0.00297</v>
      </c>
      <c r="R900" s="188">
        <f>Q900*H900</f>
        <v>0.00891</v>
      </c>
      <c r="S900" s="188">
        <v>0</v>
      </c>
      <c r="T900" s="189">
        <f>S900*H900</f>
        <v>0</v>
      </c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R900" s="190" t="s">
        <v>255</v>
      </c>
      <c r="AT900" s="190" t="s">
        <v>146</v>
      </c>
      <c r="AU900" s="190" t="s">
        <v>81</v>
      </c>
      <c r="AY900" s="18" t="s">
        <v>144</v>
      </c>
      <c r="BE900" s="191">
        <f>IF(N900="základní",J900,0)</f>
        <v>0</v>
      </c>
      <c r="BF900" s="191">
        <f>IF(N900="snížená",J900,0)</f>
        <v>0</v>
      </c>
      <c r="BG900" s="191">
        <f>IF(N900="zákl. přenesená",J900,0)</f>
        <v>0</v>
      </c>
      <c r="BH900" s="191">
        <f>IF(N900="sníž. přenesená",J900,0)</f>
        <v>0</v>
      </c>
      <c r="BI900" s="191">
        <f>IF(N900="nulová",J900,0)</f>
        <v>0</v>
      </c>
      <c r="BJ900" s="18" t="s">
        <v>79</v>
      </c>
      <c r="BK900" s="191">
        <f>ROUND(I900*H900,2)</f>
        <v>0</v>
      </c>
      <c r="BL900" s="18" t="s">
        <v>255</v>
      </c>
      <c r="BM900" s="190" t="s">
        <v>1247</v>
      </c>
    </row>
    <row r="901" spans="1:47" s="2" customFormat="1" ht="11.25">
      <c r="A901" s="35"/>
      <c r="B901" s="36"/>
      <c r="C901" s="37"/>
      <c r="D901" s="192" t="s">
        <v>157</v>
      </c>
      <c r="E901" s="37"/>
      <c r="F901" s="193" t="s">
        <v>1248</v>
      </c>
      <c r="G901" s="37"/>
      <c r="H901" s="37"/>
      <c r="I901" s="194"/>
      <c r="J901" s="37"/>
      <c r="K901" s="37"/>
      <c r="L901" s="40"/>
      <c r="M901" s="195"/>
      <c r="N901" s="196"/>
      <c r="O901" s="65"/>
      <c r="P901" s="65"/>
      <c r="Q901" s="65"/>
      <c r="R901" s="65"/>
      <c r="S901" s="65"/>
      <c r="T901" s="66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T901" s="18" t="s">
        <v>157</v>
      </c>
      <c r="AU901" s="18" t="s">
        <v>81</v>
      </c>
    </row>
    <row r="902" spans="1:47" s="2" customFormat="1" ht="11.25">
      <c r="A902" s="35"/>
      <c r="B902" s="36"/>
      <c r="C902" s="37"/>
      <c r="D902" s="197" t="s">
        <v>159</v>
      </c>
      <c r="E902" s="37"/>
      <c r="F902" s="198" t="s">
        <v>1249</v>
      </c>
      <c r="G902" s="37"/>
      <c r="H902" s="37"/>
      <c r="I902" s="194"/>
      <c r="J902" s="37"/>
      <c r="K902" s="37"/>
      <c r="L902" s="40"/>
      <c r="M902" s="195"/>
      <c r="N902" s="196"/>
      <c r="O902" s="65"/>
      <c r="P902" s="65"/>
      <c r="Q902" s="65"/>
      <c r="R902" s="65"/>
      <c r="S902" s="65"/>
      <c r="T902" s="66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T902" s="18" t="s">
        <v>159</v>
      </c>
      <c r="AU902" s="18" t="s">
        <v>81</v>
      </c>
    </row>
    <row r="903" spans="2:51" s="13" customFormat="1" ht="11.25">
      <c r="B903" s="199"/>
      <c r="C903" s="200"/>
      <c r="D903" s="192" t="s">
        <v>161</v>
      </c>
      <c r="E903" s="201" t="s">
        <v>19</v>
      </c>
      <c r="F903" s="202" t="s">
        <v>1250</v>
      </c>
      <c r="G903" s="200"/>
      <c r="H903" s="203">
        <v>3</v>
      </c>
      <c r="I903" s="204"/>
      <c r="J903" s="200"/>
      <c r="K903" s="200"/>
      <c r="L903" s="205"/>
      <c r="M903" s="206"/>
      <c r="N903" s="207"/>
      <c r="O903" s="207"/>
      <c r="P903" s="207"/>
      <c r="Q903" s="207"/>
      <c r="R903" s="207"/>
      <c r="S903" s="207"/>
      <c r="T903" s="208"/>
      <c r="AT903" s="209" t="s">
        <v>161</v>
      </c>
      <c r="AU903" s="209" t="s">
        <v>81</v>
      </c>
      <c r="AV903" s="13" t="s">
        <v>81</v>
      </c>
      <c r="AW903" s="13" t="s">
        <v>33</v>
      </c>
      <c r="AX903" s="13" t="s">
        <v>79</v>
      </c>
      <c r="AY903" s="209" t="s">
        <v>144</v>
      </c>
    </row>
    <row r="904" spans="1:65" s="2" customFormat="1" ht="16.5" customHeight="1">
      <c r="A904" s="35"/>
      <c r="B904" s="36"/>
      <c r="C904" s="179" t="s">
        <v>1251</v>
      </c>
      <c r="D904" s="179" t="s">
        <v>146</v>
      </c>
      <c r="E904" s="180" t="s">
        <v>1252</v>
      </c>
      <c r="F904" s="181" t="s">
        <v>1253</v>
      </c>
      <c r="G904" s="182" t="s">
        <v>297</v>
      </c>
      <c r="H904" s="183">
        <v>5.5</v>
      </c>
      <c r="I904" s="184"/>
      <c r="J904" s="185">
        <f>ROUND(I904*H904,2)</f>
        <v>0</v>
      </c>
      <c r="K904" s="181" t="s">
        <v>155</v>
      </c>
      <c r="L904" s="40"/>
      <c r="M904" s="186" t="s">
        <v>19</v>
      </c>
      <c r="N904" s="187" t="s">
        <v>42</v>
      </c>
      <c r="O904" s="65"/>
      <c r="P904" s="188">
        <f>O904*H904</f>
        <v>0</v>
      </c>
      <c r="Q904" s="188">
        <v>0.00194</v>
      </c>
      <c r="R904" s="188">
        <f>Q904*H904</f>
        <v>0.01067</v>
      </c>
      <c r="S904" s="188">
        <v>0</v>
      </c>
      <c r="T904" s="189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190" t="s">
        <v>255</v>
      </c>
      <c r="AT904" s="190" t="s">
        <v>146</v>
      </c>
      <c r="AU904" s="190" t="s">
        <v>81</v>
      </c>
      <c r="AY904" s="18" t="s">
        <v>144</v>
      </c>
      <c r="BE904" s="191">
        <f>IF(N904="základní",J904,0)</f>
        <v>0</v>
      </c>
      <c r="BF904" s="191">
        <f>IF(N904="snížená",J904,0)</f>
        <v>0</v>
      </c>
      <c r="BG904" s="191">
        <f>IF(N904="zákl. přenesená",J904,0)</f>
        <v>0</v>
      </c>
      <c r="BH904" s="191">
        <f>IF(N904="sníž. přenesená",J904,0)</f>
        <v>0</v>
      </c>
      <c r="BI904" s="191">
        <f>IF(N904="nulová",J904,0)</f>
        <v>0</v>
      </c>
      <c r="BJ904" s="18" t="s">
        <v>79</v>
      </c>
      <c r="BK904" s="191">
        <f>ROUND(I904*H904,2)</f>
        <v>0</v>
      </c>
      <c r="BL904" s="18" t="s">
        <v>255</v>
      </c>
      <c r="BM904" s="190" t="s">
        <v>1254</v>
      </c>
    </row>
    <row r="905" spans="1:47" s="2" customFormat="1" ht="11.25">
      <c r="A905" s="35"/>
      <c r="B905" s="36"/>
      <c r="C905" s="37"/>
      <c r="D905" s="192" t="s">
        <v>157</v>
      </c>
      <c r="E905" s="37"/>
      <c r="F905" s="193" t="s">
        <v>1255</v>
      </c>
      <c r="G905" s="37"/>
      <c r="H905" s="37"/>
      <c r="I905" s="194"/>
      <c r="J905" s="37"/>
      <c r="K905" s="37"/>
      <c r="L905" s="40"/>
      <c r="M905" s="195"/>
      <c r="N905" s="196"/>
      <c r="O905" s="65"/>
      <c r="P905" s="65"/>
      <c r="Q905" s="65"/>
      <c r="R905" s="65"/>
      <c r="S905" s="65"/>
      <c r="T905" s="66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T905" s="18" t="s">
        <v>157</v>
      </c>
      <c r="AU905" s="18" t="s">
        <v>81</v>
      </c>
    </row>
    <row r="906" spans="1:47" s="2" customFormat="1" ht="11.25">
      <c r="A906" s="35"/>
      <c r="B906" s="36"/>
      <c r="C906" s="37"/>
      <c r="D906" s="197" t="s">
        <v>159</v>
      </c>
      <c r="E906" s="37"/>
      <c r="F906" s="198" t="s">
        <v>1256</v>
      </c>
      <c r="G906" s="37"/>
      <c r="H906" s="37"/>
      <c r="I906" s="194"/>
      <c r="J906" s="37"/>
      <c r="K906" s="37"/>
      <c r="L906" s="40"/>
      <c r="M906" s="195"/>
      <c r="N906" s="196"/>
      <c r="O906" s="65"/>
      <c r="P906" s="65"/>
      <c r="Q906" s="65"/>
      <c r="R906" s="65"/>
      <c r="S906" s="65"/>
      <c r="T906" s="66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T906" s="18" t="s">
        <v>159</v>
      </c>
      <c r="AU906" s="18" t="s">
        <v>81</v>
      </c>
    </row>
    <row r="907" spans="2:51" s="13" customFormat="1" ht="11.25">
      <c r="B907" s="199"/>
      <c r="C907" s="200"/>
      <c r="D907" s="192" t="s">
        <v>161</v>
      </c>
      <c r="E907" s="201" t="s">
        <v>19</v>
      </c>
      <c r="F907" s="202" t="s">
        <v>1257</v>
      </c>
      <c r="G907" s="200"/>
      <c r="H907" s="203">
        <v>5.5</v>
      </c>
      <c r="I907" s="204"/>
      <c r="J907" s="200"/>
      <c r="K907" s="200"/>
      <c r="L907" s="205"/>
      <c r="M907" s="206"/>
      <c r="N907" s="207"/>
      <c r="O907" s="207"/>
      <c r="P907" s="207"/>
      <c r="Q907" s="207"/>
      <c r="R907" s="207"/>
      <c r="S907" s="207"/>
      <c r="T907" s="208"/>
      <c r="AT907" s="209" t="s">
        <v>161</v>
      </c>
      <c r="AU907" s="209" t="s">
        <v>81</v>
      </c>
      <c r="AV907" s="13" t="s">
        <v>81</v>
      </c>
      <c r="AW907" s="13" t="s">
        <v>33</v>
      </c>
      <c r="AX907" s="13" t="s">
        <v>79</v>
      </c>
      <c r="AY907" s="209" t="s">
        <v>144</v>
      </c>
    </row>
    <row r="908" spans="1:65" s="2" customFormat="1" ht="16.5" customHeight="1">
      <c r="A908" s="35"/>
      <c r="B908" s="36"/>
      <c r="C908" s="179" t="s">
        <v>1258</v>
      </c>
      <c r="D908" s="179" t="s">
        <v>146</v>
      </c>
      <c r="E908" s="180" t="s">
        <v>1259</v>
      </c>
      <c r="F908" s="181" t="s">
        <v>1260</v>
      </c>
      <c r="G908" s="182" t="s">
        <v>297</v>
      </c>
      <c r="H908" s="183">
        <v>3</v>
      </c>
      <c r="I908" s="184"/>
      <c r="J908" s="185">
        <f>ROUND(I908*H908,2)</f>
        <v>0</v>
      </c>
      <c r="K908" s="181" t="s">
        <v>155</v>
      </c>
      <c r="L908" s="40"/>
      <c r="M908" s="186" t="s">
        <v>19</v>
      </c>
      <c r="N908" s="187" t="s">
        <v>42</v>
      </c>
      <c r="O908" s="65"/>
      <c r="P908" s="188">
        <f>O908*H908</f>
        <v>0</v>
      </c>
      <c r="Q908" s="188">
        <v>0.00151</v>
      </c>
      <c r="R908" s="188">
        <f>Q908*H908</f>
        <v>0.00453</v>
      </c>
      <c r="S908" s="188">
        <v>0</v>
      </c>
      <c r="T908" s="189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0" t="s">
        <v>255</v>
      </c>
      <c r="AT908" s="190" t="s">
        <v>146</v>
      </c>
      <c r="AU908" s="190" t="s">
        <v>81</v>
      </c>
      <c r="AY908" s="18" t="s">
        <v>144</v>
      </c>
      <c r="BE908" s="191">
        <f>IF(N908="základní",J908,0)</f>
        <v>0</v>
      </c>
      <c r="BF908" s="191">
        <f>IF(N908="snížená",J908,0)</f>
        <v>0</v>
      </c>
      <c r="BG908" s="191">
        <f>IF(N908="zákl. přenesená",J908,0)</f>
        <v>0</v>
      </c>
      <c r="BH908" s="191">
        <f>IF(N908="sníž. přenesená",J908,0)</f>
        <v>0</v>
      </c>
      <c r="BI908" s="191">
        <f>IF(N908="nulová",J908,0)</f>
        <v>0</v>
      </c>
      <c r="BJ908" s="18" t="s">
        <v>79</v>
      </c>
      <c r="BK908" s="191">
        <f>ROUND(I908*H908,2)</f>
        <v>0</v>
      </c>
      <c r="BL908" s="18" t="s">
        <v>255</v>
      </c>
      <c r="BM908" s="190" t="s">
        <v>1261</v>
      </c>
    </row>
    <row r="909" spans="1:47" s="2" customFormat="1" ht="11.25">
      <c r="A909" s="35"/>
      <c r="B909" s="36"/>
      <c r="C909" s="37"/>
      <c r="D909" s="192" t="s">
        <v>157</v>
      </c>
      <c r="E909" s="37"/>
      <c r="F909" s="193" t="s">
        <v>1262</v>
      </c>
      <c r="G909" s="37"/>
      <c r="H909" s="37"/>
      <c r="I909" s="194"/>
      <c r="J909" s="37"/>
      <c r="K909" s="37"/>
      <c r="L909" s="40"/>
      <c r="M909" s="195"/>
      <c r="N909" s="196"/>
      <c r="O909" s="65"/>
      <c r="P909" s="65"/>
      <c r="Q909" s="65"/>
      <c r="R909" s="65"/>
      <c r="S909" s="65"/>
      <c r="T909" s="66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T909" s="18" t="s">
        <v>157</v>
      </c>
      <c r="AU909" s="18" t="s">
        <v>81</v>
      </c>
    </row>
    <row r="910" spans="1:47" s="2" customFormat="1" ht="11.25">
      <c r="A910" s="35"/>
      <c r="B910" s="36"/>
      <c r="C910" s="37"/>
      <c r="D910" s="197" t="s">
        <v>159</v>
      </c>
      <c r="E910" s="37"/>
      <c r="F910" s="198" t="s">
        <v>1263</v>
      </c>
      <c r="G910" s="37"/>
      <c r="H910" s="37"/>
      <c r="I910" s="194"/>
      <c r="J910" s="37"/>
      <c r="K910" s="37"/>
      <c r="L910" s="40"/>
      <c r="M910" s="195"/>
      <c r="N910" s="196"/>
      <c r="O910" s="65"/>
      <c r="P910" s="65"/>
      <c r="Q910" s="65"/>
      <c r="R910" s="65"/>
      <c r="S910" s="65"/>
      <c r="T910" s="66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T910" s="18" t="s">
        <v>159</v>
      </c>
      <c r="AU910" s="18" t="s">
        <v>81</v>
      </c>
    </row>
    <row r="911" spans="2:51" s="13" customFormat="1" ht="11.25">
      <c r="B911" s="199"/>
      <c r="C911" s="200"/>
      <c r="D911" s="192" t="s">
        <v>161</v>
      </c>
      <c r="E911" s="201" t="s">
        <v>19</v>
      </c>
      <c r="F911" s="202" t="s">
        <v>1264</v>
      </c>
      <c r="G911" s="200"/>
      <c r="H911" s="203">
        <v>3</v>
      </c>
      <c r="I911" s="204"/>
      <c r="J911" s="200"/>
      <c r="K911" s="200"/>
      <c r="L911" s="205"/>
      <c r="M911" s="206"/>
      <c r="N911" s="207"/>
      <c r="O911" s="207"/>
      <c r="P911" s="207"/>
      <c r="Q911" s="207"/>
      <c r="R911" s="207"/>
      <c r="S911" s="207"/>
      <c r="T911" s="208"/>
      <c r="AT911" s="209" t="s">
        <v>161</v>
      </c>
      <c r="AU911" s="209" t="s">
        <v>81</v>
      </c>
      <c r="AV911" s="13" t="s">
        <v>81</v>
      </c>
      <c r="AW911" s="13" t="s">
        <v>33</v>
      </c>
      <c r="AX911" s="13" t="s">
        <v>79</v>
      </c>
      <c r="AY911" s="209" t="s">
        <v>144</v>
      </c>
    </row>
    <row r="912" spans="1:65" s="2" customFormat="1" ht="21.75" customHeight="1">
      <c r="A912" s="35"/>
      <c r="B912" s="36"/>
      <c r="C912" s="179" t="s">
        <v>1265</v>
      </c>
      <c r="D912" s="179" t="s">
        <v>146</v>
      </c>
      <c r="E912" s="180" t="s">
        <v>1266</v>
      </c>
      <c r="F912" s="181" t="s">
        <v>1267</v>
      </c>
      <c r="G912" s="182" t="s">
        <v>297</v>
      </c>
      <c r="H912" s="183">
        <v>3.5</v>
      </c>
      <c r="I912" s="184"/>
      <c r="J912" s="185">
        <f>ROUND(I912*H912,2)</f>
        <v>0</v>
      </c>
      <c r="K912" s="181" t="s">
        <v>155</v>
      </c>
      <c r="L912" s="40"/>
      <c r="M912" s="186" t="s">
        <v>19</v>
      </c>
      <c r="N912" s="187" t="s">
        <v>42</v>
      </c>
      <c r="O912" s="65"/>
      <c r="P912" s="188">
        <f>O912*H912</f>
        <v>0</v>
      </c>
      <c r="Q912" s="188">
        <v>0.00195</v>
      </c>
      <c r="R912" s="188">
        <f>Q912*H912</f>
        <v>0.0068249999999999995</v>
      </c>
      <c r="S912" s="188">
        <v>0</v>
      </c>
      <c r="T912" s="189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190" t="s">
        <v>255</v>
      </c>
      <c r="AT912" s="190" t="s">
        <v>146</v>
      </c>
      <c r="AU912" s="190" t="s">
        <v>81</v>
      </c>
      <c r="AY912" s="18" t="s">
        <v>144</v>
      </c>
      <c r="BE912" s="191">
        <f>IF(N912="základní",J912,0)</f>
        <v>0</v>
      </c>
      <c r="BF912" s="191">
        <f>IF(N912="snížená",J912,0)</f>
        <v>0</v>
      </c>
      <c r="BG912" s="191">
        <f>IF(N912="zákl. přenesená",J912,0)</f>
        <v>0</v>
      </c>
      <c r="BH912" s="191">
        <f>IF(N912="sníž. přenesená",J912,0)</f>
        <v>0</v>
      </c>
      <c r="BI912" s="191">
        <f>IF(N912="nulová",J912,0)</f>
        <v>0</v>
      </c>
      <c r="BJ912" s="18" t="s">
        <v>79</v>
      </c>
      <c r="BK912" s="191">
        <f>ROUND(I912*H912,2)</f>
        <v>0</v>
      </c>
      <c r="BL912" s="18" t="s">
        <v>255</v>
      </c>
      <c r="BM912" s="190" t="s">
        <v>1268</v>
      </c>
    </row>
    <row r="913" spans="1:47" s="2" customFormat="1" ht="19.5">
      <c r="A913" s="35"/>
      <c r="B913" s="36"/>
      <c r="C913" s="37"/>
      <c r="D913" s="192" t="s">
        <v>157</v>
      </c>
      <c r="E913" s="37"/>
      <c r="F913" s="193" t="s">
        <v>1269</v>
      </c>
      <c r="G913" s="37"/>
      <c r="H913" s="37"/>
      <c r="I913" s="194"/>
      <c r="J913" s="37"/>
      <c r="K913" s="37"/>
      <c r="L913" s="40"/>
      <c r="M913" s="195"/>
      <c r="N913" s="196"/>
      <c r="O913" s="65"/>
      <c r="P913" s="65"/>
      <c r="Q913" s="65"/>
      <c r="R913" s="65"/>
      <c r="S913" s="65"/>
      <c r="T913" s="66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T913" s="18" t="s">
        <v>157</v>
      </c>
      <c r="AU913" s="18" t="s">
        <v>81</v>
      </c>
    </row>
    <row r="914" spans="1:47" s="2" customFormat="1" ht="11.25">
      <c r="A914" s="35"/>
      <c r="B914" s="36"/>
      <c r="C914" s="37"/>
      <c r="D914" s="197" t="s">
        <v>159</v>
      </c>
      <c r="E914" s="37"/>
      <c r="F914" s="198" t="s">
        <v>1270</v>
      </c>
      <c r="G914" s="37"/>
      <c r="H914" s="37"/>
      <c r="I914" s="194"/>
      <c r="J914" s="37"/>
      <c r="K914" s="37"/>
      <c r="L914" s="40"/>
      <c r="M914" s="195"/>
      <c r="N914" s="196"/>
      <c r="O914" s="65"/>
      <c r="P914" s="65"/>
      <c r="Q914" s="65"/>
      <c r="R914" s="65"/>
      <c r="S914" s="65"/>
      <c r="T914" s="66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T914" s="18" t="s">
        <v>159</v>
      </c>
      <c r="AU914" s="18" t="s">
        <v>81</v>
      </c>
    </row>
    <row r="915" spans="2:51" s="13" customFormat="1" ht="11.25">
      <c r="B915" s="199"/>
      <c r="C915" s="200"/>
      <c r="D915" s="192" t="s">
        <v>161</v>
      </c>
      <c r="E915" s="201" t="s">
        <v>19</v>
      </c>
      <c r="F915" s="202" t="s">
        <v>1271</v>
      </c>
      <c r="G915" s="200"/>
      <c r="H915" s="203">
        <v>3</v>
      </c>
      <c r="I915" s="204"/>
      <c r="J915" s="200"/>
      <c r="K915" s="200"/>
      <c r="L915" s="205"/>
      <c r="M915" s="206"/>
      <c r="N915" s="207"/>
      <c r="O915" s="207"/>
      <c r="P915" s="207"/>
      <c r="Q915" s="207"/>
      <c r="R915" s="207"/>
      <c r="S915" s="207"/>
      <c r="T915" s="208"/>
      <c r="AT915" s="209" t="s">
        <v>161</v>
      </c>
      <c r="AU915" s="209" t="s">
        <v>81</v>
      </c>
      <c r="AV915" s="13" t="s">
        <v>81</v>
      </c>
      <c r="AW915" s="13" t="s">
        <v>33</v>
      </c>
      <c r="AX915" s="13" t="s">
        <v>71</v>
      </c>
      <c r="AY915" s="209" t="s">
        <v>144</v>
      </c>
    </row>
    <row r="916" spans="2:51" s="13" customFormat="1" ht="11.25">
      <c r="B916" s="199"/>
      <c r="C916" s="200"/>
      <c r="D916" s="192" t="s">
        <v>161</v>
      </c>
      <c r="E916" s="201" t="s">
        <v>19</v>
      </c>
      <c r="F916" s="202" t="s">
        <v>1272</v>
      </c>
      <c r="G916" s="200"/>
      <c r="H916" s="203">
        <v>0.5</v>
      </c>
      <c r="I916" s="204"/>
      <c r="J916" s="200"/>
      <c r="K916" s="200"/>
      <c r="L916" s="205"/>
      <c r="M916" s="206"/>
      <c r="N916" s="207"/>
      <c r="O916" s="207"/>
      <c r="P916" s="207"/>
      <c r="Q916" s="207"/>
      <c r="R916" s="207"/>
      <c r="S916" s="207"/>
      <c r="T916" s="208"/>
      <c r="AT916" s="209" t="s">
        <v>161</v>
      </c>
      <c r="AU916" s="209" t="s">
        <v>81</v>
      </c>
      <c r="AV916" s="13" t="s">
        <v>81</v>
      </c>
      <c r="AW916" s="13" t="s">
        <v>33</v>
      </c>
      <c r="AX916" s="13" t="s">
        <v>71</v>
      </c>
      <c r="AY916" s="209" t="s">
        <v>144</v>
      </c>
    </row>
    <row r="917" spans="2:51" s="14" customFormat="1" ht="11.25">
      <c r="B917" s="220"/>
      <c r="C917" s="221"/>
      <c r="D917" s="192" t="s">
        <v>161</v>
      </c>
      <c r="E917" s="222" t="s">
        <v>19</v>
      </c>
      <c r="F917" s="223" t="s">
        <v>238</v>
      </c>
      <c r="G917" s="221"/>
      <c r="H917" s="224">
        <v>3.5</v>
      </c>
      <c r="I917" s="225"/>
      <c r="J917" s="221"/>
      <c r="K917" s="221"/>
      <c r="L917" s="226"/>
      <c r="M917" s="227"/>
      <c r="N917" s="228"/>
      <c r="O917" s="228"/>
      <c r="P917" s="228"/>
      <c r="Q917" s="228"/>
      <c r="R917" s="228"/>
      <c r="S917" s="228"/>
      <c r="T917" s="229"/>
      <c r="AT917" s="230" t="s">
        <v>161</v>
      </c>
      <c r="AU917" s="230" t="s">
        <v>81</v>
      </c>
      <c r="AV917" s="14" t="s">
        <v>150</v>
      </c>
      <c r="AW917" s="14" t="s">
        <v>33</v>
      </c>
      <c r="AX917" s="14" t="s">
        <v>79</v>
      </c>
      <c r="AY917" s="230" t="s">
        <v>144</v>
      </c>
    </row>
    <row r="918" spans="1:65" s="2" customFormat="1" ht="21.75" customHeight="1">
      <c r="A918" s="35"/>
      <c r="B918" s="36"/>
      <c r="C918" s="179" t="s">
        <v>1273</v>
      </c>
      <c r="D918" s="179" t="s">
        <v>146</v>
      </c>
      <c r="E918" s="180" t="s">
        <v>1274</v>
      </c>
      <c r="F918" s="181" t="s">
        <v>1275</v>
      </c>
      <c r="G918" s="182" t="s">
        <v>284</v>
      </c>
      <c r="H918" s="183">
        <v>1</v>
      </c>
      <c r="I918" s="184"/>
      <c r="J918" s="185">
        <f>ROUND(I918*H918,2)</f>
        <v>0</v>
      </c>
      <c r="K918" s="181" t="s">
        <v>155</v>
      </c>
      <c r="L918" s="40"/>
      <c r="M918" s="186" t="s">
        <v>19</v>
      </c>
      <c r="N918" s="187" t="s">
        <v>42</v>
      </c>
      <c r="O918" s="65"/>
      <c r="P918" s="188">
        <f>O918*H918</f>
        <v>0</v>
      </c>
      <c r="Q918" s="188">
        <v>0.00462</v>
      </c>
      <c r="R918" s="188">
        <f>Q918*H918</f>
        <v>0.00462</v>
      </c>
      <c r="S918" s="188">
        <v>0</v>
      </c>
      <c r="T918" s="189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190" t="s">
        <v>255</v>
      </c>
      <c r="AT918" s="190" t="s">
        <v>146</v>
      </c>
      <c r="AU918" s="190" t="s">
        <v>81</v>
      </c>
      <c r="AY918" s="18" t="s">
        <v>144</v>
      </c>
      <c r="BE918" s="191">
        <f>IF(N918="základní",J918,0)</f>
        <v>0</v>
      </c>
      <c r="BF918" s="191">
        <f>IF(N918="snížená",J918,0)</f>
        <v>0</v>
      </c>
      <c r="BG918" s="191">
        <f>IF(N918="zákl. přenesená",J918,0)</f>
        <v>0</v>
      </c>
      <c r="BH918" s="191">
        <f>IF(N918="sníž. přenesená",J918,0)</f>
        <v>0</v>
      </c>
      <c r="BI918" s="191">
        <f>IF(N918="nulová",J918,0)</f>
        <v>0</v>
      </c>
      <c r="BJ918" s="18" t="s">
        <v>79</v>
      </c>
      <c r="BK918" s="191">
        <f>ROUND(I918*H918,2)</f>
        <v>0</v>
      </c>
      <c r="BL918" s="18" t="s">
        <v>255</v>
      </c>
      <c r="BM918" s="190" t="s">
        <v>1276</v>
      </c>
    </row>
    <row r="919" spans="1:47" s="2" customFormat="1" ht="19.5">
      <c r="A919" s="35"/>
      <c r="B919" s="36"/>
      <c r="C919" s="37"/>
      <c r="D919" s="192" t="s">
        <v>157</v>
      </c>
      <c r="E919" s="37"/>
      <c r="F919" s="193" t="s">
        <v>1277</v>
      </c>
      <c r="G919" s="37"/>
      <c r="H919" s="37"/>
      <c r="I919" s="194"/>
      <c r="J919" s="37"/>
      <c r="K919" s="37"/>
      <c r="L919" s="40"/>
      <c r="M919" s="195"/>
      <c r="N919" s="196"/>
      <c r="O919" s="65"/>
      <c r="P919" s="65"/>
      <c r="Q919" s="65"/>
      <c r="R919" s="65"/>
      <c r="S919" s="65"/>
      <c r="T919" s="66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T919" s="18" t="s">
        <v>157</v>
      </c>
      <c r="AU919" s="18" t="s">
        <v>81</v>
      </c>
    </row>
    <row r="920" spans="1:47" s="2" customFormat="1" ht="11.25">
      <c r="A920" s="35"/>
      <c r="B920" s="36"/>
      <c r="C920" s="37"/>
      <c r="D920" s="197" t="s">
        <v>159</v>
      </c>
      <c r="E920" s="37"/>
      <c r="F920" s="198" t="s">
        <v>1278</v>
      </c>
      <c r="G920" s="37"/>
      <c r="H920" s="37"/>
      <c r="I920" s="194"/>
      <c r="J920" s="37"/>
      <c r="K920" s="37"/>
      <c r="L920" s="40"/>
      <c r="M920" s="195"/>
      <c r="N920" s="196"/>
      <c r="O920" s="65"/>
      <c r="P920" s="65"/>
      <c r="Q920" s="65"/>
      <c r="R920" s="65"/>
      <c r="S920" s="65"/>
      <c r="T920" s="66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T920" s="18" t="s">
        <v>159</v>
      </c>
      <c r="AU920" s="18" t="s">
        <v>81</v>
      </c>
    </row>
    <row r="921" spans="2:51" s="13" customFormat="1" ht="11.25">
      <c r="B921" s="199"/>
      <c r="C921" s="200"/>
      <c r="D921" s="192" t="s">
        <v>161</v>
      </c>
      <c r="E921" s="201" t="s">
        <v>19</v>
      </c>
      <c r="F921" s="202" t="s">
        <v>1279</v>
      </c>
      <c r="G921" s="200"/>
      <c r="H921" s="203">
        <v>1</v>
      </c>
      <c r="I921" s="204"/>
      <c r="J921" s="200"/>
      <c r="K921" s="200"/>
      <c r="L921" s="205"/>
      <c r="M921" s="206"/>
      <c r="N921" s="207"/>
      <c r="O921" s="207"/>
      <c r="P921" s="207"/>
      <c r="Q921" s="207"/>
      <c r="R921" s="207"/>
      <c r="S921" s="207"/>
      <c r="T921" s="208"/>
      <c r="AT921" s="209" t="s">
        <v>161</v>
      </c>
      <c r="AU921" s="209" t="s">
        <v>81</v>
      </c>
      <c r="AV921" s="13" t="s">
        <v>81</v>
      </c>
      <c r="AW921" s="13" t="s">
        <v>33</v>
      </c>
      <c r="AX921" s="13" t="s">
        <v>79</v>
      </c>
      <c r="AY921" s="209" t="s">
        <v>144</v>
      </c>
    </row>
    <row r="922" spans="1:65" s="2" customFormat="1" ht="16.5" customHeight="1">
      <c r="A922" s="35"/>
      <c r="B922" s="36"/>
      <c r="C922" s="179" t="s">
        <v>1280</v>
      </c>
      <c r="D922" s="179" t="s">
        <v>146</v>
      </c>
      <c r="E922" s="180" t="s">
        <v>1281</v>
      </c>
      <c r="F922" s="181" t="s">
        <v>1282</v>
      </c>
      <c r="G922" s="182" t="s">
        <v>297</v>
      </c>
      <c r="H922" s="183">
        <v>3</v>
      </c>
      <c r="I922" s="184"/>
      <c r="J922" s="185">
        <f>ROUND(I922*H922,2)</f>
        <v>0</v>
      </c>
      <c r="K922" s="181" t="s">
        <v>155</v>
      </c>
      <c r="L922" s="40"/>
      <c r="M922" s="186" t="s">
        <v>19</v>
      </c>
      <c r="N922" s="187" t="s">
        <v>42</v>
      </c>
      <c r="O922" s="65"/>
      <c r="P922" s="188">
        <f>O922*H922</f>
        <v>0</v>
      </c>
      <c r="Q922" s="188">
        <v>0.00203</v>
      </c>
      <c r="R922" s="188">
        <f>Q922*H922</f>
        <v>0.00609</v>
      </c>
      <c r="S922" s="188">
        <v>0</v>
      </c>
      <c r="T922" s="189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190" t="s">
        <v>255</v>
      </c>
      <c r="AT922" s="190" t="s">
        <v>146</v>
      </c>
      <c r="AU922" s="190" t="s">
        <v>81</v>
      </c>
      <c r="AY922" s="18" t="s">
        <v>144</v>
      </c>
      <c r="BE922" s="191">
        <f>IF(N922="základní",J922,0)</f>
        <v>0</v>
      </c>
      <c r="BF922" s="191">
        <f>IF(N922="snížená",J922,0)</f>
        <v>0</v>
      </c>
      <c r="BG922" s="191">
        <f>IF(N922="zákl. přenesená",J922,0)</f>
        <v>0</v>
      </c>
      <c r="BH922" s="191">
        <f>IF(N922="sníž. přenesená",J922,0)</f>
        <v>0</v>
      </c>
      <c r="BI922" s="191">
        <f>IF(N922="nulová",J922,0)</f>
        <v>0</v>
      </c>
      <c r="BJ922" s="18" t="s">
        <v>79</v>
      </c>
      <c r="BK922" s="191">
        <f>ROUND(I922*H922,2)</f>
        <v>0</v>
      </c>
      <c r="BL922" s="18" t="s">
        <v>255</v>
      </c>
      <c r="BM922" s="190" t="s">
        <v>1283</v>
      </c>
    </row>
    <row r="923" spans="1:47" s="2" customFormat="1" ht="11.25">
      <c r="A923" s="35"/>
      <c r="B923" s="36"/>
      <c r="C923" s="37"/>
      <c r="D923" s="192" t="s">
        <v>157</v>
      </c>
      <c r="E923" s="37"/>
      <c r="F923" s="193" t="s">
        <v>1284</v>
      </c>
      <c r="G923" s="37"/>
      <c r="H923" s="37"/>
      <c r="I923" s="194"/>
      <c r="J923" s="37"/>
      <c r="K923" s="37"/>
      <c r="L923" s="40"/>
      <c r="M923" s="195"/>
      <c r="N923" s="196"/>
      <c r="O923" s="65"/>
      <c r="P923" s="65"/>
      <c r="Q923" s="65"/>
      <c r="R923" s="65"/>
      <c r="S923" s="65"/>
      <c r="T923" s="66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T923" s="18" t="s">
        <v>157</v>
      </c>
      <c r="AU923" s="18" t="s">
        <v>81</v>
      </c>
    </row>
    <row r="924" spans="1:47" s="2" customFormat="1" ht="11.25">
      <c r="A924" s="35"/>
      <c r="B924" s="36"/>
      <c r="C924" s="37"/>
      <c r="D924" s="197" t="s">
        <v>159</v>
      </c>
      <c r="E924" s="37"/>
      <c r="F924" s="198" t="s">
        <v>1285</v>
      </c>
      <c r="G924" s="37"/>
      <c r="H924" s="37"/>
      <c r="I924" s="194"/>
      <c r="J924" s="37"/>
      <c r="K924" s="37"/>
      <c r="L924" s="40"/>
      <c r="M924" s="195"/>
      <c r="N924" s="196"/>
      <c r="O924" s="65"/>
      <c r="P924" s="65"/>
      <c r="Q924" s="65"/>
      <c r="R924" s="65"/>
      <c r="S924" s="65"/>
      <c r="T924" s="66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T924" s="18" t="s">
        <v>159</v>
      </c>
      <c r="AU924" s="18" t="s">
        <v>81</v>
      </c>
    </row>
    <row r="925" spans="2:51" s="13" customFormat="1" ht="11.25">
      <c r="B925" s="199"/>
      <c r="C925" s="200"/>
      <c r="D925" s="192" t="s">
        <v>161</v>
      </c>
      <c r="E925" s="201" t="s">
        <v>19</v>
      </c>
      <c r="F925" s="202" t="s">
        <v>1286</v>
      </c>
      <c r="G925" s="200"/>
      <c r="H925" s="203">
        <v>3</v>
      </c>
      <c r="I925" s="204"/>
      <c r="J925" s="200"/>
      <c r="K925" s="200"/>
      <c r="L925" s="205"/>
      <c r="M925" s="206"/>
      <c r="N925" s="207"/>
      <c r="O925" s="207"/>
      <c r="P925" s="207"/>
      <c r="Q925" s="207"/>
      <c r="R925" s="207"/>
      <c r="S925" s="207"/>
      <c r="T925" s="208"/>
      <c r="AT925" s="209" t="s">
        <v>161</v>
      </c>
      <c r="AU925" s="209" t="s">
        <v>81</v>
      </c>
      <c r="AV925" s="13" t="s">
        <v>81</v>
      </c>
      <c r="AW925" s="13" t="s">
        <v>33</v>
      </c>
      <c r="AX925" s="13" t="s">
        <v>79</v>
      </c>
      <c r="AY925" s="209" t="s">
        <v>144</v>
      </c>
    </row>
    <row r="926" spans="1:65" s="2" customFormat="1" ht="16.5" customHeight="1">
      <c r="A926" s="35"/>
      <c r="B926" s="36"/>
      <c r="C926" s="179" t="s">
        <v>1287</v>
      </c>
      <c r="D926" s="179" t="s">
        <v>146</v>
      </c>
      <c r="E926" s="180" t="s">
        <v>1288</v>
      </c>
      <c r="F926" s="181" t="s">
        <v>1289</v>
      </c>
      <c r="G926" s="182" t="s">
        <v>297</v>
      </c>
      <c r="H926" s="183">
        <v>1.5</v>
      </c>
      <c r="I926" s="184"/>
      <c r="J926" s="185">
        <f>ROUND(I926*H926,2)</f>
        <v>0</v>
      </c>
      <c r="K926" s="181" t="s">
        <v>155</v>
      </c>
      <c r="L926" s="40"/>
      <c r="M926" s="186" t="s">
        <v>19</v>
      </c>
      <c r="N926" s="187" t="s">
        <v>42</v>
      </c>
      <c r="O926" s="65"/>
      <c r="P926" s="188">
        <f>O926*H926</f>
        <v>0</v>
      </c>
      <c r="Q926" s="188">
        <v>0.00223</v>
      </c>
      <c r="R926" s="188">
        <f>Q926*H926</f>
        <v>0.0033450000000000003</v>
      </c>
      <c r="S926" s="188">
        <v>0</v>
      </c>
      <c r="T926" s="189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190" t="s">
        <v>255</v>
      </c>
      <c r="AT926" s="190" t="s">
        <v>146</v>
      </c>
      <c r="AU926" s="190" t="s">
        <v>81</v>
      </c>
      <c r="AY926" s="18" t="s">
        <v>144</v>
      </c>
      <c r="BE926" s="191">
        <f>IF(N926="základní",J926,0)</f>
        <v>0</v>
      </c>
      <c r="BF926" s="191">
        <f>IF(N926="snížená",J926,0)</f>
        <v>0</v>
      </c>
      <c r="BG926" s="191">
        <f>IF(N926="zákl. přenesená",J926,0)</f>
        <v>0</v>
      </c>
      <c r="BH926" s="191">
        <f>IF(N926="sníž. přenesená",J926,0)</f>
        <v>0</v>
      </c>
      <c r="BI926" s="191">
        <f>IF(N926="nulová",J926,0)</f>
        <v>0</v>
      </c>
      <c r="BJ926" s="18" t="s">
        <v>79</v>
      </c>
      <c r="BK926" s="191">
        <f>ROUND(I926*H926,2)</f>
        <v>0</v>
      </c>
      <c r="BL926" s="18" t="s">
        <v>255</v>
      </c>
      <c r="BM926" s="190" t="s">
        <v>1290</v>
      </c>
    </row>
    <row r="927" spans="1:47" s="2" customFormat="1" ht="11.25">
      <c r="A927" s="35"/>
      <c r="B927" s="36"/>
      <c r="C927" s="37"/>
      <c r="D927" s="192" t="s">
        <v>157</v>
      </c>
      <c r="E927" s="37"/>
      <c r="F927" s="193" t="s">
        <v>1291</v>
      </c>
      <c r="G927" s="37"/>
      <c r="H927" s="37"/>
      <c r="I927" s="194"/>
      <c r="J927" s="37"/>
      <c r="K927" s="37"/>
      <c r="L927" s="40"/>
      <c r="M927" s="195"/>
      <c r="N927" s="196"/>
      <c r="O927" s="65"/>
      <c r="P927" s="65"/>
      <c r="Q927" s="65"/>
      <c r="R927" s="65"/>
      <c r="S927" s="65"/>
      <c r="T927" s="66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T927" s="18" t="s">
        <v>157</v>
      </c>
      <c r="AU927" s="18" t="s">
        <v>81</v>
      </c>
    </row>
    <row r="928" spans="1:47" s="2" customFormat="1" ht="11.25">
      <c r="A928" s="35"/>
      <c r="B928" s="36"/>
      <c r="C928" s="37"/>
      <c r="D928" s="197" t="s">
        <v>159</v>
      </c>
      <c r="E928" s="37"/>
      <c r="F928" s="198" t="s">
        <v>1292</v>
      </c>
      <c r="G928" s="37"/>
      <c r="H928" s="37"/>
      <c r="I928" s="194"/>
      <c r="J928" s="37"/>
      <c r="K928" s="37"/>
      <c r="L928" s="40"/>
      <c r="M928" s="195"/>
      <c r="N928" s="196"/>
      <c r="O928" s="65"/>
      <c r="P928" s="65"/>
      <c r="Q928" s="65"/>
      <c r="R928" s="65"/>
      <c r="S928" s="65"/>
      <c r="T928" s="66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T928" s="18" t="s">
        <v>159</v>
      </c>
      <c r="AU928" s="18" t="s">
        <v>81</v>
      </c>
    </row>
    <row r="929" spans="2:51" s="13" customFormat="1" ht="11.25">
      <c r="B929" s="199"/>
      <c r="C929" s="200"/>
      <c r="D929" s="192" t="s">
        <v>161</v>
      </c>
      <c r="E929" s="201" t="s">
        <v>19</v>
      </c>
      <c r="F929" s="202" t="s">
        <v>1293</v>
      </c>
      <c r="G929" s="200"/>
      <c r="H929" s="203">
        <v>1.5</v>
      </c>
      <c r="I929" s="204"/>
      <c r="J929" s="200"/>
      <c r="K929" s="200"/>
      <c r="L929" s="205"/>
      <c r="M929" s="206"/>
      <c r="N929" s="207"/>
      <c r="O929" s="207"/>
      <c r="P929" s="207"/>
      <c r="Q929" s="207"/>
      <c r="R929" s="207"/>
      <c r="S929" s="207"/>
      <c r="T929" s="208"/>
      <c r="AT929" s="209" t="s">
        <v>161</v>
      </c>
      <c r="AU929" s="209" t="s">
        <v>81</v>
      </c>
      <c r="AV929" s="13" t="s">
        <v>81</v>
      </c>
      <c r="AW929" s="13" t="s">
        <v>33</v>
      </c>
      <c r="AX929" s="13" t="s">
        <v>79</v>
      </c>
      <c r="AY929" s="209" t="s">
        <v>144</v>
      </c>
    </row>
    <row r="930" spans="1:65" s="2" customFormat="1" ht="16.5" customHeight="1">
      <c r="A930" s="35"/>
      <c r="B930" s="36"/>
      <c r="C930" s="179" t="s">
        <v>1294</v>
      </c>
      <c r="D930" s="179" t="s">
        <v>146</v>
      </c>
      <c r="E930" s="180" t="s">
        <v>1295</v>
      </c>
      <c r="F930" s="181" t="s">
        <v>1296</v>
      </c>
      <c r="G930" s="182" t="s">
        <v>297</v>
      </c>
      <c r="H930" s="183">
        <v>15</v>
      </c>
      <c r="I930" s="184"/>
      <c r="J930" s="185">
        <f>ROUND(I930*H930,2)</f>
        <v>0</v>
      </c>
      <c r="K930" s="181" t="s">
        <v>155</v>
      </c>
      <c r="L930" s="40"/>
      <c r="M930" s="186" t="s">
        <v>19</v>
      </c>
      <c r="N930" s="187" t="s">
        <v>42</v>
      </c>
      <c r="O930" s="65"/>
      <c r="P930" s="188">
        <f>O930*H930</f>
        <v>0</v>
      </c>
      <c r="Q930" s="188">
        <v>0.00289</v>
      </c>
      <c r="R930" s="188">
        <f>Q930*H930</f>
        <v>0.04335</v>
      </c>
      <c r="S930" s="188">
        <v>0</v>
      </c>
      <c r="T930" s="189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190" t="s">
        <v>255</v>
      </c>
      <c r="AT930" s="190" t="s">
        <v>146</v>
      </c>
      <c r="AU930" s="190" t="s">
        <v>81</v>
      </c>
      <c r="AY930" s="18" t="s">
        <v>144</v>
      </c>
      <c r="BE930" s="191">
        <f>IF(N930="základní",J930,0)</f>
        <v>0</v>
      </c>
      <c r="BF930" s="191">
        <f>IF(N930="snížená",J930,0)</f>
        <v>0</v>
      </c>
      <c r="BG930" s="191">
        <f>IF(N930="zákl. přenesená",J930,0)</f>
        <v>0</v>
      </c>
      <c r="BH930" s="191">
        <f>IF(N930="sníž. přenesená",J930,0)</f>
        <v>0</v>
      </c>
      <c r="BI930" s="191">
        <f>IF(N930="nulová",J930,0)</f>
        <v>0</v>
      </c>
      <c r="BJ930" s="18" t="s">
        <v>79</v>
      </c>
      <c r="BK930" s="191">
        <f>ROUND(I930*H930,2)</f>
        <v>0</v>
      </c>
      <c r="BL930" s="18" t="s">
        <v>255</v>
      </c>
      <c r="BM930" s="190" t="s">
        <v>1297</v>
      </c>
    </row>
    <row r="931" spans="1:47" s="2" customFormat="1" ht="11.25">
      <c r="A931" s="35"/>
      <c r="B931" s="36"/>
      <c r="C931" s="37"/>
      <c r="D931" s="192" t="s">
        <v>157</v>
      </c>
      <c r="E931" s="37"/>
      <c r="F931" s="193" t="s">
        <v>1298</v>
      </c>
      <c r="G931" s="37"/>
      <c r="H931" s="37"/>
      <c r="I931" s="194"/>
      <c r="J931" s="37"/>
      <c r="K931" s="37"/>
      <c r="L931" s="40"/>
      <c r="M931" s="195"/>
      <c r="N931" s="196"/>
      <c r="O931" s="65"/>
      <c r="P931" s="65"/>
      <c r="Q931" s="65"/>
      <c r="R931" s="65"/>
      <c r="S931" s="65"/>
      <c r="T931" s="66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T931" s="18" t="s">
        <v>157</v>
      </c>
      <c r="AU931" s="18" t="s">
        <v>81</v>
      </c>
    </row>
    <row r="932" spans="1:47" s="2" customFormat="1" ht="11.25">
      <c r="A932" s="35"/>
      <c r="B932" s="36"/>
      <c r="C932" s="37"/>
      <c r="D932" s="197" t="s">
        <v>159</v>
      </c>
      <c r="E932" s="37"/>
      <c r="F932" s="198" t="s">
        <v>1299</v>
      </c>
      <c r="G932" s="37"/>
      <c r="H932" s="37"/>
      <c r="I932" s="194"/>
      <c r="J932" s="37"/>
      <c r="K932" s="37"/>
      <c r="L932" s="40"/>
      <c r="M932" s="195"/>
      <c r="N932" s="196"/>
      <c r="O932" s="65"/>
      <c r="P932" s="65"/>
      <c r="Q932" s="65"/>
      <c r="R932" s="65"/>
      <c r="S932" s="65"/>
      <c r="T932" s="66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T932" s="18" t="s">
        <v>159</v>
      </c>
      <c r="AU932" s="18" t="s">
        <v>81</v>
      </c>
    </row>
    <row r="933" spans="2:51" s="13" customFormat="1" ht="11.25">
      <c r="B933" s="199"/>
      <c r="C933" s="200"/>
      <c r="D933" s="192" t="s">
        <v>161</v>
      </c>
      <c r="E933" s="201" t="s">
        <v>19</v>
      </c>
      <c r="F933" s="202" t="s">
        <v>1300</v>
      </c>
      <c r="G933" s="200"/>
      <c r="H933" s="203">
        <v>15</v>
      </c>
      <c r="I933" s="204"/>
      <c r="J933" s="200"/>
      <c r="K933" s="200"/>
      <c r="L933" s="205"/>
      <c r="M933" s="206"/>
      <c r="N933" s="207"/>
      <c r="O933" s="207"/>
      <c r="P933" s="207"/>
      <c r="Q933" s="207"/>
      <c r="R933" s="207"/>
      <c r="S933" s="207"/>
      <c r="T933" s="208"/>
      <c r="AT933" s="209" t="s">
        <v>161</v>
      </c>
      <c r="AU933" s="209" t="s">
        <v>81</v>
      </c>
      <c r="AV933" s="13" t="s">
        <v>81</v>
      </c>
      <c r="AW933" s="13" t="s">
        <v>33</v>
      </c>
      <c r="AX933" s="13" t="s">
        <v>79</v>
      </c>
      <c r="AY933" s="209" t="s">
        <v>144</v>
      </c>
    </row>
    <row r="934" spans="1:65" s="2" customFormat="1" ht="16.5" customHeight="1">
      <c r="A934" s="35"/>
      <c r="B934" s="36"/>
      <c r="C934" s="179" t="s">
        <v>1301</v>
      </c>
      <c r="D934" s="179" t="s">
        <v>146</v>
      </c>
      <c r="E934" s="180" t="s">
        <v>1302</v>
      </c>
      <c r="F934" s="181" t="s">
        <v>1303</v>
      </c>
      <c r="G934" s="182" t="s">
        <v>211</v>
      </c>
      <c r="H934" s="183">
        <v>0.101</v>
      </c>
      <c r="I934" s="184"/>
      <c r="J934" s="185">
        <f>ROUND(I934*H934,2)</f>
        <v>0</v>
      </c>
      <c r="K934" s="181" t="s">
        <v>155</v>
      </c>
      <c r="L934" s="40"/>
      <c r="M934" s="186" t="s">
        <v>19</v>
      </c>
      <c r="N934" s="187" t="s">
        <v>42</v>
      </c>
      <c r="O934" s="65"/>
      <c r="P934" s="188">
        <f>O934*H934</f>
        <v>0</v>
      </c>
      <c r="Q934" s="188">
        <v>0</v>
      </c>
      <c r="R934" s="188">
        <f>Q934*H934</f>
        <v>0</v>
      </c>
      <c r="S934" s="188">
        <v>0</v>
      </c>
      <c r="T934" s="189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190" t="s">
        <v>255</v>
      </c>
      <c r="AT934" s="190" t="s">
        <v>146</v>
      </c>
      <c r="AU934" s="190" t="s">
        <v>81</v>
      </c>
      <c r="AY934" s="18" t="s">
        <v>144</v>
      </c>
      <c r="BE934" s="191">
        <f>IF(N934="základní",J934,0)</f>
        <v>0</v>
      </c>
      <c r="BF934" s="191">
        <f>IF(N934="snížená",J934,0)</f>
        <v>0</v>
      </c>
      <c r="BG934" s="191">
        <f>IF(N934="zákl. přenesená",J934,0)</f>
        <v>0</v>
      </c>
      <c r="BH934" s="191">
        <f>IF(N934="sníž. přenesená",J934,0)</f>
        <v>0</v>
      </c>
      <c r="BI934" s="191">
        <f>IF(N934="nulová",J934,0)</f>
        <v>0</v>
      </c>
      <c r="BJ934" s="18" t="s">
        <v>79</v>
      </c>
      <c r="BK934" s="191">
        <f>ROUND(I934*H934,2)</f>
        <v>0</v>
      </c>
      <c r="BL934" s="18" t="s">
        <v>255</v>
      </c>
      <c r="BM934" s="190" t="s">
        <v>1304</v>
      </c>
    </row>
    <row r="935" spans="1:47" s="2" customFormat="1" ht="19.5">
      <c r="A935" s="35"/>
      <c r="B935" s="36"/>
      <c r="C935" s="37"/>
      <c r="D935" s="192" t="s">
        <v>157</v>
      </c>
      <c r="E935" s="37"/>
      <c r="F935" s="193" t="s">
        <v>1305</v>
      </c>
      <c r="G935" s="37"/>
      <c r="H935" s="37"/>
      <c r="I935" s="194"/>
      <c r="J935" s="37"/>
      <c r="K935" s="37"/>
      <c r="L935" s="40"/>
      <c r="M935" s="195"/>
      <c r="N935" s="196"/>
      <c r="O935" s="65"/>
      <c r="P935" s="65"/>
      <c r="Q935" s="65"/>
      <c r="R935" s="65"/>
      <c r="S935" s="65"/>
      <c r="T935" s="66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T935" s="18" t="s">
        <v>157</v>
      </c>
      <c r="AU935" s="18" t="s">
        <v>81</v>
      </c>
    </row>
    <row r="936" spans="1:47" s="2" customFormat="1" ht="11.25">
      <c r="A936" s="35"/>
      <c r="B936" s="36"/>
      <c r="C936" s="37"/>
      <c r="D936" s="197" t="s">
        <v>159</v>
      </c>
      <c r="E936" s="37"/>
      <c r="F936" s="198" t="s">
        <v>1306</v>
      </c>
      <c r="G936" s="37"/>
      <c r="H936" s="37"/>
      <c r="I936" s="194"/>
      <c r="J936" s="37"/>
      <c r="K936" s="37"/>
      <c r="L936" s="40"/>
      <c r="M936" s="195"/>
      <c r="N936" s="196"/>
      <c r="O936" s="65"/>
      <c r="P936" s="65"/>
      <c r="Q936" s="65"/>
      <c r="R936" s="65"/>
      <c r="S936" s="65"/>
      <c r="T936" s="66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T936" s="18" t="s">
        <v>159</v>
      </c>
      <c r="AU936" s="18" t="s">
        <v>81</v>
      </c>
    </row>
    <row r="937" spans="2:63" s="12" customFormat="1" ht="22.9" customHeight="1">
      <c r="B937" s="163"/>
      <c r="C937" s="164"/>
      <c r="D937" s="165" t="s">
        <v>70</v>
      </c>
      <c r="E937" s="177" t="s">
        <v>1307</v>
      </c>
      <c r="F937" s="177" t="s">
        <v>1308</v>
      </c>
      <c r="G937" s="164"/>
      <c r="H937" s="164"/>
      <c r="I937" s="167"/>
      <c r="J937" s="178">
        <f>BK937</f>
        <v>0</v>
      </c>
      <c r="K937" s="164"/>
      <c r="L937" s="169"/>
      <c r="M937" s="170"/>
      <c r="N937" s="171"/>
      <c r="O937" s="171"/>
      <c r="P937" s="172">
        <f>SUM(P938:P979)</f>
        <v>0</v>
      </c>
      <c r="Q937" s="171"/>
      <c r="R937" s="172">
        <f>SUM(R938:R979)</f>
        <v>0.14929902</v>
      </c>
      <c r="S937" s="171"/>
      <c r="T937" s="173">
        <f>SUM(T938:T979)</f>
        <v>0</v>
      </c>
      <c r="AR937" s="174" t="s">
        <v>81</v>
      </c>
      <c r="AT937" s="175" t="s">
        <v>70</v>
      </c>
      <c r="AU937" s="175" t="s">
        <v>79</v>
      </c>
      <c r="AY937" s="174" t="s">
        <v>144</v>
      </c>
      <c r="BK937" s="176">
        <f>SUM(BK938:BK979)</f>
        <v>0</v>
      </c>
    </row>
    <row r="938" spans="1:65" s="2" customFormat="1" ht="24.2" customHeight="1">
      <c r="A938" s="35"/>
      <c r="B938" s="36"/>
      <c r="C938" s="179" t="s">
        <v>1309</v>
      </c>
      <c r="D938" s="179" t="s">
        <v>146</v>
      </c>
      <c r="E938" s="180" t="s">
        <v>1310</v>
      </c>
      <c r="F938" s="181" t="s">
        <v>1311</v>
      </c>
      <c r="G938" s="182" t="s">
        <v>248</v>
      </c>
      <c r="H938" s="183">
        <v>6.15</v>
      </c>
      <c r="I938" s="184"/>
      <c r="J938" s="185">
        <f>ROUND(I938*H938,2)</f>
        <v>0</v>
      </c>
      <c r="K938" s="181" t="s">
        <v>155</v>
      </c>
      <c r="L938" s="40"/>
      <c r="M938" s="186" t="s">
        <v>19</v>
      </c>
      <c r="N938" s="187" t="s">
        <v>42</v>
      </c>
      <c r="O938" s="65"/>
      <c r="P938" s="188">
        <f>O938*H938</f>
        <v>0</v>
      </c>
      <c r="Q938" s="188">
        <v>0.00581</v>
      </c>
      <c r="R938" s="188">
        <f>Q938*H938</f>
        <v>0.0357315</v>
      </c>
      <c r="S938" s="188">
        <v>0</v>
      </c>
      <c r="T938" s="189">
        <f>S938*H938</f>
        <v>0</v>
      </c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R938" s="190" t="s">
        <v>255</v>
      </c>
      <c r="AT938" s="190" t="s">
        <v>146</v>
      </c>
      <c r="AU938" s="190" t="s">
        <v>81</v>
      </c>
      <c r="AY938" s="18" t="s">
        <v>144</v>
      </c>
      <c r="BE938" s="191">
        <f>IF(N938="základní",J938,0)</f>
        <v>0</v>
      </c>
      <c r="BF938" s="191">
        <f>IF(N938="snížená",J938,0)</f>
        <v>0</v>
      </c>
      <c r="BG938" s="191">
        <f>IF(N938="zákl. přenesená",J938,0)</f>
        <v>0</v>
      </c>
      <c r="BH938" s="191">
        <f>IF(N938="sníž. přenesená",J938,0)</f>
        <v>0</v>
      </c>
      <c r="BI938" s="191">
        <f>IF(N938="nulová",J938,0)</f>
        <v>0</v>
      </c>
      <c r="BJ938" s="18" t="s">
        <v>79</v>
      </c>
      <c r="BK938" s="191">
        <f>ROUND(I938*H938,2)</f>
        <v>0</v>
      </c>
      <c r="BL938" s="18" t="s">
        <v>255</v>
      </c>
      <c r="BM938" s="190" t="s">
        <v>1312</v>
      </c>
    </row>
    <row r="939" spans="1:47" s="2" customFormat="1" ht="19.5">
      <c r="A939" s="35"/>
      <c r="B939" s="36"/>
      <c r="C939" s="37"/>
      <c r="D939" s="192" t="s">
        <v>157</v>
      </c>
      <c r="E939" s="37"/>
      <c r="F939" s="193" t="s">
        <v>1313</v>
      </c>
      <c r="G939" s="37"/>
      <c r="H939" s="37"/>
      <c r="I939" s="194"/>
      <c r="J939" s="37"/>
      <c r="K939" s="37"/>
      <c r="L939" s="40"/>
      <c r="M939" s="195"/>
      <c r="N939" s="196"/>
      <c r="O939" s="65"/>
      <c r="P939" s="65"/>
      <c r="Q939" s="65"/>
      <c r="R939" s="65"/>
      <c r="S939" s="65"/>
      <c r="T939" s="66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T939" s="18" t="s">
        <v>157</v>
      </c>
      <c r="AU939" s="18" t="s">
        <v>81</v>
      </c>
    </row>
    <row r="940" spans="1:47" s="2" customFormat="1" ht="11.25">
      <c r="A940" s="35"/>
      <c r="B940" s="36"/>
      <c r="C940" s="37"/>
      <c r="D940" s="197" t="s">
        <v>159</v>
      </c>
      <c r="E940" s="37"/>
      <c r="F940" s="198" t="s">
        <v>1314</v>
      </c>
      <c r="G940" s="37"/>
      <c r="H940" s="37"/>
      <c r="I940" s="194"/>
      <c r="J940" s="37"/>
      <c r="K940" s="37"/>
      <c r="L940" s="40"/>
      <c r="M940" s="195"/>
      <c r="N940" s="196"/>
      <c r="O940" s="65"/>
      <c r="P940" s="65"/>
      <c r="Q940" s="65"/>
      <c r="R940" s="65"/>
      <c r="S940" s="65"/>
      <c r="T940" s="66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T940" s="18" t="s">
        <v>159</v>
      </c>
      <c r="AU940" s="18" t="s">
        <v>81</v>
      </c>
    </row>
    <row r="941" spans="2:51" s="15" customFormat="1" ht="11.25">
      <c r="B941" s="231"/>
      <c r="C941" s="232"/>
      <c r="D941" s="192" t="s">
        <v>161</v>
      </c>
      <c r="E941" s="233" t="s">
        <v>19</v>
      </c>
      <c r="F941" s="234" t="s">
        <v>676</v>
      </c>
      <c r="G941" s="232"/>
      <c r="H941" s="233" t="s">
        <v>19</v>
      </c>
      <c r="I941" s="235"/>
      <c r="J941" s="232"/>
      <c r="K941" s="232"/>
      <c r="L941" s="236"/>
      <c r="M941" s="237"/>
      <c r="N941" s="238"/>
      <c r="O941" s="238"/>
      <c r="P941" s="238"/>
      <c r="Q941" s="238"/>
      <c r="R941" s="238"/>
      <c r="S941" s="238"/>
      <c r="T941" s="239"/>
      <c r="AT941" s="240" t="s">
        <v>161</v>
      </c>
      <c r="AU941" s="240" t="s">
        <v>81</v>
      </c>
      <c r="AV941" s="15" t="s">
        <v>79</v>
      </c>
      <c r="AW941" s="15" t="s">
        <v>33</v>
      </c>
      <c r="AX941" s="15" t="s">
        <v>71</v>
      </c>
      <c r="AY941" s="240" t="s">
        <v>144</v>
      </c>
    </row>
    <row r="942" spans="2:51" s="13" customFormat="1" ht="11.25">
      <c r="B942" s="199"/>
      <c r="C942" s="200"/>
      <c r="D942" s="192" t="s">
        <v>161</v>
      </c>
      <c r="E942" s="201" t="s">
        <v>19</v>
      </c>
      <c r="F942" s="202" t="s">
        <v>677</v>
      </c>
      <c r="G942" s="200"/>
      <c r="H942" s="203">
        <v>1.14</v>
      </c>
      <c r="I942" s="204"/>
      <c r="J942" s="200"/>
      <c r="K942" s="200"/>
      <c r="L942" s="205"/>
      <c r="M942" s="206"/>
      <c r="N942" s="207"/>
      <c r="O942" s="207"/>
      <c r="P942" s="207"/>
      <c r="Q942" s="207"/>
      <c r="R942" s="207"/>
      <c r="S942" s="207"/>
      <c r="T942" s="208"/>
      <c r="AT942" s="209" t="s">
        <v>161</v>
      </c>
      <c r="AU942" s="209" t="s">
        <v>81</v>
      </c>
      <c r="AV942" s="13" t="s">
        <v>81</v>
      </c>
      <c r="AW942" s="13" t="s">
        <v>33</v>
      </c>
      <c r="AX942" s="13" t="s">
        <v>71</v>
      </c>
      <c r="AY942" s="209" t="s">
        <v>144</v>
      </c>
    </row>
    <row r="943" spans="2:51" s="15" customFormat="1" ht="11.25">
      <c r="B943" s="231"/>
      <c r="C943" s="232"/>
      <c r="D943" s="192" t="s">
        <v>161</v>
      </c>
      <c r="E943" s="233" t="s">
        <v>19</v>
      </c>
      <c r="F943" s="234" t="s">
        <v>678</v>
      </c>
      <c r="G943" s="232"/>
      <c r="H943" s="233" t="s">
        <v>19</v>
      </c>
      <c r="I943" s="235"/>
      <c r="J943" s="232"/>
      <c r="K943" s="232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161</v>
      </c>
      <c r="AU943" s="240" t="s">
        <v>81</v>
      </c>
      <c r="AV943" s="15" t="s">
        <v>79</v>
      </c>
      <c r="AW943" s="15" t="s">
        <v>33</v>
      </c>
      <c r="AX943" s="15" t="s">
        <v>71</v>
      </c>
      <c r="AY943" s="240" t="s">
        <v>144</v>
      </c>
    </row>
    <row r="944" spans="2:51" s="13" customFormat="1" ht="11.25">
      <c r="B944" s="199"/>
      <c r="C944" s="200"/>
      <c r="D944" s="192" t="s">
        <v>161</v>
      </c>
      <c r="E944" s="201" t="s">
        <v>19</v>
      </c>
      <c r="F944" s="202" t="s">
        <v>679</v>
      </c>
      <c r="G944" s="200"/>
      <c r="H944" s="203">
        <v>0.54</v>
      </c>
      <c r="I944" s="204"/>
      <c r="J944" s="200"/>
      <c r="K944" s="200"/>
      <c r="L944" s="205"/>
      <c r="M944" s="206"/>
      <c r="N944" s="207"/>
      <c r="O944" s="207"/>
      <c r="P944" s="207"/>
      <c r="Q944" s="207"/>
      <c r="R944" s="207"/>
      <c r="S944" s="207"/>
      <c r="T944" s="208"/>
      <c r="AT944" s="209" t="s">
        <v>161</v>
      </c>
      <c r="AU944" s="209" t="s">
        <v>81</v>
      </c>
      <c r="AV944" s="13" t="s">
        <v>81</v>
      </c>
      <c r="AW944" s="13" t="s">
        <v>33</v>
      </c>
      <c r="AX944" s="13" t="s">
        <v>71</v>
      </c>
      <c r="AY944" s="209" t="s">
        <v>144</v>
      </c>
    </row>
    <row r="945" spans="2:51" s="15" customFormat="1" ht="11.25">
      <c r="B945" s="231"/>
      <c r="C945" s="232"/>
      <c r="D945" s="192" t="s">
        <v>161</v>
      </c>
      <c r="E945" s="233" t="s">
        <v>19</v>
      </c>
      <c r="F945" s="234" t="s">
        <v>680</v>
      </c>
      <c r="G945" s="232"/>
      <c r="H945" s="233" t="s">
        <v>19</v>
      </c>
      <c r="I945" s="235"/>
      <c r="J945" s="232"/>
      <c r="K945" s="232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161</v>
      </c>
      <c r="AU945" s="240" t="s">
        <v>81</v>
      </c>
      <c r="AV945" s="15" t="s">
        <v>79</v>
      </c>
      <c r="AW945" s="15" t="s">
        <v>33</v>
      </c>
      <c r="AX945" s="15" t="s">
        <v>71</v>
      </c>
      <c r="AY945" s="240" t="s">
        <v>144</v>
      </c>
    </row>
    <row r="946" spans="2:51" s="13" customFormat="1" ht="11.25">
      <c r="B946" s="199"/>
      <c r="C946" s="200"/>
      <c r="D946" s="192" t="s">
        <v>161</v>
      </c>
      <c r="E946" s="201" t="s">
        <v>19</v>
      </c>
      <c r="F946" s="202" t="s">
        <v>681</v>
      </c>
      <c r="G946" s="200"/>
      <c r="H946" s="203">
        <v>0.95</v>
      </c>
      <c r="I946" s="204"/>
      <c r="J946" s="200"/>
      <c r="K946" s="200"/>
      <c r="L946" s="205"/>
      <c r="M946" s="206"/>
      <c r="N946" s="207"/>
      <c r="O946" s="207"/>
      <c r="P946" s="207"/>
      <c r="Q946" s="207"/>
      <c r="R946" s="207"/>
      <c r="S946" s="207"/>
      <c r="T946" s="208"/>
      <c r="AT946" s="209" t="s">
        <v>161</v>
      </c>
      <c r="AU946" s="209" t="s">
        <v>81</v>
      </c>
      <c r="AV946" s="13" t="s">
        <v>81</v>
      </c>
      <c r="AW946" s="13" t="s">
        <v>33</v>
      </c>
      <c r="AX946" s="13" t="s">
        <v>71</v>
      </c>
      <c r="AY946" s="209" t="s">
        <v>144</v>
      </c>
    </row>
    <row r="947" spans="2:51" s="13" customFormat="1" ht="11.25">
      <c r="B947" s="199"/>
      <c r="C947" s="200"/>
      <c r="D947" s="192" t="s">
        <v>161</v>
      </c>
      <c r="E947" s="201" t="s">
        <v>19</v>
      </c>
      <c r="F947" s="202" t="s">
        <v>682</v>
      </c>
      <c r="G947" s="200"/>
      <c r="H947" s="203">
        <v>0.95</v>
      </c>
      <c r="I947" s="204"/>
      <c r="J947" s="200"/>
      <c r="K947" s="200"/>
      <c r="L947" s="205"/>
      <c r="M947" s="206"/>
      <c r="N947" s="207"/>
      <c r="O947" s="207"/>
      <c r="P947" s="207"/>
      <c r="Q947" s="207"/>
      <c r="R947" s="207"/>
      <c r="S947" s="207"/>
      <c r="T947" s="208"/>
      <c r="AT947" s="209" t="s">
        <v>161</v>
      </c>
      <c r="AU947" s="209" t="s">
        <v>81</v>
      </c>
      <c r="AV947" s="13" t="s">
        <v>81</v>
      </c>
      <c r="AW947" s="13" t="s">
        <v>33</v>
      </c>
      <c r="AX947" s="13" t="s">
        <v>71</v>
      </c>
      <c r="AY947" s="209" t="s">
        <v>144</v>
      </c>
    </row>
    <row r="948" spans="2:51" s="13" customFormat="1" ht="11.25">
      <c r="B948" s="199"/>
      <c r="C948" s="200"/>
      <c r="D948" s="192" t="s">
        <v>161</v>
      </c>
      <c r="E948" s="201" t="s">
        <v>19</v>
      </c>
      <c r="F948" s="202" t="s">
        <v>683</v>
      </c>
      <c r="G948" s="200"/>
      <c r="H948" s="203">
        <v>0.74</v>
      </c>
      <c r="I948" s="204"/>
      <c r="J948" s="200"/>
      <c r="K948" s="200"/>
      <c r="L948" s="205"/>
      <c r="M948" s="206"/>
      <c r="N948" s="207"/>
      <c r="O948" s="207"/>
      <c r="P948" s="207"/>
      <c r="Q948" s="207"/>
      <c r="R948" s="207"/>
      <c r="S948" s="207"/>
      <c r="T948" s="208"/>
      <c r="AT948" s="209" t="s">
        <v>161</v>
      </c>
      <c r="AU948" s="209" t="s">
        <v>81</v>
      </c>
      <c r="AV948" s="13" t="s">
        <v>81</v>
      </c>
      <c r="AW948" s="13" t="s">
        <v>33</v>
      </c>
      <c r="AX948" s="13" t="s">
        <v>71</v>
      </c>
      <c r="AY948" s="209" t="s">
        <v>144</v>
      </c>
    </row>
    <row r="949" spans="2:51" s="15" customFormat="1" ht="11.25">
      <c r="B949" s="231"/>
      <c r="C949" s="232"/>
      <c r="D949" s="192" t="s">
        <v>161</v>
      </c>
      <c r="E949" s="233" t="s">
        <v>19</v>
      </c>
      <c r="F949" s="234" t="s">
        <v>684</v>
      </c>
      <c r="G949" s="232"/>
      <c r="H949" s="233" t="s">
        <v>19</v>
      </c>
      <c r="I949" s="235"/>
      <c r="J949" s="232"/>
      <c r="K949" s="232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161</v>
      </c>
      <c r="AU949" s="240" t="s">
        <v>81</v>
      </c>
      <c r="AV949" s="15" t="s">
        <v>79</v>
      </c>
      <c r="AW949" s="15" t="s">
        <v>33</v>
      </c>
      <c r="AX949" s="15" t="s">
        <v>71</v>
      </c>
      <c r="AY949" s="240" t="s">
        <v>144</v>
      </c>
    </row>
    <row r="950" spans="2:51" s="13" customFormat="1" ht="11.25">
      <c r="B950" s="199"/>
      <c r="C950" s="200"/>
      <c r="D950" s="192" t="s">
        <v>161</v>
      </c>
      <c r="E950" s="201" t="s">
        <v>19</v>
      </c>
      <c r="F950" s="202" t="s">
        <v>685</v>
      </c>
      <c r="G950" s="200"/>
      <c r="H950" s="203">
        <v>0.61</v>
      </c>
      <c r="I950" s="204"/>
      <c r="J950" s="200"/>
      <c r="K950" s="200"/>
      <c r="L950" s="205"/>
      <c r="M950" s="206"/>
      <c r="N950" s="207"/>
      <c r="O950" s="207"/>
      <c r="P950" s="207"/>
      <c r="Q950" s="207"/>
      <c r="R950" s="207"/>
      <c r="S950" s="207"/>
      <c r="T950" s="208"/>
      <c r="AT950" s="209" t="s">
        <v>161</v>
      </c>
      <c r="AU950" s="209" t="s">
        <v>81</v>
      </c>
      <c r="AV950" s="13" t="s">
        <v>81</v>
      </c>
      <c r="AW950" s="13" t="s">
        <v>33</v>
      </c>
      <c r="AX950" s="13" t="s">
        <v>71</v>
      </c>
      <c r="AY950" s="209" t="s">
        <v>144</v>
      </c>
    </row>
    <row r="951" spans="2:51" s="13" customFormat="1" ht="11.25">
      <c r="B951" s="199"/>
      <c r="C951" s="200"/>
      <c r="D951" s="192" t="s">
        <v>161</v>
      </c>
      <c r="E951" s="201" t="s">
        <v>19</v>
      </c>
      <c r="F951" s="202" t="s">
        <v>686</v>
      </c>
      <c r="G951" s="200"/>
      <c r="H951" s="203">
        <v>0.61</v>
      </c>
      <c r="I951" s="204"/>
      <c r="J951" s="200"/>
      <c r="K951" s="200"/>
      <c r="L951" s="205"/>
      <c r="M951" s="206"/>
      <c r="N951" s="207"/>
      <c r="O951" s="207"/>
      <c r="P951" s="207"/>
      <c r="Q951" s="207"/>
      <c r="R951" s="207"/>
      <c r="S951" s="207"/>
      <c r="T951" s="208"/>
      <c r="AT951" s="209" t="s">
        <v>161</v>
      </c>
      <c r="AU951" s="209" t="s">
        <v>81</v>
      </c>
      <c r="AV951" s="13" t="s">
        <v>81</v>
      </c>
      <c r="AW951" s="13" t="s">
        <v>33</v>
      </c>
      <c r="AX951" s="13" t="s">
        <v>71</v>
      </c>
      <c r="AY951" s="209" t="s">
        <v>144</v>
      </c>
    </row>
    <row r="952" spans="2:51" s="13" customFormat="1" ht="11.25">
      <c r="B952" s="199"/>
      <c r="C952" s="200"/>
      <c r="D952" s="192" t="s">
        <v>161</v>
      </c>
      <c r="E952" s="201" t="s">
        <v>19</v>
      </c>
      <c r="F952" s="202" t="s">
        <v>687</v>
      </c>
      <c r="G952" s="200"/>
      <c r="H952" s="203">
        <v>0.61</v>
      </c>
      <c r="I952" s="204"/>
      <c r="J952" s="200"/>
      <c r="K952" s="200"/>
      <c r="L952" s="205"/>
      <c r="M952" s="206"/>
      <c r="N952" s="207"/>
      <c r="O952" s="207"/>
      <c r="P952" s="207"/>
      <c r="Q952" s="207"/>
      <c r="R952" s="207"/>
      <c r="S952" s="207"/>
      <c r="T952" s="208"/>
      <c r="AT952" s="209" t="s">
        <v>161</v>
      </c>
      <c r="AU952" s="209" t="s">
        <v>81</v>
      </c>
      <c r="AV952" s="13" t="s">
        <v>81</v>
      </c>
      <c r="AW952" s="13" t="s">
        <v>33</v>
      </c>
      <c r="AX952" s="13" t="s">
        <v>71</v>
      </c>
      <c r="AY952" s="209" t="s">
        <v>144</v>
      </c>
    </row>
    <row r="953" spans="2:51" s="14" customFormat="1" ht="11.25">
      <c r="B953" s="220"/>
      <c r="C953" s="221"/>
      <c r="D953" s="192" t="s">
        <v>161</v>
      </c>
      <c r="E953" s="222" t="s">
        <v>19</v>
      </c>
      <c r="F953" s="223" t="s">
        <v>238</v>
      </c>
      <c r="G953" s="221"/>
      <c r="H953" s="224">
        <v>6.15</v>
      </c>
      <c r="I953" s="225"/>
      <c r="J953" s="221"/>
      <c r="K953" s="221"/>
      <c r="L953" s="226"/>
      <c r="M953" s="227"/>
      <c r="N953" s="228"/>
      <c r="O953" s="228"/>
      <c r="P953" s="228"/>
      <c r="Q953" s="228"/>
      <c r="R953" s="228"/>
      <c r="S953" s="228"/>
      <c r="T953" s="229"/>
      <c r="AT953" s="230" t="s">
        <v>161</v>
      </c>
      <c r="AU953" s="230" t="s">
        <v>81</v>
      </c>
      <c r="AV953" s="14" t="s">
        <v>150</v>
      </c>
      <c r="AW953" s="14" t="s">
        <v>33</v>
      </c>
      <c r="AX953" s="14" t="s">
        <v>79</v>
      </c>
      <c r="AY953" s="230" t="s">
        <v>144</v>
      </c>
    </row>
    <row r="954" spans="1:65" s="2" customFormat="1" ht="16.5" customHeight="1">
      <c r="A954" s="35"/>
      <c r="B954" s="36"/>
      <c r="C954" s="179" t="s">
        <v>1315</v>
      </c>
      <c r="D954" s="179" t="s">
        <v>146</v>
      </c>
      <c r="E954" s="180" t="s">
        <v>1316</v>
      </c>
      <c r="F954" s="181" t="s">
        <v>1317</v>
      </c>
      <c r="G954" s="182" t="s">
        <v>297</v>
      </c>
      <c r="H954" s="183">
        <v>7</v>
      </c>
      <c r="I954" s="184"/>
      <c r="J954" s="185">
        <f>ROUND(I954*H954,2)</f>
        <v>0</v>
      </c>
      <c r="K954" s="181" t="s">
        <v>155</v>
      </c>
      <c r="L954" s="40"/>
      <c r="M954" s="186" t="s">
        <v>19</v>
      </c>
      <c r="N954" s="187" t="s">
        <v>42</v>
      </c>
      <c r="O954" s="65"/>
      <c r="P954" s="188">
        <f>O954*H954</f>
        <v>0</v>
      </c>
      <c r="Q954" s="188">
        <v>0.00058</v>
      </c>
      <c r="R954" s="188">
        <f>Q954*H954</f>
        <v>0.00406</v>
      </c>
      <c r="S954" s="188">
        <v>0</v>
      </c>
      <c r="T954" s="189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190" t="s">
        <v>255</v>
      </c>
      <c r="AT954" s="190" t="s">
        <v>146</v>
      </c>
      <c r="AU954" s="190" t="s">
        <v>81</v>
      </c>
      <c r="AY954" s="18" t="s">
        <v>144</v>
      </c>
      <c r="BE954" s="191">
        <f>IF(N954="základní",J954,0)</f>
        <v>0</v>
      </c>
      <c r="BF954" s="191">
        <f>IF(N954="snížená",J954,0)</f>
        <v>0</v>
      </c>
      <c r="BG954" s="191">
        <f>IF(N954="zákl. přenesená",J954,0)</f>
        <v>0</v>
      </c>
      <c r="BH954" s="191">
        <f>IF(N954="sníž. přenesená",J954,0)</f>
        <v>0</v>
      </c>
      <c r="BI954" s="191">
        <f>IF(N954="nulová",J954,0)</f>
        <v>0</v>
      </c>
      <c r="BJ954" s="18" t="s">
        <v>79</v>
      </c>
      <c r="BK954" s="191">
        <f>ROUND(I954*H954,2)</f>
        <v>0</v>
      </c>
      <c r="BL954" s="18" t="s">
        <v>255</v>
      </c>
      <c r="BM954" s="190" t="s">
        <v>1318</v>
      </c>
    </row>
    <row r="955" spans="1:47" s="2" customFormat="1" ht="11.25">
      <c r="A955" s="35"/>
      <c r="B955" s="36"/>
      <c r="C955" s="37"/>
      <c r="D955" s="192" t="s">
        <v>157</v>
      </c>
      <c r="E955" s="37"/>
      <c r="F955" s="193" t="s">
        <v>1319</v>
      </c>
      <c r="G955" s="37"/>
      <c r="H955" s="37"/>
      <c r="I955" s="194"/>
      <c r="J955" s="37"/>
      <c r="K955" s="37"/>
      <c r="L955" s="40"/>
      <c r="M955" s="195"/>
      <c r="N955" s="196"/>
      <c r="O955" s="65"/>
      <c r="P955" s="65"/>
      <c r="Q955" s="65"/>
      <c r="R955" s="65"/>
      <c r="S955" s="65"/>
      <c r="T955" s="66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T955" s="18" t="s">
        <v>157</v>
      </c>
      <c r="AU955" s="18" t="s">
        <v>81</v>
      </c>
    </row>
    <row r="956" spans="1:47" s="2" customFormat="1" ht="11.25">
      <c r="A956" s="35"/>
      <c r="B956" s="36"/>
      <c r="C956" s="37"/>
      <c r="D956" s="197" t="s">
        <v>159</v>
      </c>
      <c r="E956" s="37"/>
      <c r="F956" s="198" t="s">
        <v>1320</v>
      </c>
      <c r="G956" s="37"/>
      <c r="H956" s="37"/>
      <c r="I956" s="194"/>
      <c r="J956" s="37"/>
      <c r="K956" s="37"/>
      <c r="L956" s="40"/>
      <c r="M956" s="195"/>
      <c r="N956" s="196"/>
      <c r="O956" s="65"/>
      <c r="P956" s="65"/>
      <c r="Q956" s="65"/>
      <c r="R956" s="65"/>
      <c r="S956" s="65"/>
      <c r="T956" s="66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T956" s="18" t="s">
        <v>159</v>
      </c>
      <c r="AU956" s="18" t="s">
        <v>81</v>
      </c>
    </row>
    <row r="957" spans="1:65" s="2" customFormat="1" ht="16.5" customHeight="1">
      <c r="A957" s="35"/>
      <c r="B957" s="36"/>
      <c r="C957" s="210" t="s">
        <v>1321</v>
      </c>
      <c r="D957" s="210" t="s">
        <v>223</v>
      </c>
      <c r="E957" s="211" t="s">
        <v>1322</v>
      </c>
      <c r="F957" s="212" t="s">
        <v>1323</v>
      </c>
      <c r="G957" s="213" t="s">
        <v>248</v>
      </c>
      <c r="H957" s="214">
        <v>7.535</v>
      </c>
      <c r="I957" s="215"/>
      <c r="J957" s="216">
        <f>ROUND(I957*H957,2)</f>
        <v>0</v>
      </c>
      <c r="K957" s="212" t="s">
        <v>19</v>
      </c>
      <c r="L957" s="217"/>
      <c r="M957" s="218" t="s">
        <v>19</v>
      </c>
      <c r="N957" s="219" t="s">
        <v>42</v>
      </c>
      <c r="O957" s="65"/>
      <c r="P957" s="188">
        <f>O957*H957</f>
        <v>0</v>
      </c>
      <c r="Q957" s="188">
        <v>0.0142</v>
      </c>
      <c r="R957" s="188">
        <f>Q957*H957</f>
        <v>0.10699700000000001</v>
      </c>
      <c r="S957" s="188">
        <v>0</v>
      </c>
      <c r="T957" s="189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190" t="s">
        <v>375</v>
      </c>
      <c r="AT957" s="190" t="s">
        <v>223</v>
      </c>
      <c r="AU957" s="190" t="s">
        <v>81</v>
      </c>
      <c r="AY957" s="18" t="s">
        <v>144</v>
      </c>
      <c r="BE957" s="191">
        <f>IF(N957="základní",J957,0)</f>
        <v>0</v>
      </c>
      <c r="BF957" s="191">
        <f>IF(N957="snížená",J957,0)</f>
        <v>0</v>
      </c>
      <c r="BG957" s="191">
        <f>IF(N957="zákl. přenesená",J957,0)</f>
        <v>0</v>
      </c>
      <c r="BH957" s="191">
        <f>IF(N957="sníž. přenesená",J957,0)</f>
        <v>0</v>
      </c>
      <c r="BI957" s="191">
        <f>IF(N957="nulová",J957,0)</f>
        <v>0</v>
      </c>
      <c r="BJ957" s="18" t="s">
        <v>79</v>
      </c>
      <c r="BK957" s="191">
        <f>ROUND(I957*H957,2)</f>
        <v>0</v>
      </c>
      <c r="BL957" s="18" t="s">
        <v>255</v>
      </c>
      <c r="BM957" s="190" t="s">
        <v>1324</v>
      </c>
    </row>
    <row r="958" spans="1:47" s="2" customFormat="1" ht="11.25">
      <c r="A958" s="35"/>
      <c r="B958" s="36"/>
      <c r="C958" s="37"/>
      <c r="D958" s="192" t="s">
        <v>157</v>
      </c>
      <c r="E958" s="37"/>
      <c r="F958" s="193" t="s">
        <v>1323</v>
      </c>
      <c r="G958" s="37"/>
      <c r="H958" s="37"/>
      <c r="I958" s="194"/>
      <c r="J958" s="37"/>
      <c r="K958" s="37"/>
      <c r="L958" s="40"/>
      <c r="M958" s="195"/>
      <c r="N958" s="196"/>
      <c r="O958" s="65"/>
      <c r="P958" s="65"/>
      <c r="Q958" s="65"/>
      <c r="R958" s="65"/>
      <c r="S958" s="65"/>
      <c r="T958" s="66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T958" s="18" t="s">
        <v>157</v>
      </c>
      <c r="AU958" s="18" t="s">
        <v>81</v>
      </c>
    </row>
    <row r="959" spans="2:51" s="13" customFormat="1" ht="11.25">
      <c r="B959" s="199"/>
      <c r="C959" s="200"/>
      <c r="D959" s="192" t="s">
        <v>161</v>
      </c>
      <c r="E959" s="201" t="s">
        <v>19</v>
      </c>
      <c r="F959" s="202" t="s">
        <v>1325</v>
      </c>
      <c r="G959" s="200"/>
      <c r="H959" s="203">
        <v>7.535</v>
      </c>
      <c r="I959" s="204"/>
      <c r="J959" s="200"/>
      <c r="K959" s="200"/>
      <c r="L959" s="205"/>
      <c r="M959" s="206"/>
      <c r="N959" s="207"/>
      <c r="O959" s="207"/>
      <c r="P959" s="207"/>
      <c r="Q959" s="207"/>
      <c r="R959" s="207"/>
      <c r="S959" s="207"/>
      <c r="T959" s="208"/>
      <c r="AT959" s="209" t="s">
        <v>161</v>
      </c>
      <c r="AU959" s="209" t="s">
        <v>81</v>
      </c>
      <c r="AV959" s="13" t="s">
        <v>81</v>
      </c>
      <c r="AW959" s="13" t="s">
        <v>33</v>
      </c>
      <c r="AX959" s="13" t="s">
        <v>79</v>
      </c>
      <c r="AY959" s="209" t="s">
        <v>144</v>
      </c>
    </row>
    <row r="960" spans="1:65" s="2" customFormat="1" ht="16.5" customHeight="1">
      <c r="A960" s="35"/>
      <c r="B960" s="36"/>
      <c r="C960" s="179" t="s">
        <v>1326</v>
      </c>
      <c r="D960" s="179" t="s">
        <v>146</v>
      </c>
      <c r="E960" s="180" t="s">
        <v>1327</v>
      </c>
      <c r="F960" s="181" t="s">
        <v>1328</v>
      </c>
      <c r="G960" s="182" t="s">
        <v>248</v>
      </c>
      <c r="H960" s="183">
        <v>6.85</v>
      </c>
      <c r="I960" s="184"/>
      <c r="J960" s="185">
        <f>ROUND(I960*H960,2)</f>
        <v>0</v>
      </c>
      <c r="K960" s="181" t="s">
        <v>155</v>
      </c>
      <c r="L960" s="40"/>
      <c r="M960" s="186" t="s">
        <v>19</v>
      </c>
      <c r="N960" s="187" t="s">
        <v>42</v>
      </c>
      <c r="O960" s="65"/>
      <c r="P960" s="188">
        <f>O960*H960</f>
        <v>0</v>
      </c>
      <c r="Q960" s="188">
        <v>0.0003</v>
      </c>
      <c r="R960" s="188">
        <f>Q960*H960</f>
        <v>0.0020549999999999995</v>
      </c>
      <c r="S960" s="188">
        <v>0</v>
      </c>
      <c r="T960" s="189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190" t="s">
        <v>255</v>
      </c>
      <c r="AT960" s="190" t="s">
        <v>146</v>
      </c>
      <c r="AU960" s="190" t="s">
        <v>81</v>
      </c>
      <c r="AY960" s="18" t="s">
        <v>144</v>
      </c>
      <c r="BE960" s="191">
        <f>IF(N960="základní",J960,0)</f>
        <v>0</v>
      </c>
      <c r="BF960" s="191">
        <f>IF(N960="snížená",J960,0)</f>
        <v>0</v>
      </c>
      <c r="BG960" s="191">
        <f>IF(N960="zákl. přenesená",J960,0)</f>
        <v>0</v>
      </c>
      <c r="BH960" s="191">
        <f>IF(N960="sníž. přenesená",J960,0)</f>
        <v>0</v>
      </c>
      <c r="BI960" s="191">
        <f>IF(N960="nulová",J960,0)</f>
        <v>0</v>
      </c>
      <c r="BJ960" s="18" t="s">
        <v>79</v>
      </c>
      <c r="BK960" s="191">
        <f>ROUND(I960*H960,2)</f>
        <v>0</v>
      </c>
      <c r="BL960" s="18" t="s">
        <v>255</v>
      </c>
      <c r="BM960" s="190" t="s">
        <v>1329</v>
      </c>
    </row>
    <row r="961" spans="1:47" s="2" customFormat="1" ht="11.25">
      <c r="A961" s="35"/>
      <c r="B961" s="36"/>
      <c r="C961" s="37"/>
      <c r="D961" s="192" t="s">
        <v>157</v>
      </c>
      <c r="E961" s="37"/>
      <c r="F961" s="193" t="s">
        <v>1330</v>
      </c>
      <c r="G961" s="37"/>
      <c r="H961" s="37"/>
      <c r="I961" s="194"/>
      <c r="J961" s="37"/>
      <c r="K961" s="37"/>
      <c r="L961" s="40"/>
      <c r="M961" s="195"/>
      <c r="N961" s="196"/>
      <c r="O961" s="65"/>
      <c r="P961" s="65"/>
      <c r="Q961" s="65"/>
      <c r="R961" s="65"/>
      <c r="S961" s="65"/>
      <c r="T961" s="66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T961" s="18" t="s">
        <v>157</v>
      </c>
      <c r="AU961" s="18" t="s">
        <v>81</v>
      </c>
    </row>
    <row r="962" spans="1:47" s="2" customFormat="1" ht="11.25">
      <c r="A962" s="35"/>
      <c r="B962" s="36"/>
      <c r="C962" s="37"/>
      <c r="D962" s="197" t="s">
        <v>159</v>
      </c>
      <c r="E962" s="37"/>
      <c r="F962" s="198" t="s">
        <v>1331</v>
      </c>
      <c r="G962" s="37"/>
      <c r="H962" s="37"/>
      <c r="I962" s="194"/>
      <c r="J962" s="37"/>
      <c r="K962" s="37"/>
      <c r="L962" s="40"/>
      <c r="M962" s="195"/>
      <c r="N962" s="196"/>
      <c r="O962" s="65"/>
      <c r="P962" s="65"/>
      <c r="Q962" s="65"/>
      <c r="R962" s="65"/>
      <c r="S962" s="65"/>
      <c r="T962" s="66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T962" s="18" t="s">
        <v>159</v>
      </c>
      <c r="AU962" s="18" t="s">
        <v>81</v>
      </c>
    </row>
    <row r="963" spans="2:51" s="13" customFormat="1" ht="11.25">
      <c r="B963" s="199"/>
      <c r="C963" s="200"/>
      <c r="D963" s="192" t="s">
        <v>161</v>
      </c>
      <c r="E963" s="201" t="s">
        <v>19</v>
      </c>
      <c r="F963" s="202" t="s">
        <v>1332</v>
      </c>
      <c r="G963" s="200"/>
      <c r="H963" s="203">
        <v>6.85</v>
      </c>
      <c r="I963" s="204"/>
      <c r="J963" s="200"/>
      <c r="K963" s="200"/>
      <c r="L963" s="205"/>
      <c r="M963" s="206"/>
      <c r="N963" s="207"/>
      <c r="O963" s="207"/>
      <c r="P963" s="207"/>
      <c r="Q963" s="207"/>
      <c r="R963" s="207"/>
      <c r="S963" s="207"/>
      <c r="T963" s="208"/>
      <c r="AT963" s="209" t="s">
        <v>161</v>
      </c>
      <c r="AU963" s="209" t="s">
        <v>81</v>
      </c>
      <c r="AV963" s="13" t="s">
        <v>81</v>
      </c>
      <c r="AW963" s="13" t="s">
        <v>33</v>
      </c>
      <c r="AX963" s="13" t="s">
        <v>79</v>
      </c>
      <c r="AY963" s="209" t="s">
        <v>144</v>
      </c>
    </row>
    <row r="964" spans="1:65" s="2" customFormat="1" ht="16.5" customHeight="1">
      <c r="A964" s="35"/>
      <c r="B964" s="36"/>
      <c r="C964" s="179" t="s">
        <v>1333</v>
      </c>
      <c r="D964" s="179" t="s">
        <v>146</v>
      </c>
      <c r="E964" s="180" t="s">
        <v>1334</v>
      </c>
      <c r="F964" s="181" t="s">
        <v>1335</v>
      </c>
      <c r="G964" s="182" t="s">
        <v>297</v>
      </c>
      <c r="H964" s="183">
        <v>7</v>
      </c>
      <c r="I964" s="184"/>
      <c r="J964" s="185">
        <f>ROUND(I964*H964,2)</f>
        <v>0</v>
      </c>
      <c r="K964" s="181" t="s">
        <v>155</v>
      </c>
      <c r="L964" s="40"/>
      <c r="M964" s="186" t="s">
        <v>19</v>
      </c>
      <c r="N964" s="187" t="s">
        <v>42</v>
      </c>
      <c r="O964" s="65"/>
      <c r="P964" s="188">
        <f>O964*H964</f>
        <v>0</v>
      </c>
      <c r="Q964" s="188">
        <v>3E-05</v>
      </c>
      <c r="R964" s="188">
        <f>Q964*H964</f>
        <v>0.00021</v>
      </c>
      <c r="S964" s="188">
        <v>0</v>
      </c>
      <c r="T964" s="189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190" t="s">
        <v>255</v>
      </c>
      <c r="AT964" s="190" t="s">
        <v>146</v>
      </c>
      <c r="AU964" s="190" t="s">
        <v>81</v>
      </c>
      <c r="AY964" s="18" t="s">
        <v>144</v>
      </c>
      <c r="BE964" s="191">
        <f>IF(N964="základní",J964,0)</f>
        <v>0</v>
      </c>
      <c r="BF964" s="191">
        <f>IF(N964="snížená",J964,0)</f>
        <v>0</v>
      </c>
      <c r="BG964" s="191">
        <f>IF(N964="zákl. přenesená",J964,0)</f>
        <v>0</v>
      </c>
      <c r="BH964" s="191">
        <f>IF(N964="sníž. přenesená",J964,0)</f>
        <v>0</v>
      </c>
      <c r="BI964" s="191">
        <f>IF(N964="nulová",J964,0)</f>
        <v>0</v>
      </c>
      <c r="BJ964" s="18" t="s">
        <v>79</v>
      </c>
      <c r="BK964" s="191">
        <f>ROUND(I964*H964,2)</f>
        <v>0</v>
      </c>
      <c r="BL964" s="18" t="s">
        <v>255</v>
      </c>
      <c r="BM964" s="190" t="s">
        <v>1336</v>
      </c>
    </row>
    <row r="965" spans="1:47" s="2" customFormat="1" ht="11.25">
      <c r="A965" s="35"/>
      <c r="B965" s="36"/>
      <c r="C965" s="37"/>
      <c r="D965" s="192" t="s">
        <v>157</v>
      </c>
      <c r="E965" s="37"/>
      <c r="F965" s="193" t="s">
        <v>1337</v>
      </c>
      <c r="G965" s="37"/>
      <c r="H965" s="37"/>
      <c r="I965" s="194"/>
      <c r="J965" s="37"/>
      <c r="K965" s="37"/>
      <c r="L965" s="40"/>
      <c r="M965" s="195"/>
      <c r="N965" s="196"/>
      <c r="O965" s="65"/>
      <c r="P965" s="65"/>
      <c r="Q965" s="65"/>
      <c r="R965" s="65"/>
      <c r="S965" s="65"/>
      <c r="T965" s="66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T965" s="18" t="s">
        <v>157</v>
      </c>
      <c r="AU965" s="18" t="s">
        <v>81</v>
      </c>
    </row>
    <row r="966" spans="1:47" s="2" customFormat="1" ht="11.25">
      <c r="A966" s="35"/>
      <c r="B966" s="36"/>
      <c r="C966" s="37"/>
      <c r="D966" s="197" t="s">
        <v>159</v>
      </c>
      <c r="E966" s="37"/>
      <c r="F966" s="198" t="s">
        <v>1338</v>
      </c>
      <c r="G966" s="37"/>
      <c r="H966" s="37"/>
      <c r="I966" s="194"/>
      <c r="J966" s="37"/>
      <c r="K966" s="37"/>
      <c r="L966" s="40"/>
      <c r="M966" s="195"/>
      <c r="N966" s="196"/>
      <c r="O966" s="65"/>
      <c r="P966" s="65"/>
      <c r="Q966" s="65"/>
      <c r="R966" s="65"/>
      <c r="S966" s="65"/>
      <c r="T966" s="66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T966" s="18" t="s">
        <v>159</v>
      </c>
      <c r="AU966" s="18" t="s">
        <v>81</v>
      </c>
    </row>
    <row r="967" spans="1:65" s="2" customFormat="1" ht="16.5" customHeight="1">
      <c r="A967" s="35"/>
      <c r="B967" s="36"/>
      <c r="C967" s="179" t="s">
        <v>1339</v>
      </c>
      <c r="D967" s="179" t="s">
        <v>146</v>
      </c>
      <c r="E967" s="180" t="s">
        <v>1340</v>
      </c>
      <c r="F967" s="181" t="s">
        <v>1341</v>
      </c>
      <c r="G967" s="182" t="s">
        <v>297</v>
      </c>
      <c r="H967" s="183">
        <v>5.58</v>
      </c>
      <c r="I967" s="184"/>
      <c r="J967" s="185">
        <f>ROUND(I967*H967,2)</f>
        <v>0</v>
      </c>
      <c r="K967" s="181" t="s">
        <v>155</v>
      </c>
      <c r="L967" s="40"/>
      <c r="M967" s="186" t="s">
        <v>19</v>
      </c>
      <c r="N967" s="187" t="s">
        <v>42</v>
      </c>
      <c r="O967" s="65"/>
      <c r="P967" s="188">
        <f>O967*H967</f>
        <v>0</v>
      </c>
      <c r="Q967" s="188">
        <v>0</v>
      </c>
      <c r="R967" s="188">
        <f>Q967*H967</f>
        <v>0</v>
      </c>
      <c r="S967" s="188">
        <v>0</v>
      </c>
      <c r="T967" s="189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90" t="s">
        <v>255</v>
      </c>
      <c r="AT967" s="190" t="s">
        <v>146</v>
      </c>
      <c r="AU967" s="190" t="s">
        <v>81</v>
      </c>
      <c r="AY967" s="18" t="s">
        <v>144</v>
      </c>
      <c r="BE967" s="191">
        <f>IF(N967="základní",J967,0)</f>
        <v>0</v>
      </c>
      <c r="BF967" s="191">
        <f>IF(N967="snížená",J967,0)</f>
        <v>0</v>
      </c>
      <c r="BG967" s="191">
        <f>IF(N967="zákl. přenesená",J967,0)</f>
        <v>0</v>
      </c>
      <c r="BH967" s="191">
        <f>IF(N967="sníž. přenesená",J967,0)</f>
        <v>0</v>
      </c>
      <c r="BI967" s="191">
        <f>IF(N967="nulová",J967,0)</f>
        <v>0</v>
      </c>
      <c r="BJ967" s="18" t="s">
        <v>79</v>
      </c>
      <c r="BK967" s="191">
        <f>ROUND(I967*H967,2)</f>
        <v>0</v>
      </c>
      <c r="BL967" s="18" t="s">
        <v>255</v>
      </c>
      <c r="BM967" s="190" t="s">
        <v>1342</v>
      </c>
    </row>
    <row r="968" spans="1:47" s="2" customFormat="1" ht="11.25">
      <c r="A968" s="35"/>
      <c r="B968" s="36"/>
      <c r="C968" s="37"/>
      <c r="D968" s="192" t="s">
        <v>157</v>
      </c>
      <c r="E968" s="37"/>
      <c r="F968" s="193" t="s">
        <v>1343</v>
      </c>
      <c r="G968" s="37"/>
      <c r="H968" s="37"/>
      <c r="I968" s="194"/>
      <c r="J968" s="37"/>
      <c r="K968" s="37"/>
      <c r="L968" s="40"/>
      <c r="M968" s="195"/>
      <c r="N968" s="196"/>
      <c r="O968" s="65"/>
      <c r="P968" s="65"/>
      <c r="Q968" s="65"/>
      <c r="R968" s="65"/>
      <c r="S968" s="65"/>
      <c r="T968" s="66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T968" s="18" t="s">
        <v>157</v>
      </c>
      <c r="AU968" s="18" t="s">
        <v>81</v>
      </c>
    </row>
    <row r="969" spans="1:47" s="2" customFormat="1" ht="11.25">
      <c r="A969" s="35"/>
      <c r="B969" s="36"/>
      <c r="C969" s="37"/>
      <c r="D969" s="197" t="s">
        <v>159</v>
      </c>
      <c r="E969" s="37"/>
      <c r="F969" s="198" t="s">
        <v>1344</v>
      </c>
      <c r="G969" s="37"/>
      <c r="H969" s="37"/>
      <c r="I969" s="194"/>
      <c r="J969" s="37"/>
      <c r="K969" s="37"/>
      <c r="L969" s="40"/>
      <c r="M969" s="195"/>
      <c r="N969" s="196"/>
      <c r="O969" s="65"/>
      <c r="P969" s="65"/>
      <c r="Q969" s="65"/>
      <c r="R969" s="65"/>
      <c r="S969" s="65"/>
      <c r="T969" s="66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T969" s="18" t="s">
        <v>159</v>
      </c>
      <c r="AU969" s="18" t="s">
        <v>81</v>
      </c>
    </row>
    <row r="970" spans="2:51" s="15" customFormat="1" ht="11.25">
      <c r="B970" s="231"/>
      <c r="C970" s="232"/>
      <c r="D970" s="192" t="s">
        <v>161</v>
      </c>
      <c r="E970" s="233" t="s">
        <v>19</v>
      </c>
      <c r="F970" s="234" t="s">
        <v>1345</v>
      </c>
      <c r="G970" s="232"/>
      <c r="H970" s="233" t="s">
        <v>19</v>
      </c>
      <c r="I970" s="235"/>
      <c r="J970" s="232"/>
      <c r="K970" s="232"/>
      <c r="L970" s="236"/>
      <c r="M970" s="237"/>
      <c r="N970" s="238"/>
      <c r="O970" s="238"/>
      <c r="P970" s="238"/>
      <c r="Q970" s="238"/>
      <c r="R970" s="238"/>
      <c r="S970" s="238"/>
      <c r="T970" s="239"/>
      <c r="AT970" s="240" t="s">
        <v>161</v>
      </c>
      <c r="AU970" s="240" t="s">
        <v>81</v>
      </c>
      <c r="AV970" s="15" t="s">
        <v>79</v>
      </c>
      <c r="AW970" s="15" t="s">
        <v>33</v>
      </c>
      <c r="AX970" s="15" t="s">
        <v>71</v>
      </c>
      <c r="AY970" s="240" t="s">
        <v>144</v>
      </c>
    </row>
    <row r="971" spans="2:51" s="13" customFormat="1" ht="11.25">
      <c r="B971" s="199"/>
      <c r="C971" s="200"/>
      <c r="D971" s="192" t="s">
        <v>161</v>
      </c>
      <c r="E971" s="201" t="s">
        <v>19</v>
      </c>
      <c r="F971" s="202" t="s">
        <v>1346</v>
      </c>
      <c r="G971" s="200"/>
      <c r="H971" s="203">
        <v>1.38</v>
      </c>
      <c r="I971" s="204"/>
      <c r="J971" s="200"/>
      <c r="K971" s="200"/>
      <c r="L971" s="205"/>
      <c r="M971" s="206"/>
      <c r="N971" s="207"/>
      <c r="O971" s="207"/>
      <c r="P971" s="207"/>
      <c r="Q971" s="207"/>
      <c r="R971" s="207"/>
      <c r="S971" s="207"/>
      <c r="T971" s="208"/>
      <c r="AT971" s="209" t="s">
        <v>161</v>
      </c>
      <c r="AU971" s="209" t="s">
        <v>81</v>
      </c>
      <c r="AV971" s="13" t="s">
        <v>81</v>
      </c>
      <c r="AW971" s="13" t="s">
        <v>33</v>
      </c>
      <c r="AX971" s="13" t="s">
        <v>71</v>
      </c>
      <c r="AY971" s="209" t="s">
        <v>144</v>
      </c>
    </row>
    <row r="972" spans="2:51" s="13" customFormat="1" ht="11.25">
      <c r="B972" s="199"/>
      <c r="C972" s="200"/>
      <c r="D972" s="192" t="s">
        <v>161</v>
      </c>
      <c r="E972" s="201" t="s">
        <v>19</v>
      </c>
      <c r="F972" s="202" t="s">
        <v>1347</v>
      </c>
      <c r="G972" s="200"/>
      <c r="H972" s="203">
        <v>4.2</v>
      </c>
      <c r="I972" s="204"/>
      <c r="J972" s="200"/>
      <c r="K972" s="200"/>
      <c r="L972" s="205"/>
      <c r="M972" s="206"/>
      <c r="N972" s="207"/>
      <c r="O972" s="207"/>
      <c r="P972" s="207"/>
      <c r="Q972" s="207"/>
      <c r="R972" s="207"/>
      <c r="S972" s="207"/>
      <c r="T972" s="208"/>
      <c r="AT972" s="209" t="s">
        <v>161</v>
      </c>
      <c r="AU972" s="209" t="s">
        <v>81</v>
      </c>
      <c r="AV972" s="13" t="s">
        <v>81</v>
      </c>
      <c r="AW972" s="13" t="s">
        <v>33</v>
      </c>
      <c r="AX972" s="13" t="s">
        <v>71</v>
      </c>
      <c r="AY972" s="209" t="s">
        <v>144</v>
      </c>
    </row>
    <row r="973" spans="2:51" s="14" customFormat="1" ht="11.25">
      <c r="B973" s="220"/>
      <c r="C973" s="221"/>
      <c r="D973" s="192" t="s">
        <v>161</v>
      </c>
      <c r="E973" s="222" t="s">
        <v>19</v>
      </c>
      <c r="F973" s="223" t="s">
        <v>238</v>
      </c>
      <c r="G973" s="221"/>
      <c r="H973" s="224">
        <v>5.58</v>
      </c>
      <c r="I973" s="225"/>
      <c r="J973" s="221"/>
      <c r="K973" s="221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161</v>
      </c>
      <c r="AU973" s="230" t="s">
        <v>81</v>
      </c>
      <c r="AV973" s="14" t="s">
        <v>150</v>
      </c>
      <c r="AW973" s="14" t="s">
        <v>33</v>
      </c>
      <c r="AX973" s="14" t="s">
        <v>79</v>
      </c>
      <c r="AY973" s="230" t="s">
        <v>144</v>
      </c>
    </row>
    <row r="974" spans="1:65" s="2" customFormat="1" ht="21.75" customHeight="1">
      <c r="A974" s="35"/>
      <c r="B974" s="36"/>
      <c r="C974" s="210" t="s">
        <v>1348</v>
      </c>
      <c r="D974" s="210" t="s">
        <v>223</v>
      </c>
      <c r="E974" s="211" t="s">
        <v>1349</v>
      </c>
      <c r="F974" s="212" t="s">
        <v>1350</v>
      </c>
      <c r="G974" s="213" t="s">
        <v>297</v>
      </c>
      <c r="H974" s="214">
        <v>6.138</v>
      </c>
      <c r="I974" s="215"/>
      <c r="J974" s="216">
        <f>ROUND(I974*H974,2)</f>
        <v>0</v>
      </c>
      <c r="K974" s="212" t="s">
        <v>19</v>
      </c>
      <c r="L974" s="217"/>
      <c r="M974" s="218" t="s">
        <v>19</v>
      </c>
      <c r="N974" s="219" t="s">
        <v>42</v>
      </c>
      <c r="O974" s="65"/>
      <c r="P974" s="188">
        <f>O974*H974</f>
        <v>0</v>
      </c>
      <c r="Q974" s="188">
        <v>4E-05</v>
      </c>
      <c r="R974" s="188">
        <f>Q974*H974</f>
        <v>0.00024552</v>
      </c>
      <c r="S974" s="188">
        <v>0</v>
      </c>
      <c r="T974" s="189">
        <f>S974*H974</f>
        <v>0</v>
      </c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R974" s="190" t="s">
        <v>375</v>
      </c>
      <c r="AT974" s="190" t="s">
        <v>223</v>
      </c>
      <c r="AU974" s="190" t="s">
        <v>81</v>
      </c>
      <c r="AY974" s="18" t="s">
        <v>144</v>
      </c>
      <c r="BE974" s="191">
        <f>IF(N974="základní",J974,0)</f>
        <v>0</v>
      </c>
      <c r="BF974" s="191">
        <f>IF(N974="snížená",J974,0)</f>
        <v>0</v>
      </c>
      <c r="BG974" s="191">
        <f>IF(N974="zákl. přenesená",J974,0)</f>
        <v>0</v>
      </c>
      <c r="BH974" s="191">
        <f>IF(N974="sníž. přenesená",J974,0)</f>
        <v>0</v>
      </c>
      <c r="BI974" s="191">
        <f>IF(N974="nulová",J974,0)</f>
        <v>0</v>
      </c>
      <c r="BJ974" s="18" t="s">
        <v>79</v>
      </c>
      <c r="BK974" s="191">
        <f>ROUND(I974*H974,2)</f>
        <v>0</v>
      </c>
      <c r="BL974" s="18" t="s">
        <v>255</v>
      </c>
      <c r="BM974" s="190" t="s">
        <v>1351</v>
      </c>
    </row>
    <row r="975" spans="1:47" s="2" customFormat="1" ht="11.25">
      <c r="A975" s="35"/>
      <c r="B975" s="36"/>
      <c r="C975" s="37"/>
      <c r="D975" s="192" t="s">
        <v>157</v>
      </c>
      <c r="E975" s="37"/>
      <c r="F975" s="193" t="s">
        <v>1350</v>
      </c>
      <c r="G975" s="37"/>
      <c r="H975" s="37"/>
      <c r="I975" s="194"/>
      <c r="J975" s="37"/>
      <c r="K975" s="37"/>
      <c r="L975" s="40"/>
      <c r="M975" s="195"/>
      <c r="N975" s="196"/>
      <c r="O975" s="65"/>
      <c r="P975" s="65"/>
      <c r="Q975" s="65"/>
      <c r="R975" s="65"/>
      <c r="S975" s="65"/>
      <c r="T975" s="66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T975" s="18" t="s">
        <v>157</v>
      </c>
      <c r="AU975" s="18" t="s">
        <v>81</v>
      </c>
    </row>
    <row r="976" spans="2:51" s="13" customFormat="1" ht="11.25">
      <c r="B976" s="199"/>
      <c r="C976" s="200"/>
      <c r="D976" s="192" t="s">
        <v>161</v>
      </c>
      <c r="E976" s="201" t="s">
        <v>19</v>
      </c>
      <c r="F976" s="202" t="s">
        <v>1352</v>
      </c>
      <c r="G976" s="200"/>
      <c r="H976" s="203">
        <v>6.138</v>
      </c>
      <c r="I976" s="204"/>
      <c r="J976" s="200"/>
      <c r="K976" s="200"/>
      <c r="L976" s="205"/>
      <c r="M976" s="206"/>
      <c r="N976" s="207"/>
      <c r="O976" s="207"/>
      <c r="P976" s="207"/>
      <c r="Q976" s="207"/>
      <c r="R976" s="207"/>
      <c r="S976" s="207"/>
      <c r="T976" s="208"/>
      <c r="AT976" s="209" t="s">
        <v>161</v>
      </c>
      <c r="AU976" s="209" t="s">
        <v>81</v>
      </c>
      <c r="AV976" s="13" t="s">
        <v>81</v>
      </c>
      <c r="AW976" s="13" t="s">
        <v>33</v>
      </c>
      <c r="AX976" s="13" t="s">
        <v>79</v>
      </c>
      <c r="AY976" s="209" t="s">
        <v>144</v>
      </c>
    </row>
    <row r="977" spans="1:65" s="2" customFormat="1" ht="16.5" customHeight="1">
      <c r="A977" s="35"/>
      <c r="B977" s="36"/>
      <c r="C977" s="179" t="s">
        <v>1353</v>
      </c>
      <c r="D977" s="179" t="s">
        <v>146</v>
      </c>
      <c r="E977" s="180" t="s">
        <v>1354</v>
      </c>
      <c r="F977" s="181" t="s">
        <v>1355</v>
      </c>
      <c r="G977" s="182" t="s">
        <v>211</v>
      </c>
      <c r="H977" s="183">
        <v>0.149</v>
      </c>
      <c r="I977" s="184"/>
      <c r="J977" s="185">
        <f>ROUND(I977*H977,2)</f>
        <v>0</v>
      </c>
      <c r="K977" s="181" t="s">
        <v>155</v>
      </c>
      <c r="L977" s="40"/>
      <c r="M977" s="186" t="s">
        <v>19</v>
      </c>
      <c r="N977" s="187" t="s">
        <v>42</v>
      </c>
      <c r="O977" s="65"/>
      <c r="P977" s="188">
        <f>O977*H977</f>
        <v>0</v>
      </c>
      <c r="Q977" s="188">
        <v>0</v>
      </c>
      <c r="R977" s="188">
        <f>Q977*H977</f>
        <v>0</v>
      </c>
      <c r="S977" s="188">
        <v>0</v>
      </c>
      <c r="T977" s="189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90" t="s">
        <v>255</v>
      </c>
      <c r="AT977" s="190" t="s">
        <v>146</v>
      </c>
      <c r="AU977" s="190" t="s">
        <v>81</v>
      </c>
      <c r="AY977" s="18" t="s">
        <v>144</v>
      </c>
      <c r="BE977" s="191">
        <f>IF(N977="základní",J977,0)</f>
        <v>0</v>
      </c>
      <c r="BF977" s="191">
        <f>IF(N977="snížená",J977,0)</f>
        <v>0</v>
      </c>
      <c r="BG977" s="191">
        <f>IF(N977="zákl. přenesená",J977,0)</f>
        <v>0</v>
      </c>
      <c r="BH977" s="191">
        <f>IF(N977="sníž. přenesená",J977,0)</f>
        <v>0</v>
      </c>
      <c r="BI977" s="191">
        <f>IF(N977="nulová",J977,0)</f>
        <v>0</v>
      </c>
      <c r="BJ977" s="18" t="s">
        <v>79</v>
      </c>
      <c r="BK977" s="191">
        <f>ROUND(I977*H977,2)</f>
        <v>0</v>
      </c>
      <c r="BL977" s="18" t="s">
        <v>255</v>
      </c>
      <c r="BM977" s="190" t="s">
        <v>1356</v>
      </c>
    </row>
    <row r="978" spans="1:47" s="2" customFormat="1" ht="19.5">
      <c r="A978" s="35"/>
      <c r="B978" s="36"/>
      <c r="C978" s="37"/>
      <c r="D978" s="192" t="s">
        <v>157</v>
      </c>
      <c r="E978" s="37"/>
      <c r="F978" s="193" t="s">
        <v>1357</v>
      </c>
      <c r="G978" s="37"/>
      <c r="H978" s="37"/>
      <c r="I978" s="194"/>
      <c r="J978" s="37"/>
      <c r="K978" s="37"/>
      <c r="L978" s="40"/>
      <c r="M978" s="195"/>
      <c r="N978" s="196"/>
      <c r="O978" s="65"/>
      <c r="P978" s="65"/>
      <c r="Q978" s="65"/>
      <c r="R978" s="65"/>
      <c r="S978" s="65"/>
      <c r="T978" s="66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T978" s="18" t="s">
        <v>157</v>
      </c>
      <c r="AU978" s="18" t="s">
        <v>81</v>
      </c>
    </row>
    <row r="979" spans="1:47" s="2" customFormat="1" ht="11.25">
      <c r="A979" s="35"/>
      <c r="B979" s="36"/>
      <c r="C979" s="37"/>
      <c r="D979" s="197" t="s">
        <v>159</v>
      </c>
      <c r="E979" s="37"/>
      <c r="F979" s="198" t="s">
        <v>1358</v>
      </c>
      <c r="G979" s="37"/>
      <c r="H979" s="37"/>
      <c r="I979" s="194"/>
      <c r="J979" s="37"/>
      <c r="K979" s="37"/>
      <c r="L979" s="40"/>
      <c r="M979" s="195"/>
      <c r="N979" s="196"/>
      <c r="O979" s="65"/>
      <c r="P979" s="65"/>
      <c r="Q979" s="65"/>
      <c r="R979" s="65"/>
      <c r="S979" s="65"/>
      <c r="T979" s="66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T979" s="18" t="s">
        <v>159</v>
      </c>
      <c r="AU979" s="18" t="s">
        <v>81</v>
      </c>
    </row>
    <row r="980" spans="2:63" s="12" customFormat="1" ht="22.9" customHeight="1">
      <c r="B980" s="163"/>
      <c r="C980" s="164"/>
      <c r="D980" s="165" t="s">
        <v>70</v>
      </c>
      <c r="E980" s="177" t="s">
        <v>1359</v>
      </c>
      <c r="F980" s="177" t="s">
        <v>1360</v>
      </c>
      <c r="G980" s="164"/>
      <c r="H980" s="164"/>
      <c r="I980" s="167"/>
      <c r="J980" s="178">
        <f>BK980</f>
        <v>0</v>
      </c>
      <c r="K980" s="164"/>
      <c r="L980" s="169"/>
      <c r="M980" s="170"/>
      <c r="N980" s="171"/>
      <c r="O980" s="171"/>
      <c r="P980" s="172">
        <f>SUM(P981:P996)</f>
        <v>0</v>
      </c>
      <c r="Q980" s="171"/>
      <c r="R980" s="172">
        <f>SUM(R981:R996)</f>
        <v>0.06872444999999999</v>
      </c>
      <c r="S980" s="171"/>
      <c r="T980" s="173">
        <f>SUM(T981:T996)</f>
        <v>0</v>
      </c>
      <c r="AR980" s="174" t="s">
        <v>81</v>
      </c>
      <c r="AT980" s="175" t="s">
        <v>70</v>
      </c>
      <c r="AU980" s="175" t="s">
        <v>79</v>
      </c>
      <c r="AY980" s="174" t="s">
        <v>144</v>
      </c>
      <c r="BK980" s="176">
        <f>SUM(BK981:BK996)</f>
        <v>0</v>
      </c>
    </row>
    <row r="981" spans="1:65" s="2" customFormat="1" ht="16.5" customHeight="1">
      <c r="A981" s="35"/>
      <c r="B981" s="36"/>
      <c r="C981" s="179" t="s">
        <v>1361</v>
      </c>
      <c r="D981" s="179" t="s">
        <v>146</v>
      </c>
      <c r="E981" s="180" t="s">
        <v>1362</v>
      </c>
      <c r="F981" s="181" t="s">
        <v>1363</v>
      </c>
      <c r="G981" s="182" t="s">
        <v>248</v>
      </c>
      <c r="H981" s="183">
        <v>107.145</v>
      </c>
      <c r="I981" s="184"/>
      <c r="J981" s="185">
        <f>ROUND(I981*H981,2)</f>
        <v>0</v>
      </c>
      <c r="K981" s="181" t="s">
        <v>155</v>
      </c>
      <c r="L981" s="40"/>
      <c r="M981" s="186" t="s">
        <v>19</v>
      </c>
      <c r="N981" s="187" t="s">
        <v>42</v>
      </c>
      <c r="O981" s="65"/>
      <c r="P981" s="188">
        <f>O981*H981</f>
        <v>0</v>
      </c>
      <c r="Q981" s="188">
        <v>0.0002</v>
      </c>
      <c r="R981" s="188">
        <f>Q981*H981</f>
        <v>0.021429</v>
      </c>
      <c r="S981" s="188">
        <v>0</v>
      </c>
      <c r="T981" s="189">
        <f>S981*H981</f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190" t="s">
        <v>255</v>
      </c>
      <c r="AT981" s="190" t="s">
        <v>146</v>
      </c>
      <c r="AU981" s="190" t="s">
        <v>81</v>
      </c>
      <c r="AY981" s="18" t="s">
        <v>144</v>
      </c>
      <c r="BE981" s="191">
        <f>IF(N981="základní",J981,0)</f>
        <v>0</v>
      </c>
      <c r="BF981" s="191">
        <f>IF(N981="snížená",J981,0)</f>
        <v>0</v>
      </c>
      <c r="BG981" s="191">
        <f>IF(N981="zákl. přenesená",J981,0)</f>
        <v>0</v>
      </c>
      <c r="BH981" s="191">
        <f>IF(N981="sníž. přenesená",J981,0)</f>
        <v>0</v>
      </c>
      <c r="BI981" s="191">
        <f>IF(N981="nulová",J981,0)</f>
        <v>0</v>
      </c>
      <c r="BJ981" s="18" t="s">
        <v>79</v>
      </c>
      <c r="BK981" s="191">
        <f>ROUND(I981*H981,2)</f>
        <v>0</v>
      </c>
      <c r="BL981" s="18" t="s">
        <v>255</v>
      </c>
      <c r="BM981" s="190" t="s">
        <v>1364</v>
      </c>
    </row>
    <row r="982" spans="1:47" s="2" customFormat="1" ht="11.25">
      <c r="A982" s="35"/>
      <c r="B982" s="36"/>
      <c r="C982" s="37"/>
      <c r="D982" s="192" t="s">
        <v>157</v>
      </c>
      <c r="E982" s="37"/>
      <c r="F982" s="193" t="s">
        <v>1365</v>
      </c>
      <c r="G982" s="37"/>
      <c r="H982" s="37"/>
      <c r="I982" s="194"/>
      <c r="J982" s="37"/>
      <c r="K982" s="37"/>
      <c r="L982" s="40"/>
      <c r="M982" s="195"/>
      <c r="N982" s="196"/>
      <c r="O982" s="65"/>
      <c r="P982" s="65"/>
      <c r="Q982" s="65"/>
      <c r="R982" s="65"/>
      <c r="S982" s="65"/>
      <c r="T982" s="66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T982" s="18" t="s">
        <v>157</v>
      </c>
      <c r="AU982" s="18" t="s">
        <v>81</v>
      </c>
    </row>
    <row r="983" spans="1:47" s="2" customFormat="1" ht="11.25">
      <c r="A983" s="35"/>
      <c r="B983" s="36"/>
      <c r="C983" s="37"/>
      <c r="D983" s="197" t="s">
        <v>159</v>
      </c>
      <c r="E983" s="37"/>
      <c r="F983" s="198" t="s">
        <v>1366</v>
      </c>
      <c r="G983" s="37"/>
      <c r="H983" s="37"/>
      <c r="I983" s="194"/>
      <c r="J983" s="37"/>
      <c r="K983" s="37"/>
      <c r="L983" s="40"/>
      <c r="M983" s="195"/>
      <c r="N983" s="196"/>
      <c r="O983" s="65"/>
      <c r="P983" s="65"/>
      <c r="Q983" s="65"/>
      <c r="R983" s="65"/>
      <c r="S983" s="65"/>
      <c r="T983" s="66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T983" s="18" t="s">
        <v>159</v>
      </c>
      <c r="AU983" s="18" t="s">
        <v>81</v>
      </c>
    </row>
    <row r="984" spans="2:51" s="15" customFormat="1" ht="11.25">
      <c r="B984" s="231"/>
      <c r="C984" s="232"/>
      <c r="D984" s="192" t="s">
        <v>161</v>
      </c>
      <c r="E984" s="233" t="s">
        <v>19</v>
      </c>
      <c r="F984" s="234" t="s">
        <v>491</v>
      </c>
      <c r="G984" s="232"/>
      <c r="H984" s="233" t="s">
        <v>19</v>
      </c>
      <c r="I984" s="235"/>
      <c r="J984" s="232"/>
      <c r="K984" s="232"/>
      <c r="L984" s="236"/>
      <c r="M984" s="237"/>
      <c r="N984" s="238"/>
      <c r="O984" s="238"/>
      <c r="P984" s="238"/>
      <c r="Q984" s="238"/>
      <c r="R984" s="238"/>
      <c r="S984" s="238"/>
      <c r="T984" s="239"/>
      <c r="AT984" s="240" t="s">
        <v>161</v>
      </c>
      <c r="AU984" s="240" t="s">
        <v>81</v>
      </c>
      <c r="AV984" s="15" t="s">
        <v>79</v>
      </c>
      <c r="AW984" s="15" t="s">
        <v>33</v>
      </c>
      <c r="AX984" s="15" t="s">
        <v>71</v>
      </c>
      <c r="AY984" s="240" t="s">
        <v>144</v>
      </c>
    </row>
    <row r="985" spans="2:51" s="13" customFormat="1" ht="11.25">
      <c r="B985" s="199"/>
      <c r="C985" s="200"/>
      <c r="D985" s="192" t="s">
        <v>161</v>
      </c>
      <c r="E985" s="201" t="s">
        <v>19</v>
      </c>
      <c r="F985" s="202" t="s">
        <v>492</v>
      </c>
      <c r="G985" s="200"/>
      <c r="H985" s="203">
        <v>107.145</v>
      </c>
      <c r="I985" s="204"/>
      <c r="J985" s="200"/>
      <c r="K985" s="200"/>
      <c r="L985" s="205"/>
      <c r="M985" s="206"/>
      <c r="N985" s="207"/>
      <c r="O985" s="207"/>
      <c r="P985" s="207"/>
      <c r="Q985" s="207"/>
      <c r="R985" s="207"/>
      <c r="S985" s="207"/>
      <c r="T985" s="208"/>
      <c r="AT985" s="209" t="s">
        <v>161</v>
      </c>
      <c r="AU985" s="209" t="s">
        <v>81</v>
      </c>
      <c r="AV985" s="13" t="s">
        <v>81</v>
      </c>
      <c r="AW985" s="13" t="s">
        <v>33</v>
      </c>
      <c r="AX985" s="13" t="s">
        <v>79</v>
      </c>
      <c r="AY985" s="209" t="s">
        <v>144</v>
      </c>
    </row>
    <row r="986" spans="1:65" s="2" customFormat="1" ht="16.5" customHeight="1">
      <c r="A986" s="35"/>
      <c r="B986" s="36"/>
      <c r="C986" s="179" t="s">
        <v>1367</v>
      </c>
      <c r="D986" s="179" t="s">
        <v>146</v>
      </c>
      <c r="E986" s="180" t="s">
        <v>1368</v>
      </c>
      <c r="F986" s="181" t="s">
        <v>1369</v>
      </c>
      <c r="G986" s="182" t="s">
        <v>248</v>
      </c>
      <c r="H986" s="183">
        <v>107.145</v>
      </c>
      <c r="I986" s="184"/>
      <c r="J986" s="185">
        <f>ROUND(I986*H986,2)</f>
        <v>0</v>
      </c>
      <c r="K986" s="181" t="s">
        <v>155</v>
      </c>
      <c r="L986" s="40"/>
      <c r="M986" s="186" t="s">
        <v>19</v>
      </c>
      <c r="N986" s="187" t="s">
        <v>42</v>
      </c>
      <c r="O986" s="65"/>
      <c r="P986" s="188">
        <f>O986*H986</f>
        <v>0</v>
      </c>
      <c r="Q986" s="188">
        <v>0.00041</v>
      </c>
      <c r="R986" s="188">
        <f>Q986*H986</f>
        <v>0.043929449999999995</v>
      </c>
      <c r="S986" s="188">
        <v>0</v>
      </c>
      <c r="T986" s="189">
        <f>S986*H986</f>
        <v>0</v>
      </c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R986" s="190" t="s">
        <v>255</v>
      </c>
      <c r="AT986" s="190" t="s">
        <v>146</v>
      </c>
      <c r="AU986" s="190" t="s">
        <v>81</v>
      </c>
      <c r="AY986" s="18" t="s">
        <v>144</v>
      </c>
      <c r="BE986" s="191">
        <f>IF(N986="základní",J986,0)</f>
        <v>0</v>
      </c>
      <c r="BF986" s="191">
        <f>IF(N986="snížená",J986,0)</f>
        <v>0</v>
      </c>
      <c r="BG986" s="191">
        <f>IF(N986="zákl. přenesená",J986,0)</f>
        <v>0</v>
      </c>
      <c r="BH986" s="191">
        <f>IF(N986="sníž. přenesená",J986,0)</f>
        <v>0</v>
      </c>
      <c r="BI986" s="191">
        <f>IF(N986="nulová",J986,0)</f>
        <v>0</v>
      </c>
      <c r="BJ986" s="18" t="s">
        <v>79</v>
      </c>
      <c r="BK986" s="191">
        <f>ROUND(I986*H986,2)</f>
        <v>0</v>
      </c>
      <c r="BL986" s="18" t="s">
        <v>255</v>
      </c>
      <c r="BM986" s="190" t="s">
        <v>1370</v>
      </c>
    </row>
    <row r="987" spans="1:47" s="2" customFormat="1" ht="19.5">
      <c r="A987" s="35"/>
      <c r="B987" s="36"/>
      <c r="C987" s="37"/>
      <c r="D987" s="192" t="s">
        <v>157</v>
      </c>
      <c r="E987" s="37"/>
      <c r="F987" s="193" t="s">
        <v>1371</v>
      </c>
      <c r="G987" s="37"/>
      <c r="H987" s="37"/>
      <c r="I987" s="194"/>
      <c r="J987" s="37"/>
      <c r="K987" s="37"/>
      <c r="L987" s="40"/>
      <c r="M987" s="195"/>
      <c r="N987" s="196"/>
      <c r="O987" s="65"/>
      <c r="P987" s="65"/>
      <c r="Q987" s="65"/>
      <c r="R987" s="65"/>
      <c r="S987" s="65"/>
      <c r="T987" s="66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T987" s="18" t="s">
        <v>157</v>
      </c>
      <c r="AU987" s="18" t="s">
        <v>81</v>
      </c>
    </row>
    <row r="988" spans="1:47" s="2" customFormat="1" ht="11.25">
      <c r="A988" s="35"/>
      <c r="B988" s="36"/>
      <c r="C988" s="37"/>
      <c r="D988" s="197" t="s">
        <v>159</v>
      </c>
      <c r="E988" s="37"/>
      <c r="F988" s="198" t="s">
        <v>1372</v>
      </c>
      <c r="G988" s="37"/>
      <c r="H988" s="37"/>
      <c r="I988" s="194"/>
      <c r="J988" s="37"/>
      <c r="K988" s="37"/>
      <c r="L988" s="40"/>
      <c r="M988" s="195"/>
      <c r="N988" s="196"/>
      <c r="O988" s="65"/>
      <c r="P988" s="65"/>
      <c r="Q988" s="65"/>
      <c r="R988" s="65"/>
      <c r="S988" s="65"/>
      <c r="T988" s="66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T988" s="18" t="s">
        <v>159</v>
      </c>
      <c r="AU988" s="18" t="s">
        <v>81</v>
      </c>
    </row>
    <row r="989" spans="1:65" s="2" customFormat="1" ht="16.5" customHeight="1">
      <c r="A989" s="35"/>
      <c r="B989" s="36"/>
      <c r="C989" s="179" t="s">
        <v>1373</v>
      </c>
      <c r="D989" s="179" t="s">
        <v>146</v>
      </c>
      <c r="E989" s="180" t="s">
        <v>1374</v>
      </c>
      <c r="F989" s="181" t="s">
        <v>1375</v>
      </c>
      <c r="G989" s="182" t="s">
        <v>248</v>
      </c>
      <c r="H989" s="183">
        <v>3.3</v>
      </c>
      <c r="I989" s="184"/>
      <c r="J989" s="185">
        <f>ROUND(I989*H989,2)</f>
        <v>0</v>
      </c>
      <c r="K989" s="181" t="s">
        <v>155</v>
      </c>
      <c r="L989" s="40"/>
      <c r="M989" s="186" t="s">
        <v>19</v>
      </c>
      <c r="N989" s="187" t="s">
        <v>42</v>
      </c>
      <c r="O989" s="65"/>
      <c r="P989" s="188">
        <f>O989*H989</f>
        <v>0</v>
      </c>
      <c r="Q989" s="188">
        <v>0.00036</v>
      </c>
      <c r="R989" s="188">
        <f>Q989*H989</f>
        <v>0.001188</v>
      </c>
      <c r="S989" s="188">
        <v>0</v>
      </c>
      <c r="T989" s="189">
        <f>S989*H989</f>
        <v>0</v>
      </c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R989" s="190" t="s">
        <v>255</v>
      </c>
      <c r="AT989" s="190" t="s">
        <v>146</v>
      </c>
      <c r="AU989" s="190" t="s">
        <v>81</v>
      </c>
      <c r="AY989" s="18" t="s">
        <v>144</v>
      </c>
      <c r="BE989" s="191">
        <f>IF(N989="základní",J989,0)</f>
        <v>0</v>
      </c>
      <c r="BF989" s="191">
        <f>IF(N989="snížená",J989,0)</f>
        <v>0</v>
      </c>
      <c r="BG989" s="191">
        <f>IF(N989="zákl. přenesená",J989,0)</f>
        <v>0</v>
      </c>
      <c r="BH989" s="191">
        <f>IF(N989="sníž. přenesená",J989,0)</f>
        <v>0</v>
      </c>
      <c r="BI989" s="191">
        <f>IF(N989="nulová",J989,0)</f>
        <v>0</v>
      </c>
      <c r="BJ989" s="18" t="s">
        <v>79</v>
      </c>
      <c r="BK989" s="191">
        <f>ROUND(I989*H989,2)</f>
        <v>0</v>
      </c>
      <c r="BL989" s="18" t="s">
        <v>255</v>
      </c>
      <c r="BM989" s="190" t="s">
        <v>1376</v>
      </c>
    </row>
    <row r="990" spans="1:47" s="2" customFormat="1" ht="11.25">
      <c r="A990" s="35"/>
      <c r="B990" s="36"/>
      <c r="C990" s="37"/>
      <c r="D990" s="192" t="s">
        <v>157</v>
      </c>
      <c r="E990" s="37"/>
      <c r="F990" s="193" t="s">
        <v>1377</v>
      </c>
      <c r="G990" s="37"/>
      <c r="H990" s="37"/>
      <c r="I990" s="194"/>
      <c r="J990" s="37"/>
      <c r="K990" s="37"/>
      <c r="L990" s="40"/>
      <c r="M990" s="195"/>
      <c r="N990" s="196"/>
      <c r="O990" s="65"/>
      <c r="P990" s="65"/>
      <c r="Q990" s="65"/>
      <c r="R990" s="65"/>
      <c r="S990" s="65"/>
      <c r="T990" s="66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T990" s="18" t="s">
        <v>157</v>
      </c>
      <c r="AU990" s="18" t="s">
        <v>81</v>
      </c>
    </row>
    <row r="991" spans="1:47" s="2" customFormat="1" ht="11.25">
      <c r="A991" s="35"/>
      <c r="B991" s="36"/>
      <c r="C991" s="37"/>
      <c r="D991" s="197" t="s">
        <v>159</v>
      </c>
      <c r="E991" s="37"/>
      <c r="F991" s="198" t="s">
        <v>1378</v>
      </c>
      <c r="G991" s="37"/>
      <c r="H991" s="37"/>
      <c r="I991" s="194"/>
      <c r="J991" s="37"/>
      <c r="K991" s="37"/>
      <c r="L991" s="40"/>
      <c r="M991" s="195"/>
      <c r="N991" s="196"/>
      <c r="O991" s="65"/>
      <c r="P991" s="65"/>
      <c r="Q991" s="65"/>
      <c r="R991" s="65"/>
      <c r="S991" s="65"/>
      <c r="T991" s="66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T991" s="18" t="s">
        <v>159</v>
      </c>
      <c r="AU991" s="18" t="s">
        <v>81</v>
      </c>
    </row>
    <row r="992" spans="2:51" s="15" customFormat="1" ht="11.25">
      <c r="B992" s="231"/>
      <c r="C992" s="232"/>
      <c r="D992" s="192" t="s">
        <v>161</v>
      </c>
      <c r="E992" s="233" t="s">
        <v>19</v>
      </c>
      <c r="F992" s="234" t="s">
        <v>694</v>
      </c>
      <c r="G992" s="232"/>
      <c r="H992" s="233" t="s">
        <v>19</v>
      </c>
      <c r="I992" s="235"/>
      <c r="J992" s="232"/>
      <c r="K992" s="232"/>
      <c r="L992" s="236"/>
      <c r="M992" s="237"/>
      <c r="N992" s="238"/>
      <c r="O992" s="238"/>
      <c r="P992" s="238"/>
      <c r="Q992" s="238"/>
      <c r="R992" s="238"/>
      <c r="S992" s="238"/>
      <c r="T992" s="239"/>
      <c r="AT992" s="240" t="s">
        <v>161</v>
      </c>
      <c r="AU992" s="240" t="s">
        <v>81</v>
      </c>
      <c r="AV992" s="15" t="s">
        <v>79</v>
      </c>
      <c r="AW992" s="15" t="s">
        <v>33</v>
      </c>
      <c r="AX992" s="15" t="s">
        <v>71</v>
      </c>
      <c r="AY992" s="240" t="s">
        <v>144</v>
      </c>
    </row>
    <row r="993" spans="2:51" s="13" customFormat="1" ht="11.25">
      <c r="B993" s="199"/>
      <c r="C993" s="200"/>
      <c r="D993" s="192" t="s">
        <v>161</v>
      </c>
      <c r="E993" s="201" t="s">
        <v>19</v>
      </c>
      <c r="F993" s="202" t="s">
        <v>695</v>
      </c>
      <c r="G993" s="200"/>
      <c r="H993" s="203">
        <v>3.3</v>
      </c>
      <c r="I993" s="204"/>
      <c r="J993" s="200"/>
      <c r="K993" s="200"/>
      <c r="L993" s="205"/>
      <c r="M993" s="206"/>
      <c r="N993" s="207"/>
      <c r="O993" s="207"/>
      <c r="P993" s="207"/>
      <c r="Q993" s="207"/>
      <c r="R993" s="207"/>
      <c r="S993" s="207"/>
      <c r="T993" s="208"/>
      <c r="AT993" s="209" t="s">
        <v>161</v>
      </c>
      <c r="AU993" s="209" t="s">
        <v>81</v>
      </c>
      <c r="AV993" s="13" t="s">
        <v>81</v>
      </c>
      <c r="AW993" s="13" t="s">
        <v>33</v>
      </c>
      <c r="AX993" s="13" t="s">
        <v>79</v>
      </c>
      <c r="AY993" s="209" t="s">
        <v>144</v>
      </c>
    </row>
    <row r="994" spans="1:65" s="2" customFormat="1" ht="16.5" customHeight="1">
      <c r="A994" s="35"/>
      <c r="B994" s="36"/>
      <c r="C994" s="179" t="s">
        <v>1379</v>
      </c>
      <c r="D994" s="179" t="s">
        <v>146</v>
      </c>
      <c r="E994" s="180" t="s">
        <v>1380</v>
      </c>
      <c r="F994" s="181" t="s">
        <v>1381</v>
      </c>
      <c r="G994" s="182" t="s">
        <v>248</v>
      </c>
      <c r="H994" s="183">
        <v>3.3</v>
      </c>
      <c r="I994" s="184"/>
      <c r="J994" s="185">
        <f>ROUND(I994*H994,2)</f>
        <v>0</v>
      </c>
      <c r="K994" s="181" t="s">
        <v>155</v>
      </c>
      <c r="L994" s="40"/>
      <c r="M994" s="186" t="s">
        <v>19</v>
      </c>
      <c r="N994" s="187" t="s">
        <v>42</v>
      </c>
      <c r="O994" s="65"/>
      <c r="P994" s="188">
        <f>O994*H994</f>
        <v>0</v>
      </c>
      <c r="Q994" s="188">
        <v>0.00066</v>
      </c>
      <c r="R994" s="188">
        <f>Q994*H994</f>
        <v>0.002178</v>
      </c>
      <c r="S994" s="188">
        <v>0</v>
      </c>
      <c r="T994" s="189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190" t="s">
        <v>255</v>
      </c>
      <c r="AT994" s="190" t="s">
        <v>146</v>
      </c>
      <c r="AU994" s="190" t="s">
        <v>81</v>
      </c>
      <c r="AY994" s="18" t="s">
        <v>144</v>
      </c>
      <c r="BE994" s="191">
        <f>IF(N994="základní",J994,0)</f>
        <v>0</v>
      </c>
      <c r="BF994" s="191">
        <f>IF(N994="snížená",J994,0)</f>
        <v>0</v>
      </c>
      <c r="BG994" s="191">
        <f>IF(N994="zákl. přenesená",J994,0)</f>
        <v>0</v>
      </c>
      <c r="BH994" s="191">
        <f>IF(N994="sníž. přenesená",J994,0)</f>
        <v>0</v>
      </c>
      <c r="BI994" s="191">
        <f>IF(N994="nulová",J994,0)</f>
        <v>0</v>
      </c>
      <c r="BJ994" s="18" t="s">
        <v>79</v>
      </c>
      <c r="BK994" s="191">
        <f>ROUND(I994*H994,2)</f>
        <v>0</v>
      </c>
      <c r="BL994" s="18" t="s">
        <v>255</v>
      </c>
      <c r="BM994" s="190" t="s">
        <v>1382</v>
      </c>
    </row>
    <row r="995" spans="1:47" s="2" customFormat="1" ht="11.25">
      <c r="A995" s="35"/>
      <c r="B995" s="36"/>
      <c r="C995" s="37"/>
      <c r="D995" s="192" t="s">
        <v>157</v>
      </c>
      <c r="E995" s="37"/>
      <c r="F995" s="193" t="s">
        <v>1383</v>
      </c>
      <c r="G995" s="37"/>
      <c r="H995" s="37"/>
      <c r="I995" s="194"/>
      <c r="J995" s="37"/>
      <c r="K995" s="37"/>
      <c r="L995" s="40"/>
      <c r="M995" s="195"/>
      <c r="N995" s="196"/>
      <c r="O995" s="65"/>
      <c r="P995" s="65"/>
      <c r="Q995" s="65"/>
      <c r="R995" s="65"/>
      <c r="S995" s="65"/>
      <c r="T995" s="66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T995" s="18" t="s">
        <v>157</v>
      </c>
      <c r="AU995" s="18" t="s">
        <v>81</v>
      </c>
    </row>
    <row r="996" spans="1:47" s="2" customFormat="1" ht="11.25">
      <c r="A996" s="35"/>
      <c r="B996" s="36"/>
      <c r="C996" s="37"/>
      <c r="D996" s="197" t="s">
        <v>159</v>
      </c>
      <c r="E996" s="37"/>
      <c r="F996" s="198" t="s">
        <v>1384</v>
      </c>
      <c r="G996" s="37"/>
      <c r="H996" s="37"/>
      <c r="I996" s="194"/>
      <c r="J996" s="37"/>
      <c r="K996" s="37"/>
      <c r="L996" s="40"/>
      <c r="M996" s="195"/>
      <c r="N996" s="196"/>
      <c r="O996" s="65"/>
      <c r="P996" s="65"/>
      <c r="Q996" s="65"/>
      <c r="R996" s="65"/>
      <c r="S996" s="65"/>
      <c r="T996" s="66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T996" s="18" t="s">
        <v>159</v>
      </c>
      <c r="AU996" s="18" t="s">
        <v>81</v>
      </c>
    </row>
    <row r="997" spans="2:63" s="12" customFormat="1" ht="22.9" customHeight="1">
      <c r="B997" s="163"/>
      <c r="C997" s="164"/>
      <c r="D997" s="165" t="s">
        <v>70</v>
      </c>
      <c r="E997" s="177" t="s">
        <v>1385</v>
      </c>
      <c r="F997" s="177" t="s">
        <v>1386</v>
      </c>
      <c r="G997" s="164"/>
      <c r="H997" s="164"/>
      <c r="I997" s="167"/>
      <c r="J997" s="178">
        <f>BK997</f>
        <v>0</v>
      </c>
      <c r="K997" s="164"/>
      <c r="L997" s="169"/>
      <c r="M997" s="170"/>
      <c r="N997" s="171"/>
      <c r="O997" s="171"/>
      <c r="P997" s="172">
        <f>SUM(P998:P1011)</f>
        <v>0</v>
      </c>
      <c r="Q997" s="171"/>
      <c r="R997" s="172">
        <f>SUM(R998:R1011)</f>
        <v>0.02244576</v>
      </c>
      <c r="S997" s="171"/>
      <c r="T997" s="173">
        <f>SUM(T998:T1011)</f>
        <v>0</v>
      </c>
      <c r="AR997" s="174" t="s">
        <v>79</v>
      </c>
      <c r="AT997" s="175" t="s">
        <v>70</v>
      </c>
      <c r="AU997" s="175" t="s">
        <v>79</v>
      </c>
      <c r="AY997" s="174" t="s">
        <v>144</v>
      </c>
      <c r="BK997" s="176">
        <f>SUM(BK998:BK1011)</f>
        <v>0</v>
      </c>
    </row>
    <row r="998" spans="1:65" s="2" customFormat="1" ht="16.5" customHeight="1">
      <c r="A998" s="35"/>
      <c r="B998" s="36"/>
      <c r="C998" s="179" t="s">
        <v>1387</v>
      </c>
      <c r="D998" s="179" t="s">
        <v>146</v>
      </c>
      <c r="E998" s="180" t="s">
        <v>1388</v>
      </c>
      <c r="F998" s="181" t="s">
        <v>1389</v>
      </c>
      <c r="G998" s="182" t="s">
        <v>248</v>
      </c>
      <c r="H998" s="183">
        <v>46.762</v>
      </c>
      <c r="I998" s="184"/>
      <c r="J998" s="185">
        <f>ROUND(I998*H998,2)</f>
        <v>0</v>
      </c>
      <c r="K998" s="181" t="s">
        <v>155</v>
      </c>
      <c r="L998" s="40"/>
      <c r="M998" s="186" t="s">
        <v>19</v>
      </c>
      <c r="N998" s="187" t="s">
        <v>42</v>
      </c>
      <c r="O998" s="65"/>
      <c r="P998" s="188">
        <f>O998*H998</f>
        <v>0</v>
      </c>
      <c r="Q998" s="188">
        <v>0.0002</v>
      </c>
      <c r="R998" s="188">
        <f>Q998*H998</f>
        <v>0.0093524</v>
      </c>
      <c r="S998" s="188">
        <v>0</v>
      </c>
      <c r="T998" s="189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190" t="s">
        <v>255</v>
      </c>
      <c r="AT998" s="190" t="s">
        <v>146</v>
      </c>
      <c r="AU998" s="190" t="s">
        <v>81</v>
      </c>
      <c r="AY998" s="18" t="s">
        <v>144</v>
      </c>
      <c r="BE998" s="191">
        <f>IF(N998="základní",J998,0)</f>
        <v>0</v>
      </c>
      <c r="BF998" s="191">
        <f>IF(N998="snížená",J998,0)</f>
        <v>0</v>
      </c>
      <c r="BG998" s="191">
        <f>IF(N998="zákl. přenesená",J998,0)</f>
        <v>0</v>
      </c>
      <c r="BH998" s="191">
        <f>IF(N998="sníž. přenesená",J998,0)</f>
        <v>0</v>
      </c>
      <c r="BI998" s="191">
        <f>IF(N998="nulová",J998,0)</f>
        <v>0</v>
      </c>
      <c r="BJ998" s="18" t="s">
        <v>79</v>
      </c>
      <c r="BK998" s="191">
        <f>ROUND(I998*H998,2)</f>
        <v>0</v>
      </c>
      <c r="BL998" s="18" t="s">
        <v>255</v>
      </c>
      <c r="BM998" s="190" t="s">
        <v>1390</v>
      </c>
    </row>
    <row r="999" spans="1:47" s="2" customFormat="1" ht="11.25">
      <c r="A999" s="35"/>
      <c r="B999" s="36"/>
      <c r="C999" s="37"/>
      <c r="D999" s="192" t="s">
        <v>157</v>
      </c>
      <c r="E999" s="37"/>
      <c r="F999" s="193" t="s">
        <v>1391</v>
      </c>
      <c r="G999" s="37"/>
      <c r="H999" s="37"/>
      <c r="I999" s="194"/>
      <c r="J999" s="37"/>
      <c r="K999" s="37"/>
      <c r="L999" s="40"/>
      <c r="M999" s="195"/>
      <c r="N999" s="196"/>
      <c r="O999" s="65"/>
      <c r="P999" s="65"/>
      <c r="Q999" s="65"/>
      <c r="R999" s="65"/>
      <c r="S999" s="65"/>
      <c r="T999" s="66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T999" s="18" t="s">
        <v>157</v>
      </c>
      <c r="AU999" s="18" t="s">
        <v>81</v>
      </c>
    </row>
    <row r="1000" spans="1:47" s="2" customFormat="1" ht="11.25">
      <c r="A1000" s="35"/>
      <c r="B1000" s="36"/>
      <c r="C1000" s="37"/>
      <c r="D1000" s="197" t="s">
        <v>159</v>
      </c>
      <c r="E1000" s="37"/>
      <c r="F1000" s="198" t="s">
        <v>1392</v>
      </c>
      <c r="G1000" s="37"/>
      <c r="H1000" s="37"/>
      <c r="I1000" s="194"/>
      <c r="J1000" s="37"/>
      <c r="K1000" s="37"/>
      <c r="L1000" s="40"/>
      <c r="M1000" s="195"/>
      <c r="N1000" s="196"/>
      <c r="O1000" s="65"/>
      <c r="P1000" s="65"/>
      <c r="Q1000" s="65"/>
      <c r="R1000" s="65"/>
      <c r="S1000" s="65"/>
      <c r="T1000" s="66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T1000" s="18" t="s">
        <v>159</v>
      </c>
      <c r="AU1000" s="18" t="s">
        <v>81</v>
      </c>
    </row>
    <row r="1001" spans="2:51" s="15" customFormat="1" ht="11.25">
      <c r="B1001" s="231"/>
      <c r="C1001" s="232"/>
      <c r="D1001" s="192" t="s">
        <v>161</v>
      </c>
      <c r="E1001" s="233" t="s">
        <v>19</v>
      </c>
      <c r="F1001" s="234" t="s">
        <v>1393</v>
      </c>
      <c r="G1001" s="232"/>
      <c r="H1001" s="233" t="s">
        <v>19</v>
      </c>
      <c r="I1001" s="235"/>
      <c r="J1001" s="232"/>
      <c r="K1001" s="232"/>
      <c r="L1001" s="236"/>
      <c r="M1001" s="237"/>
      <c r="N1001" s="238"/>
      <c r="O1001" s="238"/>
      <c r="P1001" s="238"/>
      <c r="Q1001" s="238"/>
      <c r="R1001" s="238"/>
      <c r="S1001" s="238"/>
      <c r="T1001" s="239"/>
      <c r="AT1001" s="240" t="s">
        <v>161</v>
      </c>
      <c r="AU1001" s="240" t="s">
        <v>81</v>
      </c>
      <c r="AV1001" s="15" t="s">
        <v>79</v>
      </c>
      <c r="AW1001" s="15" t="s">
        <v>33</v>
      </c>
      <c r="AX1001" s="15" t="s">
        <v>71</v>
      </c>
      <c r="AY1001" s="240" t="s">
        <v>144</v>
      </c>
    </row>
    <row r="1002" spans="2:51" s="13" customFormat="1" ht="11.25">
      <c r="B1002" s="199"/>
      <c r="C1002" s="200"/>
      <c r="D1002" s="192" t="s">
        <v>161</v>
      </c>
      <c r="E1002" s="201" t="s">
        <v>19</v>
      </c>
      <c r="F1002" s="202" t="s">
        <v>462</v>
      </c>
      <c r="G1002" s="200"/>
      <c r="H1002" s="203">
        <v>3.242</v>
      </c>
      <c r="I1002" s="204"/>
      <c r="J1002" s="200"/>
      <c r="K1002" s="200"/>
      <c r="L1002" s="205"/>
      <c r="M1002" s="206"/>
      <c r="N1002" s="207"/>
      <c r="O1002" s="207"/>
      <c r="P1002" s="207"/>
      <c r="Q1002" s="207"/>
      <c r="R1002" s="207"/>
      <c r="S1002" s="207"/>
      <c r="T1002" s="208"/>
      <c r="AT1002" s="209" t="s">
        <v>161</v>
      </c>
      <c r="AU1002" s="209" t="s">
        <v>81</v>
      </c>
      <c r="AV1002" s="13" t="s">
        <v>81</v>
      </c>
      <c r="AW1002" s="13" t="s">
        <v>33</v>
      </c>
      <c r="AX1002" s="13" t="s">
        <v>71</v>
      </c>
      <c r="AY1002" s="209" t="s">
        <v>144</v>
      </c>
    </row>
    <row r="1003" spans="2:51" s="15" customFormat="1" ht="11.25">
      <c r="B1003" s="231"/>
      <c r="C1003" s="232"/>
      <c r="D1003" s="192" t="s">
        <v>161</v>
      </c>
      <c r="E1003" s="233" t="s">
        <v>19</v>
      </c>
      <c r="F1003" s="234" t="s">
        <v>1394</v>
      </c>
      <c r="G1003" s="232"/>
      <c r="H1003" s="233" t="s">
        <v>19</v>
      </c>
      <c r="I1003" s="235"/>
      <c r="J1003" s="232"/>
      <c r="K1003" s="232"/>
      <c r="L1003" s="236"/>
      <c r="M1003" s="237"/>
      <c r="N1003" s="238"/>
      <c r="O1003" s="238"/>
      <c r="P1003" s="238"/>
      <c r="Q1003" s="238"/>
      <c r="R1003" s="238"/>
      <c r="S1003" s="238"/>
      <c r="T1003" s="239"/>
      <c r="AT1003" s="240" t="s">
        <v>161</v>
      </c>
      <c r="AU1003" s="240" t="s">
        <v>81</v>
      </c>
      <c r="AV1003" s="15" t="s">
        <v>79</v>
      </c>
      <c r="AW1003" s="15" t="s">
        <v>33</v>
      </c>
      <c r="AX1003" s="15" t="s">
        <v>71</v>
      </c>
      <c r="AY1003" s="240" t="s">
        <v>144</v>
      </c>
    </row>
    <row r="1004" spans="2:51" s="13" customFormat="1" ht="11.25">
      <c r="B1004" s="199"/>
      <c r="C1004" s="200"/>
      <c r="D1004" s="192" t="s">
        <v>161</v>
      </c>
      <c r="E1004" s="201" t="s">
        <v>19</v>
      </c>
      <c r="F1004" s="202" t="s">
        <v>475</v>
      </c>
      <c r="G1004" s="200"/>
      <c r="H1004" s="203">
        <v>15.178</v>
      </c>
      <c r="I1004" s="204"/>
      <c r="J1004" s="200"/>
      <c r="K1004" s="200"/>
      <c r="L1004" s="205"/>
      <c r="M1004" s="206"/>
      <c r="N1004" s="207"/>
      <c r="O1004" s="207"/>
      <c r="P1004" s="207"/>
      <c r="Q1004" s="207"/>
      <c r="R1004" s="207"/>
      <c r="S1004" s="207"/>
      <c r="T1004" s="208"/>
      <c r="AT1004" s="209" t="s">
        <v>161</v>
      </c>
      <c r="AU1004" s="209" t="s">
        <v>81</v>
      </c>
      <c r="AV1004" s="13" t="s">
        <v>81</v>
      </c>
      <c r="AW1004" s="13" t="s">
        <v>33</v>
      </c>
      <c r="AX1004" s="13" t="s">
        <v>71</v>
      </c>
      <c r="AY1004" s="209" t="s">
        <v>144</v>
      </c>
    </row>
    <row r="1005" spans="2:51" s="13" customFormat="1" ht="11.25">
      <c r="B1005" s="199"/>
      <c r="C1005" s="200"/>
      <c r="D1005" s="192" t="s">
        <v>161</v>
      </c>
      <c r="E1005" s="201" t="s">
        <v>19</v>
      </c>
      <c r="F1005" s="202" t="s">
        <v>1395</v>
      </c>
      <c r="G1005" s="200"/>
      <c r="H1005" s="203">
        <v>12.88</v>
      </c>
      <c r="I1005" s="204"/>
      <c r="J1005" s="200"/>
      <c r="K1005" s="200"/>
      <c r="L1005" s="205"/>
      <c r="M1005" s="206"/>
      <c r="N1005" s="207"/>
      <c r="O1005" s="207"/>
      <c r="P1005" s="207"/>
      <c r="Q1005" s="207"/>
      <c r="R1005" s="207"/>
      <c r="S1005" s="207"/>
      <c r="T1005" s="208"/>
      <c r="AT1005" s="209" t="s">
        <v>161</v>
      </c>
      <c r="AU1005" s="209" t="s">
        <v>81</v>
      </c>
      <c r="AV1005" s="13" t="s">
        <v>81</v>
      </c>
      <c r="AW1005" s="13" t="s">
        <v>33</v>
      </c>
      <c r="AX1005" s="13" t="s">
        <v>71</v>
      </c>
      <c r="AY1005" s="209" t="s">
        <v>144</v>
      </c>
    </row>
    <row r="1006" spans="2:51" s="13" customFormat="1" ht="11.25">
      <c r="B1006" s="199"/>
      <c r="C1006" s="200"/>
      <c r="D1006" s="192" t="s">
        <v>161</v>
      </c>
      <c r="E1006" s="201" t="s">
        <v>19</v>
      </c>
      <c r="F1006" s="202" t="s">
        <v>477</v>
      </c>
      <c r="G1006" s="200"/>
      <c r="H1006" s="203">
        <v>10.602</v>
      </c>
      <c r="I1006" s="204"/>
      <c r="J1006" s="200"/>
      <c r="K1006" s="200"/>
      <c r="L1006" s="205"/>
      <c r="M1006" s="206"/>
      <c r="N1006" s="207"/>
      <c r="O1006" s="207"/>
      <c r="P1006" s="207"/>
      <c r="Q1006" s="207"/>
      <c r="R1006" s="207"/>
      <c r="S1006" s="207"/>
      <c r="T1006" s="208"/>
      <c r="AT1006" s="209" t="s">
        <v>161</v>
      </c>
      <c r="AU1006" s="209" t="s">
        <v>81</v>
      </c>
      <c r="AV1006" s="13" t="s">
        <v>81</v>
      </c>
      <c r="AW1006" s="13" t="s">
        <v>33</v>
      </c>
      <c r="AX1006" s="13" t="s">
        <v>71</v>
      </c>
      <c r="AY1006" s="209" t="s">
        <v>144</v>
      </c>
    </row>
    <row r="1007" spans="2:51" s="13" customFormat="1" ht="11.25">
      <c r="B1007" s="199"/>
      <c r="C1007" s="200"/>
      <c r="D1007" s="192" t="s">
        <v>161</v>
      </c>
      <c r="E1007" s="201" t="s">
        <v>19</v>
      </c>
      <c r="F1007" s="202" t="s">
        <v>478</v>
      </c>
      <c r="G1007" s="200"/>
      <c r="H1007" s="203">
        <v>4.86</v>
      </c>
      <c r="I1007" s="204"/>
      <c r="J1007" s="200"/>
      <c r="K1007" s="200"/>
      <c r="L1007" s="205"/>
      <c r="M1007" s="206"/>
      <c r="N1007" s="207"/>
      <c r="O1007" s="207"/>
      <c r="P1007" s="207"/>
      <c r="Q1007" s="207"/>
      <c r="R1007" s="207"/>
      <c r="S1007" s="207"/>
      <c r="T1007" s="208"/>
      <c r="AT1007" s="209" t="s">
        <v>161</v>
      </c>
      <c r="AU1007" s="209" t="s">
        <v>81</v>
      </c>
      <c r="AV1007" s="13" t="s">
        <v>81</v>
      </c>
      <c r="AW1007" s="13" t="s">
        <v>33</v>
      </c>
      <c r="AX1007" s="13" t="s">
        <v>71</v>
      </c>
      <c r="AY1007" s="209" t="s">
        <v>144</v>
      </c>
    </row>
    <row r="1008" spans="2:51" s="14" customFormat="1" ht="11.25">
      <c r="B1008" s="220"/>
      <c r="C1008" s="221"/>
      <c r="D1008" s="192" t="s">
        <v>161</v>
      </c>
      <c r="E1008" s="222" t="s">
        <v>19</v>
      </c>
      <c r="F1008" s="223" t="s">
        <v>238</v>
      </c>
      <c r="G1008" s="221"/>
      <c r="H1008" s="224">
        <v>46.762</v>
      </c>
      <c r="I1008" s="225"/>
      <c r="J1008" s="221"/>
      <c r="K1008" s="221"/>
      <c r="L1008" s="226"/>
      <c r="M1008" s="227"/>
      <c r="N1008" s="228"/>
      <c r="O1008" s="228"/>
      <c r="P1008" s="228"/>
      <c r="Q1008" s="228"/>
      <c r="R1008" s="228"/>
      <c r="S1008" s="228"/>
      <c r="T1008" s="229"/>
      <c r="AT1008" s="230" t="s">
        <v>161</v>
      </c>
      <c r="AU1008" s="230" t="s">
        <v>81</v>
      </c>
      <c r="AV1008" s="14" t="s">
        <v>150</v>
      </c>
      <c r="AW1008" s="14" t="s">
        <v>33</v>
      </c>
      <c r="AX1008" s="14" t="s">
        <v>79</v>
      </c>
      <c r="AY1008" s="230" t="s">
        <v>144</v>
      </c>
    </row>
    <row r="1009" spans="1:65" s="2" customFormat="1" ht="21.75" customHeight="1">
      <c r="A1009" s="35"/>
      <c r="B1009" s="36"/>
      <c r="C1009" s="179" t="s">
        <v>1396</v>
      </c>
      <c r="D1009" s="179" t="s">
        <v>146</v>
      </c>
      <c r="E1009" s="180" t="s">
        <v>1397</v>
      </c>
      <c r="F1009" s="181" t="s">
        <v>1398</v>
      </c>
      <c r="G1009" s="182" t="s">
        <v>248</v>
      </c>
      <c r="H1009" s="183">
        <v>46.762</v>
      </c>
      <c r="I1009" s="184"/>
      <c r="J1009" s="185">
        <f>ROUND(I1009*H1009,2)</f>
        <v>0</v>
      </c>
      <c r="K1009" s="181" t="s">
        <v>155</v>
      </c>
      <c r="L1009" s="40"/>
      <c r="M1009" s="186" t="s">
        <v>19</v>
      </c>
      <c r="N1009" s="187" t="s">
        <v>42</v>
      </c>
      <c r="O1009" s="65"/>
      <c r="P1009" s="188">
        <f>O1009*H1009</f>
        <v>0</v>
      </c>
      <c r="Q1009" s="188">
        <v>0.00028</v>
      </c>
      <c r="R1009" s="188">
        <f>Q1009*H1009</f>
        <v>0.013093359999999998</v>
      </c>
      <c r="S1009" s="188">
        <v>0</v>
      </c>
      <c r="T1009" s="189">
        <f>S1009*H1009</f>
        <v>0</v>
      </c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R1009" s="190" t="s">
        <v>255</v>
      </c>
      <c r="AT1009" s="190" t="s">
        <v>146</v>
      </c>
      <c r="AU1009" s="190" t="s">
        <v>81</v>
      </c>
      <c r="AY1009" s="18" t="s">
        <v>144</v>
      </c>
      <c r="BE1009" s="191">
        <f>IF(N1009="základní",J1009,0)</f>
        <v>0</v>
      </c>
      <c r="BF1009" s="191">
        <f>IF(N1009="snížená",J1009,0)</f>
        <v>0</v>
      </c>
      <c r="BG1009" s="191">
        <f>IF(N1009="zákl. přenesená",J1009,0)</f>
        <v>0</v>
      </c>
      <c r="BH1009" s="191">
        <f>IF(N1009="sníž. přenesená",J1009,0)</f>
        <v>0</v>
      </c>
      <c r="BI1009" s="191">
        <f>IF(N1009="nulová",J1009,0)</f>
        <v>0</v>
      </c>
      <c r="BJ1009" s="18" t="s">
        <v>79</v>
      </c>
      <c r="BK1009" s="191">
        <f>ROUND(I1009*H1009,2)</f>
        <v>0</v>
      </c>
      <c r="BL1009" s="18" t="s">
        <v>255</v>
      </c>
      <c r="BM1009" s="190" t="s">
        <v>1399</v>
      </c>
    </row>
    <row r="1010" spans="1:47" s="2" customFormat="1" ht="19.5">
      <c r="A1010" s="35"/>
      <c r="B1010" s="36"/>
      <c r="C1010" s="37"/>
      <c r="D1010" s="192" t="s">
        <v>157</v>
      </c>
      <c r="E1010" s="37"/>
      <c r="F1010" s="193" t="s">
        <v>1400</v>
      </c>
      <c r="G1010" s="37"/>
      <c r="H1010" s="37"/>
      <c r="I1010" s="194"/>
      <c r="J1010" s="37"/>
      <c r="K1010" s="37"/>
      <c r="L1010" s="40"/>
      <c r="M1010" s="195"/>
      <c r="N1010" s="196"/>
      <c r="O1010" s="65"/>
      <c r="P1010" s="65"/>
      <c r="Q1010" s="65"/>
      <c r="R1010" s="65"/>
      <c r="S1010" s="65"/>
      <c r="T1010" s="66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T1010" s="18" t="s">
        <v>157</v>
      </c>
      <c r="AU1010" s="18" t="s">
        <v>81</v>
      </c>
    </row>
    <row r="1011" spans="1:47" s="2" customFormat="1" ht="11.25">
      <c r="A1011" s="35"/>
      <c r="B1011" s="36"/>
      <c r="C1011" s="37"/>
      <c r="D1011" s="197" t="s">
        <v>159</v>
      </c>
      <c r="E1011" s="37"/>
      <c r="F1011" s="198" t="s">
        <v>1401</v>
      </c>
      <c r="G1011" s="37"/>
      <c r="H1011" s="37"/>
      <c r="I1011" s="194"/>
      <c r="J1011" s="37"/>
      <c r="K1011" s="37"/>
      <c r="L1011" s="40"/>
      <c r="M1011" s="195"/>
      <c r="N1011" s="196"/>
      <c r="O1011" s="65"/>
      <c r="P1011" s="65"/>
      <c r="Q1011" s="65"/>
      <c r="R1011" s="65"/>
      <c r="S1011" s="65"/>
      <c r="T1011" s="66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T1011" s="18" t="s">
        <v>159</v>
      </c>
      <c r="AU1011" s="18" t="s">
        <v>81</v>
      </c>
    </row>
    <row r="1012" spans="2:63" s="12" customFormat="1" ht="22.9" customHeight="1">
      <c r="B1012" s="163"/>
      <c r="C1012" s="164"/>
      <c r="D1012" s="165" t="s">
        <v>70</v>
      </c>
      <c r="E1012" s="177" t="s">
        <v>1402</v>
      </c>
      <c r="F1012" s="177" t="s">
        <v>1403</v>
      </c>
      <c r="G1012" s="164"/>
      <c r="H1012" s="164"/>
      <c r="I1012" s="167"/>
      <c r="J1012" s="178">
        <f>BK1012</f>
        <v>0</v>
      </c>
      <c r="K1012" s="164"/>
      <c r="L1012" s="169"/>
      <c r="M1012" s="170"/>
      <c r="N1012" s="171"/>
      <c r="O1012" s="171"/>
      <c r="P1012" s="172">
        <f>SUM(P1013:P1054)</f>
        <v>0</v>
      </c>
      <c r="Q1012" s="171"/>
      <c r="R1012" s="172">
        <f>SUM(R1013:R1054)</f>
        <v>0</v>
      </c>
      <c r="S1012" s="171"/>
      <c r="T1012" s="173">
        <f>SUM(T1013:T1054)</f>
        <v>0.8796797</v>
      </c>
      <c r="AR1012" s="174" t="s">
        <v>81</v>
      </c>
      <c r="AT1012" s="175" t="s">
        <v>70</v>
      </c>
      <c r="AU1012" s="175" t="s">
        <v>79</v>
      </c>
      <c r="AY1012" s="174" t="s">
        <v>144</v>
      </c>
      <c r="BK1012" s="176">
        <f>SUM(BK1013:BK1054)</f>
        <v>0</v>
      </c>
    </row>
    <row r="1013" spans="1:65" s="2" customFormat="1" ht="16.5" customHeight="1">
      <c r="A1013" s="35"/>
      <c r="B1013" s="36"/>
      <c r="C1013" s="179" t="s">
        <v>1404</v>
      </c>
      <c r="D1013" s="179" t="s">
        <v>146</v>
      </c>
      <c r="E1013" s="180" t="s">
        <v>1405</v>
      </c>
      <c r="F1013" s="181" t="s">
        <v>1406</v>
      </c>
      <c r="G1013" s="182" t="s">
        <v>297</v>
      </c>
      <c r="H1013" s="183">
        <v>2.85</v>
      </c>
      <c r="I1013" s="184"/>
      <c r="J1013" s="185">
        <f>ROUND(I1013*H1013,2)</f>
        <v>0</v>
      </c>
      <c r="K1013" s="181" t="s">
        <v>155</v>
      </c>
      <c r="L1013" s="40"/>
      <c r="M1013" s="186" t="s">
        <v>19</v>
      </c>
      <c r="N1013" s="187" t="s">
        <v>42</v>
      </c>
      <c r="O1013" s="65"/>
      <c r="P1013" s="188">
        <f>O1013*H1013</f>
        <v>0</v>
      </c>
      <c r="Q1013" s="188">
        <v>0</v>
      </c>
      <c r="R1013" s="188">
        <f>Q1013*H1013</f>
        <v>0</v>
      </c>
      <c r="S1013" s="188">
        <v>0.0026</v>
      </c>
      <c r="T1013" s="189">
        <f>S1013*H1013</f>
        <v>0.00741</v>
      </c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R1013" s="190" t="s">
        <v>255</v>
      </c>
      <c r="AT1013" s="190" t="s">
        <v>146</v>
      </c>
      <c r="AU1013" s="190" t="s">
        <v>81</v>
      </c>
      <c r="AY1013" s="18" t="s">
        <v>144</v>
      </c>
      <c r="BE1013" s="191">
        <f>IF(N1013="základní",J1013,0)</f>
        <v>0</v>
      </c>
      <c r="BF1013" s="191">
        <f>IF(N1013="snížená",J1013,0)</f>
        <v>0</v>
      </c>
      <c r="BG1013" s="191">
        <f>IF(N1013="zákl. přenesená",J1013,0)</f>
        <v>0</v>
      </c>
      <c r="BH1013" s="191">
        <f>IF(N1013="sníž. přenesená",J1013,0)</f>
        <v>0</v>
      </c>
      <c r="BI1013" s="191">
        <f>IF(N1013="nulová",J1013,0)</f>
        <v>0</v>
      </c>
      <c r="BJ1013" s="18" t="s">
        <v>79</v>
      </c>
      <c r="BK1013" s="191">
        <f>ROUND(I1013*H1013,2)</f>
        <v>0</v>
      </c>
      <c r="BL1013" s="18" t="s">
        <v>255</v>
      </c>
      <c r="BM1013" s="190" t="s">
        <v>1407</v>
      </c>
    </row>
    <row r="1014" spans="1:47" s="2" customFormat="1" ht="11.25">
      <c r="A1014" s="35"/>
      <c r="B1014" s="36"/>
      <c r="C1014" s="37"/>
      <c r="D1014" s="192" t="s">
        <v>157</v>
      </c>
      <c r="E1014" s="37"/>
      <c r="F1014" s="193" t="s">
        <v>1408</v>
      </c>
      <c r="G1014" s="37"/>
      <c r="H1014" s="37"/>
      <c r="I1014" s="194"/>
      <c r="J1014" s="37"/>
      <c r="K1014" s="37"/>
      <c r="L1014" s="40"/>
      <c r="M1014" s="195"/>
      <c r="N1014" s="196"/>
      <c r="O1014" s="65"/>
      <c r="P1014" s="65"/>
      <c r="Q1014" s="65"/>
      <c r="R1014" s="65"/>
      <c r="S1014" s="65"/>
      <c r="T1014" s="66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T1014" s="18" t="s">
        <v>157</v>
      </c>
      <c r="AU1014" s="18" t="s">
        <v>81</v>
      </c>
    </row>
    <row r="1015" spans="1:47" s="2" customFormat="1" ht="11.25">
      <c r="A1015" s="35"/>
      <c r="B1015" s="36"/>
      <c r="C1015" s="37"/>
      <c r="D1015" s="197" t="s">
        <v>159</v>
      </c>
      <c r="E1015" s="37"/>
      <c r="F1015" s="198" t="s">
        <v>1409</v>
      </c>
      <c r="G1015" s="37"/>
      <c r="H1015" s="37"/>
      <c r="I1015" s="194"/>
      <c r="J1015" s="37"/>
      <c r="K1015" s="37"/>
      <c r="L1015" s="40"/>
      <c r="M1015" s="195"/>
      <c r="N1015" s="196"/>
      <c r="O1015" s="65"/>
      <c r="P1015" s="65"/>
      <c r="Q1015" s="65"/>
      <c r="R1015" s="65"/>
      <c r="S1015" s="65"/>
      <c r="T1015" s="66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T1015" s="18" t="s">
        <v>159</v>
      </c>
      <c r="AU1015" s="18" t="s">
        <v>81</v>
      </c>
    </row>
    <row r="1016" spans="1:65" s="2" customFormat="1" ht="16.5" customHeight="1">
      <c r="A1016" s="35"/>
      <c r="B1016" s="36"/>
      <c r="C1016" s="179" t="s">
        <v>1410</v>
      </c>
      <c r="D1016" s="179" t="s">
        <v>146</v>
      </c>
      <c r="E1016" s="180" t="s">
        <v>1411</v>
      </c>
      <c r="F1016" s="181" t="s">
        <v>1412</v>
      </c>
      <c r="G1016" s="182" t="s">
        <v>297</v>
      </c>
      <c r="H1016" s="183">
        <v>2.85</v>
      </c>
      <c r="I1016" s="184"/>
      <c r="J1016" s="185">
        <f>ROUND(I1016*H1016,2)</f>
        <v>0</v>
      </c>
      <c r="K1016" s="181" t="s">
        <v>155</v>
      </c>
      <c r="L1016" s="40"/>
      <c r="M1016" s="186" t="s">
        <v>19</v>
      </c>
      <c r="N1016" s="187" t="s">
        <v>42</v>
      </c>
      <c r="O1016" s="65"/>
      <c r="P1016" s="188">
        <f>O1016*H1016</f>
        <v>0</v>
      </c>
      <c r="Q1016" s="188">
        <v>0</v>
      </c>
      <c r="R1016" s="188">
        <f>Q1016*H1016</f>
        <v>0</v>
      </c>
      <c r="S1016" s="188">
        <v>0.00177</v>
      </c>
      <c r="T1016" s="189">
        <f>S1016*H1016</f>
        <v>0.0050445</v>
      </c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R1016" s="190" t="s">
        <v>255</v>
      </c>
      <c r="AT1016" s="190" t="s">
        <v>146</v>
      </c>
      <c r="AU1016" s="190" t="s">
        <v>81</v>
      </c>
      <c r="AY1016" s="18" t="s">
        <v>144</v>
      </c>
      <c r="BE1016" s="191">
        <f>IF(N1016="základní",J1016,0)</f>
        <v>0</v>
      </c>
      <c r="BF1016" s="191">
        <f>IF(N1016="snížená",J1016,0)</f>
        <v>0</v>
      </c>
      <c r="BG1016" s="191">
        <f>IF(N1016="zákl. přenesená",J1016,0)</f>
        <v>0</v>
      </c>
      <c r="BH1016" s="191">
        <f>IF(N1016="sníž. přenesená",J1016,0)</f>
        <v>0</v>
      </c>
      <c r="BI1016" s="191">
        <f>IF(N1016="nulová",J1016,0)</f>
        <v>0</v>
      </c>
      <c r="BJ1016" s="18" t="s">
        <v>79</v>
      </c>
      <c r="BK1016" s="191">
        <f>ROUND(I1016*H1016,2)</f>
        <v>0</v>
      </c>
      <c r="BL1016" s="18" t="s">
        <v>255</v>
      </c>
      <c r="BM1016" s="190" t="s">
        <v>1413</v>
      </c>
    </row>
    <row r="1017" spans="1:47" s="2" customFormat="1" ht="11.25">
      <c r="A1017" s="35"/>
      <c r="B1017" s="36"/>
      <c r="C1017" s="37"/>
      <c r="D1017" s="192" t="s">
        <v>157</v>
      </c>
      <c r="E1017" s="37"/>
      <c r="F1017" s="193" t="s">
        <v>1414</v>
      </c>
      <c r="G1017" s="37"/>
      <c r="H1017" s="37"/>
      <c r="I1017" s="194"/>
      <c r="J1017" s="37"/>
      <c r="K1017" s="37"/>
      <c r="L1017" s="40"/>
      <c r="M1017" s="195"/>
      <c r="N1017" s="196"/>
      <c r="O1017" s="65"/>
      <c r="P1017" s="65"/>
      <c r="Q1017" s="65"/>
      <c r="R1017" s="65"/>
      <c r="S1017" s="65"/>
      <c r="T1017" s="66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T1017" s="18" t="s">
        <v>157</v>
      </c>
      <c r="AU1017" s="18" t="s">
        <v>81</v>
      </c>
    </row>
    <row r="1018" spans="1:47" s="2" customFormat="1" ht="11.25">
      <c r="A1018" s="35"/>
      <c r="B1018" s="36"/>
      <c r="C1018" s="37"/>
      <c r="D1018" s="197" t="s">
        <v>159</v>
      </c>
      <c r="E1018" s="37"/>
      <c r="F1018" s="198" t="s">
        <v>1415</v>
      </c>
      <c r="G1018" s="37"/>
      <c r="H1018" s="37"/>
      <c r="I1018" s="194"/>
      <c r="J1018" s="37"/>
      <c r="K1018" s="37"/>
      <c r="L1018" s="40"/>
      <c r="M1018" s="195"/>
      <c r="N1018" s="196"/>
      <c r="O1018" s="65"/>
      <c r="P1018" s="65"/>
      <c r="Q1018" s="65"/>
      <c r="R1018" s="65"/>
      <c r="S1018" s="65"/>
      <c r="T1018" s="66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T1018" s="18" t="s">
        <v>159</v>
      </c>
      <c r="AU1018" s="18" t="s">
        <v>81</v>
      </c>
    </row>
    <row r="1019" spans="1:65" s="2" customFormat="1" ht="16.5" customHeight="1">
      <c r="A1019" s="35"/>
      <c r="B1019" s="36"/>
      <c r="C1019" s="179" t="s">
        <v>1416</v>
      </c>
      <c r="D1019" s="179" t="s">
        <v>146</v>
      </c>
      <c r="E1019" s="180" t="s">
        <v>1417</v>
      </c>
      <c r="F1019" s="181" t="s">
        <v>1418</v>
      </c>
      <c r="G1019" s="182" t="s">
        <v>297</v>
      </c>
      <c r="H1019" s="183">
        <v>15</v>
      </c>
      <c r="I1019" s="184"/>
      <c r="J1019" s="185">
        <f>ROUND(I1019*H1019,2)</f>
        <v>0</v>
      </c>
      <c r="K1019" s="181" t="s">
        <v>155</v>
      </c>
      <c r="L1019" s="40"/>
      <c r="M1019" s="186" t="s">
        <v>19</v>
      </c>
      <c r="N1019" s="187" t="s">
        <v>42</v>
      </c>
      <c r="O1019" s="65"/>
      <c r="P1019" s="188">
        <f>O1019*H1019</f>
        <v>0</v>
      </c>
      <c r="Q1019" s="188">
        <v>0</v>
      </c>
      <c r="R1019" s="188">
        <f>Q1019*H1019</f>
        <v>0</v>
      </c>
      <c r="S1019" s="188">
        <v>0.00394</v>
      </c>
      <c r="T1019" s="189">
        <f>S1019*H1019</f>
        <v>0.0591</v>
      </c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R1019" s="190" t="s">
        <v>255</v>
      </c>
      <c r="AT1019" s="190" t="s">
        <v>146</v>
      </c>
      <c r="AU1019" s="190" t="s">
        <v>81</v>
      </c>
      <c r="AY1019" s="18" t="s">
        <v>144</v>
      </c>
      <c r="BE1019" s="191">
        <f>IF(N1019="základní",J1019,0)</f>
        <v>0</v>
      </c>
      <c r="BF1019" s="191">
        <f>IF(N1019="snížená",J1019,0)</f>
        <v>0</v>
      </c>
      <c r="BG1019" s="191">
        <f>IF(N1019="zákl. přenesená",J1019,0)</f>
        <v>0</v>
      </c>
      <c r="BH1019" s="191">
        <f>IF(N1019="sníž. přenesená",J1019,0)</f>
        <v>0</v>
      </c>
      <c r="BI1019" s="191">
        <f>IF(N1019="nulová",J1019,0)</f>
        <v>0</v>
      </c>
      <c r="BJ1019" s="18" t="s">
        <v>79</v>
      </c>
      <c r="BK1019" s="191">
        <f>ROUND(I1019*H1019,2)</f>
        <v>0</v>
      </c>
      <c r="BL1019" s="18" t="s">
        <v>255</v>
      </c>
      <c r="BM1019" s="190" t="s">
        <v>1419</v>
      </c>
    </row>
    <row r="1020" spans="1:47" s="2" customFormat="1" ht="11.25">
      <c r="A1020" s="35"/>
      <c r="B1020" s="36"/>
      <c r="C1020" s="37"/>
      <c r="D1020" s="192" t="s">
        <v>157</v>
      </c>
      <c r="E1020" s="37"/>
      <c r="F1020" s="193" t="s">
        <v>1420</v>
      </c>
      <c r="G1020" s="37"/>
      <c r="H1020" s="37"/>
      <c r="I1020" s="194"/>
      <c r="J1020" s="37"/>
      <c r="K1020" s="37"/>
      <c r="L1020" s="40"/>
      <c r="M1020" s="195"/>
      <c r="N1020" s="196"/>
      <c r="O1020" s="65"/>
      <c r="P1020" s="65"/>
      <c r="Q1020" s="65"/>
      <c r="R1020" s="65"/>
      <c r="S1020" s="65"/>
      <c r="T1020" s="66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T1020" s="18" t="s">
        <v>157</v>
      </c>
      <c r="AU1020" s="18" t="s">
        <v>81</v>
      </c>
    </row>
    <row r="1021" spans="1:47" s="2" customFormat="1" ht="11.25">
      <c r="A1021" s="35"/>
      <c r="B1021" s="36"/>
      <c r="C1021" s="37"/>
      <c r="D1021" s="197" t="s">
        <v>159</v>
      </c>
      <c r="E1021" s="37"/>
      <c r="F1021" s="198" t="s">
        <v>1421</v>
      </c>
      <c r="G1021" s="37"/>
      <c r="H1021" s="37"/>
      <c r="I1021" s="194"/>
      <c r="J1021" s="37"/>
      <c r="K1021" s="37"/>
      <c r="L1021" s="40"/>
      <c r="M1021" s="195"/>
      <c r="N1021" s="196"/>
      <c r="O1021" s="65"/>
      <c r="P1021" s="65"/>
      <c r="Q1021" s="65"/>
      <c r="R1021" s="65"/>
      <c r="S1021" s="65"/>
      <c r="T1021" s="66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T1021" s="18" t="s">
        <v>159</v>
      </c>
      <c r="AU1021" s="18" t="s">
        <v>81</v>
      </c>
    </row>
    <row r="1022" spans="2:51" s="13" customFormat="1" ht="11.25">
      <c r="B1022" s="199"/>
      <c r="C1022" s="200"/>
      <c r="D1022" s="192" t="s">
        <v>161</v>
      </c>
      <c r="E1022" s="201" t="s">
        <v>19</v>
      </c>
      <c r="F1022" s="202" t="s">
        <v>1300</v>
      </c>
      <c r="G1022" s="200"/>
      <c r="H1022" s="203">
        <v>15</v>
      </c>
      <c r="I1022" s="204"/>
      <c r="J1022" s="200"/>
      <c r="K1022" s="200"/>
      <c r="L1022" s="205"/>
      <c r="M1022" s="206"/>
      <c r="N1022" s="207"/>
      <c r="O1022" s="207"/>
      <c r="P1022" s="207"/>
      <c r="Q1022" s="207"/>
      <c r="R1022" s="207"/>
      <c r="S1022" s="207"/>
      <c r="T1022" s="208"/>
      <c r="AT1022" s="209" t="s">
        <v>161</v>
      </c>
      <c r="AU1022" s="209" t="s">
        <v>81</v>
      </c>
      <c r="AV1022" s="13" t="s">
        <v>81</v>
      </c>
      <c r="AW1022" s="13" t="s">
        <v>33</v>
      </c>
      <c r="AX1022" s="13" t="s">
        <v>79</v>
      </c>
      <c r="AY1022" s="209" t="s">
        <v>144</v>
      </c>
    </row>
    <row r="1023" spans="1:65" s="2" customFormat="1" ht="16.5" customHeight="1">
      <c r="A1023" s="35"/>
      <c r="B1023" s="36"/>
      <c r="C1023" s="179" t="s">
        <v>1422</v>
      </c>
      <c r="D1023" s="179" t="s">
        <v>146</v>
      </c>
      <c r="E1023" s="180" t="s">
        <v>1423</v>
      </c>
      <c r="F1023" s="181" t="s">
        <v>1424</v>
      </c>
      <c r="G1023" s="182" t="s">
        <v>297</v>
      </c>
      <c r="H1023" s="183">
        <v>4.28</v>
      </c>
      <c r="I1023" s="184"/>
      <c r="J1023" s="185">
        <f>ROUND(I1023*H1023,2)</f>
        <v>0</v>
      </c>
      <c r="K1023" s="181" t="s">
        <v>155</v>
      </c>
      <c r="L1023" s="40"/>
      <c r="M1023" s="186" t="s">
        <v>19</v>
      </c>
      <c r="N1023" s="187" t="s">
        <v>42</v>
      </c>
      <c r="O1023" s="65"/>
      <c r="P1023" s="188">
        <f>O1023*H1023</f>
        <v>0</v>
      </c>
      <c r="Q1023" s="188">
        <v>0</v>
      </c>
      <c r="R1023" s="188">
        <f>Q1023*H1023</f>
        <v>0</v>
      </c>
      <c r="S1023" s="188">
        <v>0.00167</v>
      </c>
      <c r="T1023" s="189">
        <f>S1023*H1023</f>
        <v>0.0071476000000000005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190" t="s">
        <v>255</v>
      </c>
      <c r="AT1023" s="190" t="s">
        <v>146</v>
      </c>
      <c r="AU1023" s="190" t="s">
        <v>81</v>
      </c>
      <c r="AY1023" s="18" t="s">
        <v>144</v>
      </c>
      <c r="BE1023" s="191">
        <f>IF(N1023="základní",J1023,0)</f>
        <v>0</v>
      </c>
      <c r="BF1023" s="191">
        <f>IF(N1023="snížená",J1023,0)</f>
        <v>0</v>
      </c>
      <c r="BG1023" s="191">
        <f>IF(N1023="zákl. přenesená",J1023,0)</f>
        <v>0</v>
      </c>
      <c r="BH1023" s="191">
        <f>IF(N1023="sníž. přenesená",J1023,0)</f>
        <v>0</v>
      </c>
      <c r="BI1023" s="191">
        <f>IF(N1023="nulová",J1023,0)</f>
        <v>0</v>
      </c>
      <c r="BJ1023" s="18" t="s">
        <v>79</v>
      </c>
      <c r="BK1023" s="191">
        <f>ROUND(I1023*H1023,2)</f>
        <v>0</v>
      </c>
      <c r="BL1023" s="18" t="s">
        <v>255</v>
      </c>
      <c r="BM1023" s="190" t="s">
        <v>1425</v>
      </c>
    </row>
    <row r="1024" spans="1:47" s="2" customFormat="1" ht="11.25">
      <c r="A1024" s="35"/>
      <c r="B1024" s="36"/>
      <c r="C1024" s="37"/>
      <c r="D1024" s="192" t="s">
        <v>157</v>
      </c>
      <c r="E1024" s="37"/>
      <c r="F1024" s="193" t="s">
        <v>1426</v>
      </c>
      <c r="G1024" s="37"/>
      <c r="H1024" s="37"/>
      <c r="I1024" s="194"/>
      <c r="J1024" s="37"/>
      <c r="K1024" s="37"/>
      <c r="L1024" s="40"/>
      <c r="M1024" s="195"/>
      <c r="N1024" s="196"/>
      <c r="O1024" s="65"/>
      <c r="P1024" s="65"/>
      <c r="Q1024" s="65"/>
      <c r="R1024" s="65"/>
      <c r="S1024" s="65"/>
      <c r="T1024" s="66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T1024" s="18" t="s">
        <v>157</v>
      </c>
      <c r="AU1024" s="18" t="s">
        <v>81</v>
      </c>
    </row>
    <row r="1025" spans="1:47" s="2" customFormat="1" ht="11.25">
      <c r="A1025" s="35"/>
      <c r="B1025" s="36"/>
      <c r="C1025" s="37"/>
      <c r="D1025" s="197" t="s">
        <v>159</v>
      </c>
      <c r="E1025" s="37"/>
      <c r="F1025" s="198" t="s">
        <v>1427</v>
      </c>
      <c r="G1025" s="37"/>
      <c r="H1025" s="37"/>
      <c r="I1025" s="194"/>
      <c r="J1025" s="37"/>
      <c r="K1025" s="37"/>
      <c r="L1025" s="40"/>
      <c r="M1025" s="195"/>
      <c r="N1025" s="196"/>
      <c r="O1025" s="65"/>
      <c r="P1025" s="65"/>
      <c r="Q1025" s="65"/>
      <c r="R1025" s="65"/>
      <c r="S1025" s="65"/>
      <c r="T1025" s="66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T1025" s="18" t="s">
        <v>159</v>
      </c>
      <c r="AU1025" s="18" t="s">
        <v>81</v>
      </c>
    </row>
    <row r="1026" spans="2:51" s="13" customFormat="1" ht="11.25">
      <c r="B1026" s="199"/>
      <c r="C1026" s="200"/>
      <c r="D1026" s="192" t="s">
        <v>161</v>
      </c>
      <c r="E1026" s="201" t="s">
        <v>19</v>
      </c>
      <c r="F1026" s="202" t="s">
        <v>1428</v>
      </c>
      <c r="G1026" s="200"/>
      <c r="H1026" s="203">
        <v>4.28</v>
      </c>
      <c r="I1026" s="204"/>
      <c r="J1026" s="200"/>
      <c r="K1026" s="200"/>
      <c r="L1026" s="205"/>
      <c r="M1026" s="206"/>
      <c r="N1026" s="207"/>
      <c r="O1026" s="207"/>
      <c r="P1026" s="207"/>
      <c r="Q1026" s="207"/>
      <c r="R1026" s="207"/>
      <c r="S1026" s="207"/>
      <c r="T1026" s="208"/>
      <c r="AT1026" s="209" t="s">
        <v>161</v>
      </c>
      <c r="AU1026" s="209" t="s">
        <v>81</v>
      </c>
      <c r="AV1026" s="13" t="s">
        <v>81</v>
      </c>
      <c r="AW1026" s="13" t="s">
        <v>33</v>
      </c>
      <c r="AX1026" s="13" t="s">
        <v>79</v>
      </c>
      <c r="AY1026" s="209" t="s">
        <v>144</v>
      </c>
    </row>
    <row r="1027" spans="1:65" s="2" customFormat="1" ht="16.5" customHeight="1">
      <c r="A1027" s="35"/>
      <c r="B1027" s="36"/>
      <c r="C1027" s="179" t="s">
        <v>1429</v>
      </c>
      <c r="D1027" s="179" t="s">
        <v>146</v>
      </c>
      <c r="E1027" s="180" t="s">
        <v>1430</v>
      </c>
      <c r="F1027" s="181" t="s">
        <v>1431</v>
      </c>
      <c r="G1027" s="182" t="s">
        <v>248</v>
      </c>
      <c r="H1027" s="183">
        <v>6.3</v>
      </c>
      <c r="I1027" s="184"/>
      <c r="J1027" s="185">
        <f>ROUND(I1027*H1027,2)</f>
        <v>0</v>
      </c>
      <c r="K1027" s="181" t="s">
        <v>155</v>
      </c>
      <c r="L1027" s="40"/>
      <c r="M1027" s="186" t="s">
        <v>19</v>
      </c>
      <c r="N1027" s="187" t="s">
        <v>42</v>
      </c>
      <c r="O1027" s="65"/>
      <c r="P1027" s="188">
        <f>O1027*H1027</f>
        <v>0</v>
      </c>
      <c r="Q1027" s="188">
        <v>0</v>
      </c>
      <c r="R1027" s="188">
        <f>Q1027*H1027</f>
        <v>0</v>
      </c>
      <c r="S1027" s="188">
        <v>0.00594</v>
      </c>
      <c r="T1027" s="189">
        <f>S1027*H1027</f>
        <v>0.037422</v>
      </c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R1027" s="190" t="s">
        <v>255</v>
      </c>
      <c r="AT1027" s="190" t="s">
        <v>146</v>
      </c>
      <c r="AU1027" s="190" t="s">
        <v>81</v>
      </c>
      <c r="AY1027" s="18" t="s">
        <v>144</v>
      </c>
      <c r="BE1027" s="191">
        <f>IF(N1027="základní",J1027,0)</f>
        <v>0</v>
      </c>
      <c r="BF1027" s="191">
        <f>IF(N1027="snížená",J1027,0)</f>
        <v>0</v>
      </c>
      <c r="BG1027" s="191">
        <f>IF(N1027="zákl. přenesená",J1027,0)</f>
        <v>0</v>
      </c>
      <c r="BH1027" s="191">
        <f>IF(N1027="sníž. přenesená",J1027,0)</f>
        <v>0</v>
      </c>
      <c r="BI1027" s="191">
        <f>IF(N1027="nulová",J1027,0)</f>
        <v>0</v>
      </c>
      <c r="BJ1027" s="18" t="s">
        <v>79</v>
      </c>
      <c r="BK1027" s="191">
        <f>ROUND(I1027*H1027,2)</f>
        <v>0</v>
      </c>
      <c r="BL1027" s="18" t="s">
        <v>255</v>
      </c>
      <c r="BM1027" s="190" t="s">
        <v>1432</v>
      </c>
    </row>
    <row r="1028" spans="1:47" s="2" customFormat="1" ht="11.25">
      <c r="A1028" s="35"/>
      <c r="B1028" s="36"/>
      <c r="C1028" s="37"/>
      <c r="D1028" s="192" t="s">
        <v>157</v>
      </c>
      <c r="E1028" s="37"/>
      <c r="F1028" s="193" t="s">
        <v>1433</v>
      </c>
      <c r="G1028" s="37"/>
      <c r="H1028" s="37"/>
      <c r="I1028" s="194"/>
      <c r="J1028" s="37"/>
      <c r="K1028" s="37"/>
      <c r="L1028" s="40"/>
      <c r="M1028" s="195"/>
      <c r="N1028" s="196"/>
      <c r="O1028" s="65"/>
      <c r="P1028" s="65"/>
      <c r="Q1028" s="65"/>
      <c r="R1028" s="65"/>
      <c r="S1028" s="65"/>
      <c r="T1028" s="66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T1028" s="18" t="s">
        <v>157</v>
      </c>
      <c r="AU1028" s="18" t="s">
        <v>81</v>
      </c>
    </row>
    <row r="1029" spans="1:47" s="2" customFormat="1" ht="11.25">
      <c r="A1029" s="35"/>
      <c r="B1029" s="36"/>
      <c r="C1029" s="37"/>
      <c r="D1029" s="197" t="s">
        <v>159</v>
      </c>
      <c r="E1029" s="37"/>
      <c r="F1029" s="198" t="s">
        <v>1434</v>
      </c>
      <c r="G1029" s="37"/>
      <c r="H1029" s="37"/>
      <c r="I1029" s="194"/>
      <c r="J1029" s="37"/>
      <c r="K1029" s="37"/>
      <c r="L1029" s="40"/>
      <c r="M1029" s="195"/>
      <c r="N1029" s="196"/>
      <c r="O1029" s="65"/>
      <c r="P1029" s="65"/>
      <c r="Q1029" s="65"/>
      <c r="R1029" s="65"/>
      <c r="S1029" s="65"/>
      <c r="T1029" s="66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T1029" s="18" t="s">
        <v>159</v>
      </c>
      <c r="AU1029" s="18" t="s">
        <v>81</v>
      </c>
    </row>
    <row r="1030" spans="2:51" s="13" customFormat="1" ht="11.25">
      <c r="B1030" s="199"/>
      <c r="C1030" s="200"/>
      <c r="D1030" s="192" t="s">
        <v>161</v>
      </c>
      <c r="E1030" s="201" t="s">
        <v>19</v>
      </c>
      <c r="F1030" s="202" t="s">
        <v>1435</v>
      </c>
      <c r="G1030" s="200"/>
      <c r="H1030" s="203">
        <v>6.3</v>
      </c>
      <c r="I1030" s="204"/>
      <c r="J1030" s="200"/>
      <c r="K1030" s="200"/>
      <c r="L1030" s="205"/>
      <c r="M1030" s="206"/>
      <c r="N1030" s="207"/>
      <c r="O1030" s="207"/>
      <c r="P1030" s="207"/>
      <c r="Q1030" s="207"/>
      <c r="R1030" s="207"/>
      <c r="S1030" s="207"/>
      <c r="T1030" s="208"/>
      <c r="AT1030" s="209" t="s">
        <v>161</v>
      </c>
      <c r="AU1030" s="209" t="s">
        <v>81</v>
      </c>
      <c r="AV1030" s="13" t="s">
        <v>81</v>
      </c>
      <c r="AW1030" s="13" t="s">
        <v>33</v>
      </c>
      <c r="AX1030" s="13" t="s">
        <v>79</v>
      </c>
      <c r="AY1030" s="209" t="s">
        <v>144</v>
      </c>
    </row>
    <row r="1031" spans="1:65" s="2" customFormat="1" ht="16.5" customHeight="1">
      <c r="A1031" s="35"/>
      <c r="B1031" s="36"/>
      <c r="C1031" s="179" t="s">
        <v>1436</v>
      </c>
      <c r="D1031" s="179" t="s">
        <v>146</v>
      </c>
      <c r="E1031" s="180" t="s">
        <v>1437</v>
      </c>
      <c r="F1031" s="181" t="s">
        <v>1438</v>
      </c>
      <c r="G1031" s="182" t="s">
        <v>248</v>
      </c>
      <c r="H1031" s="183">
        <v>1</v>
      </c>
      <c r="I1031" s="184"/>
      <c r="J1031" s="185">
        <f>ROUND(I1031*H1031,2)</f>
        <v>0</v>
      </c>
      <c r="K1031" s="181" t="s">
        <v>155</v>
      </c>
      <c r="L1031" s="40"/>
      <c r="M1031" s="186" t="s">
        <v>19</v>
      </c>
      <c r="N1031" s="187" t="s">
        <v>42</v>
      </c>
      <c r="O1031" s="65"/>
      <c r="P1031" s="188">
        <f>O1031*H1031</f>
        <v>0</v>
      </c>
      <c r="Q1031" s="188">
        <v>0</v>
      </c>
      <c r="R1031" s="188">
        <f>Q1031*H1031</f>
        <v>0</v>
      </c>
      <c r="S1031" s="188">
        <v>0.063</v>
      </c>
      <c r="T1031" s="189">
        <f>S1031*H1031</f>
        <v>0.063</v>
      </c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R1031" s="190" t="s">
        <v>255</v>
      </c>
      <c r="AT1031" s="190" t="s">
        <v>146</v>
      </c>
      <c r="AU1031" s="190" t="s">
        <v>81</v>
      </c>
      <c r="AY1031" s="18" t="s">
        <v>144</v>
      </c>
      <c r="BE1031" s="191">
        <f>IF(N1031="základní",J1031,0)</f>
        <v>0</v>
      </c>
      <c r="BF1031" s="191">
        <f>IF(N1031="snížená",J1031,0)</f>
        <v>0</v>
      </c>
      <c r="BG1031" s="191">
        <f>IF(N1031="zákl. přenesená",J1031,0)</f>
        <v>0</v>
      </c>
      <c r="BH1031" s="191">
        <f>IF(N1031="sníž. přenesená",J1031,0)</f>
        <v>0</v>
      </c>
      <c r="BI1031" s="191">
        <f>IF(N1031="nulová",J1031,0)</f>
        <v>0</v>
      </c>
      <c r="BJ1031" s="18" t="s">
        <v>79</v>
      </c>
      <c r="BK1031" s="191">
        <f>ROUND(I1031*H1031,2)</f>
        <v>0</v>
      </c>
      <c r="BL1031" s="18" t="s">
        <v>255</v>
      </c>
      <c r="BM1031" s="190" t="s">
        <v>1439</v>
      </c>
    </row>
    <row r="1032" spans="1:47" s="2" customFormat="1" ht="11.25">
      <c r="A1032" s="35"/>
      <c r="B1032" s="36"/>
      <c r="C1032" s="37"/>
      <c r="D1032" s="192" t="s">
        <v>157</v>
      </c>
      <c r="E1032" s="37"/>
      <c r="F1032" s="193" t="s">
        <v>1440</v>
      </c>
      <c r="G1032" s="37"/>
      <c r="H1032" s="37"/>
      <c r="I1032" s="194"/>
      <c r="J1032" s="37"/>
      <c r="K1032" s="37"/>
      <c r="L1032" s="40"/>
      <c r="M1032" s="195"/>
      <c r="N1032" s="196"/>
      <c r="O1032" s="65"/>
      <c r="P1032" s="65"/>
      <c r="Q1032" s="65"/>
      <c r="R1032" s="65"/>
      <c r="S1032" s="65"/>
      <c r="T1032" s="66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T1032" s="18" t="s">
        <v>157</v>
      </c>
      <c r="AU1032" s="18" t="s">
        <v>81</v>
      </c>
    </row>
    <row r="1033" spans="1:47" s="2" customFormat="1" ht="11.25">
      <c r="A1033" s="35"/>
      <c r="B1033" s="36"/>
      <c r="C1033" s="37"/>
      <c r="D1033" s="197" t="s">
        <v>159</v>
      </c>
      <c r="E1033" s="37"/>
      <c r="F1033" s="198" t="s">
        <v>1441</v>
      </c>
      <c r="G1033" s="37"/>
      <c r="H1033" s="37"/>
      <c r="I1033" s="194"/>
      <c r="J1033" s="37"/>
      <c r="K1033" s="37"/>
      <c r="L1033" s="40"/>
      <c r="M1033" s="195"/>
      <c r="N1033" s="196"/>
      <c r="O1033" s="65"/>
      <c r="P1033" s="65"/>
      <c r="Q1033" s="65"/>
      <c r="R1033" s="65"/>
      <c r="S1033" s="65"/>
      <c r="T1033" s="66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T1033" s="18" t="s">
        <v>159</v>
      </c>
      <c r="AU1033" s="18" t="s">
        <v>81</v>
      </c>
    </row>
    <row r="1034" spans="1:65" s="2" customFormat="1" ht="16.5" customHeight="1">
      <c r="A1034" s="35"/>
      <c r="B1034" s="36"/>
      <c r="C1034" s="179" t="s">
        <v>1442</v>
      </c>
      <c r="D1034" s="179" t="s">
        <v>146</v>
      </c>
      <c r="E1034" s="180" t="s">
        <v>1443</v>
      </c>
      <c r="F1034" s="181" t="s">
        <v>1444</v>
      </c>
      <c r="G1034" s="182" t="s">
        <v>248</v>
      </c>
      <c r="H1034" s="183">
        <v>3.78</v>
      </c>
      <c r="I1034" s="184"/>
      <c r="J1034" s="185">
        <f>ROUND(I1034*H1034,2)</f>
        <v>0</v>
      </c>
      <c r="K1034" s="181" t="s">
        <v>155</v>
      </c>
      <c r="L1034" s="40"/>
      <c r="M1034" s="186" t="s">
        <v>19</v>
      </c>
      <c r="N1034" s="187" t="s">
        <v>42</v>
      </c>
      <c r="O1034" s="65"/>
      <c r="P1034" s="188">
        <f>O1034*H1034</f>
        <v>0</v>
      </c>
      <c r="Q1034" s="188">
        <v>0</v>
      </c>
      <c r="R1034" s="188">
        <f>Q1034*H1034</f>
        <v>0</v>
      </c>
      <c r="S1034" s="188">
        <v>0.08317</v>
      </c>
      <c r="T1034" s="189">
        <f>S1034*H1034</f>
        <v>0.31438259999999996</v>
      </c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R1034" s="190" t="s">
        <v>255</v>
      </c>
      <c r="AT1034" s="190" t="s">
        <v>146</v>
      </c>
      <c r="AU1034" s="190" t="s">
        <v>81</v>
      </c>
      <c r="AY1034" s="18" t="s">
        <v>144</v>
      </c>
      <c r="BE1034" s="191">
        <f>IF(N1034="základní",J1034,0)</f>
        <v>0</v>
      </c>
      <c r="BF1034" s="191">
        <f>IF(N1034="snížená",J1034,0)</f>
        <v>0</v>
      </c>
      <c r="BG1034" s="191">
        <f>IF(N1034="zákl. přenesená",J1034,0)</f>
        <v>0</v>
      </c>
      <c r="BH1034" s="191">
        <f>IF(N1034="sníž. přenesená",J1034,0)</f>
        <v>0</v>
      </c>
      <c r="BI1034" s="191">
        <f>IF(N1034="nulová",J1034,0)</f>
        <v>0</v>
      </c>
      <c r="BJ1034" s="18" t="s">
        <v>79</v>
      </c>
      <c r="BK1034" s="191">
        <f>ROUND(I1034*H1034,2)</f>
        <v>0</v>
      </c>
      <c r="BL1034" s="18" t="s">
        <v>255</v>
      </c>
      <c r="BM1034" s="190" t="s">
        <v>1445</v>
      </c>
    </row>
    <row r="1035" spans="1:47" s="2" customFormat="1" ht="11.25">
      <c r="A1035" s="35"/>
      <c r="B1035" s="36"/>
      <c r="C1035" s="37"/>
      <c r="D1035" s="192" t="s">
        <v>157</v>
      </c>
      <c r="E1035" s="37"/>
      <c r="F1035" s="193" t="s">
        <v>1444</v>
      </c>
      <c r="G1035" s="37"/>
      <c r="H1035" s="37"/>
      <c r="I1035" s="194"/>
      <c r="J1035" s="37"/>
      <c r="K1035" s="37"/>
      <c r="L1035" s="40"/>
      <c r="M1035" s="195"/>
      <c r="N1035" s="196"/>
      <c r="O1035" s="65"/>
      <c r="P1035" s="65"/>
      <c r="Q1035" s="65"/>
      <c r="R1035" s="65"/>
      <c r="S1035" s="65"/>
      <c r="T1035" s="66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T1035" s="18" t="s">
        <v>157</v>
      </c>
      <c r="AU1035" s="18" t="s">
        <v>81</v>
      </c>
    </row>
    <row r="1036" spans="1:47" s="2" customFormat="1" ht="11.25">
      <c r="A1036" s="35"/>
      <c r="B1036" s="36"/>
      <c r="C1036" s="37"/>
      <c r="D1036" s="197" t="s">
        <v>159</v>
      </c>
      <c r="E1036" s="37"/>
      <c r="F1036" s="198" t="s">
        <v>1446</v>
      </c>
      <c r="G1036" s="37"/>
      <c r="H1036" s="37"/>
      <c r="I1036" s="194"/>
      <c r="J1036" s="37"/>
      <c r="K1036" s="37"/>
      <c r="L1036" s="40"/>
      <c r="M1036" s="195"/>
      <c r="N1036" s="196"/>
      <c r="O1036" s="65"/>
      <c r="P1036" s="65"/>
      <c r="Q1036" s="65"/>
      <c r="R1036" s="65"/>
      <c r="S1036" s="65"/>
      <c r="T1036" s="66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T1036" s="18" t="s">
        <v>159</v>
      </c>
      <c r="AU1036" s="18" t="s">
        <v>81</v>
      </c>
    </row>
    <row r="1037" spans="2:51" s="15" customFormat="1" ht="11.25">
      <c r="B1037" s="231"/>
      <c r="C1037" s="232"/>
      <c r="D1037" s="192" t="s">
        <v>161</v>
      </c>
      <c r="E1037" s="233" t="s">
        <v>19</v>
      </c>
      <c r="F1037" s="234" t="s">
        <v>676</v>
      </c>
      <c r="G1037" s="232"/>
      <c r="H1037" s="233" t="s">
        <v>19</v>
      </c>
      <c r="I1037" s="235"/>
      <c r="J1037" s="232"/>
      <c r="K1037" s="232"/>
      <c r="L1037" s="236"/>
      <c r="M1037" s="237"/>
      <c r="N1037" s="238"/>
      <c r="O1037" s="238"/>
      <c r="P1037" s="238"/>
      <c r="Q1037" s="238"/>
      <c r="R1037" s="238"/>
      <c r="S1037" s="238"/>
      <c r="T1037" s="239"/>
      <c r="AT1037" s="240" t="s">
        <v>161</v>
      </c>
      <c r="AU1037" s="240" t="s">
        <v>81</v>
      </c>
      <c r="AV1037" s="15" t="s">
        <v>79</v>
      </c>
      <c r="AW1037" s="15" t="s">
        <v>33</v>
      </c>
      <c r="AX1037" s="15" t="s">
        <v>71</v>
      </c>
      <c r="AY1037" s="240" t="s">
        <v>144</v>
      </c>
    </row>
    <row r="1038" spans="2:51" s="13" customFormat="1" ht="11.25">
      <c r="B1038" s="199"/>
      <c r="C1038" s="200"/>
      <c r="D1038" s="192" t="s">
        <v>161</v>
      </c>
      <c r="E1038" s="201" t="s">
        <v>19</v>
      </c>
      <c r="F1038" s="202" t="s">
        <v>677</v>
      </c>
      <c r="G1038" s="200"/>
      <c r="H1038" s="203">
        <v>1.14</v>
      </c>
      <c r="I1038" s="204"/>
      <c r="J1038" s="200"/>
      <c r="K1038" s="200"/>
      <c r="L1038" s="205"/>
      <c r="M1038" s="206"/>
      <c r="N1038" s="207"/>
      <c r="O1038" s="207"/>
      <c r="P1038" s="207"/>
      <c r="Q1038" s="207"/>
      <c r="R1038" s="207"/>
      <c r="S1038" s="207"/>
      <c r="T1038" s="208"/>
      <c r="AT1038" s="209" t="s">
        <v>161</v>
      </c>
      <c r="AU1038" s="209" t="s">
        <v>81</v>
      </c>
      <c r="AV1038" s="13" t="s">
        <v>81</v>
      </c>
      <c r="AW1038" s="13" t="s">
        <v>33</v>
      </c>
      <c r="AX1038" s="13" t="s">
        <v>71</v>
      </c>
      <c r="AY1038" s="209" t="s">
        <v>144</v>
      </c>
    </row>
    <row r="1039" spans="2:51" s="15" customFormat="1" ht="11.25">
      <c r="B1039" s="231"/>
      <c r="C1039" s="232"/>
      <c r="D1039" s="192" t="s">
        <v>161</v>
      </c>
      <c r="E1039" s="233" t="s">
        <v>19</v>
      </c>
      <c r="F1039" s="234" t="s">
        <v>680</v>
      </c>
      <c r="G1039" s="232"/>
      <c r="H1039" s="233" t="s">
        <v>19</v>
      </c>
      <c r="I1039" s="235"/>
      <c r="J1039" s="232"/>
      <c r="K1039" s="232"/>
      <c r="L1039" s="236"/>
      <c r="M1039" s="237"/>
      <c r="N1039" s="238"/>
      <c r="O1039" s="238"/>
      <c r="P1039" s="238"/>
      <c r="Q1039" s="238"/>
      <c r="R1039" s="238"/>
      <c r="S1039" s="238"/>
      <c r="T1039" s="239"/>
      <c r="AT1039" s="240" t="s">
        <v>161</v>
      </c>
      <c r="AU1039" s="240" t="s">
        <v>81</v>
      </c>
      <c r="AV1039" s="15" t="s">
        <v>79</v>
      </c>
      <c r="AW1039" s="15" t="s">
        <v>33</v>
      </c>
      <c r="AX1039" s="15" t="s">
        <v>71</v>
      </c>
      <c r="AY1039" s="240" t="s">
        <v>144</v>
      </c>
    </row>
    <row r="1040" spans="2:51" s="13" customFormat="1" ht="11.25">
      <c r="B1040" s="199"/>
      <c r="C1040" s="200"/>
      <c r="D1040" s="192" t="s">
        <v>161</v>
      </c>
      <c r="E1040" s="201" t="s">
        <v>19</v>
      </c>
      <c r="F1040" s="202" t="s">
        <v>681</v>
      </c>
      <c r="G1040" s="200"/>
      <c r="H1040" s="203">
        <v>0.95</v>
      </c>
      <c r="I1040" s="204"/>
      <c r="J1040" s="200"/>
      <c r="K1040" s="200"/>
      <c r="L1040" s="205"/>
      <c r="M1040" s="206"/>
      <c r="N1040" s="207"/>
      <c r="O1040" s="207"/>
      <c r="P1040" s="207"/>
      <c r="Q1040" s="207"/>
      <c r="R1040" s="207"/>
      <c r="S1040" s="207"/>
      <c r="T1040" s="208"/>
      <c r="AT1040" s="209" t="s">
        <v>161</v>
      </c>
      <c r="AU1040" s="209" t="s">
        <v>81</v>
      </c>
      <c r="AV1040" s="13" t="s">
        <v>81</v>
      </c>
      <c r="AW1040" s="13" t="s">
        <v>33</v>
      </c>
      <c r="AX1040" s="13" t="s">
        <v>71</v>
      </c>
      <c r="AY1040" s="209" t="s">
        <v>144</v>
      </c>
    </row>
    <row r="1041" spans="2:51" s="13" customFormat="1" ht="11.25">
      <c r="B1041" s="199"/>
      <c r="C1041" s="200"/>
      <c r="D1041" s="192" t="s">
        <v>161</v>
      </c>
      <c r="E1041" s="201" t="s">
        <v>19</v>
      </c>
      <c r="F1041" s="202" t="s">
        <v>682</v>
      </c>
      <c r="G1041" s="200"/>
      <c r="H1041" s="203">
        <v>0.95</v>
      </c>
      <c r="I1041" s="204"/>
      <c r="J1041" s="200"/>
      <c r="K1041" s="200"/>
      <c r="L1041" s="205"/>
      <c r="M1041" s="206"/>
      <c r="N1041" s="207"/>
      <c r="O1041" s="207"/>
      <c r="P1041" s="207"/>
      <c r="Q1041" s="207"/>
      <c r="R1041" s="207"/>
      <c r="S1041" s="207"/>
      <c r="T1041" s="208"/>
      <c r="AT1041" s="209" t="s">
        <v>161</v>
      </c>
      <c r="AU1041" s="209" t="s">
        <v>81</v>
      </c>
      <c r="AV1041" s="13" t="s">
        <v>81</v>
      </c>
      <c r="AW1041" s="13" t="s">
        <v>33</v>
      </c>
      <c r="AX1041" s="13" t="s">
        <v>71</v>
      </c>
      <c r="AY1041" s="209" t="s">
        <v>144</v>
      </c>
    </row>
    <row r="1042" spans="2:51" s="13" customFormat="1" ht="11.25">
      <c r="B1042" s="199"/>
      <c r="C1042" s="200"/>
      <c r="D1042" s="192" t="s">
        <v>161</v>
      </c>
      <c r="E1042" s="201" t="s">
        <v>19</v>
      </c>
      <c r="F1042" s="202" t="s">
        <v>683</v>
      </c>
      <c r="G1042" s="200"/>
      <c r="H1042" s="203">
        <v>0.74</v>
      </c>
      <c r="I1042" s="204"/>
      <c r="J1042" s="200"/>
      <c r="K1042" s="200"/>
      <c r="L1042" s="205"/>
      <c r="M1042" s="206"/>
      <c r="N1042" s="207"/>
      <c r="O1042" s="207"/>
      <c r="P1042" s="207"/>
      <c r="Q1042" s="207"/>
      <c r="R1042" s="207"/>
      <c r="S1042" s="207"/>
      <c r="T1042" s="208"/>
      <c r="AT1042" s="209" t="s">
        <v>161</v>
      </c>
      <c r="AU1042" s="209" t="s">
        <v>81</v>
      </c>
      <c r="AV1042" s="13" t="s">
        <v>81</v>
      </c>
      <c r="AW1042" s="13" t="s">
        <v>33</v>
      </c>
      <c r="AX1042" s="13" t="s">
        <v>71</v>
      </c>
      <c r="AY1042" s="209" t="s">
        <v>144</v>
      </c>
    </row>
    <row r="1043" spans="2:51" s="14" customFormat="1" ht="11.25">
      <c r="B1043" s="220"/>
      <c r="C1043" s="221"/>
      <c r="D1043" s="192" t="s">
        <v>161</v>
      </c>
      <c r="E1043" s="222" t="s">
        <v>19</v>
      </c>
      <c r="F1043" s="223" t="s">
        <v>238</v>
      </c>
      <c r="G1043" s="221"/>
      <c r="H1043" s="224">
        <v>3.78</v>
      </c>
      <c r="I1043" s="225"/>
      <c r="J1043" s="221"/>
      <c r="K1043" s="221"/>
      <c r="L1043" s="226"/>
      <c r="M1043" s="227"/>
      <c r="N1043" s="228"/>
      <c r="O1043" s="228"/>
      <c r="P1043" s="228"/>
      <c r="Q1043" s="228"/>
      <c r="R1043" s="228"/>
      <c r="S1043" s="228"/>
      <c r="T1043" s="229"/>
      <c r="AT1043" s="230" t="s">
        <v>161</v>
      </c>
      <c r="AU1043" s="230" t="s">
        <v>81</v>
      </c>
      <c r="AV1043" s="14" t="s">
        <v>150</v>
      </c>
      <c r="AW1043" s="14" t="s">
        <v>33</v>
      </c>
      <c r="AX1043" s="14" t="s">
        <v>79</v>
      </c>
      <c r="AY1043" s="230" t="s">
        <v>144</v>
      </c>
    </row>
    <row r="1044" spans="1:65" s="2" customFormat="1" ht="16.5" customHeight="1">
      <c r="A1044" s="35"/>
      <c r="B1044" s="36"/>
      <c r="C1044" s="179" t="s">
        <v>1447</v>
      </c>
      <c r="D1044" s="179" t="s">
        <v>146</v>
      </c>
      <c r="E1044" s="180" t="s">
        <v>1448</v>
      </c>
      <c r="F1044" s="181" t="s">
        <v>1449</v>
      </c>
      <c r="G1044" s="182" t="s">
        <v>248</v>
      </c>
      <c r="H1044" s="183">
        <v>0.663</v>
      </c>
      <c r="I1044" s="184"/>
      <c r="J1044" s="185">
        <f>ROUND(I1044*H1044,2)</f>
        <v>0</v>
      </c>
      <c r="K1044" s="181" t="s">
        <v>155</v>
      </c>
      <c r="L1044" s="40"/>
      <c r="M1044" s="186" t="s">
        <v>19</v>
      </c>
      <c r="N1044" s="187" t="s">
        <v>42</v>
      </c>
      <c r="O1044" s="65"/>
      <c r="P1044" s="188">
        <f>O1044*H1044</f>
        <v>0</v>
      </c>
      <c r="Q1044" s="188">
        <v>0</v>
      </c>
      <c r="R1044" s="188">
        <f>Q1044*H1044</f>
        <v>0</v>
      </c>
      <c r="S1044" s="188">
        <v>0.073</v>
      </c>
      <c r="T1044" s="189">
        <f>S1044*H1044</f>
        <v>0.048399</v>
      </c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R1044" s="190" t="s">
        <v>255</v>
      </c>
      <c r="AT1044" s="190" t="s">
        <v>146</v>
      </c>
      <c r="AU1044" s="190" t="s">
        <v>81</v>
      </c>
      <c r="AY1044" s="18" t="s">
        <v>144</v>
      </c>
      <c r="BE1044" s="191">
        <f>IF(N1044="základní",J1044,0)</f>
        <v>0</v>
      </c>
      <c r="BF1044" s="191">
        <f>IF(N1044="snížená",J1044,0)</f>
        <v>0</v>
      </c>
      <c r="BG1044" s="191">
        <f>IF(N1044="zákl. přenesená",J1044,0)</f>
        <v>0</v>
      </c>
      <c r="BH1044" s="191">
        <f>IF(N1044="sníž. přenesená",J1044,0)</f>
        <v>0</v>
      </c>
      <c r="BI1044" s="191">
        <f>IF(N1044="nulová",J1044,0)</f>
        <v>0</v>
      </c>
      <c r="BJ1044" s="18" t="s">
        <v>79</v>
      </c>
      <c r="BK1044" s="191">
        <f>ROUND(I1044*H1044,2)</f>
        <v>0</v>
      </c>
      <c r="BL1044" s="18" t="s">
        <v>255</v>
      </c>
      <c r="BM1044" s="190" t="s">
        <v>1450</v>
      </c>
    </row>
    <row r="1045" spans="1:47" s="2" customFormat="1" ht="11.25">
      <c r="A1045" s="35"/>
      <c r="B1045" s="36"/>
      <c r="C1045" s="37"/>
      <c r="D1045" s="192" t="s">
        <v>157</v>
      </c>
      <c r="E1045" s="37"/>
      <c r="F1045" s="193" t="s">
        <v>1451</v>
      </c>
      <c r="G1045" s="37"/>
      <c r="H1045" s="37"/>
      <c r="I1045" s="194"/>
      <c r="J1045" s="37"/>
      <c r="K1045" s="37"/>
      <c r="L1045" s="40"/>
      <c r="M1045" s="195"/>
      <c r="N1045" s="196"/>
      <c r="O1045" s="65"/>
      <c r="P1045" s="65"/>
      <c r="Q1045" s="65"/>
      <c r="R1045" s="65"/>
      <c r="S1045" s="65"/>
      <c r="T1045" s="66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T1045" s="18" t="s">
        <v>157</v>
      </c>
      <c r="AU1045" s="18" t="s">
        <v>81</v>
      </c>
    </row>
    <row r="1046" spans="1:47" s="2" customFormat="1" ht="11.25">
      <c r="A1046" s="35"/>
      <c r="B1046" s="36"/>
      <c r="C1046" s="37"/>
      <c r="D1046" s="197" t="s">
        <v>159</v>
      </c>
      <c r="E1046" s="37"/>
      <c r="F1046" s="198" t="s">
        <v>1452</v>
      </c>
      <c r="G1046" s="37"/>
      <c r="H1046" s="37"/>
      <c r="I1046" s="194"/>
      <c r="J1046" s="37"/>
      <c r="K1046" s="37"/>
      <c r="L1046" s="40"/>
      <c r="M1046" s="195"/>
      <c r="N1046" s="196"/>
      <c r="O1046" s="65"/>
      <c r="P1046" s="65"/>
      <c r="Q1046" s="65"/>
      <c r="R1046" s="65"/>
      <c r="S1046" s="65"/>
      <c r="T1046" s="66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T1046" s="18" t="s">
        <v>159</v>
      </c>
      <c r="AU1046" s="18" t="s">
        <v>81</v>
      </c>
    </row>
    <row r="1047" spans="2:51" s="13" customFormat="1" ht="11.25">
      <c r="B1047" s="199"/>
      <c r="C1047" s="200"/>
      <c r="D1047" s="192" t="s">
        <v>161</v>
      </c>
      <c r="E1047" s="201" t="s">
        <v>19</v>
      </c>
      <c r="F1047" s="202" t="s">
        <v>1453</v>
      </c>
      <c r="G1047" s="200"/>
      <c r="H1047" s="203">
        <v>0.663</v>
      </c>
      <c r="I1047" s="204"/>
      <c r="J1047" s="200"/>
      <c r="K1047" s="200"/>
      <c r="L1047" s="205"/>
      <c r="M1047" s="206"/>
      <c r="N1047" s="207"/>
      <c r="O1047" s="207"/>
      <c r="P1047" s="207"/>
      <c r="Q1047" s="207"/>
      <c r="R1047" s="207"/>
      <c r="S1047" s="207"/>
      <c r="T1047" s="208"/>
      <c r="AT1047" s="209" t="s">
        <v>161</v>
      </c>
      <c r="AU1047" s="209" t="s">
        <v>81</v>
      </c>
      <c r="AV1047" s="13" t="s">
        <v>81</v>
      </c>
      <c r="AW1047" s="13" t="s">
        <v>33</v>
      </c>
      <c r="AX1047" s="13" t="s">
        <v>79</v>
      </c>
      <c r="AY1047" s="209" t="s">
        <v>144</v>
      </c>
    </row>
    <row r="1048" spans="1:65" s="2" customFormat="1" ht="16.5" customHeight="1">
      <c r="A1048" s="35"/>
      <c r="B1048" s="36"/>
      <c r="C1048" s="179" t="s">
        <v>1454</v>
      </c>
      <c r="D1048" s="179" t="s">
        <v>146</v>
      </c>
      <c r="E1048" s="180" t="s">
        <v>1455</v>
      </c>
      <c r="F1048" s="181" t="s">
        <v>1456</v>
      </c>
      <c r="G1048" s="182" t="s">
        <v>248</v>
      </c>
      <c r="H1048" s="183">
        <v>5.386</v>
      </c>
      <c r="I1048" s="184"/>
      <c r="J1048" s="185">
        <f>ROUND(I1048*H1048,2)</f>
        <v>0</v>
      </c>
      <c r="K1048" s="181" t="s">
        <v>155</v>
      </c>
      <c r="L1048" s="40"/>
      <c r="M1048" s="186" t="s">
        <v>19</v>
      </c>
      <c r="N1048" s="187" t="s">
        <v>42</v>
      </c>
      <c r="O1048" s="65"/>
      <c r="P1048" s="188">
        <f>O1048*H1048</f>
        <v>0</v>
      </c>
      <c r="Q1048" s="188">
        <v>0</v>
      </c>
      <c r="R1048" s="188">
        <f>Q1048*H1048</f>
        <v>0</v>
      </c>
      <c r="S1048" s="188">
        <v>0.059</v>
      </c>
      <c r="T1048" s="189">
        <f>S1048*H1048</f>
        <v>0.317774</v>
      </c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R1048" s="190" t="s">
        <v>255</v>
      </c>
      <c r="AT1048" s="190" t="s">
        <v>146</v>
      </c>
      <c r="AU1048" s="190" t="s">
        <v>81</v>
      </c>
      <c r="AY1048" s="18" t="s">
        <v>144</v>
      </c>
      <c r="BE1048" s="191">
        <f>IF(N1048="základní",J1048,0)</f>
        <v>0</v>
      </c>
      <c r="BF1048" s="191">
        <f>IF(N1048="snížená",J1048,0)</f>
        <v>0</v>
      </c>
      <c r="BG1048" s="191">
        <f>IF(N1048="zákl. přenesená",J1048,0)</f>
        <v>0</v>
      </c>
      <c r="BH1048" s="191">
        <f>IF(N1048="sníž. přenesená",J1048,0)</f>
        <v>0</v>
      </c>
      <c r="BI1048" s="191">
        <f>IF(N1048="nulová",J1048,0)</f>
        <v>0</v>
      </c>
      <c r="BJ1048" s="18" t="s">
        <v>79</v>
      </c>
      <c r="BK1048" s="191">
        <f>ROUND(I1048*H1048,2)</f>
        <v>0</v>
      </c>
      <c r="BL1048" s="18" t="s">
        <v>255</v>
      </c>
      <c r="BM1048" s="190" t="s">
        <v>1457</v>
      </c>
    </row>
    <row r="1049" spans="1:47" s="2" customFormat="1" ht="11.25">
      <c r="A1049" s="35"/>
      <c r="B1049" s="36"/>
      <c r="C1049" s="37"/>
      <c r="D1049" s="192" t="s">
        <v>157</v>
      </c>
      <c r="E1049" s="37"/>
      <c r="F1049" s="193" t="s">
        <v>1458</v>
      </c>
      <c r="G1049" s="37"/>
      <c r="H1049" s="37"/>
      <c r="I1049" s="194"/>
      <c r="J1049" s="37"/>
      <c r="K1049" s="37"/>
      <c r="L1049" s="40"/>
      <c r="M1049" s="195"/>
      <c r="N1049" s="196"/>
      <c r="O1049" s="65"/>
      <c r="P1049" s="65"/>
      <c r="Q1049" s="65"/>
      <c r="R1049" s="65"/>
      <c r="S1049" s="65"/>
      <c r="T1049" s="66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T1049" s="18" t="s">
        <v>157</v>
      </c>
      <c r="AU1049" s="18" t="s">
        <v>81</v>
      </c>
    </row>
    <row r="1050" spans="1:47" s="2" customFormat="1" ht="11.25">
      <c r="A1050" s="35"/>
      <c r="B1050" s="36"/>
      <c r="C1050" s="37"/>
      <c r="D1050" s="197" t="s">
        <v>159</v>
      </c>
      <c r="E1050" s="37"/>
      <c r="F1050" s="198" t="s">
        <v>1459</v>
      </c>
      <c r="G1050" s="37"/>
      <c r="H1050" s="37"/>
      <c r="I1050" s="194"/>
      <c r="J1050" s="37"/>
      <c r="K1050" s="37"/>
      <c r="L1050" s="40"/>
      <c r="M1050" s="195"/>
      <c r="N1050" s="196"/>
      <c r="O1050" s="65"/>
      <c r="P1050" s="65"/>
      <c r="Q1050" s="65"/>
      <c r="R1050" s="65"/>
      <c r="S1050" s="65"/>
      <c r="T1050" s="66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T1050" s="18" t="s">
        <v>159</v>
      </c>
      <c r="AU1050" s="18" t="s">
        <v>81</v>
      </c>
    </row>
    <row r="1051" spans="2:51" s="13" customFormat="1" ht="11.25">
      <c r="B1051" s="199"/>
      <c r="C1051" s="200"/>
      <c r="D1051" s="192" t="s">
        <v>161</v>
      </c>
      <c r="E1051" s="201" t="s">
        <v>19</v>
      </c>
      <c r="F1051" s="202" t="s">
        <v>1460</v>
      </c>
      <c r="G1051" s="200"/>
      <c r="H1051" s="203">
        <v>5.386</v>
      </c>
      <c r="I1051" s="204"/>
      <c r="J1051" s="200"/>
      <c r="K1051" s="200"/>
      <c r="L1051" s="205"/>
      <c r="M1051" s="206"/>
      <c r="N1051" s="207"/>
      <c r="O1051" s="207"/>
      <c r="P1051" s="207"/>
      <c r="Q1051" s="207"/>
      <c r="R1051" s="207"/>
      <c r="S1051" s="207"/>
      <c r="T1051" s="208"/>
      <c r="AT1051" s="209" t="s">
        <v>161</v>
      </c>
      <c r="AU1051" s="209" t="s">
        <v>81</v>
      </c>
      <c r="AV1051" s="13" t="s">
        <v>81</v>
      </c>
      <c r="AW1051" s="13" t="s">
        <v>33</v>
      </c>
      <c r="AX1051" s="13" t="s">
        <v>79</v>
      </c>
      <c r="AY1051" s="209" t="s">
        <v>144</v>
      </c>
    </row>
    <row r="1052" spans="1:65" s="2" customFormat="1" ht="16.5" customHeight="1">
      <c r="A1052" s="35"/>
      <c r="B1052" s="36"/>
      <c r="C1052" s="179" t="s">
        <v>1461</v>
      </c>
      <c r="D1052" s="179" t="s">
        <v>146</v>
      </c>
      <c r="E1052" s="180" t="s">
        <v>1462</v>
      </c>
      <c r="F1052" s="181" t="s">
        <v>1463</v>
      </c>
      <c r="G1052" s="182" t="s">
        <v>284</v>
      </c>
      <c r="H1052" s="183">
        <v>4</v>
      </c>
      <c r="I1052" s="184"/>
      <c r="J1052" s="185">
        <f>ROUND(I1052*H1052,2)</f>
        <v>0</v>
      </c>
      <c r="K1052" s="181" t="s">
        <v>155</v>
      </c>
      <c r="L1052" s="40"/>
      <c r="M1052" s="186" t="s">
        <v>19</v>
      </c>
      <c r="N1052" s="187" t="s">
        <v>42</v>
      </c>
      <c r="O1052" s="65"/>
      <c r="P1052" s="188">
        <f>O1052*H1052</f>
        <v>0</v>
      </c>
      <c r="Q1052" s="188">
        <v>0</v>
      </c>
      <c r="R1052" s="188">
        <f>Q1052*H1052</f>
        <v>0</v>
      </c>
      <c r="S1052" s="188">
        <v>0.005</v>
      </c>
      <c r="T1052" s="189">
        <f>S1052*H1052</f>
        <v>0.02</v>
      </c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R1052" s="190" t="s">
        <v>255</v>
      </c>
      <c r="AT1052" s="190" t="s">
        <v>146</v>
      </c>
      <c r="AU1052" s="190" t="s">
        <v>81</v>
      </c>
      <c r="AY1052" s="18" t="s">
        <v>144</v>
      </c>
      <c r="BE1052" s="191">
        <f>IF(N1052="základní",J1052,0)</f>
        <v>0</v>
      </c>
      <c r="BF1052" s="191">
        <f>IF(N1052="snížená",J1052,0)</f>
        <v>0</v>
      </c>
      <c r="BG1052" s="191">
        <f>IF(N1052="zákl. přenesená",J1052,0)</f>
        <v>0</v>
      </c>
      <c r="BH1052" s="191">
        <f>IF(N1052="sníž. přenesená",J1052,0)</f>
        <v>0</v>
      </c>
      <c r="BI1052" s="191">
        <f>IF(N1052="nulová",J1052,0)</f>
        <v>0</v>
      </c>
      <c r="BJ1052" s="18" t="s">
        <v>79</v>
      </c>
      <c r="BK1052" s="191">
        <f>ROUND(I1052*H1052,2)</f>
        <v>0</v>
      </c>
      <c r="BL1052" s="18" t="s">
        <v>255</v>
      </c>
      <c r="BM1052" s="190" t="s">
        <v>1464</v>
      </c>
    </row>
    <row r="1053" spans="1:47" s="2" customFormat="1" ht="11.25">
      <c r="A1053" s="35"/>
      <c r="B1053" s="36"/>
      <c r="C1053" s="37"/>
      <c r="D1053" s="192" t="s">
        <v>157</v>
      </c>
      <c r="E1053" s="37"/>
      <c r="F1053" s="193" t="s">
        <v>1465</v>
      </c>
      <c r="G1053" s="37"/>
      <c r="H1053" s="37"/>
      <c r="I1053" s="194"/>
      <c r="J1053" s="37"/>
      <c r="K1053" s="37"/>
      <c r="L1053" s="40"/>
      <c r="M1053" s="195"/>
      <c r="N1053" s="196"/>
      <c r="O1053" s="65"/>
      <c r="P1053" s="65"/>
      <c r="Q1053" s="65"/>
      <c r="R1053" s="65"/>
      <c r="S1053" s="65"/>
      <c r="T1053" s="66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T1053" s="18" t="s">
        <v>157</v>
      </c>
      <c r="AU1053" s="18" t="s">
        <v>81</v>
      </c>
    </row>
    <row r="1054" spans="1:47" s="2" customFormat="1" ht="11.25">
      <c r="A1054" s="35"/>
      <c r="B1054" s="36"/>
      <c r="C1054" s="37"/>
      <c r="D1054" s="197" t="s">
        <v>159</v>
      </c>
      <c r="E1054" s="37"/>
      <c r="F1054" s="198" t="s">
        <v>1466</v>
      </c>
      <c r="G1054" s="37"/>
      <c r="H1054" s="37"/>
      <c r="I1054" s="194"/>
      <c r="J1054" s="37"/>
      <c r="K1054" s="37"/>
      <c r="L1054" s="40"/>
      <c r="M1054" s="195"/>
      <c r="N1054" s="196"/>
      <c r="O1054" s="65"/>
      <c r="P1054" s="65"/>
      <c r="Q1054" s="65"/>
      <c r="R1054" s="65"/>
      <c r="S1054" s="65"/>
      <c r="T1054" s="66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T1054" s="18" t="s">
        <v>159</v>
      </c>
      <c r="AU1054" s="18" t="s">
        <v>81</v>
      </c>
    </row>
    <row r="1055" spans="2:63" s="12" customFormat="1" ht="22.9" customHeight="1">
      <c r="B1055" s="163"/>
      <c r="C1055" s="164"/>
      <c r="D1055" s="165" t="s">
        <v>70</v>
      </c>
      <c r="E1055" s="177" t="s">
        <v>1467</v>
      </c>
      <c r="F1055" s="177" t="s">
        <v>1468</v>
      </c>
      <c r="G1055" s="164"/>
      <c r="H1055" s="164"/>
      <c r="I1055" s="167"/>
      <c r="J1055" s="178">
        <f>BK1055</f>
        <v>0</v>
      </c>
      <c r="K1055" s="164"/>
      <c r="L1055" s="169"/>
      <c r="M1055" s="170"/>
      <c r="N1055" s="171"/>
      <c r="O1055" s="171"/>
      <c r="P1055" s="172">
        <f>SUM(P1056:P1068)</f>
        <v>0</v>
      </c>
      <c r="Q1055" s="171"/>
      <c r="R1055" s="172">
        <f>SUM(R1056:R1068)</f>
        <v>0</v>
      </c>
      <c r="S1055" s="171"/>
      <c r="T1055" s="173">
        <f>SUM(T1056:T1068)</f>
        <v>0</v>
      </c>
      <c r="AR1055" s="174" t="s">
        <v>81</v>
      </c>
      <c r="AT1055" s="175" t="s">
        <v>70</v>
      </c>
      <c r="AU1055" s="175" t="s">
        <v>79</v>
      </c>
      <c r="AY1055" s="174" t="s">
        <v>144</v>
      </c>
      <c r="BK1055" s="176">
        <f>SUM(BK1056:BK1068)</f>
        <v>0</v>
      </c>
    </row>
    <row r="1056" spans="1:65" s="2" customFormat="1" ht="24.2" customHeight="1">
      <c r="A1056" s="35"/>
      <c r="B1056" s="36"/>
      <c r="C1056" s="179" t="s">
        <v>1469</v>
      </c>
      <c r="D1056" s="179" t="s">
        <v>146</v>
      </c>
      <c r="E1056" s="180" t="s">
        <v>1470</v>
      </c>
      <c r="F1056" s="181" t="s">
        <v>1471</v>
      </c>
      <c r="G1056" s="182" t="s">
        <v>828</v>
      </c>
      <c r="H1056" s="183">
        <v>1</v>
      </c>
      <c r="I1056" s="184"/>
      <c r="J1056" s="185">
        <f>ROUND(I1056*H1056,2)</f>
        <v>0</v>
      </c>
      <c r="K1056" s="181" t="s">
        <v>19</v>
      </c>
      <c r="L1056" s="40"/>
      <c r="M1056" s="186" t="s">
        <v>19</v>
      </c>
      <c r="N1056" s="187" t="s">
        <v>42</v>
      </c>
      <c r="O1056" s="65"/>
      <c r="P1056" s="188">
        <f>O1056*H1056</f>
        <v>0</v>
      </c>
      <c r="Q1056" s="188">
        <v>0</v>
      </c>
      <c r="R1056" s="188">
        <f>Q1056*H1056</f>
        <v>0</v>
      </c>
      <c r="S1056" s="188">
        <v>0</v>
      </c>
      <c r="T1056" s="189">
        <f>S1056*H1056</f>
        <v>0</v>
      </c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R1056" s="190" t="s">
        <v>150</v>
      </c>
      <c r="AT1056" s="190" t="s">
        <v>146</v>
      </c>
      <c r="AU1056" s="190" t="s">
        <v>81</v>
      </c>
      <c r="AY1056" s="18" t="s">
        <v>144</v>
      </c>
      <c r="BE1056" s="191">
        <f>IF(N1056="základní",J1056,0)</f>
        <v>0</v>
      </c>
      <c r="BF1056" s="191">
        <f>IF(N1056="snížená",J1056,0)</f>
        <v>0</v>
      </c>
      <c r="BG1056" s="191">
        <f>IF(N1056="zákl. přenesená",J1056,0)</f>
        <v>0</v>
      </c>
      <c r="BH1056" s="191">
        <f>IF(N1056="sníž. přenesená",J1056,0)</f>
        <v>0</v>
      </c>
      <c r="BI1056" s="191">
        <f>IF(N1056="nulová",J1056,0)</f>
        <v>0</v>
      </c>
      <c r="BJ1056" s="18" t="s">
        <v>79</v>
      </c>
      <c r="BK1056" s="191">
        <f>ROUND(I1056*H1056,2)</f>
        <v>0</v>
      </c>
      <c r="BL1056" s="18" t="s">
        <v>150</v>
      </c>
      <c r="BM1056" s="190" t="s">
        <v>1472</v>
      </c>
    </row>
    <row r="1057" spans="2:51" s="15" customFormat="1" ht="11.25">
      <c r="B1057" s="231"/>
      <c r="C1057" s="232"/>
      <c r="D1057" s="192" t="s">
        <v>161</v>
      </c>
      <c r="E1057" s="233" t="s">
        <v>19</v>
      </c>
      <c r="F1057" s="234" t="s">
        <v>1473</v>
      </c>
      <c r="G1057" s="232"/>
      <c r="H1057" s="233" t="s">
        <v>19</v>
      </c>
      <c r="I1057" s="235"/>
      <c r="J1057" s="232"/>
      <c r="K1057" s="232"/>
      <c r="L1057" s="236"/>
      <c r="M1057" s="237"/>
      <c r="N1057" s="238"/>
      <c r="O1057" s="238"/>
      <c r="P1057" s="238"/>
      <c r="Q1057" s="238"/>
      <c r="R1057" s="238"/>
      <c r="S1057" s="238"/>
      <c r="T1057" s="239"/>
      <c r="AT1057" s="240" t="s">
        <v>161</v>
      </c>
      <c r="AU1057" s="240" t="s">
        <v>81</v>
      </c>
      <c r="AV1057" s="15" t="s">
        <v>79</v>
      </c>
      <c r="AW1057" s="15" t="s">
        <v>33</v>
      </c>
      <c r="AX1057" s="15" t="s">
        <v>71</v>
      </c>
      <c r="AY1057" s="240" t="s">
        <v>144</v>
      </c>
    </row>
    <row r="1058" spans="2:51" s="15" customFormat="1" ht="11.25">
      <c r="B1058" s="231"/>
      <c r="C1058" s="232"/>
      <c r="D1058" s="192" t="s">
        <v>161</v>
      </c>
      <c r="E1058" s="233" t="s">
        <v>19</v>
      </c>
      <c r="F1058" s="234" t="s">
        <v>1474</v>
      </c>
      <c r="G1058" s="232"/>
      <c r="H1058" s="233" t="s">
        <v>19</v>
      </c>
      <c r="I1058" s="235"/>
      <c r="J1058" s="232"/>
      <c r="K1058" s="232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161</v>
      </c>
      <c r="AU1058" s="240" t="s">
        <v>81</v>
      </c>
      <c r="AV1058" s="15" t="s">
        <v>79</v>
      </c>
      <c r="AW1058" s="15" t="s">
        <v>33</v>
      </c>
      <c r="AX1058" s="15" t="s">
        <v>71</v>
      </c>
      <c r="AY1058" s="240" t="s">
        <v>144</v>
      </c>
    </row>
    <row r="1059" spans="2:51" s="15" customFormat="1" ht="11.25">
      <c r="B1059" s="231"/>
      <c r="C1059" s="232"/>
      <c r="D1059" s="192" t="s">
        <v>161</v>
      </c>
      <c r="E1059" s="233" t="s">
        <v>19</v>
      </c>
      <c r="F1059" s="234" t="s">
        <v>1475</v>
      </c>
      <c r="G1059" s="232"/>
      <c r="H1059" s="233" t="s">
        <v>19</v>
      </c>
      <c r="I1059" s="235"/>
      <c r="J1059" s="232"/>
      <c r="K1059" s="232"/>
      <c r="L1059" s="236"/>
      <c r="M1059" s="237"/>
      <c r="N1059" s="238"/>
      <c r="O1059" s="238"/>
      <c r="P1059" s="238"/>
      <c r="Q1059" s="238"/>
      <c r="R1059" s="238"/>
      <c r="S1059" s="238"/>
      <c r="T1059" s="239"/>
      <c r="AT1059" s="240" t="s">
        <v>161</v>
      </c>
      <c r="AU1059" s="240" t="s">
        <v>81</v>
      </c>
      <c r="AV1059" s="15" t="s">
        <v>79</v>
      </c>
      <c r="AW1059" s="15" t="s">
        <v>33</v>
      </c>
      <c r="AX1059" s="15" t="s">
        <v>71</v>
      </c>
      <c r="AY1059" s="240" t="s">
        <v>144</v>
      </c>
    </row>
    <row r="1060" spans="2:51" s="15" customFormat="1" ht="11.25">
      <c r="B1060" s="231"/>
      <c r="C1060" s="232"/>
      <c r="D1060" s="192" t="s">
        <v>161</v>
      </c>
      <c r="E1060" s="233" t="s">
        <v>19</v>
      </c>
      <c r="F1060" s="234" t="s">
        <v>1476</v>
      </c>
      <c r="G1060" s="232"/>
      <c r="H1060" s="233" t="s">
        <v>19</v>
      </c>
      <c r="I1060" s="235"/>
      <c r="J1060" s="232"/>
      <c r="K1060" s="232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161</v>
      </c>
      <c r="AU1060" s="240" t="s">
        <v>81</v>
      </c>
      <c r="AV1060" s="15" t="s">
        <v>79</v>
      </c>
      <c r="AW1060" s="15" t="s">
        <v>33</v>
      </c>
      <c r="AX1060" s="15" t="s">
        <v>71</v>
      </c>
      <c r="AY1060" s="240" t="s">
        <v>144</v>
      </c>
    </row>
    <row r="1061" spans="2:51" s="15" customFormat="1" ht="11.25">
      <c r="B1061" s="231"/>
      <c r="C1061" s="232"/>
      <c r="D1061" s="192" t="s">
        <v>161</v>
      </c>
      <c r="E1061" s="233" t="s">
        <v>19</v>
      </c>
      <c r="F1061" s="234" t="s">
        <v>1477</v>
      </c>
      <c r="G1061" s="232"/>
      <c r="H1061" s="233" t="s">
        <v>19</v>
      </c>
      <c r="I1061" s="235"/>
      <c r="J1061" s="232"/>
      <c r="K1061" s="232"/>
      <c r="L1061" s="236"/>
      <c r="M1061" s="237"/>
      <c r="N1061" s="238"/>
      <c r="O1061" s="238"/>
      <c r="P1061" s="238"/>
      <c r="Q1061" s="238"/>
      <c r="R1061" s="238"/>
      <c r="S1061" s="238"/>
      <c r="T1061" s="239"/>
      <c r="AT1061" s="240" t="s">
        <v>161</v>
      </c>
      <c r="AU1061" s="240" t="s">
        <v>81</v>
      </c>
      <c r="AV1061" s="15" t="s">
        <v>79</v>
      </c>
      <c r="AW1061" s="15" t="s">
        <v>33</v>
      </c>
      <c r="AX1061" s="15" t="s">
        <v>71</v>
      </c>
      <c r="AY1061" s="240" t="s">
        <v>144</v>
      </c>
    </row>
    <row r="1062" spans="2:51" s="15" customFormat="1" ht="11.25">
      <c r="B1062" s="231"/>
      <c r="C1062" s="232"/>
      <c r="D1062" s="192" t="s">
        <v>161</v>
      </c>
      <c r="E1062" s="233" t="s">
        <v>19</v>
      </c>
      <c r="F1062" s="234" t="s">
        <v>1478</v>
      </c>
      <c r="G1062" s="232"/>
      <c r="H1062" s="233" t="s">
        <v>19</v>
      </c>
      <c r="I1062" s="235"/>
      <c r="J1062" s="232"/>
      <c r="K1062" s="232"/>
      <c r="L1062" s="236"/>
      <c r="M1062" s="237"/>
      <c r="N1062" s="238"/>
      <c r="O1062" s="238"/>
      <c r="P1062" s="238"/>
      <c r="Q1062" s="238"/>
      <c r="R1062" s="238"/>
      <c r="S1062" s="238"/>
      <c r="T1062" s="239"/>
      <c r="AT1062" s="240" t="s">
        <v>161</v>
      </c>
      <c r="AU1062" s="240" t="s">
        <v>81</v>
      </c>
      <c r="AV1062" s="15" t="s">
        <v>79</v>
      </c>
      <c r="AW1062" s="15" t="s">
        <v>33</v>
      </c>
      <c r="AX1062" s="15" t="s">
        <v>71</v>
      </c>
      <c r="AY1062" s="240" t="s">
        <v>144</v>
      </c>
    </row>
    <row r="1063" spans="2:51" s="15" customFormat="1" ht="11.25">
      <c r="B1063" s="231"/>
      <c r="C1063" s="232"/>
      <c r="D1063" s="192" t="s">
        <v>161</v>
      </c>
      <c r="E1063" s="233" t="s">
        <v>19</v>
      </c>
      <c r="F1063" s="234" t="s">
        <v>1479</v>
      </c>
      <c r="G1063" s="232"/>
      <c r="H1063" s="233" t="s">
        <v>19</v>
      </c>
      <c r="I1063" s="235"/>
      <c r="J1063" s="232"/>
      <c r="K1063" s="232"/>
      <c r="L1063" s="236"/>
      <c r="M1063" s="237"/>
      <c r="N1063" s="238"/>
      <c r="O1063" s="238"/>
      <c r="P1063" s="238"/>
      <c r="Q1063" s="238"/>
      <c r="R1063" s="238"/>
      <c r="S1063" s="238"/>
      <c r="T1063" s="239"/>
      <c r="AT1063" s="240" t="s">
        <v>161</v>
      </c>
      <c r="AU1063" s="240" t="s">
        <v>81</v>
      </c>
      <c r="AV1063" s="15" t="s">
        <v>79</v>
      </c>
      <c r="AW1063" s="15" t="s">
        <v>33</v>
      </c>
      <c r="AX1063" s="15" t="s">
        <v>71</v>
      </c>
      <c r="AY1063" s="240" t="s">
        <v>144</v>
      </c>
    </row>
    <row r="1064" spans="2:51" s="15" customFormat="1" ht="11.25">
      <c r="B1064" s="231"/>
      <c r="C1064" s="232"/>
      <c r="D1064" s="192" t="s">
        <v>161</v>
      </c>
      <c r="E1064" s="233" t="s">
        <v>19</v>
      </c>
      <c r="F1064" s="234" t="s">
        <v>1480</v>
      </c>
      <c r="G1064" s="232"/>
      <c r="H1064" s="233" t="s">
        <v>19</v>
      </c>
      <c r="I1064" s="235"/>
      <c r="J1064" s="232"/>
      <c r="K1064" s="232"/>
      <c r="L1064" s="236"/>
      <c r="M1064" s="237"/>
      <c r="N1064" s="238"/>
      <c r="O1064" s="238"/>
      <c r="P1064" s="238"/>
      <c r="Q1064" s="238"/>
      <c r="R1064" s="238"/>
      <c r="S1064" s="238"/>
      <c r="T1064" s="239"/>
      <c r="AT1064" s="240" t="s">
        <v>161</v>
      </c>
      <c r="AU1064" s="240" t="s">
        <v>81</v>
      </c>
      <c r="AV1064" s="15" t="s">
        <v>79</v>
      </c>
      <c r="AW1064" s="15" t="s">
        <v>33</v>
      </c>
      <c r="AX1064" s="15" t="s">
        <v>71</v>
      </c>
      <c r="AY1064" s="240" t="s">
        <v>144</v>
      </c>
    </row>
    <row r="1065" spans="2:51" s="15" customFormat="1" ht="11.25">
      <c r="B1065" s="231"/>
      <c r="C1065" s="232"/>
      <c r="D1065" s="192" t="s">
        <v>161</v>
      </c>
      <c r="E1065" s="233" t="s">
        <v>19</v>
      </c>
      <c r="F1065" s="234" t="s">
        <v>1481</v>
      </c>
      <c r="G1065" s="232"/>
      <c r="H1065" s="233" t="s">
        <v>19</v>
      </c>
      <c r="I1065" s="235"/>
      <c r="J1065" s="232"/>
      <c r="K1065" s="232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161</v>
      </c>
      <c r="AU1065" s="240" t="s">
        <v>81</v>
      </c>
      <c r="AV1065" s="15" t="s">
        <v>79</v>
      </c>
      <c r="AW1065" s="15" t="s">
        <v>33</v>
      </c>
      <c r="AX1065" s="15" t="s">
        <v>71</v>
      </c>
      <c r="AY1065" s="240" t="s">
        <v>144</v>
      </c>
    </row>
    <row r="1066" spans="2:51" s="15" customFormat="1" ht="11.25">
      <c r="B1066" s="231"/>
      <c r="C1066" s="232"/>
      <c r="D1066" s="192" t="s">
        <v>161</v>
      </c>
      <c r="E1066" s="233" t="s">
        <v>19</v>
      </c>
      <c r="F1066" s="234" t="s">
        <v>1482</v>
      </c>
      <c r="G1066" s="232"/>
      <c r="H1066" s="233" t="s">
        <v>19</v>
      </c>
      <c r="I1066" s="235"/>
      <c r="J1066" s="232"/>
      <c r="K1066" s="232"/>
      <c r="L1066" s="236"/>
      <c r="M1066" s="237"/>
      <c r="N1066" s="238"/>
      <c r="O1066" s="238"/>
      <c r="P1066" s="238"/>
      <c r="Q1066" s="238"/>
      <c r="R1066" s="238"/>
      <c r="S1066" s="238"/>
      <c r="T1066" s="239"/>
      <c r="AT1066" s="240" t="s">
        <v>161</v>
      </c>
      <c r="AU1066" s="240" t="s">
        <v>81</v>
      </c>
      <c r="AV1066" s="15" t="s">
        <v>79</v>
      </c>
      <c r="AW1066" s="15" t="s">
        <v>33</v>
      </c>
      <c r="AX1066" s="15" t="s">
        <v>71</v>
      </c>
      <c r="AY1066" s="240" t="s">
        <v>144</v>
      </c>
    </row>
    <row r="1067" spans="2:51" s="15" customFormat="1" ht="11.25">
      <c r="B1067" s="231"/>
      <c r="C1067" s="232"/>
      <c r="D1067" s="192" t="s">
        <v>161</v>
      </c>
      <c r="E1067" s="233" t="s">
        <v>19</v>
      </c>
      <c r="F1067" s="234" t="s">
        <v>1483</v>
      </c>
      <c r="G1067" s="232"/>
      <c r="H1067" s="233" t="s">
        <v>19</v>
      </c>
      <c r="I1067" s="235"/>
      <c r="J1067" s="232"/>
      <c r="K1067" s="232"/>
      <c r="L1067" s="236"/>
      <c r="M1067" s="237"/>
      <c r="N1067" s="238"/>
      <c r="O1067" s="238"/>
      <c r="P1067" s="238"/>
      <c r="Q1067" s="238"/>
      <c r="R1067" s="238"/>
      <c r="S1067" s="238"/>
      <c r="T1067" s="239"/>
      <c r="AT1067" s="240" t="s">
        <v>161</v>
      </c>
      <c r="AU1067" s="240" t="s">
        <v>81</v>
      </c>
      <c r="AV1067" s="15" t="s">
        <v>79</v>
      </c>
      <c r="AW1067" s="15" t="s">
        <v>33</v>
      </c>
      <c r="AX1067" s="15" t="s">
        <v>71</v>
      </c>
      <c r="AY1067" s="240" t="s">
        <v>144</v>
      </c>
    </row>
    <row r="1068" spans="2:51" s="13" customFormat="1" ht="11.25">
      <c r="B1068" s="199"/>
      <c r="C1068" s="200"/>
      <c r="D1068" s="192" t="s">
        <v>161</v>
      </c>
      <c r="E1068" s="201" t="s">
        <v>19</v>
      </c>
      <c r="F1068" s="202" t="s">
        <v>79</v>
      </c>
      <c r="G1068" s="200"/>
      <c r="H1068" s="203">
        <v>1</v>
      </c>
      <c r="I1068" s="204"/>
      <c r="J1068" s="200"/>
      <c r="K1068" s="200"/>
      <c r="L1068" s="205"/>
      <c r="M1068" s="242"/>
      <c r="N1068" s="243"/>
      <c r="O1068" s="243"/>
      <c r="P1068" s="243"/>
      <c r="Q1068" s="243"/>
      <c r="R1068" s="243"/>
      <c r="S1068" s="243"/>
      <c r="T1068" s="244"/>
      <c r="AT1068" s="209" t="s">
        <v>161</v>
      </c>
      <c r="AU1068" s="209" t="s">
        <v>81</v>
      </c>
      <c r="AV1068" s="13" t="s">
        <v>81</v>
      </c>
      <c r="AW1068" s="13" t="s">
        <v>33</v>
      </c>
      <c r="AX1068" s="13" t="s">
        <v>79</v>
      </c>
      <c r="AY1068" s="209" t="s">
        <v>144</v>
      </c>
    </row>
    <row r="1069" spans="1:31" s="2" customFormat="1" ht="6.95" customHeight="1">
      <c r="A1069" s="35"/>
      <c r="B1069" s="48"/>
      <c r="C1069" s="49"/>
      <c r="D1069" s="49"/>
      <c r="E1069" s="49"/>
      <c r="F1069" s="49"/>
      <c r="G1069" s="49"/>
      <c r="H1069" s="49"/>
      <c r="I1069" s="49"/>
      <c r="J1069" s="49"/>
      <c r="K1069" s="49"/>
      <c r="L1069" s="40"/>
      <c r="M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</row>
  </sheetData>
  <sheetProtection password="CC35" sheet="1" objects="1" scenarios="1" formatColumns="0" formatRows="0" autoFilter="0"/>
  <autoFilter ref="C102:K1068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hyperlinks>
    <hyperlink ref="F109" r:id="rId1" display="https://podminky.urs.cz/item/CS_URS_2022_01/131213711"/>
    <hyperlink ref="F113" r:id="rId2" display="https://podminky.urs.cz/item/CS_URS_2022_01/131313711"/>
    <hyperlink ref="F117" r:id="rId3" display="https://podminky.urs.cz/item/CS_URS_2022_01/132211401"/>
    <hyperlink ref="F121" r:id="rId4" display="https://podminky.urs.cz/item/CS_URS_2022_01/132311401"/>
    <hyperlink ref="F126" r:id="rId5" display="https://podminky.urs.cz/item/CS_URS_2022_01/162751117"/>
    <hyperlink ref="F130" r:id="rId6" display="https://podminky.urs.cz/item/CS_URS_2022_01/162751119"/>
    <hyperlink ref="F134" r:id="rId7" display="https://podminky.urs.cz/item/CS_URS_2022_01/162751137"/>
    <hyperlink ref="F138" r:id="rId8" display="https://podminky.urs.cz/item/CS_URS_2022_01/162751139"/>
    <hyperlink ref="F142" r:id="rId9" display="https://podminky.urs.cz/item/CS_URS_2022_01/171201231"/>
    <hyperlink ref="F146" r:id="rId10" display="https://podminky.urs.cz/item/CS_URS_2022_01/174151101"/>
    <hyperlink ref="F153" r:id="rId11" display="https://podminky.urs.cz/item/CS_URS_2022_01/273321511"/>
    <hyperlink ref="F159" r:id="rId12" display="https://podminky.urs.cz/item/CS_URS_2022_01/279311116"/>
    <hyperlink ref="F163" r:id="rId13" display="https://podminky.urs.cz/item/CS_URS_2022_01/273351121"/>
    <hyperlink ref="F170" r:id="rId14" display="https://podminky.urs.cz/item/CS_URS_2022_01/273351122"/>
    <hyperlink ref="F173" r:id="rId15" display="https://podminky.urs.cz/item/CS_URS_2022_01/213311141"/>
    <hyperlink ref="F178" r:id="rId16" display="https://podminky.urs.cz/item/CS_URS_2022_01/311234261"/>
    <hyperlink ref="F189" r:id="rId17" display="https://podminky.urs.cz/item/CS_URS_2022_01/317168053"/>
    <hyperlink ref="F193" r:id="rId18" display="https://podminky.urs.cz/item/CS_URS_2022_01/317168054"/>
    <hyperlink ref="F196" r:id="rId19" display="https://podminky.urs.cz/item/CS_URS_2022_01/317998112"/>
    <hyperlink ref="F200" r:id="rId20" display="https://podminky.urs.cz/item/CS_URS_2022_01/317234410"/>
    <hyperlink ref="F208" r:id="rId21" display="https://podminky.urs.cz/item/CS_URS_2022_01/310238211"/>
    <hyperlink ref="F216" r:id="rId22" display="https://podminky.urs.cz/item/CS_URS_2022_01/317941121"/>
    <hyperlink ref="F224" r:id="rId23" display="https://podminky.urs.cz/item/CS_URS_2022_01/413232211"/>
    <hyperlink ref="F228" r:id="rId24" display="https://podminky.urs.cz/item/CS_URS_2022_01/311321411"/>
    <hyperlink ref="F234" r:id="rId25" display="https://podminky.urs.cz/item/CS_URS_2022_01/311351121"/>
    <hyperlink ref="F240" r:id="rId26" display="https://podminky.urs.cz/item/CS_URS_2022_01/311351122"/>
    <hyperlink ref="F243" r:id="rId27" display="https://podminky.urs.cz/item/CS_URS_2022_01/311361821"/>
    <hyperlink ref="F250" r:id="rId28" display="https://podminky.urs.cz/item/CS_URS_2022_01/411321414"/>
    <hyperlink ref="F254" r:id="rId29" display="https://podminky.urs.cz/item/CS_URS_2022_01/411351011"/>
    <hyperlink ref="F260" r:id="rId30" display="https://podminky.urs.cz/item/CS_URS_2022_01/411351012"/>
    <hyperlink ref="F268" r:id="rId31" display="https://podminky.urs.cz/item/CS_URS_2022_01/411361821"/>
    <hyperlink ref="F272" r:id="rId32" display="https://podminky.urs.cz/item/CS_URS_2022_01/417321515"/>
    <hyperlink ref="F289" r:id="rId33" display="https://podminky.urs.cz/item/CS_URS_2022_01/417351115"/>
    <hyperlink ref="F303" r:id="rId34" display="https://podminky.urs.cz/item/CS_URS_2022_01/417351116"/>
    <hyperlink ref="F306" r:id="rId35" display="https://podminky.urs.cz/item/CS_URS_2022_01/317351105"/>
    <hyperlink ref="F317" r:id="rId36" display="https://podminky.urs.cz/item/CS_URS_2022_01/317351106"/>
    <hyperlink ref="F321" r:id="rId37" display="https://podminky.urs.cz/item/CS_URS_2022_01/611311141"/>
    <hyperlink ref="F325" r:id="rId38" display="https://podminky.urs.cz/item/CS_URS_2022_01/611131121"/>
    <hyperlink ref="F328" r:id="rId39" display="https://podminky.urs.cz/item/CS_URS_2022_01/612315302"/>
    <hyperlink ref="F336" r:id="rId40" display="https://podminky.urs.cz/item/CS_URS_2022_01/612131102"/>
    <hyperlink ref="F339" r:id="rId41" display="https://podminky.urs.cz/item/CS_URS_2022_01/617311141"/>
    <hyperlink ref="F346" r:id="rId42" display="https://podminky.urs.cz/item/CS_URS_2022_01/617131102"/>
    <hyperlink ref="F349" r:id="rId43" display="https://podminky.urs.cz/item/CS_URS_2022_01/612315202"/>
    <hyperlink ref="F354" r:id="rId44" display="https://podminky.urs.cz/item/CS_URS_2022_01/622211011"/>
    <hyperlink ref="F366" r:id="rId45" display="https://podminky.urs.cz/item/CS_URS_2022_01/622135011"/>
    <hyperlink ref="F369" r:id="rId46" display="https://podminky.urs.cz/item/CS_URS_2022_01/622211021"/>
    <hyperlink ref="F379" r:id="rId47" display="https://podminky.urs.cz/item/CS_URS_2022_01/622211021"/>
    <hyperlink ref="F387" r:id="rId48" display="https://podminky.urs.cz/item/CS_URS_2022_01/622211021"/>
    <hyperlink ref="F397" r:id="rId49" display="https://podminky.urs.cz/item/CS_URS_2022_01/622211021"/>
    <hyperlink ref="F407" r:id="rId50" display="https://podminky.urs.cz/item/CS_URS_2022_01/612232053"/>
    <hyperlink ref="F414" r:id="rId51" display="https://podminky.urs.cz/item/CS_URS_2022_01/622252002"/>
    <hyperlink ref="F426" r:id="rId52" display="https://podminky.urs.cz/item/CS_URS_2022_01/622143004"/>
    <hyperlink ref="F434" r:id="rId53" display="https://podminky.urs.cz/item/CS_URS_2022_01/622531012"/>
    <hyperlink ref="F442" r:id="rId54" display="https://podminky.urs.cz/item/CS_URS_2022_01/622131121"/>
    <hyperlink ref="F445" r:id="rId55" display="https://podminky.urs.cz/item/CS_URS_2022_01/622511112"/>
    <hyperlink ref="F449" r:id="rId56" display="https://podminky.urs.cz/item/CS_URS_2022_01/622151021"/>
    <hyperlink ref="F456" r:id="rId57" display="https://podminky.urs.cz/item/CS_URS_2022_01/631311123"/>
    <hyperlink ref="F461" r:id="rId58" display="https://podminky.urs.cz/item/CS_URS_2022_01/631319012"/>
    <hyperlink ref="F466" r:id="rId59" display="https://podminky.urs.cz/item/CS_URS_2022_01/631351101"/>
    <hyperlink ref="F471" r:id="rId60" display="https://podminky.urs.cz/item/CS_URS_2022_01/631351102"/>
    <hyperlink ref="F488" r:id="rId61" display="https://podminky.urs.cz/item/CS_URS_2022_01/632451426"/>
    <hyperlink ref="F498" r:id="rId62" display="https://podminky.urs.cz/item/CS_URS_2022_01/632451491"/>
    <hyperlink ref="F503" r:id="rId63" display="https://podminky.urs.cz/item/CS_URS_2022_01/632451446"/>
    <hyperlink ref="F511" r:id="rId64" display="https://podminky.urs.cz/item/CS_URS_2022_01/632481213"/>
    <hyperlink ref="F528" r:id="rId65" display="https://podminky.urs.cz/item/CS_URS_2022_01/941111112"/>
    <hyperlink ref="F536" r:id="rId66" display="https://podminky.urs.cz/item/CS_URS_2022_01/941111212"/>
    <hyperlink ref="F544" r:id="rId67" display="https://podminky.urs.cz/item/CS_URS_2022_01/941111812"/>
    <hyperlink ref="F547" r:id="rId68" display="https://podminky.urs.cz/item/CS_URS_2022_01/944511111"/>
    <hyperlink ref="F555" r:id="rId69" display="https://podminky.urs.cz/item/CS_URS_2022_01/944511211"/>
    <hyperlink ref="F563" r:id="rId70" display="https://podminky.urs.cz/item/CS_URS_2022_01/944511811"/>
    <hyperlink ref="F566" r:id="rId71" display="https://podminky.urs.cz/item/CS_URS_2022_01/943121111"/>
    <hyperlink ref="F570" r:id="rId72" display="https://podminky.urs.cz/item/CS_URS_2022_01/943121211"/>
    <hyperlink ref="F574" r:id="rId73" display="https://podminky.urs.cz/item/CS_URS_2022_01/943121811"/>
    <hyperlink ref="F577" r:id="rId74" display="https://podminky.urs.cz/item/CS_URS_2022_01/949211131"/>
    <hyperlink ref="F581" r:id="rId75" display="https://podminky.urs.cz/item/CS_URS_2022_01/949211231"/>
    <hyperlink ref="F585" r:id="rId76" display="https://podminky.urs.cz/item/CS_URS_2022_01/949211831"/>
    <hyperlink ref="F588" r:id="rId77" display="https://podminky.urs.cz/item/CS_URS_2022_01/949101111"/>
    <hyperlink ref="F593" r:id="rId78" display="https://podminky.urs.cz/item/CS_URS_2022_01/952901111"/>
    <hyperlink ref="F650" r:id="rId79" display="https://podminky.urs.cz/item/CS_URS_2022_01/965042131"/>
    <hyperlink ref="F660" r:id="rId80" display="https://podminky.urs.cz/item/CS_URS_2022_01/961055111"/>
    <hyperlink ref="F664" r:id="rId81" display="https://podminky.urs.cz/item/CS_URS_2022_01/962052211"/>
    <hyperlink ref="F668" r:id="rId82" display="https://podminky.urs.cz/item/CS_URS_2022_01/966031313"/>
    <hyperlink ref="F671" r:id="rId83" display="https://podminky.urs.cz/item/CS_URS_2022_01/966080105"/>
    <hyperlink ref="F678" r:id="rId84" display="https://podminky.urs.cz/item/CS_URS_2022_01/971033651"/>
    <hyperlink ref="F686" r:id="rId85" display="https://podminky.urs.cz/item/CS_URS_2022_01/971033381"/>
    <hyperlink ref="F690" r:id="rId86" display="https://podminky.urs.cz/item/CS_URS_2022_01/967031132"/>
    <hyperlink ref="F693" r:id="rId87" display="https://podminky.urs.cz/item/CS_URS_2022_01/973031326"/>
    <hyperlink ref="F697" r:id="rId88" display="https://podminky.urs.cz/item/CS_URS_2022_01/978013161"/>
    <hyperlink ref="F701" r:id="rId89" display="https://podminky.urs.cz/item/CS_URS_2022_01/975011331"/>
    <hyperlink ref="F706" r:id="rId90" display="https://podminky.urs.cz/item/CS_URS_2022_01/997013154"/>
    <hyperlink ref="F709" r:id="rId91" display="https://podminky.urs.cz/item/CS_URS_2022_01/997013511"/>
    <hyperlink ref="F712" r:id="rId92" display="https://podminky.urs.cz/item/CS_URS_2022_01/997013509"/>
    <hyperlink ref="F725" r:id="rId93" display="https://podminky.urs.cz/item/CS_URS_2022_01/998017003"/>
    <hyperlink ref="F730" r:id="rId94" display="https://podminky.urs.cz/item/CS_URS_2022_01/711111001"/>
    <hyperlink ref="F738" r:id="rId95" display="https://podminky.urs.cz/item/CS_URS_2022_01/711112001"/>
    <hyperlink ref="F750" r:id="rId96" display="https://podminky.urs.cz/item/CS_URS_2022_01/711141559"/>
    <hyperlink ref="F753" r:id="rId97" display="https://podminky.urs.cz/item/CS_URS_2022_01/711142559"/>
    <hyperlink ref="F759" r:id="rId98" display="https://podminky.urs.cz/item/CS_URS_2022_01/711161215"/>
    <hyperlink ref="F767" r:id="rId99" display="https://podminky.urs.cz/item/CS_URS_2022_01/711491171"/>
    <hyperlink ref="F774" r:id="rId100" display="https://podminky.urs.cz/item/CS_URS_2022_01/998711103"/>
    <hyperlink ref="F784" r:id="rId101" display="https://podminky.urs.cz/item/CS_URS_2022_01/712391171"/>
    <hyperlink ref="F790" r:id="rId102" display="https://podminky.urs.cz/item/CS_URS_2022_01/712311101"/>
    <hyperlink ref="F798" r:id="rId103" display="https://podminky.urs.cz/item/CS_URS_2022_01/712341559"/>
    <hyperlink ref="F804" r:id="rId104" display="https://podminky.urs.cz/item/CS_URS_2022_01/998712103"/>
    <hyperlink ref="F808" r:id="rId105" display="https://podminky.urs.cz/item/CS_URS_2022_01/713121111"/>
    <hyperlink ref="F827" r:id="rId106" display="https://podminky.urs.cz/item/CS_URS_2022_01/713121111"/>
    <hyperlink ref="F834" r:id="rId107" display="https://podminky.urs.cz/item/CS_URS_2022_01/713121211"/>
    <hyperlink ref="F840" r:id="rId108" display="https://podminky.urs.cz/item/CS_URS_2022_01/713131121"/>
    <hyperlink ref="F851" r:id="rId109" display="https://podminky.urs.cz/item/CS_URS_2022_01/713131121"/>
    <hyperlink ref="F859" r:id="rId110" display="https://podminky.urs.cz/item/CS_URS_2022_01/713141111"/>
    <hyperlink ref="F866" r:id="rId111" display="https://podminky.urs.cz/item/CS_URS_2022_01/713141111"/>
    <hyperlink ref="F873" r:id="rId112" display="https://podminky.urs.cz/item/CS_URS_2022_01/713141111"/>
    <hyperlink ref="F880" r:id="rId113" display="https://podminky.urs.cz/item/CS_URS_2022_01/998713103"/>
    <hyperlink ref="F884" r:id="rId114" display="https://podminky.urs.cz/item/CS_URS_2022_01/762361313"/>
    <hyperlink ref="F888" r:id="rId115" display="https://podminky.urs.cz/item/CS_URS_2022_01/998762103"/>
    <hyperlink ref="F892" r:id="rId116" display="https://podminky.urs.cz/item/CS_URS_2022_01/764041323"/>
    <hyperlink ref="F896" r:id="rId117" display="https://podminky.urs.cz/item/CS_URS_2022_01/764248311"/>
    <hyperlink ref="F902" r:id="rId118" display="https://podminky.urs.cz/item/CS_URS_2022_01/764241366"/>
    <hyperlink ref="F906" r:id="rId119" display="https://podminky.urs.cz/item/CS_URS_2022_01/764242304"/>
    <hyperlink ref="F910" r:id="rId120" display="https://podminky.urs.cz/item/CS_URS_2022_01/764242333"/>
    <hyperlink ref="F914" r:id="rId121" display="https://podminky.urs.cz/item/CS_URS_2022_01/764341304"/>
    <hyperlink ref="F920" r:id="rId122" display="https://podminky.urs.cz/item/CS_URS_2022_01/764345405"/>
    <hyperlink ref="F924" r:id="rId123" display="https://podminky.urs.cz/item/CS_URS_2022_01/764541303"/>
    <hyperlink ref="F928" r:id="rId124" display="https://podminky.urs.cz/item/CS_URS_2022_01/764548323"/>
    <hyperlink ref="F932" r:id="rId125" display="https://podminky.urs.cz/item/CS_URS_2022_01/764548324"/>
    <hyperlink ref="F936" r:id="rId126" display="https://podminky.urs.cz/item/CS_URS_2022_01/998764103"/>
    <hyperlink ref="F940" r:id="rId127" display="https://podminky.urs.cz/item/CS_URS_2022_01/771574268"/>
    <hyperlink ref="F956" r:id="rId128" display="https://podminky.urs.cz/item/CS_URS_2022_01/771474113"/>
    <hyperlink ref="F962" r:id="rId129" display="https://podminky.urs.cz/item/CS_URS_2022_01/771121011"/>
    <hyperlink ref="F966" r:id="rId130" display="https://podminky.urs.cz/item/CS_URS_2022_01/771591115"/>
    <hyperlink ref="F969" r:id="rId131" display="https://podminky.urs.cz/item/CS_URS_2022_01/771161011.1"/>
    <hyperlink ref="F979" r:id="rId132" display="https://podminky.urs.cz/item/CS_URS_2022_01/998771103"/>
    <hyperlink ref="F983" r:id="rId133" display="https://podminky.urs.cz/item/CS_URS_2022_01/783813131"/>
    <hyperlink ref="F988" r:id="rId134" display="https://podminky.urs.cz/item/CS_URS_2022_01/783817421"/>
    <hyperlink ref="F991" r:id="rId135" display="https://podminky.urs.cz/item/CS_URS_2022_01/783933161"/>
    <hyperlink ref="F996" r:id="rId136" display="https://podminky.urs.cz/item/CS_URS_2022_01/783937163"/>
    <hyperlink ref="F1000" r:id="rId137" display="https://podminky.urs.cz/item/CS_URS_2022_01/784181101"/>
    <hyperlink ref="F1011" r:id="rId138" display="https://podminky.urs.cz/item/CS_URS_2022_01/784211111"/>
    <hyperlink ref="F1015" r:id="rId139" display="https://podminky.urs.cz/item/CS_URS_2022_01/764004801"/>
    <hyperlink ref="F1018" r:id="rId140" display="https://podminky.urs.cz/item/CS_URS_2022_01/764002811"/>
    <hyperlink ref="F1021" r:id="rId141" display="https://podminky.urs.cz/item/CS_URS_2022_01/764004861"/>
    <hyperlink ref="F1025" r:id="rId142" display="https://podminky.urs.cz/item/CS_URS_2022_01/764002851"/>
    <hyperlink ref="F1029" r:id="rId143" display="https://podminky.urs.cz/item/CS_URS_2022_01/764001821"/>
    <hyperlink ref="F1033" r:id="rId144" display="https://podminky.urs.cz/item/CS_URS_2022_01/765111805"/>
    <hyperlink ref="F1036" r:id="rId145" display="https://podminky.urs.cz/item/CS_URS_2022_01/771571810"/>
    <hyperlink ref="F1046" r:id="rId146" display="https://podminky.urs.cz/item/CS_URS_2022_01/968082015"/>
    <hyperlink ref="F1050" r:id="rId147" display="https://podminky.urs.cz/item/CS_URS_2022_01/968082016"/>
    <hyperlink ref="F1054" r:id="rId148" display="https://podminky.urs.cz/item/CS_URS_2022_01/7664418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8" t="str">
        <f>'Rekapitulace stavby'!K6</f>
        <v>Přístavba výtahu k objektu č.p.11 na p.p.č.507 - k.ú.Horní Litvínov</v>
      </c>
      <c r="F7" s="379"/>
      <c r="G7" s="379"/>
      <c r="H7" s="379"/>
      <c r="L7" s="21"/>
    </row>
    <row r="8" spans="2:12" s="1" customFormat="1" ht="12" customHeight="1">
      <c r="B8" s="21"/>
      <c r="D8" s="113" t="s">
        <v>99</v>
      </c>
      <c r="L8" s="21"/>
    </row>
    <row r="9" spans="1:31" s="2" customFormat="1" ht="16.5" customHeight="1">
      <c r="A9" s="35"/>
      <c r="B9" s="40"/>
      <c r="C9" s="35"/>
      <c r="D9" s="35"/>
      <c r="E9" s="378" t="s">
        <v>1484</v>
      </c>
      <c r="F9" s="381"/>
      <c r="G9" s="381"/>
      <c r="H9" s="381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1485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0" t="s">
        <v>1486</v>
      </c>
      <c r="F11" s="381"/>
      <c r="G11" s="381"/>
      <c r="H11" s="381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8. 5. 2022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2" t="str">
        <f>'Rekapitulace stavby'!E14</f>
        <v>Vyplň údaj</v>
      </c>
      <c r="F20" s="383"/>
      <c r="G20" s="383"/>
      <c r="H20" s="383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22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28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35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4" t="s">
        <v>36</v>
      </c>
      <c r="F29" s="384"/>
      <c r="G29" s="384"/>
      <c r="H29" s="384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37</v>
      </c>
      <c r="E32" s="35"/>
      <c r="F32" s="35"/>
      <c r="G32" s="35"/>
      <c r="H32" s="35"/>
      <c r="I32" s="35"/>
      <c r="J32" s="121">
        <f>ROUND(J90,2)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39</v>
      </c>
      <c r="G34" s="35"/>
      <c r="H34" s="35"/>
      <c r="I34" s="122" t="s">
        <v>38</v>
      </c>
      <c r="J34" s="122" t="s">
        <v>40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41</v>
      </c>
      <c r="E35" s="113" t="s">
        <v>42</v>
      </c>
      <c r="F35" s="124">
        <f>ROUND((SUM(BE90:BE148)),2)</f>
        <v>0</v>
      </c>
      <c r="G35" s="35"/>
      <c r="H35" s="35"/>
      <c r="I35" s="125">
        <v>0.21</v>
      </c>
      <c r="J35" s="124">
        <f>ROUND(((SUM(BE90:BE148))*I35),2)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43</v>
      </c>
      <c r="F36" s="124">
        <f>ROUND((SUM(BF90:BF148)),2)</f>
        <v>0</v>
      </c>
      <c r="G36" s="35"/>
      <c r="H36" s="35"/>
      <c r="I36" s="125">
        <v>0.15</v>
      </c>
      <c r="J36" s="124">
        <f>ROUND(((SUM(BF90:BF148))*I36),2)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ROUND((SUM(BG90:BG148)),2)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45</v>
      </c>
      <c r="F38" s="124">
        <f>ROUND((SUM(BH90:BH148)),2)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46</v>
      </c>
      <c r="F39" s="124">
        <f>ROUND((SUM(BI90:BI148)),2)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47</v>
      </c>
      <c r="E41" s="128"/>
      <c r="F41" s="128"/>
      <c r="G41" s="129" t="s">
        <v>48</v>
      </c>
      <c r="H41" s="130" t="s">
        <v>49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101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5" t="str">
        <f>E7</f>
        <v>Přístavba výtahu k objektu č.p.11 na p.p.č.507 - k.ú.Horní Litvínov</v>
      </c>
      <c r="F50" s="386"/>
      <c r="G50" s="386"/>
      <c r="H50" s="386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99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5" t="s">
        <v>1484</v>
      </c>
      <c r="F52" s="387"/>
      <c r="G52" s="387"/>
      <c r="H52" s="387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1485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4" t="str">
        <f>E11</f>
        <v>02.1 - Elektroinstalace NN</v>
      </c>
      <c r="F54" s="387"/>
      <c r="G54" s="387"/>
      <c r="H54" s="387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 xml:space="preserve"> </v>
      </c>
      <c r="G56" s="37"/>
      <c r="H56" s="37"/>
      <c r="I56" s="30" t="s">
        <v>23</v>
      </c>
      <c r="J56" s="60" t="str">
        <f>IF(J14="","",J14)</f>
        <v>8. 5. 2022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25</v>
      </c>
      <c r="D58" s="37"/>
      <c r="E58" s="37"/>
      <c r="F58" s="28" t="str">
        <f>E17</f>
        <v>Město Litvínov, náměstí Míru 11, 436 01 Litvínov</v>
      </c>
      <c r="G58" s="37"/>
      <c r="H58" s="37"/>
      <c r="I58" s="30" t="s">
        <v>31</v>
      </c>
      <c r="J58" s="33" t="str">
        <f>E23</f>
        <v xml:space="preserve"> 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102</v>
      </c>
      <c r="D61" s="138"/>
      <c r="E61" s="138"/>
      <c r="F61" s="138"/>
      <c r="G61" s="138"/>
      <c r="H61" s="138"/>
      <c r="I61" s="138"/>
      <c r="J61" s="139" t="s">
        <v>103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69</v>
      </c>
      <c r="D63" s="37"/>
      <c r="E63" s="37"/>
      <c r="F63" s="37"/>
      <c r="G63" s="37"/>
      <c r="H63" s="37"/>
      <c r="I63" s="37"/>
      <c r="J63" s="78">
        <f>J90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104</v>
      </c>
    </row>
    <row r="64" spans="2:12" s="9" customFormat="1" ht="24.95" customHeight="1">
      <c r="B64" s="141"/>
      <c r="C64" s="142"/>
      <c r="D64" s="143" t="s">
        <v>118</v>
      </c>
      <c r="E64" s="144"/>
      <c r="F64" s="144"/>
      <c r="G64" s="144"/>
      <c r="H64" s="144"/>
      <c r="I64" s="144"/>
      <c r="J64" s="145">
        <f>J91</f>
        <v>0</v>
      </c>
      <c r="K64" s="142"/>
      <c r="L64" s="146"/>
    </row>
    <row r="65" spans="2:12" s="10" customFormat="1" ht="19.9" customHeight="1">
      <c r="B65" s="147"/>
      <c r="C65" s="98"/>
      <c r="D65" s="148" t="s">
        <v>1487</v>
      </c>
      <c r="E65" s="149"/>
      <c r="F65" s="149"/>
      <c r="G65" s="149"/>
      <c r="H65" s="149"/>
      <c r="I65" s="149"/>
      <c r="J65" s="150">
        <f>J92</f>
        <v>0</v>
      </c>
      <c r="K65" s="98"/>
      <c r="L65" s="151"/>
    </row>
    <row r="66" spans="2:12" s="10" customFormat="1" ht="19.9" customHeight="1">
      <c r="B66" s="147"/>
      <c r="C66" s="98"/>
      <c r="D66" s="148" t="s">
        <v>1488</v>
      </c>
      <c r="E66" s="149"/>
      <c r="F66" s="149"/>
      <c r="G66" s="149"/>
      <c r="H66" s="149"/>
      <c r="I66" s="149"/>
      <c r="J66" s="150">
        <f>J128</f>
        <v>0</v>
      </c>
      <c r="K66" s="98"/>
      <c r="L66" s="151"/>
    </row>
    <row r="67" spans="2:12" s="9" customFormat="1" ht="24.95" customHeight="1">
      <c r="B67" s="141"/>
      <c r="C67" s="142"/>
      <c r="D67" s="143" t="s">
        <v>1489</v>
      </c>
      <c r="E67" s="144"/>
      <c r="F67" s="144"/>
      <c r="G67" s="144"/>
      <c r="H67" s="144"/>
      <c r="I67" s="144"/>
      <c r="J67" s="145">
        <f>J135</f>
        <v>0</v>
      </c>
      <c r="K67" s="142"/>
      <c r="L67" s="146"/>
    </row>
    <row r="68" spans="2:12" s="10" customFormat="1" ht="19.9" customHeight="1">
      <c r="B68" s="147"/>
      <c r="C68" s="98"/>
      <c r="D68" s="148" t="s">
        <v>1490</v>
      </c>
      <c r="E68" s="149"/>
      <c r="F68" s="149"/>
      <c r="G68" s="149"/>
      <c r="H68" s="149"/>
      <c r="I68" s="149"/>
      <c r="J68" s="150">
        <f>J136</f>
        <v>0</v>
      </c>
      <c r="K68" s="98"/>
      <c r="L68" s="151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129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85" t="str">
        <f>E7</f>
        <v>Přístavba výtahu k objektu č.p.11 na p.p.č.507 - k.ú.Horní Litvínov</v>
      </c>
      <c r="F78" s="386"/>
      <c r="G78" s="386"/>
      <c r="H78" s="386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99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5"/>
      <c r="B80" s="36"/>
      <c r="C80" s="37"/>
      <c r="D80" s="37"/>
      <c r="E80" s="385" t="s">
        <v>1484</v>
      </c>
      <c r="F80" s="387"/>
      <c r="G80" s="387"/>
      <c r="H80" s="38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1485</v>
      </c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34" t="str">
        <f>E11</f>
        <v>02.1 - Elektroinstalace NN</v>
      </c>
      <c r="F82" s="387"/>
      <c r="G82" s="387"/>
      <c r="H82" s="38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21</v>
      </c>
      <c r="D84" s="37"/>
      <c r="E84" s="37"/>
      <c r="F84" s="28" t="str">
        <f>F14</f>
        <v xml:space="preserve"> </v>
      </c>
      <c r="G84" s="37"/>
      <c r="H84" s="37"/>
      <c r="I84" s="30" t="s">
        <v>23</v>
      </c>
      <c r="J84" s="60" t="str">
        <f>IF(J14="","",J14)</f>
        <v>8. 5. 2022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25</v>
      </c>
      <c r="D86" s="37"/>
      <c r="E86" s="37"/>
      <c r="F86" s="28" t="str">
        <f>E17</f>
        <v>Město Litvínov, náměstí Míru 11, 436 01 Litvínov</v>
      </c>
      <c r="G86" s="37"/>
      <c r="H86" s="37"/>
      <c r="I86" s="30" t="s">
        <v>31</v>
      </c>
      <c r="J86" s="33" t="str">
        <f>E23</f>
        <v xml:space="preserve"> 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29</v>
      </c>
      <c r="D87" s="37"/>
      <c r="E87" s="37"/>
      <c r="F87" s="28" t="str">
        <f>IF(E20="","",E20)</f>
        <v>Vyplň údaj</v>
      </c>
      <c r="G87" s="37"/>
      <c r="H87" s="37"/>
      <c r="I87" s="30" t="s">
        <v>34</v>
      </c>
      <c r="J87" s="33" t="str">
        <f>E26</f>
        <v xml:space="preserve"> 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52"/>
      <c r="B89" s="153"/>
      <c r="C89" s="154" t="s">
        <v>130</v>
      </c>
      <c r="D89" s="155" t="s">
        <v>56</v>
      </c>
      <c r="E89" s="155" t="s">
        <v>52</v>
      </c>
      <c r="F89" s="155" t="s">
        <v>53</v>
      </c>
      <c r="G89" s="155" t="s">
        <v>131</v>
      </c>
      <c r="H89" s="155" t="s">
        <v>132</v>
      </c>
      <c r="I89" s="155" t="s">
        <v>133</v>
      </c>
      <c r="J89" s="155" t="s">
        <v>103</v>
      </c>
      <c r="K89" s="156" t="s">
        <v>134</v>
      </c>
      <c r="L89" s="157"/>
      <c r="M89" s="69" t="s">
        <v>19</v>
      </c>
      <c r="N89" s="70" t="s">
        <v>41</v>
      </c>
      <c r="O89" s="70" t="s">
        <v>135</v>
      </c>
      <c r="P89" s="70" t="s">
        <v>136</v>
      </c>
      <c r="Q89" s="70" t="s">
        <v>137</v>
      </c>
      <c r="R89" s="70" t="s">
        <v>138</v>
      </c>
      <c r="S89" s="70" t="s">
        <v>139</v>
      </c>
      <c r="T89" s="71" t="s">
        <v>140</v>
      </c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</row>
    <row r="90" spans="1:63" s="2" customFormat="1" ht="22.9" customHeight="1">
      <c r="A90" s="35"/>
      <c r="B90" s="36"/>
      <c r="C90" s="76" t="s">
        <v>141</v>
      </c>
      <c r="D90" s="37"/>
      <c r="E90" s="37"/>
      <c r="F90" s="37"/>
      <c r="G90" s="37"/>
      <c r="H90" s="37"/>
      <c r="I90" s="37"/>
      <c r="J90" s="158">
        <f>BK90</f>
        <v>0</v>
      </c>
      <c r="K90" s="37"/>
      <c r="L90" s="40"/>
      <c r="M90" s="72"/>
      <c r="N90" s="159"/>
      <c r="O90" s="73"/>
      <c r="P90" s="160">
        <f>P91+P135</f>
        <v>0</v>
      </c>
      <c r="Q90" s="73"/>
      <c r="R90" s="160">
        <f>R91+R135</f>
        <v>0.063735</v>
      </c>
      <c r="S90" s="73"/>
      <c r="T90" s="161">
        <f>T91+T135</f>
        <v>0.024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70</v>
      </c>
      <c r="AU90" s="18" t="s">
        <v>104</v>
      </c>
      <c r="BK90" s="162">
        <f>BK91+BK135</f>
        <v>0</v>
      </c>
    </row>
    <row r="91" spans="2:63" s="12" customFormat="1" ht="25.9" customHeight="1">
      <c r="B91" s="163"/>
      <c r="C91" s="164"/>
      <c r="D91" s="165" t="s">
        <v>70</v>
      </c>
      <c r="E91" s="166" t="s">
        <v>1009</v>
      </c>
      <c r="F91" s="166" t="s">
        <v>1010</v>
      </c>
      <c r="G91" s="164"/>
      <c r="H91" s="164"/>
      <c r="I91" s="167"/>
      <c r="J91" s="168">
        <f>BK91</f>
        <v>0</v>
      </c>
      <c r="K91" s="164"/>
      <c r="L91" s="169"/>
      <c r="M91" s="170"/>
      <c r="N91" s="171"/>
      <c r="O91" s="171"/>
      <c r="P91" s="172">
        <f>P92+P128</f>
        <v>0</v>
      </c>
      <c r="Q91" s="171"/>
      <c r="R91" s="172">
        <f>R92+R128</f>
        <v>0.04039</v>
      </c>
      <c r="S91" s="171"/>
      <c r="T91" s="173">
        <f>T92+T128</f>
        <v>0.024</v>
      </c>
      <c r="AR91" s="174" t="s">
        <v>81</v>
      </c>
      <c r="AT91" s="175" t="s">
        <v>70</v>
      </c>
      <c r="AU91" s="175" t="s">
        <v>71</v>
      </c>
      <c r="AY91" s="174" t="s">
        <v>144</v>
      </c>
      <c r="BK91" s="176">
        <f>BK92+BK128</f>
        <v>0</v>
      </c>
    </row>
    <row r="92" spans="2:63" s="12" customFormat="1" ht="22.9" customHeight="1">
      <c r="B92" s="163"/>
      <c r="C92" s="164"/>
      <c r="D92" s="165" t="s">
        <v>70</v>
      </c>
      <c r="E92" s="177" t="s">
        <v>1491</v>
      </c>
      <c r="F92" s="177" t="s">
        <v>1492</v>
      </c>
      <c r="G92" s="164"/>
      <c r="H92" s="164"/>
      <c r="I92" s="167"/>
      <c r="J92" s="178">
        <f>BK92</f>
        <v>0</v>
      </c>
      <c r="K92" s="164"/>
      <c r="L92" s="169"/>
      <c r="M92" s="170"/>
      <c r="N92" s="171"/>
      <c r="O92" s="171"/>
      <c r="P92" s="172">
        <f>SUM(P93:P127)</f>
        <v>0</v>
      </c>
      <c r="Q92" s="171"/>
      <c r="R92" s="172">
        <f>SUM(R93:R127)</f>
        <v>0.04039</v>
      </c>
      <c r="S92" s="171"/>
      <c r="T92" s="173">
        <f>SUM(T93:T127)</f>
        <v>0.024</v>
      </c>
      <c r="AR92" s="174" t="s">
        <v>81</v>
      </c>
      <c r="AT92" s="175" t="s">
        <v>70</v>
      </c>
      <c r="AU92" s="175" t="s">
        <v>79</v>
      </c>
      <c r="AY92" s="174" t="s">
        <v>144</v>
      </c>
      <c r="BK92" s="176">
        <f>SUM(BK93:BK127)</f>
        <v>0</v>
      </c>
    </row>
    <row r="93" spans="1:65" s="2" customFormat="1" ht="16.5" customHeight="1">
      <c r="A93" s="35"/>
      <c r="B93" s="36"/>
      <c r="C93" s="179" t="s">
        <v>79</v>
      </c>
      <c r="D93" s="179" t="s">
        <v>146</v>
      </c>
      <c r="E93" s="180" t="s">
        <v>1493</v>
      </c>
      <c r="F93" s="181" t="s">
        <v>1494</v>
      </c>
      <c r="G93" s="182" t="s">
        <v>1495</v>
      </c>
      <c r="H93" s="183">
        <v>4</v>
      </c>
      <c r="I93" s="184"/>
      <c r="J93" s="185">
        <f>ROUND(I93*H93,2)</f>
        <v>0</v>
      </c>
      <c r="K93" s="181" t="s">
        <v>19</v>
      </c>
      <c r="L93" s="40"/>
      <c r="M93" s="186" t="s">
        <v>19</v>
      </c>
      <c r="N93" s="187" t="s">
        <v>42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1496</v>
      </c>
      <c r="AT93" s="190" t="s">
        <v>146</v>
      </c>
      <c r="AU93" s="190" t="s">
        <v>81</v>
      </c>
      <c r="AY93" s="18" t="s">
        <v>144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79</v>
      </c>
      <c r="BK93" s="191">
        <f>ROUND(I93*H93,2)</f>
        <v>0</v>
      </c>
      <c r="BL93" s="18" t="s">
        <v>1496</v>
      </c>
      <c r="BM93" s="190" t="s">
        <v>1497</v>
      </c>
    </row>
    <row r="94" spans="1:47" s="2" customFormat="1" ht="11.25">
      <c r="A94" s="35"/>
      <c r="B94" s="36"/>
      <c r="C94" s="37"/>
      <c r="D94" s="192" t="s">
        <v>157</v>
      </c>
      <c r="E94" s="37"/>
      <c r="F94" s="193" t="s">
        <v>1494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157</v>
      </c>
      <c r="AU94" s="18" t="s">
        <v>81</v>
      </c>
    </row>
    <row r="95" spans="1:65" s="2" customFormat="1" ht="16.5" customHeight="1">
      <c r="A95" s="35"/>
      <c r="B95" s="36"/>
      <c r="C95" s="179" t="s">
        <v>81</v>
      </c>
      <c r="D95" s="179" t="s">
        <v>146</v>
      </c>
      <c r="E95" s="180" t="s">
        <v>1498</v>
      </c>
      <c r="F95" s="181" t="s">
        <v>1499</v>
      </c>
      <c r="G95" s="182" t="s">
        <v>828</v>
      </c>
      <c r="H95" s="183">
        <v>4</v>
      </c>
      <c r="I95" s="184"/>
      <c r="J95" s="185">
        <f>ROUND(I95*H95,2)</f>
        <v>0</v>
      </c>
      <c r="K95" s="181" t="s">
        <v>19</v>
      </c>
      <c r="L95" s="40"/>
      <c r="M95" s="186" t="s">
        <v>19</v>
      </c>
      <c r="N95" s="187" t="s">
        <v>42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1496</v>
      </c>
      <c r="AT95" s="190" t="s">
        <v>146</v>
      </c>
      <c r="AU95" s="190" t="s">
        <v>81</v>
      </c>
      <c r="AY95" s="18" t="s">
        <v>144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79</v>
      </c>
      <c r="BK95" s="191">
        <f>ROUND(I95*H95,2)</f>
        <v>0</v>
      </c>
      <c r="BL95" s="18" t="s">
        <v>1496</v>
      </c>
      <c r="BM95" s="190" t="s">
        <v>1500</v>
      </c>
    </row>
    <row r="96" spans="1:47" s="2" customFormat="1" ht="11.25">
      <c r="A96" s="35"/>
      <c r="B96" s="36"/>
      <c r="C96" s="37"/>
      <c r="D96" s="192" t="s">
        <v>157</v>
      </c>
      <c r="E96" s="37"/>
      <c r="F96" s="193" t="s">
        <v>1499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157</v>
      </c>
      <c r="AU96" s="18" t="s">
        <v>81</v>
      </c>
    </row>
    <row r="97" spans="1:65" s="2" customFormat="1" ht="16.5" customHeight="1">
      <c r="A97" s="35"/>
      <c r="B97" s="36"/>
      <c r="C97" s="179" t="s">
        <v>163</v>
      </c>
      <c r="D97" s="179" t="s">
        <v>146</v>
      </c>
      <c r="E97" s="180" t="s">
        <v>1501</v>
      </c>
      <c r="F97" s="181" t="s">
        <v>1502</v>
      </c>
      <c r="G97" s="182" t="s">
        <v>828</v>
      </c>
      <c r="H97" s="183">
        <v>1</v>
      </c>
      <c r="I97" s="184"/>
      <c r="J97" s="185">
        <f>ROUND(I97*H97,2)</f>
        <v>0</v>
      </c>
      <c r="K97" s="181" t="s">
        <v>19</v>
      </c>
      <c r="L97" s="40"/>
      <c r="M97" s="186" t="s">
        <v>19</v>
      </c>
      <c r="N97" s="187" t="s">
        <v>42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1496</v>
      </c>
      <c r="AT97" s="190" t="s">
        <v>146</v>
      </c>
      <c r="AU97" s="190" t="s">
        <v>81</v>
      </c>
      <c r="AY97" s="18" t="s">
        <v>144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79</v>
      </c>
      <c r="BK97" s="191">
        <f>ROUND(I97*H97,2)</f>
        <v>0</v>
      </c>
      <c r="BL97" s="18" t="s">
        <v>1496</v>
      </c>
      <c r="BM97" s="190" t="s">
        <v>1503</v>
      </c>
    </row>
    <row r="98" spans="1:47" s="2" customFormat="1" ht="11.25">
      <c r="A98" s="35"/>
      <c r="B98" s="36"/>
      <c r="C98" s="37"/>
      <c r="D98" s="192" t="s">
        <v>157</v>
      </c>
      <c r="E98" s="37"/>
      <c r="F98" s="193" t="s">
        <v>1502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157</v>
      </c>
      <c r="AU98" s="18" t="s">
        <v>81</v>
      </c>
    </row>
    <row r="99" spans="1:65" s="2" customFormat="1" ht="16.5" customHeight="1">
      <c r="A99" s="35"/>
      <c r="B99" s="36"/>
      <c r="C99" s="179" t="s">
        <v>150</v>
      </c>
      <c r="D99" s="179" t="s">
        <v>146</v>
      </c>
      <c r="E99" s="180" t="s">
        <v>1504</v>
      </c>
      <c r="F99" s="181" t="s">
        <v>1505</v>
      </c>
      <c r="G99" s="182" t="s">
        <v>1495</v>
      </c>
      <c r="H99" s="183">
        <v>3</v>
      </c>
      <c r="I99" s="184"/>
      <c r="J99" s="185">
        <f>ROUND(I99*H99,2)</f>
        <v>0</v>
      </c>
      <c r="K99" s="181" t="s">
        <v>19</v>
      </c>
      <c r="L99" s="40"/>
      <c r="M99" s="186" t="s">
        <v>19</v>
      </c>
      <c r="N99" s="187" t="s">
        <v>42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1496</v>
      </c>
      <c r="AT99" s="190" t="s">
        <v>146</v>
      </c>
      <c r="AU99" s="190" t="s">
        <v>81</v>
      </c>
      <c r="AY99" s="18" t="s">
        <v>144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79</v>
      </c>
      <c r="BK99" s="191">
        <f>ROUND(I99*H99,2)</f>
        <v>0</v>
      </c>
      <c r="BL99" s="18" t="s">
        <v>1496</v>
      </c>
      <c r="BM99" s="190" t="s">
        <v>1506</v>
      </c>
    </row>
    <row r="100" spans="1:47" s="2" customFormat="1" ht="11.25">
      <c r="A100" s="35"/>
      <c r="B100" s="36"/>
      <c r="C100" s="37"/>
      <c r="D100" s="192" t="s">
        <v>157</v>
      </c>
      <c r="E100" s="37"/>
      <c r="F100" s="193" t="s">
        <v>1505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157</v>
      </c>
      <c r="AU100" s="18" t="s">
        <v>81</v>
      </c>
    </row>
    <row r="101" spans="1:65" s="2" customFormat="1" ht="24.2" customHeight="1">
      <c r="A101" s="35"/>
      <c r="B101" s="36"/>
      <c r="C101" s="179" t="s">
        <v>175</v>
      </c>
      <c r="D101" s="179" t="s">
        <v>146</v>
      </c>
      <c r="E101" s="180" t="s">
        <v>1507</v>
      </c>
      <c r="F101" s="181" t="s">
        <v>1508</v>
      </c>
      <c r="G101" s="182" t="s">
        <v>284</v>
      </c>
      <c r="H101" s="183">
        <v>1</v>
      </c>
      <c r="I101" s="184"/>
      <c r="J101" s="185">
        <f>ROUND(I101*H101,2)</f>
        <v>0</v>
      </c>
      <c r="K101" s="181" t="s">
        <v>19</v>
      </c>
      <c r="L101" s="40"/>
      <c r="M101" s="186" t="s">
        <v>19</v>
      </c>
      <c r="N101" s="187" t="s">
        <v>42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592</v>
      </c>
      <c r="AT101" s="190" t="s">
        <v>146</v>
      </c>
      <c r="AU101" s="190" t="s">
        <v>81</v>
      </c>
      <c r="AY101" s="18" t="s">
        <v>144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79</v>
      </c>
      <c r="BK101" s="191">
        <f>ROUND(I101*H101,2)</f>
        <v>0</v>
      </c>
      <c r="BL101" s="18" t="s">
        <v>592</v>
      </c>
      <c r="BM101" s="190" t="s">
        <v>1509</v>
      </c>
    </row>
    <row r="102" spans="1:47" s="2" customFormat="1" ht="19.5">
      <c r="A102" s="35"/>
      <c r="B102" s="36"/>
      <c r="C102" s="37"/>
      <c r="D102" s="192" t="s">
        <v>157</v>
      </c>
      <c r="E102" s="37"/>
      <c r="F102" s="193" t="s">
        <v>1508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157</v>
      </c>
      <c r="AU102" s="18" t="s">
        <v>81</v>
      </c>
    </row>
    <row r="103" spans="1:65" s="2" customFormat="1" ht="24.2" customHeight="1">
      <c r="A103" s="35"/>
      <c r="B103" s="36"/>
      <c r="C103" s="179" t="s">
        <v>182</v>
      </c>
      <c r="D103" s="179" t="s">
        <v>146</v>
      </c>
      <c r="E103" s="180" t="s">
        <v>1510</v>
      </c>
      <c r="F103" s="181" t="s">
        <v>1511</v>
      </c>
      <c r="G103" s="182" t="s">
        <v>297</v>
      </c>
      <c r="H103" s="183">
        <v>20</v>
      </c>
      <c r="I103" s="184"/>
      <c r="J103" s="185">
        <f>ROUND(I103*H103,2)</f>
        <v>0</v>
      </c>
      <c r="K103" s="181" t="s">
        <v>155</v>
      </c>
      <c r="L103" s="40"/>
      <c r="M103" s="186" t="s">
        <v>19</v>
      </c>
      <c r="N103" s="187" t="s">
        <v>42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255</v>
      </c>
      <c r="AT103" s="190" t="s">
        <v>146</v>
      </c>
      <c r="AU103" s="190" t="s">
        <v>81</v>
      </c>
      <c r="AY103" s="18" t="s">
        <v>144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79</v>
      </c>
      <c r="BK103" s="191">
        <f>ROUND(I103*H103,2)</f>
        <v>0</v>
      </c>
      <c r="BL103" s="18" t="s">
        <v>255</v>
      </c>
      <c r="BM103" s="190" t="s">
        <v>1512</v>
      </c>
    </row>
    <row r="104" spans="1:47" s="2" customFormat="1" ht="11.25">
      <c r="A104" s="35"/>
      <c r="B104" s="36"/>
      <c r="C104" s="37"/>
      <c r="D104" s="192" t="s">
        <v>157</v>
      </c>
      <c r="E104" s="37"/>
      <c r="F104" s="193" t="s">
        <v>1511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157</v>
      </c>
      <c r="AU104" s="18" t="s">
        <v>81</v>
      </c>
    </row>
    <row r="105" spans="1:47" s="2" customFormat="1" ht="11.25">
      <c r="A105" s="35"/>
      <c r="B105" s="36"/>
      <c r="C105" s="37"/>
      <c r="D105" s="197" t="s">
        <v>159</v>
      </c>
      <c r="E105" s="37"/>
      <c r="F105" s="198" t="s">
        <v>1513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159</v>
      </c>
      <c r="AU105" s="18" t="s">
        <v>81</v>
      </c>
    </row>
    <row r="106" spans="1:65" s="2" customFormat="1" ht="16.5" customHeight="1">
      <c r="A106" s="35"/>
      <c r="B106" s="36"/>
      <c r="C106" s="210" t="s">
        <v>189</v>
      </c>
      <c r="D106" s="210" t="s">
        <v>223</v>
      </c>
      <c r="E106" s="211" t="s">
        <v>1514</v>
      </c>
      <c r="F106" s="212" t="s">
        <v>1515</v>
      </c>
      <c r="G106" s="213" t="s">
        <v>297</v>
      </c>
      <c r="H106" s="214">
        <v>21</v>
      </c>
      <c r="I106" s="215"/>
      <c r="J106" s="216">
        <f>ROUND(I106*H106,2)</f>
        <v>0</v>
      </c>
      <c r="K106" s="212" t="s">
        <v>155</v>
      </c>
      <c r="L106" s="217"/>
      <c r="M106" s="218" t="s">
        <v>19</v>
      </c>
      <c r="N106" s="219" t="s">
        <v>42</v>
      </c>
      <c r="O106" s="65"/>
      <c r="P106" s="188">
        <f>O106*H106</f>
        <v>0</v>
      </c>
      <c r="Q106" s="188">
        <v>0.00039</v>
      </c>
      <c r="R106" s="188">
        <f>Q106*H106</f>
        <v>0.00819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375</v>
      </c>
      <c r="AT106" s="190" t="s">
        <v>223</v>
      </c>
      <c r="AU106" s="190" t="s">
        <v>81</v>
      </c>
      <c r="AY106" s="18" t="s">
        <v>144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79</v>
      </c>
      <c r="BK106" s="191">
        <f>ROUND(I106*H106,2)</f>
        <v>0</v>
      </c>
      <c r="BL106" s="18" t="s">
        <v>255</v>
      </c>
      <c r="BM106" s="190" t="s">
        <v>1516</v>
      </c>
    </row>
    <row r="107" spans="1:47" s="2" customFormat="1" ht="11.25">
      <c r="A107" s="35"/>
      <c r="B107" s="36"/>
      <c r="C107" s="37"/>
      <c r="D107" s="192" t="s">
        <v>157</v>
      </c>
      <c r="E107" s="37"/>
      <c r="F107" s="193" t="s">
        <v>1515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157</v>
      </c>
      <c r="AU107" s="18" t="s">
        <v>81</v>
      </c>
    </row>
    <row r="108" spans="2:51" s="13" customFormat="1" ht="11.25">
      <c r="B108" s="199"/>
      <c r="C108" s="200"/>
      <c r="D108" s="192" t="s">
        <v>161</v>
      </c>
      <c r="E108" s="201" t="s">
        <v>19</v>
      </c>
      <c r="F108" s="202" t="s">
        <v>1517</v>
      </c>
      <c r="G108" s="200"/>
      <c r="H108" s="203">
        <v>21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161</v>
      </c>
      <c r="AU108" s="209" t="s">
        <v>81</v>
      </c>
      <c r="AV108" s="13" t="s">
        <v>81</v>
      </c>
      <c r="AW108" s="13" t="s">
        <v>33</v>
      </c>
      <c r="AX108" s="13" t="s">
        <v>79</v>
      </c>
      <c r="AY108" s="209" t="s">
        <v>144</v>
      </c>
    </row>
    <row r="109" spans="1:65" s="2" customFormat="1" ht="21.75" customHeight="1">
      <c r="A109" s="35"/>
      <c r="B109" s="36"/>
      <c r="C109" s="179" t="s">
        <v>196</v>
      </c>
      <c r="D109" s="179" t="s">
        <v>146</v>
      </c>
      <c r="E109" s="180" t="s">
        <v>1518</v>
      </c>
      <c r="F109" s="181" t="s">
        <v>1519</v>
      </c>
      <c r="G109" s="182" t="s">
        <v>297</v>
      </c>
      <c r="H109" s="183">
        <v>20</v>
      </c>
      <c r="I109" s="184"/>
      <c r="J109" s="185">
        <f>ROUND(I109*H109,2)</f>
        <v>0</v>
      </c>
      <c r="K109" s="181" t="s">
        <v>155</v>
      </c>
      <c r="L109" s="40"/>
      <c r="M109" s="186" t="s">
        <v>19</v>
      </c>
      <c r="N109" s="187" t="s">
        <v>42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255</v>
      </c>
      <c r="AT109" s="190" t="s">
        <v>146</v>
      </c>
      <c r="AU109" s="190" t="s">
        <v>81</v>
      </c>
      <c r="AY109" s="18" t="s">
        <v>144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79</v>
      </c>
      <c r="BK109" s="191">
        <f>ROUND(I109*H109,2)</f>
        <v>0</v>
      </c>
      <c r="BL109" s="18" t="s">
        <v>255</v>
      </c>
      <c r="BM109" s="190" t="s">
        <v>1520</v>
      </c>
    </row>
    <row r="110" spans="1:47" s="2" customFormat="1" ht="19.5">
      <c r="A110" s="35"/>
      <c r="B110" s="36"/>
      <c r="C110" s="37"/>
      <c r="D110" s="192" t="s">
        <v>157</v>
      </c>
      <c r="E110" s="37"/>
      <c r="F110" s="193" t="s">
        <v>1521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157</v>
      </c>
      <c r="AU110" s="18" t="s">
        <v>81</v>
      </c>
    </row>
    <row r="111" spans="1:47" s="2" customFormat="1" ht="11.25">
      <c r="A111" s="35"/>
      <c r="B111" s="36"/>
      <c r="C111" s="37"/>
      <c r="D111" s="197" t="s">
        <v>159</v>
      </c>
      <c r="E111" s="37"/>
      <c r="F111" s="198" t="s">
        <v>1522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159</v>
      </c>
      <c r="AU111" s="18" t="s">
        <v>81</v>
      </c>
    </row>
    <row r="112" spans="1:65" s="2" customFormat="1" ht="16.5" customHeight="1">
      <c r="A112" s="35"/>
      <c r="B112" s="36"/>
      <c r="C112" s="210" t="s">
        <v>202</v>
      </c>
      <c r="D112" s="210" t="s">
        <v>223</v>
      </c>
      <c r="E112" s="211" t="s">
        <v>1523</v>
      </c>
      <c r="F112" s="212" t="s">
        <v>1524</v>
      </c>
      <c r="G112" s="213" t="s">
        <v>297</v>
      </c>
      <c r="H112" s="214">
        <v>20</v>
      </c>
      <c r="I112" s="215"/>
      <c r="J112" s="216">
        <f>ROUND(I112*H112,2)</f>
        <v>0</v>
      </c>
      <c r="K112" s="212" t="s">
        <v>155</v>
      </c>
      <c r="L112" s="217"/>
      <c r="M112" s="218" t="s">
        <v>19</v>
      </c>
      <c r="N112" s="219" t="s">
        <v>42</v>
      </c>
      <c r="O112" s="65"/>
      <c r="P112" s="188">
        <f>O112*H112</f>
        <v>0</v>
      </c>
      <c r="Q112" s="188">
        <v>0.00011</v>
      </c>
      <c r="R112" s="188">
        <f>Q112*H112</f>
        <v>0.0022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375</v>
      </c>
      <c r="AT112" s="190" t="s">
        <v>223</v>
      </c>
      <c r="AU112" s="190" t="s">
        <v>81</v>
      </c>
      <c r="AY112" s="18" t="s">
        <v>144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79</v>
      </c>
      <c r="BK112" s="191">
        <f>ROUND(I112*H112,2)</f>
        <v>0</v>
      </c>
      <c r="BL112" s="18" t="s">
        <v>255</v>
      </c>
      <c r="BM112" s="190" t="s">
        <v>1525</v>
      </c>
    </row>
    <row r="113" spans="1:47" s="2" customFormat="1" ht="11.25">
      <c r="A113" s="35"/>
      <c r="B113" s="36"/>
      <c r="C113" s="37"/>
      <c r="D113" s="192" t="s">
        <v>157</v>
      </c>
      <c r="E113" s="37"/>
      <c r="F113" s="193" t="s">
        <v>1524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157</v>
      </c>
      <c r="AU113" s="18" t="s">
        <v>81</v>
      </c>
    </row>
    <row r="114" spans="1:65" s="2" customFormat="1" ht="16.5" customHeight="1">
      <c r="A114" s="35"/>
      <c r="B114" s="36"/>
      <c r="C114" s="179" t="s">
        <v>208</v>
      </c>
      <c r="D114" s="179" t="s">
        <v>146</v>
      </c>
      <c r="E114" s="180" t="s">
        <v>1526</v>
      </c>
      <c r="F114" s="181" t="s">
        <v>1527</v>
      </c>
      <c r="G114" s="182" t="s">
        <v>284</v>
      </c>
      <c r="H114" s="183">
        <v>22</v>
      </c>
      <c r="I114" s="184"/>
      <c r="J114" s="185">
        <f>ROUND(I114*H114,2)</f>
        <v>0</v>
      </c>
      <c r="K114" s="181" t="s">
        <v>155</v>
      </c>
      <c r="L114" s="40"/>
      <c r="M114" s="186" t="s">
        <v>19</v>
      </c>
      <c r="N114" s="187" t="s">
        <v>42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255</v>
      </c>
      <c r="AT114" s="190" t="s">
        <v>146</v>
      </c>
      <c r="AU114" s="190" t="s">
        <v>81</v>
      </c>
      <c r="AY114" s="18" t="s">
        <v>144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79</v>
      </c>
      <c r="BK114" s="191">
        <f>ROUND(I114*H114,2)</f>
        <v>0</v>
      </c>
      <c r="BL114" s="18" t="s">
        <v>255</v>
      </c>
      <c r="BM114" s="190" t="s">
        <v>1528</v>
      </c>
    </row>
    <row r="115" spans="1:47" s="2" customFormat="1" ht="11.25">
      <c r="A115" s="35"/>
      <c r="B115" s="36"/>
      <c r="C115" s="37"/>
      <c r="D115" s="192" t="s">
        <v>157</v>
      </c>
      <c r="E115" s="37"/>
      <c r="F115" s="193" t="s">
        <v>1529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157</v>
      </c>
      <c r="AU115" s="18" t="s">
        <v>81</v>
      </c>
    </row>
    <row r="116" spans="1:47" s="2" customFormat="1" ht="11.25">
      <c r="A116" s="35"/>
      <c r="B116" s="36"/>
      <c r="C116" s="37"/>
      <c r="D116" s="197" t="s">
        <v>159</v>
      </c>
      <c r="E116" s="37"/>
      <c r="F116" s="198" t="s">
        <v>1530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159</v>
      </c>
      <c r="AU116" s="18" t="s">
        <v>81</v>
      </c>
    </row>
    <row r="117" spans="1:65" s="2" customFormat="1" ht="24.2" customHeight="1">
      <c r="A117" s="35"/>
      <c r="B117" s="36"/>
      <c r="C117" s="179" t="s">
        <v>216</v>
      </c>
      <c r="D117" s="179" t="s">
        <v>146</v>
      </c>
      <c r="E117" s="180" t="s">
        <v>1531</v>
      </c>
      <c r="F117" s="181" t="s">
        <v>1532</v>
      </c>
      <c r="G117" s="182" t="s">
        <v>297</v>
      </c>
      <c r="H117" s="183">
        <v>20</v>
      </c>
      <c r="I117" s="184"/>
      <c r="J117" s="185">
        <f>ROUND(I117*H117,2)</f>
        <v>0</v>
      </c>
      <c r="K117" s="181" t="s">
        <v>19</v>
      </c>
      <c r="L117" s="40"/>
      <c r="M117" s="186" t="s">
        <v>19</v>
      </c>
      <c r="N117" s="187" t="s">
        <v>42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255</v>
      </c>
      <c r="AT117" s="190" t="s">
        <v>146</v>
      </c>
      <c r="AU117" s="190" t="s">
        <v>81</v>
      </c>
      <c r="AY117" s="18" t="s">
        <v>144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79</v>
      </c>
      <c r="BK117" s="191">
        <f>ROUND(I117*H117,2)</f>
        <v>0</v>
      </c>
      <c r="BL117" s="18" t="s">
        <v>255</v>
      </c>
      <c r="BM117" s="190" t="s">
        <v>1533</v>
      </c>
    </row>
    <row r="118" spans="1:47" s="2" customFormat="1" ht="19.5">
      <c r="A118" s="35"/>
      <c r="B118" s="36"/>
      <c r="C118" s="37"/>
      <c r="D118" s="192" t="s">
        <v>157</v>
      </c>
      <c r="E118" s="37"/>
      <c r="F118" s="193" t="s">
        <v>1532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157</v>
      </c>
      <c r="AU118" s="18" t="s">
        <v>81</v>
      </c>
    </row>
    <row r="119" spans="1:65" s="2" customFormat="1" ht="16.5" customHeight="1">
      <c r="A119" s="35"/>
      <c r="B119" s="36"/>
      <c r="C119" s="210" t="s">
        <v>222</v>
      </c>
      <c r="D119" s="210" t="s">
        <v>223</v>
      </c>
      <c r="E119" s="211" t="s">
        <v>1534</v>
      </c>
      <c r="F119" s="212" t="s">
        <v>1535</v>
      </c>
      <c r="G119" s="213" t="s">
        <v>1536</v>
      </c>
      <c r="H119" s="214">
        <v>20</v>
      </c>
      <c r="I119" s="215"/>
      <c r="J119" s="216">
        <f>ROUND(I119*H119,2)</f>
        <v>0</v>
      </c>
      <c r="K119" s="212" t="s">
        <v>19</v>
      </c>
      <c r="L119" s="217"/>
      <c r="M119" s="218" t="s">
        <v>19</v>
      </c>
      <c r="N119" s="219" t="s">
        <v>42</v>
      </c>
      <c r="O119" s="65"/>
      <c r="P119" s="188">
        <f>O119*H119</f>
        <v>0</v>
      </c>
      <c r="Q119" s="188">
        <v>0.001</v>
      </c>
      <c r="R119" s="188">
        <f>Q119*H119</f>
        <v>0.02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375</v>
      </c>
      <c r="AT119" s="190" t="s">
        <v>223</v>
      </c>
      <c r="AU119" s="190" t="s">
        <v>81</v>
      </c>
      <c r="AY119" s="18" t="s">
        <v>144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79</v>
      </c>
      <c r="BK119" s="191">
        <f>ROUND(I119*H119,2)</f>
        <v>0</v>
      </c>
      <c r="BL119" s="18" t="s">
        <v>255</v>
      </c>
      <c r="BM119" s="190" t="s">
        <v>1537</v>
      </c>
    </row>
    <row r="120" spans="1:47" s="2" customFormat="1" ht="11.25">
      <c r="A120" s="35"/>
      <c r="B120" s="36"/>
      <c r="C120" s="37"/>
      <c r="D120" s="192" t="s">
        <v>157</v>
      </c>
      <c r="E120" s="37"/>
      <c r="F120" s="193" t="s">
        <v>1535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157</v>
      </c>
      <c r="AU120" s="18" t="s">
        <v>81</v>
      </c>
    </row>
    <row r="121" spans="1:65" s="2" customFormat="1" ht="24.2" customHeight="1">
      <c r="A121" s="35"/>
      <c r="B121" s="36"/>
      <c r="C121" s="179" t="s">
        <v>230</v>
      </c>
      <c r="D121" s="179" t="s">
        <v>146</v>
      </c>
      <c r="E121" s="180" t="s">
        <v>1538</v>
      </c>
      <c r="F121" s="181" t="s">
        <v>1539</v>
      </c>
      <c r="G121" s="182" t="s">
        <v>297</v>
      </c>
      <c r="H121" s="183">
        <v>10</v>
      </c>
      <c r="I121" s="184"/>
      <c r="J121" s="185">
        <f>ROUND(I121*H121,2)</f>
        <v>0</v>
      </c>
      <c r="K121" s="181" t="s">
        <v>19</v>
      </c>
      <c r="L121" s="40"/>
      <c r="M121" s="186" t="s">
        <v>19</v>
      </c>
      <c r="N121" s="187" t="s">
        <v>42</v>
      </c>
      <c r="O121" s="65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255</v>
      </c>
      <c r="AT121" s="190" t="s">
        <v>146</v>
      </c>
      <c r="AU121" s="190" t="s">
        <v>81</v>
      </c>
      <c r="AY121" s="18" t="s">
        <v>144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79</v>
      </c>
      <c r="BK121" s="191">
        <f>ROUND(I121*H121,2)</f>
        <v>0</v>
      </c>
      <c r="BL121" s="18" t="s">
        <v>255</v>
      </c>
      <c r="BM121" s="190" t="s">
        <v>1540</v>
      </c>
    </row>
    <row r="122" spans="1:47" s="2" customFormat="1" ht="19.5">
      <c r="A122" s="35"/>
      <c r="B122" s="36"/>
      <c r="C122" s="37"/>
      <c r="D122" s="192" t="s">
        <v>157</v>
      </c>
      <c r="E122" s="37"/>
      <c r="F122" s="193" t="s">
        <v>1539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157</v>
      </c>
      <c r="AU122" s="18" t="s">
        <v>81</v>
      </c>
    </row>
    <row r="123" spans="1:65" s="2" customFormat="1" ht="16.5" customHeight="1">
      <c r="A123" s="35"/>
      <c r="B123" s="36"/>
      <c r="C123" s="210" t="s">
        <v>239</v>
      </c>
      <c r="D123" s="210" t="s">
        <v>223</v>
      </c>
      <c r="E123" s="211" t="s">
        <v>1541</v>
      </c>
      <c r="F123" s="212" t="s">
        <v>1542</v>
      </c>
      <c r="G123" s="213" t="s">
        <v>1536</v>
      </c>
      <c r="H123" s="214">
        <v>10</v>
      </c>
      <c r="I123" s="215"/>
      <c r="J123" s="216">
        <f>ROUND(I123*H123,2)</f>
        <v>0</v>
      </c>
      <c r="K123" s="212" t="s">
        <v>155</v>
      </c>
      <c r="L123" s="217"/>
      <c r="M123" s="218" t="s">
        <v>19</v>
      </c>
      <c r="N123" s="219" t="s">
        <v>42</v>
      </c>
      <c r="O123" s="65"/>
      <c r="P123" s="188">
        <f>O123*H123</f>
        <v>0</v>
      </c>
      <c r="Q123" s="188">
        <v>0.001</v>
      </c>
      <c r="R123" s="188">
        <f>Q123*H123</f>
        <v>0.01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1059</v>
      </c>
      <c r="AT123" s="190" t="s">
        <v>223</v>
      </c>
      <c r="AU123" s="190" t="s">
        <v>81</v>
      </c>
      <c r="AY123" s="18" t="s">
        <v>144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79</v>
      </c>
      <c r="BK123" s="191">
        <f>ROUND(I123*H123,2)</f>
        <v>0</v>
      </c>
      <c r="BL123" s="18" t="s">
        <v>1059</v>
      </c>
      <c r="BM123" s="190" t="s">
        <v>1543</v>
      </c>
    </row>
    <row r="124" spans="1:47" s="2" customFormat="1" ht="11.25">
      <c r="A124" s="35"/>
      <c r="B124" s="36"/>
      <c r="C124" s="37"/>
      <c r="D124" s="192" t="s">
        <v>157</v>
      </c>
      <c r="E124" s="37"/>
      <c r="F124" s="193" t="s">
        <v>1542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157</v>
      </c>
      <c r="AU124" s="18" t="s">
        <v>81</v>
      </c>
    </row>
    <row r="125" spans="1:65" s="2" customFormat="1" ht="16.5" customHeight="1">
      <c r="A125" s="35"/>
      <c r="B125" s="36"/>
      <c r="C125" s="179" t="s">
        <v>8</v>
      </c>
      <c r="D125" s="179" t="s">
        <v>146</v>
      </c>
      <c r="E125" s="180" t="s">
        <v>1544</v>
      </c>
      <c r="F125" s="181" t="s">
        <v>1545</v>
      </c>
      <c r="G125" s="182" t="s">
        <v>297</v>
      </c>
      <c r="H125" s="183">
        <v>6</v>
      </c>
      <c r="I125" s="184"/>
      <c r="J125" s="185">
        <f>ROUND(I125*H125,2)</f>
        <v>0</v>
      </c>
      <c r="K125" s="181" t="s">
        <v>155</v>
      </c>
      <c r="L125" s="40"/>
      <c r="M125" s="186" t="s">
        <v>19</v>
      </c>
      <c r="N125" s="187" t="s">
        <v>42</v>
      </c>
      <c r="O125" s="65"/>
      <c r="P125" s="188">
        <f>O125*H125</f>
        <v>0</v>
      </c>
      <c r="Q125" s="188">
        <v>0</v>
      </c>
      <c r="R125" s="188">
        <f>Q125*H125</f>
        <v>0</v>
      </c>
      <c r="S125" s="188">
        <v>0.004</v>
      </c>
      <c r="T125" s="189">
        <f>S125*H125</f>
        <v>0.024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150</v>
      </c>
      <c r="AT125" s="190" t="s">
        <v>146</v>
      </c>
      <c r="AU125" s="190" t="s">
        <v>81</v>
      </c>
      <c r="AY125" s="18" t="s">
        <v>144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79</v>
      </c>
      <c r="BK125" s="191">
        <f>ROUND(I125*H125,2)</f>
        <v>0</v>
      </c>
      <c r="BL125" s="18" t="s">
        <v>150</v>
      </c>
      <c r="BM125" s="190" t="s">
        <v>1546</v>
      </c>
    </row>
    <row r="126" spans="1:47" s="2" customFormat="1" ht="11.25">
      <c r="A126" s="35"/>
      <c r="B126" s="36"/>
      <c r="C126" s="37"/>
      <c r="D126" s="192" t="s">
        <v>157</v>
      </c>
      <c r="E126" s="37"/>
      <c r="F126" s="193" t="s">
        <v>1547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157</v>
      </c>
      <c r="AU126" s="18" t="s">
        <v>81</v>
      </c>
    </row>
    <row r="127" spans="1:47" s="2" customFormat="1" ht="11.25">
      <c r="A127" s="35"/>
      <c r="B127" s="36"/>
      <c r="C127" s="37"/>
      <c r="D127" s="197" t="s">
        <v>159</v>
      </c>
      <c r="E127" s="37"/>
      <c r="F127" s="198" t="s">
        <v>1548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159</v>
      </c>
      <c r="AU127" s="18" t="s">
        <v>81</v>
      </c>
    </row>
    <row r="128" spans="2:63" s="12" customFormat="1" ht="22.9" customHeight="1">
      <c r="B128" s="163"/>
      <c r="C128" s="164"/>
      <c r="D128" s="165" t="s">
        <v>70</v>
      </c>
      <c r="E128" s="177" t="s">
        <v>1549</v>
      </c>
      <c r="F128" s="177" t="s">
        <v>1550</v>
      </c>
      <c r="G128" s="164"/>
      <c r="H128" s="164"/>
      <c r="I128" s="167"/>
      <c r="J128" s="178">
        <f>BK128</f>
        <v>0</v>
      </c>
      <c r="K128" s="164"/>
      <c r="L128" s="169"/>
      <c r="M128" s="170"/>
      <c r="N128" s="171"/>
      <c r="O128" s="171"/>
      <c r="P128" s="172">
        <f>SUM(P129:P134)</f>
        <v>0</v>
      </c>
      <c r="Q128" s="171"/>
      <c r="R128" s="172">
        <f>SUM(R129:R134)</f>
        <v>0</v>
      </c>
      <c r="S128" s="171"/>
      <c r="T128" s="173">
        <f>SUM(T129:T134)</f>
        <v>0</v>
      </c>
      <c r="AR128" s="174" t="s">
        <v>81</v>
      </c>
      <c r="AT128" s="175" t="s">
        <v>70</v>
      </c>
      <c r="AU128" s="175" t="s">
        <v>79</v>
      </c>
      <c r="AY128" s="174" t="s">
        <v>144</v>
      </c>
      <c r="BK128" s="176">
        <f>SUM(BK129:BK134)</f>
        <v>0</v>
      </c>
    </row>
    <row r="129" spans="1:65" s="2" customFormat="1" ht="16.5" customHeight="1">
      <c r="A129" s="35"/>
      <c r="B129" s="36"/>
      <c r="C129" s="179" t="s">
        <v>255</v>
      </c>
      <c r="D129" s="179" t="s">
        <v>146</v>
      </c>
      <c r="E129" s="180" t="s">
        <v>1551</v>
      </c>
      <c r="F129" s="181" t="s">
        <v>1552</v>
      </c>
      <c r="G129" s="182" t="s">
        <v>297</v>
      </c>
      <c r="H129" s="183">
        <v>150</v>
      </c>
      <c r="I129" s="184"/>
      <c r="J129" s="185">
        <f>ROUND(I129*H129,2)</f>
        <v>0</v>
      </c>
      <c r="K129" s="181" t="s">
        <v>155</v>
      </c>
      <c r="L129" s="40"/>
      <c r="M129" s="186" t="s">
        <v>19</v>
      </c>
      <c r="N129" s="187" t="s">
        <v>42</v>
      </c>
      <c r="O129" s="6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255</v>
      </c>
      <c r="AT129" s="190" t="s">
        <v>146</v>
      </c>
      <c r="AU129" s="190" t="s">
        <v>81</v>
      </c>
      <c r="AY129" s="18" t="s">
        <v>144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79</v>
      </c>
      <c r="BK129" s="191">
        <f>ROUND(I129*H129,2)</f>
        <v>0</v>
      </c>
      <c r="BL129" s="18" t="s">
        <v>255</v>
      </c>
      <c r="BM129" s="190" t="s">
        <v>1553</v>
      </c>
    </row>
    <row r="130" spans="1:47" s="2" customFormat="1" ht="11.25">
      <c r="A130" s="35"/>
      <c r="B130" s="36"/>
      <c r="C130" s="37"/>
      <c r="D130" s="192" t="s">
        <v>157</v>
      </c>
      <c r="E130" s="37"/>
      <c r="F130" s="193" t="s">
        <v>1554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157</v>
      </c>
      <c r="AU130" s="18" t="s">
        <v>81</v>
      </c>
    </row>
    <row r="131" spans="1:47" s="2" customFormat="1" ht="11.25">
      <c r="A131" s="35"/>
      <c r="B131" s="36"/>
      <c r="C131" s="37"/>
      <c r="D131" s="197" t="s">
        <v>159</v>
      </c>
      <c r="E131" s="37"/>
      <c r="F131" s="198" t="s">
        <v>1555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159</v>
      </c>
      <c r="AU131" s="18" t="s">
        <v>81</v>
      </c>
    </row>
    <row r="132" spans="1:65" s="2" customFormat="1" ht="16.5" customHeight="1">
      <c r="A132" s="35"/>
      <c r="B132" s="36"/>
      <c r="C132" s="210" t="s">
        <v>261</v>
      </c>
      <c r="D132" s="210" t="s">
        <v>223</v>
      </c>
      <c r="E132" s="211" t="s">
        <v>1556</v>
      </c>
      <c r="F132" s="212" t="s">
        <v>1557</v>
      </c>
      <c r="G132" s="213" t="s">
        <v>297</v>
      </c>
      <c r="H132" s="214">
        <v>150</v>
      </c>
      <c r="I132" s="215"/>
      <c r="J132" s="216">
        <f>ROUND(I132*H132,2)</f>
        <v>0</v>
      </c>
      <c r="K132" s="212" t="s">
        <v>19</v>
      </c>
      <c r="L132" s="217"/>
      <c r="M132" s="218" t="s">
        <v>19</v>
      </c>
      <c r="N132" s="219" t="s">
        <v>42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375</v>
      </c>
      <c r="AT132" s="190" t="s">
        <v>223</v>
      </c>
      <c r="AU132" s="190" t="s">
        <v>81</v>
      </c>
      <c r="AY132" s="18" t="s">
        <v>144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79</v>
      </c>
      <c r="BK132" s="191">
        <f>ROUND(I132*H132,2)</f>
        <v>0</v>
      </c>
      <c r="BL132" s="18" t="s">
        <v>255</v>
      </c>
      <c r="BM132" s="190" t="s">
        <v>1558</v>
      </c>
    </row>
    <row r="133" spans="1:47" s="2" customFormat="1" ht="11.25">
      <c r="A133" s="35"/>
      <c r="B133" s="36"/>
      <c r="C133" s="37"/>
      <c r="D133" s="192" t="s">
        <v>157</v>
      </c>
      <c r="E133" s="37"/>
      <c r="F133" s="193" t="s">
        <v>1557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157</v>
      </c>
      <c r="AU133" s="18" t="s">
        <v>81</v>
      </c>
    </row>
    <row r="134" spans="1:47" s="2" customFormat="1" ht="29.25">
      <c r="A134" s="35"/>
      <c r="B134" s="36"/>
      <c r="C134" s="37"/>
      <c r="D134" s="192" t="s">
        <v>1032</v>
      </c>
      <c r="E134" s="37"/>
      <c r="F134" s="241" t="s">
        <v>1559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1032</v>
      </c>
      <c r="AU134" s="18" t="s">
        <v>81</v>
      </c>
    </row>
    <row r="135" spans="2:63" s="12" customFormat="1" ht="25.9" customHeight="1">
      <c r="B135" s="163"/>
      <c r="C135" s="164"/>
      <c r="D135" s="165" t="s">
        <v>70</v>
      </c>
      <c r="E135" s="166" t="s">
        <v>223</v>
      </c>
      <c r="F135" s="166" t="s">
        <v>1560</v>
      </c>
      <c r="G135" s="164"/>
      <c r="H135" s="164"/>
      <c r="I135" s="167"/>
      <c r="J135" s="168">
        <f>BK135</f>
        <v>0</v>
      </c>
      <c r="K135" s="164"/>
      <c r="L135" s="169"/>
      <c r="M135" s="170"/>
      <c r="N135" s="171"/>
      <c r="O135" s="171"/>
      <c r="P135" s="172">
        <f>P136</f>
        <v>0</v>
      </c>
      <c r="Q135" s="171"/>
      <c r="R135" s="172">
        <f>R136</f>
        <v>0.023345</v>
      </c>
      <c r="S135" s="171"/>
      <c r="T135" s="173">
        <f>T136</f>
        <v>0</v>
      </c>
      <c r="AR135" s="174" t="s">
        <v>163</v>
      </c>
      <c r="AT135" s="175" t="s">
        <v>70</v>
      </c>
      <c r="AU135" s="175" t="s">
        <v>71</v>
      </c>
      <c r="AY135" s="174" t="s">
        <v>144</v>
      </c>
      <c r="BK135" s="176">
        <f>BK136</f>
        <v>0</v>
      </c>
    </row>
    <row r="136" spans="2:63" s="12" customFormat="1" ht="22.9" customHeight="1">
      <c r="B136" s="163"/>
      <c r="C136" s="164"/>
      <c r="D136" s="165" t="s">
        <v>70</v>
      </c>
      <c r="E136" s="177" t="s">
        <v>1561</v>
      </c>
      <c r="F136" s="177" t="s">
        <v>1562</v>
      </c>
      <c r="G136" s="164"/>
      <c r="H136" s="164"/>
      <c r="I136" s="167"/>
      <c r="J136" s="178">
        <f>BK136</f>
        <v>0</v>
      </c>
      <c r="K136" s="164"/>
      <c r="L136" s="169"/>
      <c r="M136" s="170"/>
      <c r="N136" s="171"/>
      <c r="O136" s="171"/>
      <c r="P136" s="172">
        <f>SUM(P137:P148)</f>
        <v>0</v>
      </c>
      <c r="Q136" s="171"/>
      <c r="R136" s="172">
        <f>SUM(R137:R148)</f>
        <v>0.023345</v>
      </c>
      <c r="S136" s="171"/>
      <c r="T136" s="173">
        <f>SUM(T137:T148)</f>
        <v>0</v>
      </c>
      <c r="AR136" s="174" t="s">
        <v>163</v>
      </c>
      <c r="AT136" s="175" t="s">
        <v>70</v>
      </c>
      <c r="AU136" s="175" t="s">
        <v>79</v>
      </c>
      <c r="AY136" s="174" t="s">
        <v>144</v>
      </c>
      <c r="BK136" s="176">
        <f>SUM(BK137:BK148)</f>
        <v>0</v>
      </c>
    </row>
    <row r="137" spans="1:65" s="2" customFormat="1" ht="24.2" customHeight="1">
      <c r="A137" s="35"/>
      <c r="B137" s="36"/>
      <c r="C137" s="179" t="s">
        <v>268</v>
      </c>
      <c r="D137" s="179" t="s">
        <v>146</v>
      </c>
      <c r="E137" s="180" t="s">
        <v>1563</v>
      </c>
      <c r="F137" s="181" t="s">
        <v>1564</v>
      </c>
      <c r="G137" s="182" t="s">
        <v>297</v>
      </c>
      <c r="H137" s="183">
        <v>50</v>
      </c>
      <c r="I137" s="184"/>
      <c r="J137" s="185">
        <f>ROUND(I137*H137,2)</f>
        <v>0</v>
      </c>
      <c r="K137" s="181" t="s">
        <v>155</v>
      </c>
      <c r="L137" s="40"/>
      <c r="M137" s="186" t="s">
        <v>19</v>
      </c>
      <c r="N137" s="187" t="s">
        <v>42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592</v>
      </c>
      <c r="AT137" s="190" t="s">
        <v>146</v>
      </c>
      <c r="AU137" s="190" t="s">
        <v>81</v>
      </c>
      <c r="AY137" s="18" t="s">
        <v>144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79</v>
      </c>
      <c r="BK137" s="191">
        <f>ROUND(I137*H137,2)</f>
        <v>0</v>
      </c>
      <c r="BL137" s="18" t="s">
        <v>592</v>
      </c>
      <c r="BM137" s="190" t="s">
        <v>1565</v>
      </c>
    </row>
    <row r="138" spans="1:47" s="2" customFormat="1" ht="19.5">
      <c r="A138" s="35"/>
      <c r="B138" s="36"/>
      <c r="C138" s="37"/>
      <c r="D138" s="192" t="s">
        <v>157</v>
      </c>
      <c r="E138" s="37"/>
      <c r="F138" s="193" t="s">
        <v>1564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157</v>
      </c>
      <c r="AU138" s="18" t="s">
        <v>81</v>
      </c>
    </row>
    <row r="139" spans="1:47" s="2" customFormat="1" ht="11.25">
      <c r="A139" s="35"/>
      <c r="B139" s="36"/>
      <c r="C139" s="37"/>
      <c r="D139" s="197" t="s">
        <v>159</v>
      </c>
      <c r="E139" s="37"/>
      <c r="F139" s="198" t="s">
        <v>1566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159</v>
      </c>
      <c r="AU139" s="18" t="s">
        <v>81</v>
      </c>
    </row>
    <row r="140" spans="1:65" s="2" customFormat="1" ht="24.2" customHeight="1">
      <c r="A140" s="35"/>
      <c r="B140" s="36"/>
      <c r="C140" s="210" t="s">
        <v>281</v>
      </c>
      <c r="D140" s="210" t="s">
        <v>223</v>
      </c>
      <c r="E140" s="211" t="s">
        <v>1567</v>
      </c>
      <c r="F140" s="212" t="s">
        <v>1568</v>
      </c>
      <c r="G140" s="213" t="s">
        <v>297</v>
      </c>
      <c r="H140" s="214">
        <v>57.5</v>
      </c>
      <c r="I140" s="215"/>
      <c r="J140" s="216">
        <f>ROUND(I140*H140,2)</f>
        <v>0</v>
      </c>
      <c r="K140" s="212" t="s">
        <v>155</v>
      </c>
      <c r="L140" s="217"/>
      <c r="M140" s="218" t="s">
        <v>19</v>
      </c>
      <c r="N140" s="219" t="s">
        <v>42</v>
      </c>
      <c r="O140" s="65"/>
      <c r="P140" s="188">
        <f>O140*H140</f>
        <v>0</v>
      </c>
      <c r="Q140" s="188">
        <v>0.00013</v>
      </c>
      <c r="R140" s="188">
        <f>Q140*H140</f>
        <v>0.007474999999999999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1059</v>
      </c>
      <c r="AT140" s="190" t="s">
        <v>223</v>
      </c>
      <c r="AU140" s="190" t="s">
        <v>81</v>
      </c>
      <c r="AY140" s="18" t="s">
        <v>144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79</v>
      </c>
      <c r="BK140" s="191">
        <f>ROUND(I140*H140,2)</f>
        <v>0</v>
      </c>
      <c r="BL140" s="18" t="s">
        <v>1059</v>
      </c>
      <c r="BM140" s="190" t="s">
        <v>1569</v>
      </c>
    </row>
    <row r="141" spans="1:47" s="2" customFormat="1" ht="19.5">
      <c r="A141" s="35"/>
      <c r="B141" s="36"/>
      <c r="C141" s="37"/>
      <c r="D141" s="192" t="s">
        <v>157</v>
      </c>
      <c r="E141" s="37"/>
      <c r="F141" s="193" t="s">
        <v>1568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157</v>
      </c>
      <c r="AU141" s="18" t="s">
        <v>81</v>
      </c>
    </row>
    <row r="142" spans="2:51" s="13" customFormat="1" ht="11.25">
      <c r="B142" s="199"/>
      <c r="C142" s="200"/>
      <c r="D142" s="192" t="s">
        <v>161</v>
      </c>
      <c r="E142" s="201" t="s">
        <v>19</v>
      </c>
      <c r="F142" s="202" t="s">
        <v>1570</v>
      </c>
      <c r="G142" s="200"/>
      <c r="H142" s="203">
        <v>57.5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161</v>
      </c>
      <c r="AU142" s="209" t="s">
        <v>81</v>
      </c>
      <c r="AV142" s="13" t="s">
        <v>81</v>
      </c>
      <c r="AW142" s="13" t="s">
        <v>33</v>
      </c>
      <c r="AX142" s="13" t="s">
        <v>79</v>
      </c>
      <c r="AY142" s="209" t="s">
        <v>144</v>
      </c>
    </row>
    <row r="143" spans="1:65" s="2" customFormat="1" ht="24.2" customHeight="1">
      <c r="A143" s="35"/>
      <c r="B143" s="36"/>
      <c r="C143" s="179" t="s">
        <v>289</v>
      </c>
      <c r="D143" s="179" t="s">
        <v>146</v>
      </c>
      <c r="E143" s="180" t="s">
        <v>1571</v>
      </c>
      <c r="F143" s="181" t="s">
        <v>1572</v>
      </c>
      <c r="G143" s="182" t="s">
        <v>297</v>
      </c>
      <c r="H143" s="183">
        <v>30</v>
      </c>
      <c r="I143" s="184"/>
      <c r="J143" s="185">
        <f>ROUND(I143*H143,2)</f>
        <v>0</v>
      </c>
      <c r="K143" s="181" t="s">
        <v>155</v>
      </c>
      <c r="L143" s="40"/>
      <c r="M143" s="186" t="s">
        <v>19</v>
      </c>
      <c r="N143" s="187" t="s">
        <v>42</v>
      </c>
      <c r="O143" s="65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592</v>
      </c>
      <c r="AT143" s="190" t="s">
        <v>146</v>
      </c>
      <c r="AU143" s="190" t="s">
        <v>81</v>
      </c>
      <c r="AY143" s="18" t="s">
        <v>144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79</v>
      </c>
      <c r="BK143" s="191">
        <f>ROUND(I143*H143,2)</f>
        <v>0</v>
      </c>
      <c r="BL143" s="18" t="s">
        <v>592</v>
      </c>
      <c r="BM143" s="190" t="s">
        <v>1573</v>
      </c>
    </row>
    <row r="144" spans="1:47" s="2" customFormat="1" ht="19.5">
      <c r="A144" s="35"/>
      <c r="B144" s="36"/>
      <c r="C144" s="37"/>
      <c r="D144" s="192" t="s">
        <v>157</v>
      </c>
      <c r="E144" s="37"/>
      <c r="F144" s="193" t="s">
        <v>1572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157</v>
      </c>
      <c r="AU144" s="18" t="s">
        <v>81</v>
      </c>
    </row>
    <row r="145" spans="1:47" s="2" customFormat="1" ht="11.25">
      <c r="A145" s="35"/>
      <c r="B145" s="36"/>
      <c r="C145" s="37"/>
      <c r="D145" s="197" t="s">
        <v>159</v>
      </c>
      <c r="E145" s="37"/>
      <c r="F145" s="198" t="s">
        <v>1574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159</v>
      </c>
      <c r="AU145" s="18" t="s">
        <v>81</v>
      </c>
    </row>
    <row r="146" spans="1:65" s="2" customFormat="1" ht="24.2" customHeight="1">
      <c r="A146" s="35"/>
      <c r="B146" s="36"/>
      <c r="C146" s="210" t="s">
        <v>7</v>
      </c>
      <c r="D146" s="210" t="s">
        <v>223</v>
      </c>
      <c r="E146" s="211" t="s">
        <v>1575</v>
      </c>
      <c r="F146" s="212" t="s">
        <v>1576</v>
      </c>
      <c r="G146" s="213" t="s">
        <v>297</v>
      </c>
      <c r="H146" s="214">
        <v>34.5</v>
      </c>
      <c r="I146" s="215"/>
      <c r="J146" s="216">
        <f>ROUND(I146*H146,2)</f>
        <v>0</v>
      </c>
      <c r="K146" s="212" t="s">
        <v>155</v>
      </c>
      <c r="L146" s="217"/>
      <c r="M146" s="218" t="s">
        <v>19</v>
      </c>
      <c r="N146" s="219" t="s">
        <v>42</v>
      </c>
      <c r="O146" s="65"/>
      <c r="P146" s="188">
        <f>O146*H146</f>
        <v>0</v>
      </c>
      <c r="Q146" s="188">
        <v>0.00046</v>
      </c>
      <c r="R146" s="188">
        <f>Q146*H146</f>
        <v>0.015870000000000002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1059</v>
      </c>
      <c r="AT146" s="190" t="s">
        <v>223</v>
      </c>
      <c r="AU146" s="190" t="s">
        <v>81</v>
      </c>
      <c r="AY146" s="18" t="s">
        <v>144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79</v>
      </c>
      <c r="BK146" s="191">
        <f>ROUND(I146*H146,2)</f>
        <v>0</v>
      </c>
      <c r="BL146" s="18" t="s">
        <v>1059</v>
      </c>
      <c r="BM146" s="190" t="s">
        <v>1577</v>
      </c>
    </row>
    <row r="147" spans="1:47" s="2" customFormat="1" ht="19.5">
      <c r="A147" s="35"/>
      <c r="B147" s="36"/>
      <c r="C147" s="37"/>
      <c r="D147" s="192" t="s">
        <v>157</v>
      </c>
      <c r="E147" s="37"/>
      <c r="F147" s="193" t="s">
        <v>1576</v>
      </c>
      <c r="G147" s="37"/>
      <c r="H147" s="37"/>
      <c r="I147" s="194"/>
      <c r="J147" s="37"/>
      <c r="K147" s="37"/>
      <c r="L147" s="40"/>
      <c r="M147" s="195"/>
      <c r="N147" s="196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157</v>
      </c>
      <c r="AU147" s="18" t="s">
        <v>81</v>
      </c>
    </row>
    <row r="148" spans="2:51" s="13" customFormat="1" ht="11.25">
      <c r="B148" s="199"/>
      <c r="C148" s="200"/>
      <c r="D148" s="192" t="s">
        <v>161</v>
      </c>
      <c r="E148" s="201" t="s">
        <v>19</v>
      </c>
      <c r="F148" s="202" t="s">
        <v>1578</v>
      </c>
      <c r="G148" s="200"/>
      <c r="H148" s="203">
        <v>34.5</v>
      </c>
      <c r="I148" s="204"/>
      <c r="J148" s="200"/>
      <c r="K148" s="200"/>
      <c r="L148" s="205"/>
      <c r="M148" s="242"/>
      <c r="N148" s="243"/>
      <c r="O148" s="243"/>
      <c r="P148" s="243"/>
      <c r="Q148" s="243"/>
      <c r="R148" s="243"/>
      <c r="S148" s="243"/>
      <c r="T148" s="244"/>
      <c r="AT148" s="209" t="s">
        <v>161</v>
      </c>
      <c r="AU148" s="209" t="s">
        <v>81</v>
      </c>
      <c r="AV148" s="13" t="s">
        <v>81</v>
      </c>
      <c r="AW148" s="13" t="s">
        <v>33</v>
      </c>
      <c r="AX148" s="13" t="s">
        <v>79</v>
      </c>
      <c r="AY148" s="209" t="s">
        <v>144</v>
      </c>
    </row>
    <row r="149" spans="1:31" s="2" customFormat="1" ht="6.95" customHeight="1">
      <c r="A149" s="35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password="CC35" sheet="1" objects="1" scenarios="1" formatColumns="0" formatRows="0" autoFilter="0"/>
  <autoFilter ref="C89:K148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105" r:id="rId1" display="https://podminky.urs.cz/item/CS_URS_2022_01/741110511"/>
    <hyperlink ref="F111" r:id="rId2" display="https://podminky.urs.cz/item/CS_URS_2022_01/741120301"/>
    <hyperlink ref="F116" r:id="rId3" display="https://podminky.urs.cz/item/CS_URS_2022_01/741130021"/>
    <hyperlink ref="F127" r:id="rId4" display="https://podminky.urs.cz/item/CS_URS_2022_01/974041112"/>
    <hyperlink ref="F131" r:id="rId5" display="https://podminky.urs.cz/item/CS_URS_2022_01/742121001"/>
    <hyperlink ref="F139" r:id="rId6" display="https://podminky.urs.cz/item/CS_URS_2022_01/210812011"/>
    <hyperlink ref="F145" r:id="rId7" display="https://podminky.urs.cz/item/CS_URS_2022_01/2108120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8" t="str">
        <f>'Rekapitulace stavby'!K6</f>
        <v>Přístavba výtahu k objektu č.p.11 na p.p.č.507 - k.ú.Horní Litvínov</v>
      </c>
      <c r="F7" s="379"/>
      <c r="G7" s="379"/>
      <c r="H7" s="379"/>
      <c r="L7" s="21"/>
    </row>
    <row r="8" spans="2:12" s="1" customFormat="1" ht="12" customHeight="1">
      <c r="B8" s="21"/>
      <c r="D8" s="113" t="s">
        <v>99</v>
      </c>
      <c r="L8" s="21"/>
    </row>
    <row r="9" spans="1:31" s="2" customFormat="1" ht="16.5" customHeight="1">
      <c r="A9" s="35"/>
      <c r="B9" s="40"/>
      <c r="C9" s="35"/>
      <c r="D9" s="35"/>
      <c r="E9" s="378" t="s">
        <v>1484</v>
      </c>
      <c r="F9" s="381"/>
      <c r="G9" s="381"/>
      <c r="H9" s="381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1485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0" t="s">
        <v>1579</v>
      </c>
      <c r="F11" s="381"/>
      <c r="G11" s="381"/>
      <c r="H11" s="381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8. 5. 2022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2" t="str">
        <f>'Rekapitulace stavby'!E14</f>
        <v>Vyplň údaj</v>
      </c>
      <c r="F20" s="383"/>
      <c r="G20" s="383"/>
      <c r="H20" s="383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22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28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35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4" t="s">
        <v>36</v>
      </c>
      <c r="F29" s="384"/>
      <c r="G29" s="384"/>
      <c r="H29" s="384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37</v>
      </c>
      <c r="E32" s="35"/>
      <c r="F32" s="35"/>
      <c r="G32" s="35"/>
      <c r="H32" s="35"/>
      <c r="I32" s="35"/>
      <c r="J32" s="121">
        <f>ROUND(J87,2)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39</v>
      </c>
      <c r="G34" s="35"/>
      <c r="H34" s="35"/>
      <c r="I34" s="122" t="s">
        <v>38</v>
      </c>
      <c r="J34" s="122" t="s">
        <v>40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41</v>
      </c>
      <c r="E35" s="113" t="s">
        <v>42</v>
      </c>
      <c r="F35" s="124">
        <f>ROUND((SUM(BE87:BE118)),2)</f>
        <v>0</v>
      </c>
      <c r="G35" s="35"/>
      <c r="H35" s="35"/>
      <c r="I35" s="125">
        <v>0.21</v>
      </c>
      <c r="J35" s="124">
        <f>ROUND(((SUM(BE87:BE118))*I35),2)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43</v>
      </c>
      <c r="F36" s="124">
        <f>ROUND((SUM(BF87:BF118)),2)</f>
        <v>0</v>
      </c>
      <c r="G36" s="35"/>
      <c r="H36" s="35"/>
      <c r="I36" s="125">
        <v>0.15</v>
      </c>
      <c r="J36" s="124">
        <f>ROUND(((SUM(BF87:BF118))*I36),2)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ROUND((SUM(BG87:BG118)),2)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45</v>
      </c>
      <c r="F38" s="124">
        <f>ROUND((SUM(BH87:BH118)),2)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46</v>
      </c>
      <c r="F39" s="124">
        <f>ROUND((SUM(BI87:BI118)),2)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47</v>
      </c>
      <c r="E41" s="128"/>
      <c r="F41" s="128"/>
      <c r="G41" s="129" t="s">
        <v>48</v>
      </c>
      <c r="H41" s="130" t="s">
        <v>49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101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5" t="str">
        <f>E7</f>
        <v>Přístavba výtahu k objektu č.p.11 na p.p.č.507 - k.ú.Horní Litvínov</v>
      </c>
      <c r="F50" s="386"/>
      <c r="G50" s="386"/>
      <c r="H50" s="386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99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5" t="s">
        <v>1484</v>
      </c>
      <c r="F52" s="387"/>
      <c r="G52" s="387"/>
      <c r="H52" s="387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1485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4" t="str">
        <f>E11</f>
        <v>02.2 - Rozvaděč R-výtah</v>
      </c>
      <c r="F54" s="387"/>
      <c r="G54" s="387"/>
      <c r="H54" s="387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 xml:space="preserve"> </v>
      </c>
      <c r="G56" s="37"/>
      <c r="H56" s="37"/>
      <c r="I56" s="30" t="s">
        <v>23</v>
      </c>
      <c r="J56" s="60" t="str">
        <f>IF(J14="","",J14)</f>
        <v>8. 5. 2022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25</v>
      </c>
      <c r="D58" s="37"/>
      <c r="E58" s="37"/>
      <c r="F58" s="28" t="str">
        <f>E17</f>
        <v>Město Litvínov, náměstí Míru 11, 436 01 Litvínov</v>
      </c>
      <c r="G58" s="37"/>
      <c r="H58" s="37"/>
      <c r="I58" s="30" t="s">
        <v>31</v>
      </c>
      <c r="J58" s="33" t="str">
        <f>E23</f>
        <v xml:space="preserve"> 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102</v>
      </c>
      <c r="D61" s="138"/>
      <c r="E61" s="138"/>
      <c r="F61" s="138"/>
      <c r="G61" s="138"/>
      <c r="H61" s="138"/>
      <c r="I61" s="138"/>
      <c r="J61" s="139" t="s">
        <v>103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69</v>
      </c>
      <c r="D63" s="37"/>
      <c r="E63" s="37"/>
      <c r="F63" s="37"/>
      <c r="G63" s="37"/>
      <c r="H63" s="37"/>
      <c r="I63" s="37"/>
      <c r="J63" s="78">
        <f>J87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104</v>
      </c>
    </row>
    <row r="64" spans="2:12" s="9" customFormat="1" ht="24.95" customHeight="1">
      <c r="B64" s="141"/>
      <c r="C64" s="142"/>
      <c r="D64" s="143" t="s">
        <v>118</v>
      </c>
      <c r="E64" s="144"/>
      <c r="F64" s="144"/>
      <c r="G64" s="144"/>
      <c r="H64" s="144"/>
      <c r="I64" s="144"/>
      <c r="J64" s="145">
        <f>J88</f>
        <v>0</v>
      </c>
      <c r="K64" s="142"/>
      <c r="L64" s="146"/>
    </row>
    <row r="65" spans="2:12" s="10" customFormat="1" ht="19.9" customHeight="1">
      <c r="B65" s="147"/>
      <c r="C65" s="98"/>
      <c r="D65" s="148" t="s">
        <v>1487</v>
      </c>
      <c r="E65" s="149"/>
      <c r="F65" s="149"/>
      <c r="G65" s="149"/>
      <c r="H65" s="149"/>
      <c r="I65" s="149"/>
      <c r="J65" s="150">
        <f>J89</f>
        <v>0</v>
      </c>
      <c r="K65" s="98"/>
      <c r="L65" s="151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129</v>
      </c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85" t="str">
        <f>E7</f>
        <v>Přístavba výtahu k objektu č.p.11 na p.p.č.507 - k.ú.Horní Litvínov</v>
      </c>
      <c r="F75" s="386"/>
      <c r="G75" s="386"/>
      <c r="H75" s="386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2:12" s="1" customFormat="1" ht="12" customHeight="1">
      <c r="B76" s="22"/>
      <c r="C76" s="30" t="s">
        <v>99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5"/>
      <c r="B77" s="36"/>
      <c r="C77" s="37"/>
      <c r="D77" s="37"/>
      <c r="E77" s="385" t="s">
        <v>1484</v>
      </c>
      <c r="F77" s="387"/>
      <c r="G77" s="387"/>
      <c r="H77" s="38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1485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4" t="str">
        <f>E11</f>
        <v>02.2 - Rozvaděč R-výtah</v>
      </c>
      <c r="F79" s="387"/>
      <c r="G79" s="387"/>
      <c r="H79" s="38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F14</f>
        <v xml:space="preserve"> </v>
      </c>
      <c r="G81" s="37"/>
      <c r="H81" s="37"/>
      <c r="I81" s="30" t="s">
        <v>23</v>
      </c>
      <c r="J81" s="60" t="str">
        <f>IF(J14="","",J14)</f>
        <v>8. 5. 2022</v>
      </c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E17</f>
        <v>Město Litvínov, náměstí Míru 11, 436 01 Litvínov</v>
      </c>
      <c r="G83" s="37"/>
      <c r="H83" s="37"/>
      <c r="I83" s="30" t="s">
        <v>31</v>
      </c>
      <c r="J83" s="33" t="str">
        <f>E23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IF(E20="","",E20)</f>
        <v>Vyplň údaj</v>
      </c>
      <c r="G84" s="37"/>
      <c r="H84" s="37"/>
      <c r="I84" s="30" t="s">
        <v>34</v>
      </c>
      <c r="J84" s="33" t="str">
        <f>E26</f>
        <v xml:space="preserve"> 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52"/>
      <c r="B86" s="153"/>
      <c r="C86" s="154" t="s">
        <v>130</v>
      </c>
      <c r="D86" s="155" t="s">
        <v>56</v>
      </c>
      <c r="E86" s="155" t="s">
        <v>52</v>
      </c>
      <c r="F86" s="155" t="s">
        <v>53</v>
      </c>
      <c r="G86" s="155" t="s">
        <v>131</v>
      </c>
      <c r="H86" s="155" t="s">
        <v>132</v>
      </c>
      <c r="I86" s="155" t="s">
        <v>133</v>
      </c>
      <c r="J86" s="155" t="s">
        <v>103</v>
      </c>
      <c r="K86" s="156" t="s">
        <v>134</v>
      </c>
      <c r="L86" s="157"/>
      <c r="M86" s="69" t="s">
        <v>19</v>
      </c>
      <c r="N86" s="70" t="s">
        <v>41</v>
      </c>
      <c r="O86" s="70" t="s">
        <v>135</v>
      </c>
      <c r="P86" s="70" t="s">
        <v>136</v>
      </c>
      <c r="Q86" s="70" t="s">
        <v>137</v>
      </c>
      <c r="R86" s="70" t="s">
        <v>138</v>
      </c>
      <c r="S86" s="70" t="s">
        <v>139</v>
      </c>
      <c r="T86" s="71" t="s">
        <v>140</v>
      </c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</row>
    <row r="87" spans="1:63" s="2" customFormat="1" ht="22.9" customHeight="1">
      <c r="A87" s="35"/>
      <c r="B87" s="36"/>
      <c r="C87" s="76" t="s">
        <v>141</v>
      </c>
      <c r="D87" s="37"/>
      <c r="E87" s="37"/>
      <c r="F87" s="37"/>
      <c r="G87" s="37"/>
      <c r="H87" s="37"/>
      <c r="I87" s="37"/>
      <c r="J87" s="158">
        <f>BK87</f>
        <v>0</v>
      </c>
      <c r="K87" s="37"/>
      <c r="L87" s="40"/>
      <c r="M87" s="72"/>
      <c r="N87" s="159"/>
      <c r="O87" s="73"/>
      <c r="P87" s="160">
        <f>P88</f>
        <v>0</v>
      </c>
      <c r="Q87" s="73"/>
      <c r="R87" s="160">
        <f>R88</f>
        <v>0.00088</v>
      </c>
      <c r="S87" s="73"/>
      <c r="T87" s="161">
        <f>T88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70</v>
      </c>
      <c r="AU87" s="18" t="s">
        <v>104</v>
      </c>
      <c r="BK87" s="162">
        <f>BK88</f>
        <v>0</v>
      </c>
    </row>
    <row r="88" spans="2:63" s="12" customFormat="1" ht="25.9" customHeight="1">
      <c r="B88" s="163"/>
      <c r="C88" s="164"/>
      <c r="D88" s="165" t="s">
        <v>70</v>
      </c>
      <c r="E88" s="166" t="s">
        <v>1009</v>
      </c>
      <c r="F88" s="166" t="s">
        <v>1010</v>
      </c>
      <c r="G88" s="164"/>
      <c r="H88" s="164"/>
      <c r="I88" s="167"/>
      <c r="J88" s="168">
        <f>BK88</f>
        <v>0</v>
      </c>
      <c r="K88" s="164"/>
      <c r="L88" s="169"/>
      <c r="M88" s="170"/>
      <c r="N88" s="171"/>
      <c r="O88" s="171"/>
      <c r="P88" s="172">
        <f>P89</f>
        <v>0</v>
      </c>
      <c r="Q88" s="171"/>
      <c r="R88" s="172">
        <f>R89</f>
        <v>0.00088</v>
      </c>
      <c r="S88" s="171"/>
      <c r="T88" s="173">
        <f>T89</f>
        <v>0</v>
      </c>
      <c r="AR88" s="174" t="s">
        <v>81</v>
      </c>
      <c r="AT88" s="175" t="s">
        <v>70</v>
      </c>
      <c r="AU88" s="175" t="s">
        <v>71</v>
      </c>
      <c r="AY88" s="174" t="s">
        <v>144</v>
      </c>
      <c r="BK88" s="176">
        <f>BK89</f>
        <v>0</v>
      </c>
    </row>
    <row r="89" spans="2:63" s="12" customFormat="1" ht="22.9" customHeight="1">
      <c r="B89" s="163"/>
      <c r="C89" s="164"/>
      <c r="D89" s="165" t="s">
        <v>70</v>
      </c>
      <c r="E89" s="177" t="s">
        <v>1491</v>
      </c>
      <c r="F89" s="177" t="s">
        <v>1492</v>
      </c>
      <c r="G89" s="164"/>
      <c r="H89" s="164"/>
      <c r="I89" s="167"/>
      <c r="J89" s="178">
        <f>BK89</f>
        <v>0</v>
      </c>
      <c r="K89" s="164"/>
      <c r="L89" s="169"/>
      <c r="M89" s="170"/>
      <c r="N89" s="171"/>
      <c r="O89" s="171"/>
      <c r="P89" s="172">
        <f>SUM(P90:P118)</f>
        <v>0</v>
      </c>
      <c r="Q89" s="171"/>
      <c r="R89" s="172">
        <f>SUM(R90:R118)</f>
        <v>0.00088</v>
      </c>
      <c r="S89" s="171"/>
      <c r="T89" s="173">
        <f>SUM(T90:T118)</f>
        <v>0</v>
      </c>
      <c r="AR89" s="174" t="s">
        <v>81</v>
      </c>
      <c r="AT89" s="175" t="s">
        <v>70</v>
      </c>
      <c r="AU89" s="175" t="s">
        <v>79</v>
      </c>
      <c r="AY89" s="174" t="s">
        <v>144</v>
      </c>
      <c r="BK89" s="176">
        <f>SUM(BK90:BK118)</f>
        <v>0</v>
      </c>
    </row>
    <row r="90" spans="1:65" s="2" customFormat="1" ht="16.5" customHeight="1">
      <c r="A90" s="35"/>
      <c r="B90" s="36"/>
      <c r="C90" s="179" t="s">
        <v>79</v>
      </c>
      <c r="D90" s="179" t="s">
        <v>146</v>
      </c>
      <c r="E90" s="180" t="s">
        <v>1580</v>
      </c>
      <c r="F90" s="181" t="s">
        <v>1581</v>
      </c>
      <c r="G90" s="182" t="s">
        <v>284</v>
      </c>
      <c r="H90" s="183">
        <v>16</v>
      </c>
      <c r="I90" s="184"/>
      <c r="J90" s="185">
        <f>ROUND(I90*H90,2)</f>
        <v>0</v>
      </c>
      <c r="K90" s="181" t="s">
        <v>155</v>
      </c>
      <c r="L90" s="40"/>
      <c r="M90" s="186" t="s">
        <v>19</v>
      </c>
      <c r="N90" s="187" t="s">
        <v>42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255</v>
      </c>
      <c r="AT90" s="190" t="s">
        <v>146</v>
      </c>
      <c r="AU90" s="190" t="s">
        <v>81</v>
      </c>
      <c r="AY90" s="18" t="s">
        <v>144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79</v>
      </c>
      <c r="BK90" s="191">
        <f>ROUND(I90*H90,2)</f>
        <v>0</v>
      </c>
      <c r="BL90" s="18" t="s">
        <v>255</v>
      </c>
      <c r="BM90" s="190" t="s">
        <v>1582</v>
      </c>
    </row>
    <row r="91" spans="1:47" s="2" customFormat="1" ht="11.25">
      <c r="A91" s="35"/>
      <c r="B91" s="36"/>
      <c r="C91" s="37"/>
      <c r="D91" s="192" t="s">
        <v>157</v>
      </c>
      <c r="E91" s="37"/>
      <c r="F91" s="193" t="s">
        <v>1583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157</v>
      </c>
      <c r="AU91" s="18" t="s">
        <v>81</v>
      </c>
    </row>
    <row r="92" spans="1:47" s="2" customFormat="1" ht="11.25">
      <c r="A92" s="35"/>
      <c r="B92" s="36"/>
      <c r="C92" s="37"/>
      <c r="D92" s="197" t="s">
        <v>159</v>
      </c>
      <c r="E92" s="37"/>
      <c r="F92" s="198" t="s">
        <v>1584</v>
      </c>
      <c r="G92" s="37"/>
      <c r="H92" s="37"/>
      <c r="I92" s="194"/>
      <c r="J92" s="37"/>
      <c r="K92" s="37"/>
      <c r="L92" s="40"/>
      <c r="M92" s="195"/>
      <c r="N92" s="19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159</v>
      </c>
      <c r="AU92" s="18" t="s">
        <v>81</v>
      </c>
    </row>
    <row r="93" spans="1:65" s="2" customFormat="1" ht="16.5" customHeight="1">
      <c r="A93" s="35"/>
      <c r="B93" s="36"/>
      <c r="C93" s="210" t="s">
        <v>81</v>
      </c>
      <c r="D93" s="210" t="s">
        <v>223</v>
      </c>
      <c r="E93" s="211" t="s">
        <v>1585</v>
      </c>
      <c r="F93" s="212" t="s">
        <v>1586</v>
      </c>
      <c r="G93" s="213" t="s">
        <v>284</v>
      </c>
      <c r="H93" s="214">
        <v>1</v>
      </c>
      <c r="I93" s="215"/>
      <c r="J93" s="216">
        <f>ROUND(I93*H93,2)</f>
        <v>0</v>
      </c>
      <c r="K93" s="212" t="s">
        <v>19</v>
      </c>
      <c r="L93" s="217"/>
      <c r="M93" s="218" t="s">
        <v>19</v>
      </c>
      <c r="N93" s="219" t="s">
        <v>42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375</v>
      </c>
      <c r="AT93" s="190" t="s">
        <v>223</v>
      </c>
      <c r="AU93" s="190" t="s">
        <v>81</v>
      </c>
      <c r="AY93" s="18" t="s">
        <v>144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79</v>
      </c>
      <c r="BK93" s="191">
        <f>ROUND(I93*H93,2)</f>
        <v>0</v>
      </c>
      <c r="BL93" s="18" t="s">
        <v>255</v>
      </c>
      <c r="BM93" s="190" t="s">
        <v>1587</v>
      </c>
    </row>
    <row r="94" spans="1:47" s="2" customFormat="1" ht="11.25">
      <c r="A94" s="35"/>
      <c r="B94" s="36"/>
      <c r="C94" s="37"/>
      <c r="D94" s="192" t="s">
        <v>157</v>
      </c>
      <c r="E94" s="37"/>
      <c r="F94" s="193" t="s">
        <v>1586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157</v>
      </c>
      <c r="AU94" s="18" t="s">
        <v>81</v>
      </c>
    </row>
    <row r="95" spans="1:65" s="2" customFormat="1" ht="16.5" customHeight="1">
      <c r="A95" s="35"/>
      <c r="B95" s="36"/>
      <c r="C95" s="179" t="s">
        <v>163</v>
      </c>
      <c r="D95" s="179" t="s">
        <v>146</v>
      </c>
      <c r="E95" s="180" t="s">
        <v>1588</v>
      </c>
      <c r="F95" s="181" t="s">
        <v>1589</v>
      </c>
      <c r="G95" s="182" t="s">
        <v>284</v>
      </c>
      <c r="H95" s="183">
        <v>1</v>
      </c>
      <c r="I95" s="184"/>
      <c r="J95" s="185">
        <f>ROUND(I95*H95,2)</f>
        <v>0</v>
      </c>
      <c r="K95" s="181" t="s">
        <v>155</v>
      </c>
      <c r="L95" s="40"/>
      <c r="M95" s="186" t="s">
        <v>19</v>
      </c>
      <c r="N95" s="187" t="s">
        <v>42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255</v>
      </c>
      <c r="AT95" s="190" t="s">
        <v>146</v>
      </c>
      <c r="AU95" s="190" t="s">
        <v>81</v>
      </c>
      <c r="AY95" s="18" t="s">
        <v>144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79</v>
      </c>
      <c r="BK95" s="191">
        <f>ROUND(I95*H95,2)</f>
        <v>0</v>
      </c>
      <c r="BL95" s="18" t="s">
        <v>255</v>
      </c>
      <c r="BM95" s="190" t="s">
        <v>1590</v>
      </c>
    </row>
    <row r="96" spans="1:47" s="2" customFormat="1" ht="11.25">
      <c r="A96" s="35"/>
      <c r="B96" s="36"/>
      <c r="C96" s="37"/>
      <c r="D96" s="192" t="s">
        <v>157</v>
      </c>
      <c r="E96" s="37"/>
      <c r="F96" s="193" t="s">
        <v>1591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157</v>
      </c>
      <c r="AU96" s="18" t="s">
        <v>81</v>
      </c>
    </row>
    <row r="97" spans="1:47" s="2" customFormat="1" ht="11.25">
      <c r="A97" s="35"/>
      <c r="B97" s="36"/>
      <c r="C97" s="37"/>
      <c r="D97" s="197" t="s">
        <v>159</v>
      </c>
      <c r="E97" s="37"/>
      <c r="F97" s="198" t="s">
        <v>1592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159</v>
      </c>
      <c r="AU97" s="18" t="s">
        <v>81</v>
      </c>
    </row>
    <row r="98" spans="1:65" s="2" customFormat="1" ht="16.5" customHeight="1">
      <c r="A98" s="35"/>
      <c r="B98" s="36"/>
      <c r="C98" s="210" t="s">
        <v>150</v>
      </c>
      <c r="D98" s="210" t="s">
        <v>223</v>
      </c>
      <c r="E98" s="211" t="s">
        <v>1593</v>
      </c>
      <c r="F98" s="212" t="s">
        <v>1594</v>
      </c>
      <c r="G98" s="213" t="s">
        <v>284</v>
      </c>
      <c r="H98" s="214">
        <v>1</v>
      </c>
      <c r="I98" s="215"/>
      <c r="J98" s="216">
        <f>ROUND(I98*H98,2)</f>
        <v>0</v>
      </c>
      <c r="K98" s="212" t="s">
        <v>19</v>
      </c>
      <c r="L98" s="217"/>
      <c r="M98" s="218" t="s">
        <v>19</v>
      </c>
      <c r="N98" s="219" t="s">
        <v>42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375</v>
      </c>
      <c r="AT98" s="190" t="s">
        <v>223</v>
      </c>
      <c r="AU98" s="190" t="s">
        <v>81</v>
      </c>
      <c r="AY98" s="18" t="s">
        <v>144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79</v>
      </c>
      <c r="BK98" s="191">
        <f>ROUND(I98*H98,2)</f>
        <v>0</v>
      </c>
      <c r="BL98" s="18" t="s">
        <v>255</v>
      </c>
      <c r="BM98" s="190" t="s">
        <v>1595</v>
      </c>
    </row>
    <row r="99" spans="1:47" s="2" customFormat="1" ht="11.25">
      <c r="A99" s="35"/>
      <c r="B99" s="36"/>
      <c r="C99" s="37"/>
      <c r="D99" s="192" t="s">
        <v>157</v>
      </c>
      <c r="E99" s="37"/>
      <c r="F99" s="193" t="s">
        <v>1594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157</v>
      </c>
      <c r="AU99" s="18" t="s">
        <v>81</v>
      </c>
    </row>
    <row r="100" spans="1:65" s="2" customFormat="1" ht="16.5" customHeight="1">
      <c r="A100" s="35"/>
      <c r="B100" s="36"/>
      <c r="C100" s="179" t="s">
        <v>175</v>
      </c>
      <c r="D100" s="179" t="s">
        <v>146</v>
      </c>
      <c r="E100" s="180" t="s">
        <v>1596</v>
      </c>
      <c r="F100" s="181" t="s">
        <v>1597</v>
      </c>
      <c r="G100" s="182" t="s">
        <v>284</v>
      </c>
      <c r="H100" s="183">
        <v>1</v>
      </c>
      <c r="I100" s="184"/>
      <c r="J100" s="185">
        <f>ROUND(I100*H100,2)</f>
        <v>0</v>
      </c>
      <c r="K100" s="181" t="s">
        <v>155</v>
      </c>
      <c r="L100" s="40"/>
      <c r="M100" s="186" t="s">
        <v>19</v>
      </c>
      <c r="N100" s="187" t="s">
        <v>42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255</v>
      </c>
      <c r="AT100" s="190" t="s">
        <v>146</v>
      </c>
      <c r="AU100" s="190" t="s">
        <v>81</v>
      </c>
      <c r="AY100" s="18" t="s">
        <v>144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79</v>
      </c>
      <c r="BK100" s="191">
        <f>ROUND(I100*H100,2)</f>
        <v>0</v>
      </c>
      <c r="BL100" s="18" t="s">
        <v>255</v>
      </c>
      <c r="BM100" s="190" t="s">
        <v>1598</v>
      </c>
    </row>
    <row r="101" spans="1:47" s="2" customFormat="1" ht="11.25">
      <c r="A101" s="35"/>
      <c r="B101" s="36"/>
      <c r="C101" s="37"/>
      <c r="D101" s="192" t="s">
        <v>157</v>
      </c>
      <c r="E101" s="37"/>
      <c r="F101" s="193" t="s">
        <v>1599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157</v>
      </c>
      <c r="AU101" s="18" t="s">
        <v>81</v>
      </c>
    </row>
    <row r="102" spans="1:47" s="2" customFormat="1" ht="11.25">
      <c r="A102" s="35"/>
      <c r="B102" s="36"/>
      <c r="C102" s="37"/>
      <c r="D102" s="197" t="s">
        <v>159</v>
      </c>
      <c r="E102" s="37"/>
      <c r="F102" s="198" t="s">
        <v>1600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159</v>
      </c>
      <c r="AU102" s="18" t="s">
        <v>81</v>
      </c>
    </row>
    <row r="103" spans="1:65" s="2" customFormat="1" ht="16.5" customHeight="1">
      <c r="A103" s="35"/>
      <c r="B103" s="36"/>
      <c r="C103" s="210" t="s">
        <v>182</v>
      </c>
      <c r="D103" s="210" t="s">
        <v>223</v>
      </c>
      <c r="E103" s="211" t="s">
        <v>1601</v>
      </c>
      <c r="F103" s="212" t="s">
        <v>1602</v>
      </c>
      <c r="G103" s="213" t="s">
        <v>284</v>
      </c>
      <c r="H103" s="214">
        <v>1</v>
      </c>
      <c r="I103" s="215"/>
      <c r="J103" s="216">
        <f>ROUND(I103*H103,2)</f>
        <v>0</v>
      </c>
      <c r="K103" s="212" t="s">
        <v>19</v>
      </c>
      <c r="L103" s="217"/>
      <c r="M103" s="218" t="s">
        <v>19</v>
      </c>
      <c r="N103" s="219" t="s">
        <v>42</v>
      </c>
      <c r="O103" s="65"/>
      <c r="P103" s="188">
        <f>O103*H103</f>
        <v>0</v>
      </c>
      <c r="Q103" s="188">
        <v>0.00012</v>
      </c>
      <c r="R103" s="188">
        <f>Q103*H103</f>
        <v>0.00012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375</v>
      </c>
      <c r="AT103" s="190" t="s">
        <v>223</v>
      </c>
      <c r="AU103" s="190" t="s">
        <v>81</v>
      </c>
      <c r="AY103" s="18" t="s">
        <v>144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79</v>
      </c>
      <c r="BK103" s="191">
        <f>ROUND(I103*H103,2)</f>
        <v>0</v>
      </c>
      <c r="BL103" s="18" t="s">
        <v>255</v>
      </c>
      <c r="BM103" s="190" t="s">
        <v>1603</v>
      </c>
    </row>
    <row r="104" spans="1:47" s="2" customFormat="1" ht="11.25">
      <c r="A104" s="35"/>
      <c r="B104" s="36"/>
      <c r="C104" s="37"/>
      <c r="D104" s="192" t="s">
        <v>157</v>
      </c>
      <c r="E104" s="37"/>
      <c r="F104" s="193" t="s">
        <v>1602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157</v>
      </c>
      <c r="AU104" s="18" t="s">
        <v>81</v>
      </c>
    </row>
    <row r="105" spans="1:65" s="2" customFormat="1" ht="16.5" customHeight="1">
      <c r="A105" s="35"/>
      <c r="B105" s="36"/>
      <c r="C105" s="179" t="s">
        <v>189</v>
      </c>
      <c r="D105" s="179" t="s">
        <v>146</v>
      </c>
      <c r="E105" s="180" t="s">
        <v>1604</v>
      </c>
      <c r="F105" s="181" t="s">
        <v>1605</v>
      </c>
      <c r="G105" s="182" t="s">
        <v>284</v>
      </c>
      <c r="H105" s="183">
        <v>1</v>
      </c>
      <c r="I105" s="184"/>
      <c r="J105" s="185">
        <f>ROUND(I105*H105,2)</f>
        <v>0</v>
      </c>
      <c r="K105" s="181" t="s">
        <v>155</v>
      </c>
      <c r="L105" s="40"/>
      <c r="M105" s="186" t="s">
        <v>19</v>
      </c>
      <c r="N105" s="187" t="s">
        <v>42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255</v>
      </c>
      <c r="AT105" s="190" t="s">
        <v>146</v>
      </c>
      <c r="AU105" s="190" t="s">
        <v>81</v>
      </c>
      <c r="AY105" s="18" t="s">
        <v>144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79</v>
      </c>
      <c r="BK105" s="191">
        <f>ROUND(I105*H105,2)</f>
        <v>0</v>
      </c>
      <c r="BL105" s="18" t="s">
        <v>255</v>
      </c>
      <c r="BM105" s="190" t="s">
        <v>1606</v>
      </c>
    </row>
    <row r="106" spans="1:47" s="2" customFormat="1" ht="11.25">
      <c r="A106" s="35"/>
      <c r="B106" s="36"/>
      <c r="C106" s="37"/>
      <c r="D106" s="192" t="s">
        <v>157</v>
      </c>
      <c r="E106" s="37"/>
      <c r="F106" s="193" t="s">
        <v>1607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157</v>
      </c>
      <c r="AU106" s="18" t="s">
        <v>81</v>
      </c>
    </row>
    <row r="107" spans="1:47" s="2" customFormat="1" ht="11.25">
      <c r="A107" s="35"/>
      <c r="B107" s="36"/>
      <c r="C107" s="37"/>
      <c r="D107" s="197" t="s">
        <v>159</v>
      </c>
      <c r="E107" s="37"/>
      <c r="F107" s="198" t="s">
        <v>1608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159</v>
      </c>
      <c r="AU107" s="18" t="s">
        <v>81</v>
      </c>
    </row>
    <row r="108" spans="1:65" s="2" customFormat="1" ht="16.5" customHeight="1">
      <c r="A108" s="35"/>
      <c r="B108" s="36"/>
      <c r="C108" s="210" t="s">
        <v>196</v>
      </c>
      <c r="D108" s="210" t="s">
        <v>223</v>
      </c>
      <c r="E108" s="211" t="s">
        <v>1609</v>
      </c>
      <c r="F108" s="212" t="s">
        <v>1610</v>
      </c>
      <c r="G108" s="213" t="s">
        <v>284</v>
      </c>
      <c r="H108" s="214">
        <v>1</v>
      </c>
      <c r="I108" s="215"/>
      <c r="J108" s="216">
        <f>ROUND(I108*H108,2)</f>
        <v>0</v>
      </c>
      <c r="K108" s="212" t="s">
        <v>19</v>
      </c>
      <c r="L108" s="217"/>
      <c r="M108" s="218" t="s">
        <v>19</v>
      </c>
      <c r="N108" s="219" t="s">
        <v>42</v>
      </c>
      <c r="O108" s="65"/>
      <c r="P108" s="188">
        <f>O108*H108</f>
        <v>0</v>
      </c>
      <c r="Q108" s="188">
        <v>0.00036</v>
      </c>
      <c r="R108" s="188">
        <f>Q108*H108</f>
        <v>0.00036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375</v>
      </c>
      <c r="AT108" s="190" t="s">
        <v>223</v>
      </c>
      <c r="AU108" s="190" t="s">
        <v>81</v>
      </c>
      <c r="AY108" s="18" t="s">
        <v>144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79</v>
      </c>
      <c r="BK108" s="191">
        <f>ROUND(I108*H108,2)</f>
        <v>0</v>
      </c>
      <c r="BL108" s="18" t="s">
        <v>255</v>
      </c>
      <c r="BM108" s="190" t="s">
        <v>1611</v>
      </c>
    </row>
    <row r="109" spans="1:47" s="2" customFormat="1" ht="11.25">
      <c r="A109" s="35"/>
      <c r="B109" s="36"/>
      <c r="C109" s="37"/>
      <c r="D109" s="192" t="s">
        <v>157</v>
      </c>
      <c r="E109" s="37"/>
      <c r="F109" s="193" t="s">
        <v>1610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157</v>
      </c>
      <c r="AU109" s="18" t="s">
        <v>81</v>
      </c>
    </row>
    <row r="110" spans="1:65" s="2" customFormat="1" ht="16.5" customHeight="1">
      <c r="A110" s="35"/>
      <c r="B110" s="36"/>
      <c r="C110" s="179" t="s">
        <v>202</v>
      </c>
      <c r="D110" s="179" t="s">
        <v>146</v>
      </c>
      <c r="E110" s="180" t="s">
        <v>1612</v>
      </c>
      <c r="F110" s="181" t="s">
        <v>1613</v>
      </c>
      <c r="G110" s="182" t="s">
        <v>284</v>
      </c>
      <c r="H110" s="183">
        <v>1</v>
      </c>
      <c r="I110" s="184"/>
      <c r="J110" s="185">
        <f>ROUND(I110*H110,2)</f>
        <v>0</v>
      </c>
      <c r="K110" s="181" t="s">
        <v>155</v>
      </c>
      <c r="L110" s="40"/>
      <c r="M110" s="186" t="s">
        <v>19</v>
      </c>
      <c r="N110" s="187" t="s">
        <v>42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255</v>
      </c>
      <c r="AT110" s="190" t="s">
        <v>146</v>
      </c>
      <c r="AU110" s="190" t="s">
        <v>81</v>
      </c>
      <c r="AY110" s="18" t="s">
        <v>144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79</v>
      </c>
      <c r="BK110" s="191">
        <f>ROUND(I110*H110,2)</f>
        <v>0</v>
      </c>
      <c r="BL110" s="18" t="s">
        <v>255</v>
      </c>
      <c r="BM110" s="190" t="s">
        <v>1614</v>
      </c>
    </row>
    <row r="111" spans="1:47" s="2" customFormat="1" ht="11.25">
      <c r="A111" s="35"/>
      <c r="B111" s="36"/>
      <c r="C111" s="37"/>
      <c r="D111" s="192" t="s">
        <v>157</v>
      </c>
      <c r="E111" s="37"/>
      <c r="F111" s="193" t="s">
        <v>1615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157</v>
      </c>
      <c r="AU111" s="18" t="s">
        <v>81</v>
      </c>
    </row>
    <row r="112" spans="1:47" s="2" customFormat="1" ht="11.25">
      <c r="A112" s="35"/>
      <c r="B112" s="36"/>
      <c r="C112" s="37"/>
      <c r="D112" s="197" t="s">
        <v>159</v>
      </c>
      <c r="E112" s="37"/>
      <c r="F112" s="198" t="s">
        <v>1616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159</v>
      </c>
      <c r="AU112" s="18" t="s">
        <v>81</v>
      </c>
    </row>
    <row r="113" spans="1:65" s="2" customFormat="1" ht="16.5" customHeight="1">
      <c r="A113" s="35"/>
      <c r="B113" s="36"/>
      <c r="C113" s="210" t="s">
        <v>208</v>
      </c>
      <c r="D113" s="210" t="s">
        <v>223</v>
      </c>
      <c r="E113" s="211" t="s">
        <v>1617</v>
      </c>
      <c r="F113" s="212" t="s">
        <v>1618</v>
      </c>
      <c r="G113" s="213" t="s">
        <v>284</v>
      </c>
      <c r="H113" s="214">
        <v>1</v>
      </c>
      <c r="I113" s="215"/>
      <c r="J113" s="216">
        <f>ROUND(I113*H113,2)</f>
        <v>0</v>
      </c>
      <c r="K113" s="212" t="s">
        <v>19</v>
      </c>
      <c r="L113" s="217"/>
      <c r="M113" s="218" t="s">
        <v>19</v>
      </c>
      <c r="N113" s="219" t="s">
        <v>42</v>
      </c>
      <c r="O113" s="65"/>
      <c r="P113" s="188">
        <f>O113*H113</f>
        <v>0</v>
      </c>
      <c r="Q113" s="188">
        <v>0.0004</v>
      </c>
      <c r="R113" s="188">
        <f>Q113*H113</f>
        <v>0.0004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375</v>
      </c>
      <c r="AT113" s="190" t="s">
        <v>223</v>
      </c>
      <c r="AU113" s="190" t="s">
        <v>81</v>
      </c>
      <c r="AY113" s="18" t="s">
        <v>144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79</v>
      </c>
      <c r="BK113" s="191">
        <f>ROUND(I113*H113,2)</f>
        <v>0</v>
      </c>
      <c r="BL113" s="18" t="s">
        <v>255</v>
      </c>
      <c r="BM113" s="190" t="s">
        <v>1619</v>
      </c>
    </row>
    <row r="114" spans="1:47" s="2" customFormat="1" ht="11.25">
      <c r="A114" s="35"/>
      <c r="B114" s="36"/>
      <c r="C114" s="37"/>
      <c r="D114" s="192" t="s">
        <v>157</v>
      </c>
      <c r="E114" s="37"/>
      <c r="F114" s="193" t="s">
        <v>1618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157</v>
      </c>
      <c r="AU114" s="18" t="s">
        <v>81</v>
      </c>
    </row>
    <row r="115" spans="1:65" s="2" customFormat="1" ht="16.5" customHeight="1">
      <c r="A115" s="35"/>
      <c r="B115" s="36"/>
      <c r="C115" s="210" t="s">
        <v>216</v>
      </c>
      <c r="D115" s="210" t="s">
        <v>223</v>
      </c>
      <c r="E115" s="211" t="s">
        <v>1620</v>
      </c>
      <c r="F115" s="212" t="s">
        <v>1621</v>
      </c>
      <c r="G115" s="213" t="s">
        <v>828</v>
      </c>
      <c r="H115" s="214">
        <v>1</v>
      </c>
      <c r="I115" s="215"/>
      <c r="J115" s="216">
        <f>ROUND(I115*H115,2)</f>
        <v>0</v>
      </c>
      <c r="K115" s="212" t="s">
        <v>19</v>
      </c>
      <c r="L115" s="217"/>
      <c r="M115" s="218" t="s">
        <v>19</v>
      </c>
      <c r="N115" s="219" t="s">
        <v>42</v>
      </c>
      <c r="O115" s="65"/>
      <c r="P115" s="188">
        <f>O115*H115</f>
        <v>0</v>
      </c>
      <c r="Q115" s="188">
        <v>0</v>
      </c>
      <c r="R115" s="188">
        <f>Q115*H115</f>
        <v>0</v>
      </c>
      <c r="S115" s="188">
        <v>0</v>
      </c>
      <c r="T115" s="18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375</v>
      </c>
      <c r="AT115" s="190" t="s">
        <v>223</v>
      </c>
      <c r="AU115" s="190" t="s">
        <v>81</v>
      </c>
      <c r="AY115" s="18" t="s">
        <v>144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79</v>
      </c>
      <c r="BK115" s="191">
        <f>ROUND(I115*H115,2)</f>
        <v>0</v>
      </c>
      <c r="BL115" s="18" t="s">
        <v>255</v>
      </c>
      <c r="BM115" s="190" t="s">
        <v>1622</v>
      </c>
    </row>
    <row r="116" spans="1:47" s="2" customFormat="1" ht="11.25">
      <c r="A116" s="35"/>
      <c r="B116" s="36"/>
      <c r="C116" s="37"/>
      <c r="D116" s="192" t="s">
        <v>157</v>
      </c>
      <c r="E116" s="37"/>
      <c r="F116" s="193" t="s">
        <v>1621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157</v>
      </c>
      <c r="AU116" s="18" t="s">
        <v>81</v>
      </c>
    </row>
    <row r="117" spans="1:65" s="2" customFormat="1" ht="16.5" customHeight="1">
      <c r="A117" s="35"/>
      <c r="B117" s="36"/>
      <c r="C117" s="210" t="s">
        <v>222</v>
      </c>
      <c r="D117" s="210" t="s">
        <v>223</v>
      </c>
      <c r="E117" s="211" t="s">
        <v>1623</v>
      </c>
      <c r="F117" s="212" t="s">
        <v>1624</v>
      </c>
      <c r="G117" s="213" t="s">
        <v>19</v>
      </c>
      <c r="H117" s="214">
        <v>1</v>
      </c>
      <c r="I117" s="215"/>
      <c r="J117" s="216">
        <f>ROUND(I117*H117,2)</f>
        <v>0</v>
      </c>
      <c r="K117" s="212" t="s">
        <v>19</v>
      </c>
      <c r="L117" s="217"/>
      <c r="M117" s="218" t="s">
        <v>19</v>
      </c>
      <c r="N117" s="219" t="s">
        <v>42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375</v>
      </c>
      <c r="AT117" s="190" t="s">
        <v>223</v>
      </c>
      <c r="AU117" s="190" t="s">
        <v>81</v>
      </c>
      <c r="AY117" s="18" t="s">
        <v>144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79</v>
      </c>
      <c r="BK117" s="191">
        <f>ROUND(I117*H117,2)</f>
        <v>0</v>
      </c>
      <c r="BL117" s="18" t="s">
        <v>255</v>
      </c>
      <c r="BM117" s="190" t="s">
        <v>1625</v>
      </c>
    </row>
    <row r="118" spans="1:47" s="2" customFormat="1" ht="11.25">
      <c r="A118" s="35"/>
      <c r="B118" s="36"/>
      <c r="C118" s="37"/>
      <c r="D118" s="192" t="s">
        <v>157</v>
      </c>
      <c r="E118" s="37"/>
      <c r="F118" s="193" t="s">
        <v>1624</v>
      </c>
      <c r="G118" s="37"/>
      <c r="H118" s="37"/>
      <c r="I118" s="194"/>
      <c r="J118" s="37"/>
      <c r="K118" s="37"/>
      <c r="L118" s="40"/>
      <c r="M118" s="245"/>
      <c r="N118" s="246"/>
      <c r="O118" s="247"/>
      <c r="P118" s="247"/>
      <c r="Q118" s="247"/>
      <c r="R118" s="247"/>
      <c r="S118" s="247"/>
      <c r="T118" s="248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157</v>
      </c>
      <c r="AU118" s="18" t="s">
        <v>81</v>
      </c>
    </row>
    <row r="119" spans="1:31" s="2" customFormat="1" ht="6.95" customHeight="1">
      <c r="A119" s="35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0"/>
      <c r="M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</sheetData>
  <sheetProtection password="CC35" sheet="1" objects="1" scenarios="1" formatColumns="0" formatRows="0" autoFilter="0"/>
  <autoFilter ref="C86:K118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2" r:id="rId1" display="https://podminky.urs.cz/item/CS_URS_2022_01/741136321"/>
    <hyperlink ref="F97" r:id="rId2" display="https://podminky.urs.cz/item/CS_URS_2022_01/741210001"/>
    <hyperlink ref="F102" r:id="rId3" display="https://podminky.urs.cz/item/CS_URS_2022_01/741320105"/>
    <hyperlink ref="F107" r:id="rId4" display="https://podminky.urs.cz/item/CS_URS_2022_01/741320165"/>
    <hyperlink ref="F112" r:id="rId5" display="https://podminky.urs.cz/item/CS_URS_2022_01/741320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8" t="str">
        <f>'Rekapitulace stavby'!K6</f>
        <v>Přístavba výtahu k objektu č.p.11 na p.p.č.507 - k.ú.Horní Litvínov</v>
      </c>
      <c r="F7" s="379"/>
      <c r="G7" s="379"/>
      <c r="H7" s="379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0" t="s">
        <v>1626</v>
      </c>
      <c r="F9" s="381"/>
      <c r="G9" s="381"/>
      <c r="H9" s="381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19</v>
      </c>
      <c r="G11" s="35"/>
      <c r="H11" s="35"/>
      <c r="I11" s="113" t="s">
        <v>20</v>
      </c>
      <c r="J11" s="104" t="s">
        <v>19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21</v>
      </c>
      <c r="E12" s="35"/>
      <c r="F12" s="104" t="s">
        <v>22</v>
      </c>
      <c r="G12" s="35"/>
      <c r="H12" s="35"/>
      <c r="I12" s="113" t="s">
        <v>23</v>
      </c>
      <c r="J12" s="115" t="str">
        <f>'Rekapitulace stavby'!AN8</f>
        <v>8. 5. 2022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19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19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2" t="str">
        <f>'Rekapitulace stavby'!E14</f>
        <v>Vyplň údaj</v>
      </c>
      <c r="F18" s="383"/>
      <c r="G18" s="383"/>
      <c r="H18" s="383"/>
      <c r="I18" s="113" t="s">
        <v>28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31</v>
      </c>
      <c r="E20" s="35"/>
      <c r="F20" s="35"/>
      <c r="G20" s="35"/>
      <c r="H20" s="35"/>
      <c r="I20" s="113" t="s">
        <v>26</v>
      </c>
      <c r="J20" s="104" t="s">
        <v>19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13" t="s">
        <v>28</v>
      </c>
      <c r="J21" s="104" t="s">
        <v>19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26</v>
      </c>
      <c r="J23" s="104" t="str">
        <f>IF('Rekapitulace stavby'!AN19="","",'Rekapitulace stavby'!AN19)</f>
        <v/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3" t="s">
        <v>28</v>
      </c>
      <c r="J24" s="104" t="str">
        <f>IF('Rekapitulace stavby'!AN20="","",'Rekapitulace stavby'!AN20)</f>
        <v/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47.25" customHeight="1">
      <c r="A27" s="116"/>
      <c r="B27" s="117"/>
      <c r="C27" s="116"/>
      <c r="D27" s="116"/>
      <c r="E27" s="384" t="s">
        <v>36</v>
      </c>
      <c r="F27" s="384"/>
      <c r="G27" s="384"/>
      <c r="H27" s="384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ROUND(J86,2)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ROUND((SUM(BE86:BE221)),2)</f>
        <v>0</v>
      </c>
      <c r="G33" s="35"/>
      <c r="H33" s="35"/>
      <c r="I33" s="125">
        <v>0.21</v>
      </c>
      <c r="J33" s="124">
        <f>ROUND(((SUM(BE86:BE221))*I33),2)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ROUND((SUM(BF86:BF221)),2)</f>
        <v>0</v>
      </c>
      <c r="G34" s="35"/>
      <c r="H34" s="35"/>
      <c r="I34" s="125">
        <v>0.15</v>
      </c>
      <c r="J34" s="124">
        <f>ROUND(((SUM(BF86:BF221))*I34),2)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44</v>
      </c>
      <c r="F35" s="124">
        <f>ROUND((SUM(BG86:BG221)),2)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45</v>
      </c>
      <c r="F36" s="124">
        <f>ROUND((SUM(BH86:BH221)),2)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46</v>
      </c>
      <c r="F37" s="124">
        <f>ROUND((SUM(BI86:BI221)),2)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101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5" t="str">
        <f>E7</f>
        <v>Přístavba výtahu k objektu č.p.11 na p.p.č.507 - k.ú.Horní Litvínov</v>
      </c>
      <c r="F48" s="386"/>
      <c r="G48" s="386"/>
      <c r="H48" s="386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99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4" t="str">
        <f>E9</f>
        <v>03 - Zpevněné plochy</v>
      </c>
      <c r="F50" s="387"/>
      <c r="G50" s="387"/>
      <c r="H50" s="387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8. 5. 2022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Litvínov, náměstí Míru 11, 436 01 Litvínov</v>
      </c>
      <c r="G54" s="37"/>
      <c r="H54" s="37"/>
      <c r="I54" s="30" t="s">
        <v>31</v>
      </c>
      <c r="J54" s="33" t="str">
        <f>E21</f>
        <v>Petr Vachulka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102</v>
      </c>
      <c r="D57" s="138"/>
      <c r="E57" s="138"/>
      <c r="F57" s="138"/>
      <c r="G57" s="138"/>
      <c r="H57" s="138"/>
      <c r="I57" s="138"/>
      <c r="J57" s="139" t="s">
        <v>103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69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104</v>
      </c>
    </row>
    <row r="60" spans="2:12" s="9" customFormat="1" ht="24.95" customHeight="1">
      <c r="B60" s="141"/>
      <c r="C60" s="142"/>
      <c r="D60" s="143" t="s">
        <v>105</v>
      </c>
      <c r="E60" s="144"/>
      <c r="F60" s="144"/>
      <c r="G60" s="144"/>
      <c r="H60" s="144"/>
      <c r="I60" s="144"/>
      <c r="J60" s="145">
        <f>J87</f>
        <v>0</v>
      </c>
      <c r="K60" s="142"/>
      <c r="L60" s="146"/>
    </row>
    <row r="61" spans="2:12" s="10" customFormat="1" ht="19.9" customHeight="1">
      <c r="B61" s="147"/>
      <c r="C61" s="98"/>
      <c r="D61" s="148" t="s">
        <v>1627</v>
      </c>
      <c r="E61" s="149"/>
      <c r="F61" s="149"/>
      <c r="G61" s="149"/>
      <c r="H61" s="149"/>
      <c r="I61" s="149"/>
      <c r="J61" s="150">
        <f>J88</f>
        <v>0</v>
      </c>
      <c r="K61" s="98"/>
      <c r="L61" s="151"/>
    </row>
    <row r="62" spans="2:12" s="10" customFormat="1" ht="19.9" customHeight="1">
      <c r="B62" s="147"/>
      <c r="C62" s="98"/>
      <c r="D62" s="148" t="s">
        <v>1628</v>
      </c>
      <c r="E62" s="149"/>
      <c r="F62" s="149"/>
      <c r="G62" s="149"/>
      <c r="H62" s="149"/>
      <c r="I62" s="149"/>
      <c r="J62" s="150">
        <f>J150</f>
        <v>0</v>
      </c>
      <c r="K62" s="98"/>
      <c r="L62" s="151"/>
    </row>
    <row r="63" spans="2:12" s="10" customFormat="1" ht="19.9" customHeight="1">
      <c r="B63" s="147"/>
      <c r="C63" s="98"/>
      <c r="D63" s="148" t="s">
        <v>114</v>
      </c>
      <c r="E63" s="149"/>
      <c r="F63" s="149"/>
      <c r="G63" s="149"/>
      <c r="H63" s="149"/>
      <c r="I63" s="149"/>
      <c r="J63" s="150">
        <f>J160</f>
        <v>0</v>
      </c>
      <c r="K63" s="98"/>
      <c r="L63" s="151"/>
    </row>
    <row r="64" spans="2:12" s="10" customFormat="1" ht="19.9" customHeight="1">
      <c r="B64" s="147"/>
      <c r="C64" s="98"/>
      <c r="D64" s="148" t="s">
        <v>115</v>
      </c>
      <c r="E64" s="149"/>
      <c r="F64" s="149"/>
      <c r="G64" s="149"/>
      <c r="H64" s="149"/>
      <c r="I64" s="149"/>
      <c r="J64" s="150">
        <f>J174</f>
        <v>0</v>
      </c>
      <c r="K64" s="98"/>
      <c r="L64" s="151"/>
    </row>
    <row r="65" spans="2:12" s="10" customFormat="1" ht="19.9" customHeight="1">
      <c r="B65" s="147"/>
      <c r="C65" s="98"/>
      <c r="D65" s="148" t="s">
        <v>116</v>
      </c>
      <c r="E65" s="149"/>
      <c r="F65" s="149"/>
      <c r="G65" s="149"/>
      <c r="H65" s="149"/>
      <c r="I65" s="149"/>
      <c r="J65" s="150">
        <f>J202</f>
        <v>0</v>
      </c>
      <c r="K65" s="98"/>
      <c r="L65" s="151"/>
    </row>
    <row r="66" spans="2:12" s="10" customFormat="1" ht="19.9" customHeight="1">
      <c r="B66" s="147"/>
      <c r="C66" s="98"/>
      <c r="D66" s="148" t="s">
        <v>117</v>
      </c>
      <c r="E66" s="149"/>
      <c r="F66" s="149"/>
      <c r="G66" s="149"/>
      <c r="H66" s="149"/>
      <c r="I66" s="149"/>
      <c r="J66" s="150">
        <f>J218</f>
        <v>0</v>
      </c>
      <c r="K66" s="98"/>
      <c r="L66" s="151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129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85" t="str">
        <f>E7</f>
        <v>Přístavba výtahu k objektu č.p.11 na p.p.č.507 - k.ú.Horní Litvínov</v>
      </c>
      <c r="F76" s="386"/>
      <c r="G76" s="386"/>
      <c r="H76" s="386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99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4" t="str">
        <f>E9</f>
        <v>03 - Zpevněné plochy</v>
      </c>
      <c r="F78" s="387"/>
      <c r="G78" s="387"/>
      <c r="H78" s="38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 xml:space="preserve"> </v>
      </c>
      <c r="G80" s="37"/>
      <c r="H80" s="37"/>
      <c r="I80" s="30" t="s">
        <v>23</v>
      </c>
      <c r="J80" s="60" t="str">
        <f>IF(J12="","",J12)</f>
        <v>8. 5. 2022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25</v>
      </c>
      <c r="D82" s="37"/>
      <c r="E82" s="37"/>
      <c r="F82" s="28" t="str">
        <f>E15</f>
        <v>Město Litvínov, náměstí Míru 11, 436 01 Litvínov</v>
      </c>
      <c r="G82" s="37"/>
      <c r="H82" s="37"/>
      <c r="I82" s="30" t="s">
        <v>31</v>
      </c>
      <c r="J82" s="33" t="str">
        <f>E21</f>
        <v>Petr Vachulka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30" t="s">
        <v>34</v>
      </c>
      <c r="J83" s="33" t="str">
        <f>E24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130</v>
      </c>
      <c r="D85" s="155" t="s">
        <v>56</v>
      </c>
      <c r="E85" s="155" t="s">
        <v>52</v>
      </c>
      <c r="F85" s="155" t="s">
        <v>53</v>
      </c>
      <c r="G85" s="155" t="s">
        <v>131</v>
      </c>
      <c r="H85" s="155" t="s">
        <v>132</v>
      </c>
      <c r="I85" s="155" t="s">
        <v>133</v>
      </c>
      <c r="J85" s="155" t="s">
        <v>103</v>
      </c>
      <c r="K85" s="156" t="s">
        <v>134</v>
      </c>
      <c r="L85" s="157"/>
      <c r="M85" s="69" t="s">
        <v>19</v>
      </c>
      <c r="N85" s="70" t="s">
        <v>41</v>
      </c>
      <c r="O85" s="70" t="s">
        <v>135</v>
      </c>
      <c r="P85" s="70" t="s">
        <v>136</v>
      </c>
      <c r="Q85" s="70" t="s">
        <v>137</v>
      </c>
      <c r="R85" s="70" t="s">
        <v>138</v>
      </c>
      <c r="S85" s="70" t="s">
        <v>139</v>
      </c>
      <c r="T85" s="71" t="s">
        <v>140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141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15.064261200000002</v>
      </c>
      <c r="S86" s="73"/>
      <c r="T86" s="161">
        <f>T87</f>
        <v>29.086000000000002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70</v>
      </c>
      <c r="AU86" s="18" t="s">
        <v>104</v>
      </c>
      <c r="BK86" s="162">
        <f>BK87</f>
        <v>0</v>
      </c>
    </row>
    <row r="87" spans="2:63" s="12" customFormat="1" ht="25.9" customHeight="1">
      <c r="B87" s="163"/>
      <c r="C87" s="164"/>
      <c r="D87" s="165" t="s">
        <v>70</v>
      </c>
      <c r="E87" s="166" t="s">
        <v>142</v>
      </c>
      <c r="F87" s="166" t="s">
        <v>143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P88+P150+P160+P174+P202+P218</f>
        <v>0</v>
      </c>
      <c r="Q87" s="171"/>
      <c r="R87" s="172">
        <f>R88+R150+R160+R174+R202+R218</f>
        <v>15.064261200000002</v>
      </c>
      <c r="S87" s="171"/>
      <c r="T87" s="173">
        <f>T88+T150+T160+T174+T202+T218</f>
        <v>29.086000000000002</v>
      </c>
      <c r="AR87" s="174" t="s">
        <v>79</v>
      </c>
      <c r="AT87" s="175" t="s">
        <v>70</v>
      </c>
      <c r="AU87" s="175" t="s">
        <v>71</v>
      </c>
      <c r="AY87" s="174" t="s">
        <v>144</v>
      </c>
      <c r="BK87" s="176">
        <f>BK88+BK150+BK160+BK174+BK202+BK218</f>
        <v>0</v>
      </c>
    </row>
    <row r="88" spans="2:63" s="12" customFormat="1" ht="22.9" customHeight="1">
      <c r="B88" s="163"/>
      <c r="C88" s="164"/>
      <c r="D88" s="165" t="s">
        <v>70</v>
      </c>
      <c r="E88" s="177" t="s">
        <v>175</v>
      </c>
      <c r="F88" s="177" t="s">
        <v>1629</v>
      </c>
      <c r="G88" s="164"/>
      <c r="H88" s="164"/>
      <c r="I88" s="167"/>
      <c r="J88" s="178">
        <f>BK88</f>
        <v>0</v>
      </c>
      <c r="K88" s="164"/>
      <c r="L88" s="169"/>
      <c r="M88" s="170"/>
      <c r="N88" s="171"/>
      <c r="O88" s="171"/>
      <c r="P88" s="172">
        <f>SUM(P89:P149)</f>
        <v>0</v>
      </c>
      <c r="Q88" s="171"/>
      <c r="R88" s="172">
        <f>SUM(R89:R149)</f>
        <v>13.222940000000003</v>
      </c>
      <c r="S88" s="171"/>
      <c r="T88" s="173">
        <f>SUM(T89:T149)</f>
        <v>0</v>
      </c>
      <c r="AR88" s="174" t="s">
        <v>79</v>
      </c>
      <c r="AT88" s="175" t="s">
        <v>70</v>
      </c>
      <c r="AU88" s="175" t="s">
        <v>79</v>
      </c>
      <c r="AY88" s="174" t="s">
        <v>144</v>
      </c>
      <c r="BK88" s="176">
        <f>SUM(BK89:BK149)</f>
        <v>0</v>
      </c>
    </row>
    <row r="89" spans="1:65" s="2" customFormat="1" ht="16.5" customHeight="1">
      <c r="A89" s="35"/>
      <c r="B89" s="36"/>
      <c r="C89" s="179" t="s">
        <v>79</v>
      </c>
      <c r="D89" s="179" t="s">
        <v>146</v>
      </c>
      <c r="E89" s="180" t="s">
        <v>1630</v>
      </c>
      <c r="F89" s="181" t="s">
        <v>1631</v>
      </c>
      <c r="G89" s="182" t="s">
        <v>248</v>
      </c>
      <c r="H89" s="183">
        <v>4.4</v>
      </c>
      <c r="I89" s="184"/>
      <c r="J89" s="185">
        <f>ROUND(I89*H89,2)</f>
        <v>0</v>
      </c>
      <c r="K89" s="181" t="s">
        <v>155</v>
      </c>
      <c r="L89" s="40"/>
      <c r="M89" s="186" t="s">
        <v>19</v>
      </c>
      <c r="N89" s="187" t="s">
        <v>42</v>
      </c>
      <c r="O89" s="65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0" t="s">
        <v>150</v>
      </c>
      <c r="AT89" s="190" t="s">
        <v>146</v>
      </c>
      <c r="AU89" s="190" t="s">
        <v>81</v>
      </c>
      <c r="AY89" s="18" t="s">
        <v>144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8" t="s">
        <v>79</v>
      </c>
      <c r="BK89" s="191">
        <f>ROUND(I89*H89,2)</f>
        <v>0</v>
      </c>
      <c r="BL89" s="18" t="s">
        <v>150</v>
      </c>
      <c r="BM89" s="190" t="s">
        <v>1632</v>
      </c>
    </row>
    <row r="90" spans="1:47" s="2" customFormat="1" ht="11.25">
      <c r="A90" s="35"/>
      <c r="B90" s="36"/>
      <c r="C90" s="37"/>
      <c r="D90" s="192" t="s">
        <v>157</v>
      </c>
      <c r="E90" s="37"/>
      <c r="F90" s="193" t="s">
        <v>1633</v>
      </c>
      <c r="G90" s="37"/>
      <c r="H90" s="37"/>
      <c r="I90" s="194"/>
      <c r="J90" s="37"/>
      <c r="K90" s="37"/>
      <c r="L90" s="40"/>
      <c r="M90" s="195"/>
      <c r="N90" s="19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157</v>
      </c>
      <c r="AU90" s="18" t="s">
        <v>81</v>
      </c>
    </row>
    <row r="91" spans="1:47" s="2" customFormat="1" ht="11.25">
      <c r="A91" s="35"/>
      <c r="B91" s="36"/>
      <c r="C91" s="37"/>
      <c r="D91" s="197" t="s">
        <v>159</v>
      </c>
      <c r="E91" s="37"/>
      <c r="F91" s="198" t="s">
        <v>1634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159</v>
      </c>
      <c r="AU91" s="18" t="s">
        <v>81</v>
      </c>
    </row>
    <row r="92" spans="2:51" s="13" customFormat="1" ht="11.25">
      <c r="B92" s="199"/>
      <c r="C92" s="200"/>
      <c r="D92" s="192" t="s">
        <v>161</v>
      </c>
      <c r="E92" s="201" t="s">
        <v>19</v>
      </c>
      <c r="F92" s="202" t="s">
        <v>1635</v>
      </c>
      <c r="G92" s="200"/>
      <c r="H92" s="203">
        <v>4.4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161</v>
      </c>
      <c r="AU92" s="209" t="s">
        <v>81</v>
      </c>
      <c r="AV92" s="13" t="s">
        <v>81</v>
      </c>
      <c r="AW92" s="13" t="s">
        <v>33</v>
      </c>
      <c r="AX92" s="13" t="s">
        <v>79</v>
      </c>
      <c r="AY92" s="209" t="s">
        <v>144</v>
      </c>
    </row>
    <row r="93" spans="1:65" s="2" customFormat="1" ht="16.5" customHeight="1">
      <c r="A93" s="35"/>
      <c r="B93" s="36"/>
      <c r="C93" s="179" t="s">
        <v>81</v>
      </c>
      <c r="D93" s="179" t="s">
        <v>146</v>
      </c>
      <c r="E93" s="180" t="s">
        <v>1636</v>
      </c>
      <c r="F93" s="181" t="s">
        <v>1637</v>
      </c>
      <c r="G93" s="182" t="s">
        <v>248</v>
      </c>
      <c r="H93" s="183">
        <v>4.4</v>
      </c>
      <c r="I93" s="184"/>
      <c r="J93" s="185">
        <f>ROUND(I93*H93,2)</f>
        <v>0</v>
      </c>
      <c r="K93" s="181" t="s">
        <v>155</v>
      </c>
      <c r="L93" s="40"/>
      <c r="M93" s="186" t="s">
        <v>19</v>
      </c>
      <c r="N93" s="187" t="s">
        <v>42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150</v>
      </c>
      <c r="AT93" s="190" t="s">
        <v>146</v>
      </c>
      <c r="AU93" s="190" t="s">
        <v>81</v>
      </c>
      <c r="AY93" s="18" t="s">
        <v>144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79</v>
      </c>
      <c r="BK93" s="191">
        <f>ROUND(I93*H93,2)</f>
        <v>0</v>
      </c>
      <c r="BL93" s="18" t="s">
        <v>150</v>
      </c>
      <c r="BM93" s="190" t="s">
        <v>1638</v>
      </c>
    </row>
    <row r="94" spans="1:47" s="2" customFormat="1" ht="11.25">
      <c r="A94" s="35"/>
      <c r="B94" s="36"/>
      <c r="C94" s="37"/>
      <c r="D94" s="192" t="s">
        <v>157</v>
      </c>
      <c r="E94" s="37"/>
      <c r="F94" s="193" t="s">
        <v>1639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157</v>
      </c>
      <c r="AU94" s="18" t="s">
        <v>81</v>
      </c>
    </row>
    <row r="95" spans="1:47" s="2" customFormat="1" ht="11.25">
      <c r="A95" s="35"/>
      <c r="B95" s="36"/>
      <c r="C95" s="37"/>
      <c r="D95" s="197" t="s">
        <v>159</v>
      </c>
      <c r="E95" s="37"/>
      <c r="F95" s="198" t="s">
        <v>1640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159</v>
      </c>
      <c r="AU95" s="18" t="s">
        <v>81</v>
      </c>
    </row>
    <row r="96" spans="2:51" s="13" customFormat="1" ht="11.25">
      <c r="B96" s="199"/>
      <c r="C96" s="200"/>
      <c r="D96" s="192" t="s">
        <v>161</v>
      </c>
      <c r="E96" s="201" t="s">
        <v>19</v>
      </c>
      <c r="F96" s="202" t="s">
        <v>1635</v>
      </c>
      <c r="G96" s="200"/>
      <c r="H96" s="203">
        <v>4.4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161</v>
      </c>
      <c r="AU96" s="209" t="s">
        <v>81</v>
      </c>
      <c r="AV96" s="13" t="s">
        <v>81</v>
      </c>
      <c r="AW96" s="13" t="s">
        <v>33</v>
      </c>
      <c r="AX96" s="13" t="s">
        <v>79</v>
      </c>
      <c r="AY96" s="209" t="s">
        <v>144</v>
      </c>
    </row>
    <row r="97" spans="1:65" s="2" customFormat="1" ht="16.5" customHeight="1">
      <c r="A97" s="35"/>
      <c r="B97" s="36"/>
      <c r="C97" s="179" t="s">
        <v>163</v>
      </c>
      <c r="D97" s="179" t="s">
        <v>146</v>
      </c>
      <c r="E97" s="180" t="s">
        <v>1641</v>
      </c>
      <c r="F97" s="181" t="s">
        <v>1642</v>
      </c>
      <c r="G97" s="182" t="s">
        <v>248</v>
      </c>
      <c r="H97" s="183">
        <v>4.4</v>
      </c>
      <c r="I97" s="184"/>
      <c r="J97" s="185">
        <f>ROUND(I97*H97,2)</f>
        <v>0</v>
      </c>
      <c r="K97" s="181" t="s">
        <v>155</v>
      </c>
      <c r="L97" s="40"/>
      <c r="M97" s="186" t="s">
        <v>19</v>
      </c>
      <c r="N97" s="187" t="s">
        <v>42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150</v>
      </c>
      <c r="AT97" s="190" t="s">
        <v>146</v>
      </c>
      <c r="AU97" s="190" t="s">
        <v>81</v>
      </c>
      <c r="AY97" s="18" t="s">
        <v>144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79</v>
      </c>
      <c r="BK97" s="191">
        <f>ROUND(I97*H97,2)</f>
        <v>0</v>
      </c>
      <c r="BL97" s="18" t="s">
        <v>150</v>
      </c>
      <c r="BM97" s="190" t="s">
        <v>1643</v>
      </c>
    </row>
    <row r="98" spans="1:47" s="2" customFormat="1" ht="11.25">
      <c r="A98" s="35"/>
      <c r="B98" s="36"/>
      <c r="C98" s="37"/>
      <c r="D98" s="192" t="s">
        <v>157</v>
      </c>
      <c r="E98" s="37"/>
      <c r="F98" s="193" t="s">
        <v>1644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157</v>
      </c>
      <c r="AU98" s="18" t="s">
        <v>81</v>
      </c>
    </row>
    <row r="99" spans="1:47" s="2" customFormat="1" ht="11.25">
      <c r="A99" s="35"/>
      <c r="B99" s="36"/>
      <c r="C99" s="37"/>
      <c r="D99" s="197" t="s">
        <v>159</v>
      </c>
      <c r="E99" s="37"/>
      <c r="F99" s="198" t="s">
        <v>1645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159</v>
      </c>
      <c r="AU99" s="18" t="s">
        <v>81</v>
      </c>
    </row>
    <row r="100" spans="2:51" s="13" customFormat="1" ht="11.25">
      <c r="B100" s="199"/>
      <c r="C100" s="200"/>
      <c r="D100" s="192" t="s">
        <v>161</v>
      </c>
      <c r="E100" s="201" t="s">
        <v>19</v>
      </c>
      <c r="F100" s="202" t="s">
        <v>1635</v>
      </c>
      <c r="G100" s="200"/>
      <c r="H100" s="203">
        <v>4.4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161</v>
      </c>
      <c r="AU100" s="209" t="s">
        <v>81</v>
      </c>
      <c r="AV100" s="13" t="s">
        <v>81</v>
      </c>
      <c r="AW100" s="13" t="s">
        <v>33</v>
      </c>
      <c r="AX100" s="13" t="s">
        <v>79</v>
      </c>
      <c r="AY100" s="209" t="s">
        <v>144</v>
      </c>
    </row>
    <row r="101" spans="1:65" s="2" customFormat="1" ht="16.5" customHeight="1">
      <c r="A101" s="35"/>
      <c r="B101" s="36"/>
      <c r="C101" s="179" t="s">
        <v>150</v>
      </c>
      <c r="D101" s="179" t="s">
        <v>146</v>
      </c>
      <c r="E101" s="180" t="s">
        <v>1646</v>
      </c>
      <c r="F101" s="181" t="s">
        <v>1647</v>
      </c>
      <c r="G101" s="182" t="s">
        <v>248</v>
      </c>
      <c r="H101" s="183">
        <v>4.4</v>
      </c>
      <c r="I101" s="184"/>
      <c r="J101" s="185">
        <f>ROUND(I101*H101,2)</f>
        <v>0</v>
      </c>
      <c r="K101" s="181" t="s">
        <v>155</v>
      </c>
      <c r="L101" s="40"/>
      <c r="M101" s="186" t="s">
        <v>19</v>
      </c>
      <c r="N101" s="187" t="s">
        <v>42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150</v>
      </c>
      <c r="AT101" s="190" t="s">
        <v>146</v>
      </c>
      <c r="AU101" s="190" t="s">
        <v>81</v>
      </c>
      <c r="AY101" s="18" t="s">
        <v>144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79</v>
      </c>
      <c r="BK101" s="191">
        <f>ROUND(I101*H101,2)</f>
        <v>0</v>
      </c>
      <c r="BL101" s="18" t="s">
        <v>150</v>
      </c>
      <c r="BM101" s="190" t="s">
        <v>1648</v>
      </c>
    </row>
    <row r="102" spans="1:47" s="2" customFormat="1" ht="19.5">
      <c r="A102" s="35"/>
      <c r="B102" s="36"/>
      <c r="C102" s="37"/>
      <c r="D102" s="192" t="s">
        <v>157</v>
      </c>
      <c r="E102" s="37"/>
      <c r="F102" s="193" t="s">
        <v>1649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157</v>
      </c>
      <c r="AU102" s="18" t="s">
        <v>81</v>
      </c>
    </row>
    <row r="103" spans="1:47" s="2" customFormat="1" ht="11.25">
      <c r="A103" s="35"/>
      <c r="B103" s="36"/>
      <c r="C103" s="37"/>
      <c r="D103" s="197" t="s">
        <v>159</v>
      </c>
      <c r="E103" s="37"/>
      <c r="F103" s="198" t="s">
        <v>1650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159</v>
      </c>
      <c r="AU103" s="18" t="s">
        <v>81</v>
      </c>
    </row>
    <row r="104" spans="2:51" s="13" customFormat="1" ht="11.25">
      <c r="B104" s="199"/>
      <c r="C104" s="200"/>
      <c r="D104" s="192" t="s">
        <v>161</v>
      </c>
      <c r="E104" s="201" t="s">
        <v>19</v>
      </c>
      <c r="F104" s="202" t="s">
        <v>1635</v>
      </c>
      <c r="G104" s="200"/>
      <c r="H104" s="203">
        <v>4.4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161</v>
      </c>
      <c r="AU104" s="209" t="s">
        <v>81</v>
      </c>
      <c r="AV104" s="13" t="s">
        <v>81</v>
      </c>
      <c r="AW104" s="13" t="s">
        <v>33</v>
      </c>
      <c r="AX104" s="13" t="s">
        <v>79</v>
      </c>
      <c r="AY104" s="209" t="s">
        <v>144</v>
      </c>
    </row>
    <row r="105" spans="1:65" s="2" customFormat="1" ht="16.5" customHeight="1">
      <c r="A105" s="35"/>
      <c r="B105" s="36"/>
      <c r="C105" s="179" t="s">
        <v>175</v>
      </c>
      <c r="D105" s="179" t="s">
        <v>146</v>
      </c>
      <c r="E105" s="180" t="s">
        <v>1651</v>
      </c>
      <c r="F105" s="181" t="s">
        <v>1652</v>
      </c>
      <c r="G105" s="182" t="s">
        <v>248</v>
      </c>
      <c r="H105" s="183">
        <v>4.4</v>
      </c>
      <c r="I105" s="184"/>
      <c r="J105" s="185">
        <f>ROUND(I105*H105,2)</f>
        <v>0</v>
      </c>
      <c r="K105" s="181" t="s">
        <v>155</v>
      </c>
      <c r="L105" s="40"/>
      <c r="M105" s="186" t="s">
        <v>19</v>
      </c>
      <c r="N105" s="187" t="s">
        <v>42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150</v>
      </c>
      <c r="AT105" s="190" t="s">
        <v>146</v>
      </c>
      <c r="AU105" s="190" t="s">
        <v>81</v>
      </c>
      <c r="AY105" s="18" t="s">
        <v>144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79</v>
      </c>
      <c r="BK105" s="191">
        <f>ROUND(I105*H105,2)</f>
        <v>0</v>
      </c>
      <c r="BL105" s="18" t="s">
        <v>150</v>
      </c>
      <c r="BM105" s="190" t="s">
        <v>1653</v>
      </c>
    </row>
    <row r="106" spans="1:47" s="2" customFormat="1" ht="19.5">
      <c r="A106" s="35"/>
      <c r="B106" s="36"/>
      <c r="C106" s="37"/>
      <c r="D106" s="192" t="s">
        <v>157</v>
      </c>
      <c r="E106" s="37"/>
      <c r="F106" s="193" t="s">
        <v>1654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157</v>
      </c>
      <c r="AU106" s="18" t="s">
        <v>81</v>
      </c>
    </row>
    <row r="107" spans="1:47" s="2" customFormat="1" ht="11.25">
      <c r="A107" s="35"/>
      <c r="B107" s="36"/>
      <c r="C107" s="37"/>
      <c r="D107" s="197" t="s">
        <v>159</v>
      </c>
      <c r="E107" s="37"/>
      <c r="F107" s="198" t="s">
        <v>1655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159</v>
      </c>
      <c r="AU107" s="18" t="s">
        <v>81</v>
      </c>
    </row>
    <row r="108" spans="2:51" s="13" customFormat="1" ht="11.25">
      <c r="B108" s="199"/>
      <c r="C108" s="200"/>
      <c r="D108" s="192" t="s">
        <v>161</v>
      </c>
      <c r="E108" s="201" t="s">
        <v>19</v>
      </c>
      <c r="F108" s="202" t="s">
        <v>1635</v>
      </c>
      <c r="G108" s="200"/>
      <c r="H108" s="203">
        <v>4.4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161</v>
      </c>
      <c r="AU108" s="209" t="s">
        <v>81</v>
      </c>
      <c r="AV108" s="13" t="s">
        <v>81</v>
      </c>
      <c r="AW108" s="13" t="s">
        <v>33</v>
      </c>
      <c r="AX108" s="13" t="s">
        <v>79</v>
      </c>
      <c r="AY108" s="209" t="s">
        <v>144</v>
      </c>
    </row>
    <row r="109" spans="1:65" s="2" customFormat="1" ht="21.75" customHeight="1">
      <c r="A109" s="35"/>
      <c r="B109" s="36"/>
      <c r="C109" s="179" t="s">
        <v>182</v>
      </c>
      <c r="D109" s="179" t="s">
        <v>146</v>
      </c>
      <c r="E109" s="180" t="s">
        <v>1656</v>
      </c>
      <c r="F109" s="181" t="s">
        <v>1657</v>
      </c>
      <c r="G109" s="182" t="s">
        <v>248</v>
      </c>
      <c r="H109" s="183">
        <v>4.4</v>
      </c>
      <c r="I109" s="184"/>
      <c r="J109" s="185">
        <f>ROUND(I109*H109,2)</f>
        <v>0</v>
      </c>
      <c r="K109" s="181" t="s">
        <v>155</v>
      </c>
      <c r="L109" s="40"/>
      <c r="M109" s="186" t="s">
        <v>19</v>
      </c>
      <c r="N109" s="187" t="s">
        <v>42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150</v>
      </c>
      <c r="AT109" s="190" t="s">
        <v>146</v>
      </c>
      <c r="AU109" s="190" t="s">
        <v>81</v>
      </c>
      <c r="AY109" s="18" t="s">
        <v>144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79</v>
      </c>
      <c r="BK109" s="191">
        <f>ROUND(I109*H109,2)</f>
        <v>0</v>
      </c>
      <c r="BL109" s="18" t="s">
        <v>150</v>
      </c>
      <c r="BM109" s="190" t="s">
        <v>1658</v>
      </c>
    </row>
    <row r="110" spans="1:47" s="2" customFormat="1" ht="19.5">
      <c r="A110" s="35"/>
      <c r="B110" s="36"/>
      <c r="C110" s="37"/>
      <c r="D110" s="192" t="s">
        <v>157</v>
      </c>
      <c r="E110" s="37"/>
      <c r="F110" s="193" t="s">
        <v>1659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157</v>
      </c>
      <c r="AU110" s="18" t="s">
        <v>81</v>
      </c>
    </row>
    <row r="111" spans="1:47" s="2" customFormat="1" ht="11.25">
      <c r="A111" s="35"/>
      <c r="B111" s="36"/>
      <c r="C111" s="37"/>
      <c r="D111" s="197" t="s">
        <v>159</v>
      </c>
      <c r="E111" s="37"/>
      <c r="F111" s="198" t="s">
        <v>1660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159</v>
      </c>
      <c r="AU111" s="18" t="s">
        <v>81</v>
      </c>
    </row>
    <row r="112" spans="2:51" s="13" customFormat="1" ht="11.25">
      <c r="B112" s="199"/>
      <c r="C112" s="200"/>
      <c r="D112" s="192" t="s">
        <v>161</v>
      </c>
      <c r="E112" s="201" t="s">
        <v>19</v>
      </c>
      <c r="F112" s="202" t="s">
        <v>1635</v>
      </c>
      <c r="G112" s="200"/>
      <c r="H112" s="203">
        <v>4.4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161</v>
      </c>
      <c r="AU112" s="209" t="s">
        <v>81</v>
      </c>
      <c r="AV112" s="13" t="s">
        <v>81</v>
      </c>
      <c r="AW112" s="13" t="s">
        <v>33</v>
      </c>
      <c r="AX112" s="13" t="s">
        <v>79</v>
      </c>
      <c r="AY112" s="209" t="s">
        <v>144</v>
      </c>
    </row>
    <row r="113" spans="1:65" s="2" customFormat="1" ht="16.5" customHeight="1">
      <c r="A113" s="35"/>
      <c r="B113" s="36"/>
      <c r="C113" s="179" t="s">
        <v>189</v>
      </c>
      <c r="D113" s="179" t="s">
        <v>146</v>
      </c>
      <c r="E113" s="180" t="s">
        <v>1630</v>
      </c>
      <c r="F113" s="181" t="s">
        <v>1631</v>
      </c>
      <c r="G113" s="182" t="s">
        <v>248</v>
      </c>
      <c r="H113" s="183">
        <v>26</v>
      </c>
      <c r="I113" s="184"/>
      <c r="J113" s="185">
        <f>ROUND(I113*H113,2)</f>
        <v>0</v>
      </c>
      <c r="K113" s="181" t="s">
        <v>155</v>
      </c>
      <c r="L113" s="40"/>
      <c r="M113" s="186" t="s">
        <v>19</v>
      </c>
      <c r="N113" s="187" t="s">
        <v>42</v>
      </c>
      <c r="O113" s="65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150</v>
      </c>
      <c r="AT113" s="190" t="s">
        <v>146</v>
      </c>
      <c r="AU113" s="190" t="s">
        <v>81</v>
      </c>
      <c r="AY113" s="18" t="s">
        <v>144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79</v>
      </c>
      <c r="BK113" s="191">
        <f>ROUND(I113*H113,2)</f>
        <v>0</v>
      </c>
      <c r="BL113" s="18" t="s">
        <v>150</v>
      </c>
      <c r="BM113" s="190" t="s">
        <v>1661</v>
      </c>
    </row>
    <row r="114" spans="1:47" s="2" customFormat="1" ht="11.25">
      <c r="A114" s="35"/>
      <c r="B114" s="36"/>
      <c r="C114" s="37"/>
      <c r="D114" s="192" t="s">
        <v>157</v>
      </c>
      <c r="E114" s="37"/>
      <c r="F114" s="193" t="s">
        <v>1633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157</v>
      </c>
      <c r="AU114" s="18" t="s">
        <v>81</v>
      </c>
    </row>
    <row r="115" spans="1:47" s="2" customFormat="1" ht="11.25">
      <c r="A115" s="35"/>
      <c r="B115" s="36"/>
      <c r="C115" s="37"/>
      <c r="D115" s="197" t="s">
        <v>159</v>
      </c>
      <c r="E115" s="37"/>
      <c r="F115" s="198" t="s">
        <v>1634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159</v>
      </c>
      <c r="AU115" s="18" t="s">
        <v>81</v>
      </c>
    </row>
    <row r="116" spans="2:51" s="13" customFormat="1" ht="11.25">
      <c r="B116" s="199"/>
      <c r="C116" s="200"/>
      <c r="D116" s="192" t="s">
        <v>161</v>
      </c>
      <c r="E116" s="201" t="s">
        <v>19</v>
      </c>
      <c r="F116" s="202" t="s">
        <v>1662</v>
      </c>
      <c r="G116" s="200"/>
      <c r="H116" s="203">
        <v>26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161</v>
      </c>
      <c r="AU116" s="209" t="s">
        <v>81</v>
      </c>
      <c r="AV116" s="13" t="s">
        <v>81</v>
      </c>
      <c r="AW116" s="13" t="s">
        <v>33</v>
      </c>
      <c r="AX116" s="13" t="s">
        <v>79</v>
      </c>
      <c r="AY116" s="209" t="s">
        <v>144</v>
      </c>
    </row>
    <row r="117" spans="1:65" s="2" customFormat="1" ht="16.5" customHeight="1">
      <c r="A117" s="35"/>
      <c r="B117" s="36"/>
      <c r="C117" s="179" t="s">
        <v>196</v>
      </c>
      <c r="D117" s="179" t="s">
        <v>146</v>
      </c>
      <c r="E117" s="180" t="s">
        <v>1663</v>
      </c>
      <c r="F117" s="181" t="s">
        <v>1664</v>
      </c>
      <c r="G117" s="182" t="s">
        <v>248</v>
      </c>
      <c r="H117" s="183">
        <v>26</v>
      </c>
      <c r="I117" s="184"/>
      <c r="J117" s="185">
        <f>ROUND(I117*H117,2)</f>
        <v>0</v>
      </c>
      <c r="K117" s="181" t="s">
        <v>155</v>
      </c>
      <c r="L117" s="40"/>
      <c r="M117" s="186" t="s">
        <v>19</v>
      </c>
      <c r="N117" s="187" t="s">
        <v>42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150</v>
      </c>
      <c r="AT117" s="190" t="s">
        <v>146</v>
      </c>
      <c r="AU117" s="190" t="s">
        <v>81</v>
      </c>
      <c r="AY117" s="18" t="s">
        <v>144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79</v>
      </c>
      <c r="BK117" s="191">
        <f>ROUND(I117*H117,2)</f>
        <v>0</v>
      </c>
      <c r="BL117" s="18" t="s">
        <v>150</v>
      </c>
      <c r="BM117" s="190" t="s">
        <v>1665</v>
      </c>
    </row>
    <row r="118" spans="1:47" s="2" customFormat="1" ht="11.25">
      <c r="A118" s="35"/>
      <c r="B118" s="36"/>
      <c r="C118" s="37"/>
      <c r="D118" s="192" t="s">
        <v>157</v>
      </c>
      <c r="E118" s="37"/>
      <c r="F118" s="193" t="s">
        <v>1666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157</v>
      </c>
      <c r="AU118" s="18" t="s">
        <v>81</v>
      </c>
    </row>
    <row r="119" spans="1:47" s="2" customFormat="1" ht="11.25">
      <c r="A119" s="35"/>
      <c r="B119" s="36"/>
      <c r="C119" s="37"/>
      <c r="D119" s="197" t="s">
        <v>159</v>
      </c>
      <c r="E119" s="37"/>
      <c r="F119" s="198" t="s">
        <v>1667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159</v>
      </c>
      <c r="AU119" s="18" t="s">
        <v>81</v>
      </c>
    </row>
    <row r="120" spans="2:51" s="13" customFormat="1" ht="11.25">
      <c r="B120" s="199"/>
      <c r="C120" s="200"/>
      <c r="D120" s="192" t="s">
        <v>161</v>
      </c>
      <c r="E120" s="201" t="s">
        <v>19</v>
      </c>
      <c r="F120" s="202" t="s">
        <v>1662</v>
      </c>
      <c r="G120" s="200"/>
      <c r="H120" s="203">
        <v>26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161</v>
      </c>
      <c r="AU120" s="209" t="s">
        <v>81</v>
      </c>
      <c r="AV120" s="13" t="s">
        <v>81</v>
      </c>
      <c r="AW120" s="13" t="s">
        <v>33</v>
      </c>
      <c r="AX120" s="13" t="s">
        <v>79</v>
      </c>
      <c r="AY120" s="209" t="s">
        <v>144</v>
      </c>
    </row>
    <row r="121" spans="1:65" s="2" customFormat="1" ht="16.5" customHeight="1">
      <c r="A121" s="35"/>
      <c r="B121" s="36"/>
      <c r="C121" s="179" t="s">
        <v>202</v>
      </c>
      <c r="D121" s="179" t="s">
        <v>146</v>
      </c>
      <c r="E121" s="180" t="s">
        <v>1668</v>
      </c>
      <c r="F121" s="181" t="s">
        <v>1669</v>
      </c>
      <c r="G121" s="182" t="s">
        <v>248</v>
      </c>
      <c r="H121" s="183">
        <v>26</v>
      </c>
      <c r="I121" s="184"/>
      <c r="J121" s="185">
        <f>ROUND(I121*H121,2)</f>
        <v>0</v>
      </c>
      <c r="K121" s="181" t="s">
        <v>155</v>
      </c>
      <c r="L121" s="40"/>
      <c r="M121" s="186" t="s">
        <v>19</v>
      </c>
      <c r="N121" s="187" t="s">
        <v>42</v>
      </c>
      <c r="O121" s="65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150</v>
      </c>
      <c r="AT121" s="190" t="s">
        <v>146</v>
      </c>
      <c r="AU121" s="190" t="s">
        <v>81</v>
      </c>
      <c r="AY121" s="18" t="s">
        <v>144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79</v>
      </c>
      <c r="BK121" s="191">
        <f>ROUND(I121*H121,2)</f>
        <v>0</v>
      </c>
      <c r="BL121" s="18" t="s">
        <v>150</v>
      </c>
      <c r="BM121" s="190" t="s">
        <v>1670</v>
      </c>
    </row>
    <row r="122" spans="1:47" s="2" customFormat="1" ht="11.25">
      <c r="A122" s="35"/>
      <c r="B122" s="36"/>
      <c r="C122" s="37"/>
      <c r="D122" s="192" t="s">
        <v>157</v>
      </c>
      <c r="E122" s="37"/>
      <c r="F122" s="193" t="s">
        <v>1671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157</v>
      </c>
      <c r="AU122" s="18" t="s">
        <v>81</v>
      </c>
    </row>
    <row r="123" spans="1:47" s="2" customFormat="1" ht="11.25">
      <c r="A123" s="35"/>
      <c r="B123" s="36"/>
      <c r="C123" s="37"/>
      <c r="D123" s="197" t="s">
        <v>159</v>
      </c>
      <c r="E123" s="37"/>
      <c r="F123" s="198" t="s">
        <v>1672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159</v>
      </c>
      <c r="AU123" s="18" t="s">
        <v>81</v>
      </c>
    </row>
    <row r="124" spans="2:51" s="13" customFormat="1" ht="11.25">
      <c r="B124" s="199"/>
      <c r="C124" s="200"/>
      <c r="D124" s="192" t="s">
        <v>161</v>
      </c>
      <c r="E124" s="201" t="s">
        <v>19</v>
      </c>
      <c r="F124" s="202" t="s">
        <v>1662</v>
      </c>
      <c r="G124" s="200"/>
      <c r="H124" s="203">
        <v>26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161</v>
      </c>
      <c r="AU124" s="209" t="s">
        <v>81</v>
      </c>
      <c r="AV124" s="13" t="s">
        <v>81</v>
      </c>
      <c r="AW124" s="13" t="s">
        <v>33</v>
      </c>
      <c r="AX124" s="13" t="s">
        <v>79</v>
      </c>
      <c r="AY124" s="209" t="s">
        <v>144</v>
      </c>
    </row>
    <row r="125" spans="1:65" s="2" customFormat="1" ht="16.5" customHeight="1">
      <c r="A125" s="35"/>
      <c r="B125" s="36"/>
      <c r="C125" s="179" t="s">
        <v>208</v>
      </c>
      <c r="D125" s="179" t="s">
        <v>146</v>
      </c>
      <c r="E125" s="180" t="s">
        <v>1673</v>
      </c>
      <c r="F125" s="181" t="s">
        <v>1674</v>
      </c>
      <c r="G125" s="182" t="s">
        <v>248</v>
      </c>
      <c r="H125" s="183">
        <v>26</v>
      </c>
      <c r="I125" s="184"/>
      <c r="J125" s="185">
        <f>ROUND(I125*H125,2)</f>
        <v>0</v>
      </c>
      <c r="K125" s="181" t="s">
        <v>155</v>
      </c>
      <c r="L125" s="40"/>
      <c r="M125" s="186" t="s">
        <v>19</v>
      </c>
      <c r="N125" s="187" t="s">
        <v>42</v>
      </c>
      <c r="O125" s="65"/>
      <c r="P125" s="188">
        <f>O125*H125</f>
        <v>0</v>
      </c>
      <c r="Q125" s="188">
        <v>0.11162</v>
      </c>
      <c r="R125" s="188">
        <f>Q125*H125</f>
        <v>2.90212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150</v>
      </c>
      <c r="AT125" s="190" t="s">
        <v>146</v>
      </c>
      <c r="AU125" s="190" t="s">
        <v>81</v>
      </c>
      <c r="AY125" s="18" t="s">
        <v>144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79</v>
      </c>
      <c r="BK125" s="191">
        <f>ROUND(I125*H125,2)</f>
        <v>0</v>
      </c>
      <c r="BL125" s="18" t="s">
        <v>150</v>
      </c>
      <c r="BM125" s="190" t="s">
        <v>1675</v>
      </c>
    </row>
    <row r="126" spans="1:47" s="2" customFormat="1" ht="29.25">
      <c r="A126" s="35"/>
      <c r="B126" s="36"/>
      <c r="C126" s="37"/>
      <c r="D126" s="192" t="s">
        <v>157</v>
      </c>
      <c r="E126" s="37"/>
      <c r="F126" s="193" t="s">
        <v>1676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157</v>
      </c>
      <c r="AU126" s="18" t="s">
        <v>81</v>
      </c>
    </row>
    <row r="127" spans="1:47" s="2" customFormat="1" ht="11.25">
      <c r="A127" s="35"/>
      <c r="B127" s="36"/>
      <c r="C127" s="37"/>
      <c r="D127" s="197" t="s">
        <v>159</v>
      </c>
      <c r="E127" s="37"/>
      <c r="F127" s="198" t="s">
        <v>1677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159</v>
      </c>
      <c r="AU127" s="18" t="s">
        <v>81</v>
      </c>
    </row>
    <row r="128" spans="2:51" s="13" customFormat="1" ht="11.25">
      <c r="B128" s="199"/>
      <c r="C128" s="200"/>
      <c r="D128" s="192" t="s">
        <v>161</v>
      </c>
      <c r="E128" s="201" t="s">
        <v>19</v>
      </c>
      <c r="F128" s="202" t="s">
        <v>1662</v>
      </c>
      <c r="G128" s="200"/>
      <c r="H128" s="203">
        <v>26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161</v>
      </c>
      <c r="AU128" s="209" t="s">
        <v>81</v>
      </c>
      <c r="AV128" s="13" t="s">
        <v>81</v>
      </c>
      <c r="AW128" s="13" t="s">
        <v>33</v>
      </c>
      <c r="AX128" s="13" t="s">
        <v>79</v>
      </c>
      <c r="AY128" s="209" t="s">
        <v>144</v>
      </c>
    </row>
    <row r="129" spans="1:65" s="2" customFormat="1" ht="16.5" customHeight="1">
      <c r="A129" s="35"/>
      <c r="B129" s="36"/>
      <c r="C129" s="179" t="s">
        <v>216</v>
      </c>
      <c r="D129" s="179" t="s">
        <v>146</v>
      </c>
      <c r="E129" s="180" t="s">
        <v>1678</v>
      </c>
      <c r="F129" s="181" t="s">
        <v>1679</v>
      </c>
      <c r="G129" s="182" t="s">
        <v>248</v>
      </c>
      <c r="H129" s="183">
        <v>26</v>
      </c>
      <c r="I129" s="184"/>
      <c r="J129" s="185">
        <f>ROUND(I129*H129,2)</f>
        <v>0</v>
      </c>
      <c r="K129" s="181" t="s">
        <v>155</v>
      </c>
      <c r="L129" s="40"/>
      <c r="M129" s="186" t="s">
        <v>19</v>
      </c>
      <c r="N129" s="187" t="s">
        <v>42</v>
      </c>
      <c r="O129" s="65"/>
      <c r="P129" s="188">
        <f>O129*H129</f>
        <v>0</v>
      </c>
      <c r="Q129" s="188">
        <v>0.08922</v>
      </c>
      <c r="R129" s="188">
        <f>Q129*H129</f>
        <v>2.31972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150</v>
      </c>
      <c r="AT129" s="190" t="s">
        <v>146</v>
      </c>
      <c r="AU129" s="190" t="s">
        <v>81</v>
      </c>
      <c r="AY129" s="18" t="s">
        <v>144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79</v>
      </c>
      <c r="BK129" s="191">
        <f>ROUND(I129*H129,2)</f>
        <v>0</v>
      </c>
      <c r="BL129" s="18" t="s">
        <v>150</v>
      </c>
      <c r="BM129" s="190" t="s">
        <v>1680</v>
      </c>
    </row>
    <row r="130" spans="1:47" s="2" customFormat="1" ht="29.25">
      <c r="A130" s="35"/>
      <c r="B130" s="36"/>
      <c r="C130" s="37"/>
      <c r="D130" s="192" t="s">
        <v>157</v>
      </c>
      <c r="E130" s="37"/>
      <c r="F130" s="193" t="s">
        <v>1681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157</v>
      </c>
      <c r="AU130" s="18" t="s">
        <v>81</v>
      </c>
    </row>
    <row r="131" spans="1:47" s="2" customFormat="1" ht="11.25">
      <c r="A131" s="35"/>
      <c r="B131" s="36"/>
      <c r="C131" s="37"/>
      <c r="D131" s="197" t="s">
        <v>159</v>
      </c>
      <c r="E131" s="37"/>
      <c r="F131" s="198" t="s">
        <v>1682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159</v>
      </c>
      <c r="AU131" s="18" t="s">
        <v>81</v>
      </c>
    </row>
    <row r="132" spans="2:51" s="13" customFormat="1" ht="11.25">
      <c r="B132" s="199"/>
      <c r="C132" s="200"/>
      <c r="D132" s="192" t="s">
        <v>161</v>
      </c>
      <c r="E132" s="201" t="s">
        <v>19</v>
      </c>
      <c r="F132" s="202" t="s">
        <v>1662</v>
      </c>
      <c r="G132" s="200"/>
      <c r="H132" s="203">
        <v>26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161</v>
      </c>
      <c r="AU132" s="209" t="s">
        <v>81</v>
      </c>
      <c r="AV132" s="13" t="s">
        <v>81</v>
      </c>
      <c r="AW132" s="13" t="s">
        <v>33</v>
      </c>
      <c r="AX132" s="13" t="s">
        <v>79</v>
      </c>
      <c r="AY132" s="209" t="s">
        <v>144</v>
      </c>
    </row>
    <row r="133" spans="1:65" s="2" customFormat="1" ht="16.5" customHeight="1">
      <c r="A133" s="35"/>
      <c r="B133" s="36"/>
      <c r="C133" s="210" t="s">
        <v>222</v>
      </c>
      <c r="D133" s="210" t="s">
        <v>223</v>
      </c>
      <c r="E133" s="211" t="s">
        <v>1683</v>
      </c>
      <c r="F133" s="212" t="s">
        <v>1684</v>
      </c>
      <c r="G133" s="213" t="s">
        <v>248</v>
      </c>
      <c r="H133" s="214">
        <v>23.69</v>
      </c>
      <c r="I133" s="215"/>
      <c r="J133" s="216">
        <f>ROUND(I133*H133,2)</f>
        <v>0</v>
      </c>
      <c r="K133" s="212" t="s">
        <v>19</v>
      </c>
      <c r="L133" s="217"/>
      <c r="M133" s="218" t="s">
        <v>19</v>
      </c>
      <c r="N133" s="219" t="s">
        <v>42</v>
      </c>
      <c r="O133" s="65"/>
      <c r="P133" s="188">
        <f>O133*H133</f>
        <v>0</v>
      </c>
      <c r="Q133" s="188">
        <v>0.113</v>
      </c>
      <c r="R133" s="188">
        <f>Q133*H133</f>
        <v>2.6769700000000003</v>
      </c>
      <c r="S133" s="188">
        <v>0</v>
      </c>
      <c r="T133" s="18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196</v>
      </c>
      <c r="AT133" s="190" t="s">
        <v>223</v>
      </c>
      <c r="AU133" s="190" t="s">
        <v>81</v>
      </c>
      <c r="AY133" s="18" t="s">
        <v>144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8" t="s">
        <v>79</v>
      </c>
      <c r="BK133" s="191">
        <f>ROUND(I133*H133,2)</f>
        <v>0</v>
      </c>
      <c r="BL133" s="18" t="s">
        <v>150</v>
      </c>
      <c r="BM133" s="190" t="s">
        <v>1685</v>
      </c>
    </row>
    <row r="134" spans="1:47" s="2" customFormat="1" ht="11.25">
      <c r="A134" s="35"/>
      <c r="B134" s="36"/>
      <c r="C134" s="37"/>
      <c r="D134" s="192" t="s">
        <v>157</v>
      </c>
      <c r="E134" s="37"/>
      <c r="F134" s="193" t="s">
        <v>1684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157</v>
      </c>
      <c r="AU134" s="18" t="s">
        <v>81</v>
      </c>
    </row>
    <row r="135" spans="2:51" s="13" customFormat="1" ht="11.25">
      <c r="B135" s="199"/>
      <c r="C135" s="200"/>
      <c r="D135" s="192" t="s">
        <v>161</v>
      </c>
      <c r="E135" s="201" t="s">
        <v>19</v>
      </c>
      <c r="F135" s="202" t="s">
        <v>1686</v>
      </c>
      <c r="G135" s="200"/>
      <c r="H135" s="203">
        <v>23.69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161</v>
      </c>
      <c r="AU135" s="209" t="s">
        <v>81</v>
      </c>
      <c r="AV135" s="13" t="s">
        <v>81</v>
      </c>
      <c r="AW135" s="13" t="s">
        <v>33</v>
      </c>
      <c r="AX135" s="13" t="s">
        <v>79</v>
      </c>
      <c r="AY135" s="209" t="s">
        <v>144</v>
      </c>
    </row>
    <row r="136" spans="1:65" s="2" customFormat="1" ht="16.5" customHeight="1">
      <c r="A136" s="35"/>
      <c r="B136" s="36"/>
      <c r="C136" s="210" t="s">
        <v>230</v>
      </c>
      <c r="D136" s="210" t="s">
        <v>223</v>
      </c>
      <c r="E136" s="211" t="s">
        <v>1687</v>
      </c>
      <c r="F136" s="212" t="s">
        <v>1688</v>
      </c>
      <c r="G136" s="213" t="s">
        <v>248</v>
      </c>
      <c r="H136" s="214">
        <v>3.09</v>
      </c>
      <c r="I136" s="215"/>
      <c r="J136" s="216">
        <f>ROUND(I136*H136,2)</f>
        <v>0</v>
      </c>
      <c r="K136" s="212" t="s">
        <v>19</v>
      </c>
      <c r="L136" s="217"/>
      <c r="M136" s="218" t="s">
        <v>19</v>
      </c>
      <c r="N136" s="219" t="s">
        <v>42</v>
      </c>
      <c r="O136" s="65"/>
      <c r="P136" s="188">
        <f>O136*H136</f>
        <v>0</v>
      </c>
      <c r="Q136" s="188">
        <v>0.13</v>
      </c>
      <c r="R136" s="188">
        <f>Q136*H136</f>
        <v>0.4017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196</v>
      </c>
      <c r="AT136" s="190" t="s">
        <v>223</v>
      </c>
      <c r="AU136" s="190" t="s">
        <v>81</v>
      </c>
      <c r="AY136" s="18" t="s">
        <v>144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79</v>
      </c>
      <c r="BK136" s="191">
        <f>ROUND(I136*H136,2)</f>
        <v>0</v>
      </c>
      <c r="BL136" s="18" t="s">
        <v>150</v>
      </c>
      <c r="BM136" s="190" t="s">
        <v>1689</v>
      </c>
    </row>
    <row r="137" spans="1:47" s="2" customFormat="1" ht="11.25">
      <c r="A137" s="35"/>
      <c r="B137" s="36"/>
      <c r="C137" s="37"/>
      <c r="D137" s="192" t="s">
        <v>157</v>
      </c>
      <c r="E137" s="37"/>
      <c r="F137" s="193" t="s">
        <v>1688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157</v>
      </c>
      <c r="AU137" s="18" t="s">
        <v>81</v>
      </c>
    </row>
    <row r="138" spans="2:51" s="13" customFormat="1" ht="11.25">
      <c r="B138" s="199"/>
      <c r="C138" s="200"/>
      <c r="D138" s="192" t="s">
        <v>161</v>
      </c>
      <c r="E138" s="201" t="s">
        <v>19</v>
      </c>
      <c r="F138" s="202" t="s">
        <v>1690</v>
      </c>
      <c r="G138" s="200"/>
      <c r="H138" s="203">
        <v>3.09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161</v>
      </c>
      <c r="AU138" s="209" t="s">
        <v>81</v>
      </c>
      <c r="AV138" s="13" t="s">
        <v>81</v>
      </c>
      <c r="AW138" s="13" t="s">
        <v>33</v>
      </c>
      <c r="AX138" s="13" t="s">
        <v>79</v>
      </c>
      <c r="AY138" s="209" t="s">
        <v>144</v>
      </c>
    </row>
    <row r="139" spans="1:65" s="2" customFormat="1" ht="16.5" customHeight="1">
      <c r="A139" s="35"/>
      <c r="B139" s="36"/>
      <c r="C139" s="179" t="s">
        <v>239</v>
      </c>
      <c r="D139" s="179" t="s">
        <v>146</v>
      </c>
      <c r="E139" s="180" t="s">
        <v>1691</v>
      </c>
      <c r="F139" s="181" t="s">
        <v>1692</v>
      </c>
      <c r="G139" s="182" t="s">
        <v>297</v>
      </c>
      <c r="H139" s="183">
        <v>14.5</v>
      </c>
      <c r="I139" s="184"/>
      <c r="J139" s="185">
        <f>ROUND(I139*H139,2)</f>
        <v>0</v>
      </c>
      <c r="K139" s="181" t="s">
        <v>155</v>
      </c>
      <c r="L139" s="40"/>
      <c r="M139" s="186" t="s">
        <v>19</v>
      </c>
      <c r="N139" s="187" t="s">
        <v>42</v>
      </c>
      <c r="O139" s="65"/>
      <c r="P139" s="188">
        <f>O139*H139</f>
        <v>0</v>
      </c>
      <c r="Q139" s="188">
        <v>0.1554</v>
      </c>
      <c r="R139" s="188">
        <f>Q139*H139</f>
        <v>2.2533000000000003</v>
      </c>
      <c r="S139" s="188">
        <v>0</v>
      </c>
      <c r="T139" s="18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150</v>
      </c>
      <c r="AT139" s="190" t="s">
        <v>146</v>
      </c>
      <c r="AU139" s="190" t="s">
        <v>81</v>
      </c>
      <c r="AY139" s="18" t="s">
        <v>144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8" t="s">
        <v>79</v>
      </c>
      <c r="BK139" s="191">
        <f>ROUND(I139*H139,2)</f>
        <v>0</v>
      </c>
      <c r="BL139" s="18" t="s">
        <v>150</v>
      </c>
      <c r="BM139" s="190" t="s">
        <v>1693</v>
      </c>
    </row>
    <row r="140" spans="1:47" s="2" customFormat="1" ht="19.5">
      <c r="A140" s="35"/>
      <c r="B140" s="36"/>
      <c r="C140" s="37"/>
      <c r="D140" s="192" t="s">
        <v>157</v>
      </c>
      <c r="E140" s="37"/>
      <c r="F140" s="193" t="s">
        <v>1694</v>
      </c>
      <c r="G140" s="37"/>
      <c r="H140" s="37"/>
      <c r="I140" s="194"/>
      <c r="J140" s="37"/>
      <c r="K140" s="37"/>
      <c r="L140" s="40"/>
      <c r="M140" s="195"/>
      <c r="N140" s="19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157</v>
      </c>
      <c r="AU140" s="18" t="s">
        <v>81</v>
      </c>
    </row>
    <row r="141" spans="1:47" s="2" customFormat="1" ht="11.25">
      <c r="A141" s="35"/>
      <c r="B141" s="36"/>
      <c r="C141" s="37"/>
      <c r="D141" s="197" t="s">
        <v>159</v>
      </c>
      <c r="E141" s="37"/>
      <c r="F141" s="198" t="s">
        <v>1695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159</v>
      </c>
      <c r="AU141" s="18" t="s">
        <v>81</v>
      </c>
    </row>
    <row r="142" spans="1:65" s="2" customFormat="1" ht="16.5" customHeight="1">
      <c r="A142" s="35"/>
      <c r="B142" s="36"/>
      <c r="C142" s="210" t="s">
        <v>8</v>
      </c>
      <c r="D142" s="210" t="s">
        <v>223</v>
      </c>
      <c r="E142" s="211" t="s">
        <v>1696</v>
      </c>
      <c r="F142" s="212" t="s">
        <v>1697</v>
      </c>
      <c r="G142" s="213" t="s">
        <v>297</v>
      </c>
      <c r="H142" s="214">
        <v>14.79</v>
      </c>
      <c r="I142" s="215"/>
      <c r="J142" s="216">
        <f>ROUND(I142*H142,2)</f>
        <v>0</v>
      </c>
      <c r="K142" s="212" t="s">
        <v>155</v>
      </c>
      <c r="L142" s="217"/>
      <c r="M142" s="218" t="s">
        <v>19</v>
      </c>
      <c r="N142" s="219" t="s">
        <v>42</v>
      </c>
      <c r="O142" s="65"/>
      <c r="P142" s="188">
        <f>O142*H142</f>
        <v>0</v>
      </c>
      <c r="Q142" s="188">
        <v>0.102</v>
      </c>
      <c r="R142" s="188">
        <f>Q142*H142</f>
        <v>1.5085799999999998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196</v>
      </c>
      <c r="AT142" s="190" t="s">
        <v>223</v>
      </c>
      <c r="AU142" s="190" t="s">
        <v>81</v>
      </c>
      <c r="AY142" s="18" t="s">
        <v>144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79</v>
      </c>
      <c r="BK142" s="191">
        <f>ROUND(I142*H142,2)</f>
        <v>0</v>
      </c>
      <c r="BL142" s="18" t="s">
        <v>150</v>
      </c>
      <c r="BM142" s="190" t="s">
        <v>1698</v>
      </c>
    </row>
    <row r="143" spans="1:47" s="2" customFormat="1" ht="11.25">
      <c r="A143" s="35"/>
      <c r="B143" s="36"/>
      <c r="C143" s="37"/>
      <c r="D143" s="192" t="s">
        <v>157</v>
      </c>
      <c r="E143" s="37"/>
      <c r="F143" s="193" t="s">
        <v>1697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157</v>
      </c>
      <c r="AU143" s="18" t="s">
        <v>81</v>
      </c>
    </row>
    <row r="144" spans="2:51" s="13" customFormat="1" ht="11.25">
      <c r="B144" s="199"/>
      <c r="C144" s="200"/>
      <c r="D144" s="192" t="s">
        <v>161</v>
      </c>
      <c r="E144" s="200"/>
      <c r="F144" s="202" t="s">
        <v>1699</v>
      </c>
      <c r="G144" s="200"/>
      <c r="H144" s="203">
        <v>14.79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161</v>
      </c>
      <c r="AU144" s="209" t="s">
        <v>81</v>
      </c>
      <c r="AV144" s="13" t="s">
        <v>81</v>
      </c>
      <c r="AW144" s="13" t="s">
        <v>4</v>
      </c>
      <c r="AX144" s="13" t="s">
        <v>79</v>
      </c>
      <c r="AY144" s="209" t="s">
        <v>144</v>
      </c>
    </row>
    <row r="145" spans="1:65" s="2" customFormat="1" ht="16.5" customHeight="1">
      <c r="A145" s="35"/>
      <c r="B145" s="36"/>
      <c r="C145" s="179" t="s">
        <v>255</v>
      </c>
      <c r="D145" s="179" t="s">
        <v>146</v>
      </c>
      <c r="E145" s="180" t="s">
        <v>1700</v>
      </c>
      <c r="F145" s="181" t="s">
        <v>1701</v>
      </c>
      <c r="G145" s="182" t="s">
        <v>297</v>
      </c>
      <c r="H145" s="183">
        <v>9</v>
      </c>
      <c r="I145" s="184"/>
      <c r="J145" s="185">
        <f>ROUND(I145*H145,2)</f>
        <v>0</v>
      </c>
      <c r="K145" s="181" t="s">
        <v>155</v>
      </c>
      <c r="L145" s="40"/>
      <c r="M145" s="186" t="s">
        <v>19</v>
      </c>
      <c r="N145" s="187" t="s">
        <v>42</v>
      </c>
      <c r="O145" s="65"/>
      <c r="P145" s="188">
        <f>O145*H145</f>
        <v>0</v>
      </c>
      <c r="Q145" s="188">
        <v>0.10095</v>
      </c>
      <c r="R145" s="188">
        <f>Q145*H145</f>
        <v>0.90855</v>
      </c>
      <c r="S145" s="188">
        <v>0</v>
      </c>
      <c r="T145" s="18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0" t="s">
        <v>150</v>
      </c>
      <c r="AT145" s="190" t="s">
        <v>146</v>
      </c>
      <c r="AU145" s="190" t="s">
        <v>81</v>
      </c>
      <c r="AY145" s="18" t="s">
        <v>144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8" t="s">
        <v>79</v>
      </c>
      <c r="BK145" s="191">
        <f>ROUND(I145*H145,2)</f>
        <v>0</v>
      </c>
      <c r="BL145" s="18" t="s">
        <v>150</v>
      </c>
      <c r="BM145" s="190" t="s">
        <v>1702</v>
      </c>
    </row>
    <row r="146" spans="1:47" s="2" customFormat="1" ht="19.5">
      <c r="A146" s="35"/>
      <c r="B146" s="36"/>
      <c r="C146" s="37"/>
      <c r="D146" s="192" t="s">
        <v>157</v>
      </c>
      <c r="E146" s="37"/>
      <c r="F146" s="193" t="s">
        <v>1703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157</v>
      </c>
      <c r="AU146" s="18" t="s">
        <v>81</v>
      </c>
    </row>
    <row r="147" spans="1:47" s="2" customFormat="1" ht="11.25">
      <c r="A147" s="35"/>
      <c r="B147" s="36"/>
      <c r="C147" s="37"/>
      <c r="D147" s="197" t="s">
        <v>159</v>
      </c>
      <c r="E147" s="37"/>
      <c r="F147" s="198" t="s">
        <v>1704</v>
      </c>
      <c r="G147" s="37"/>
      <c r="H147" s="37"/>
      <c r="I147" s="194"/>
      <c r="J147" s="37"/>
      <c r="K147" s="37"/>
      <c r="L147" s="40"/>
      <c r="M147" s="195"/>
      <c r="N147" s="196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159</v>
      </c>
      <c r="AU147" s="18" t="s">
        <v>81</v>
      </c>
    </row>
    <row r="148" spans="1:65" s="2" customFormat="1" ht="16.5" customHeight="1">
      <c r="A148" s="35"/>
      <c r="B148" s="36"/>
      <c r="C148" s="210" t="s">
        <v>261</v>
      </c>
      <c r="D148" s="210" t="s">
        <v>223</v>
      </c>
      <c r="E148" s="211" t="s">
        <v>1705</v>
      </c>
      <c r="F148" s="212" t="s">
        <v>1706</v>
      </c>
      <c r="G148" s="213" t="s">
        <v>297</v>
      </c>
      <c r="H148" s="214">
        <v>9</v>
      </c>
      <c r="I148" s="215"/>
      <c r="J148" s="216">
        <f>ROUND(I148*H148,2)</f>
        <v>0</v>
      </c>
      <c r="K148" s="212" t="s">
        <v>155</v>
      </c>
      <c r="L148" s="217"/>
      <c r="M148" s="218" t="s">
        <v>19</v>
      </c>
      <c r="N148" s="219" t="s">
        <v>42</v>
      </c>
      <c r="O148" s="65"/>
      <c r="P148" s="188">
        <f>O148*H148</f>
        <v>0</v>
      </c>
      <c r="Q148" s="188">
        <v>0.028</v>
      </c>
      <c r="R148" s="188">
        <f>Q148*H148</f>
        <v>0.252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196</v>
      </c>
      <c r="AT148" s="190" t="s">
        <v>223</v>
      </c>
      <c r="AU148" s="190" t="s">
        <v>81</v>
      </c>
      <c r="AY148" s="18" t="s">
        <v>144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79</v>
      </c>
      <c r="BK148" s="191">
        <f>ROUND(I148*H148,2)</f>
        <v>0</v>
      </c>
      <c r="BL148" s="18" t="s">
        <v>150</v>
      </c>
      <c r="BM148" s="190" t="s">
        <v>1707</v>
      </c>
    </row>
    <row r="149" spans="1:47" s="2" customFormat="1" ht="11.25">
      <c r="A149" s="35"/>
      <c r="B149" s="36"/>
      <c r="C149" s="37"/>
      <c r="D149" s="192" t="s">
        <v>157</v>
      </c>
      <c r="E149" s="37"/>
      <c r="F149" s="193" t="s">
        <v>1706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157</v>
      </c>
      <c r="AU149" s="18" t="s">
        <v>81</v>
      </c>
    </row>
    <row r="150" spans="2:63" s="12" customFormat="1" ht="22.9" customHeight="1">
      <c r="B150" s="163"/>
      <c r="C150" s="164"/>
      <c r="D150" s="165" t="s">
        <v>70</v>
      </c>
      <c r="E150" s="177" t="s">
        <v>196</v>
      </c>
      <c r="F150" s="177" t="s">
        <v>1708</v>
      </c>
      <c r="G150" s="164"/>
      <c r="H150" s="164"/>
      <c r="I150" s="167"/>
      <c r="J150" s="178">
        <f>BK150</f>
        <v>0</v>
      </c>
      <c r="K150" s="164"/>
      <c r="L150" s="169"/>
      <c r="M150" s="170"/>
      <c r="N150" s="171"/>
      <c r="O150" s="171"/>
      <c r="P150" s="172">
        <f>SUM(P151:P159)</f>
        <v>0</v>
      </c>
      <c r="Q150" s="171"/>
      <c r="R150" s="172">
        <f>SUM(R151:R159)</f>
        <v>0.70272</v>
      </c>
      <c r="S150" s="171"/>
      <c r="T150" s="173">
        <f>SUM(T151:T159)</f>
        <v>0</v>
      </c>
      <c r="AR150" s="174" t="s">
        <v>79</v>
      </c>
      <c r="AT150" s="175" t="s">
        <v>70</v>
      </c>
      <c r="AU150" s="175" t="s">
        <v>79</v>
      </c>
      <c r="AY150" s="174" t="s">
        <v>144</v>
      </c>
      <c r="BK150" s="176">
        <f>SUM(BK151:BK159)</f>
        <v>0</v>
      </c>
    </row>
    <row r="151" spans="1:65" s="2" customFormat="1" ht="16.5" customHeight="1">
      <c r="A151" s="35"/>
      <c r="B151" s="36"/>
      <c r="C151" s="179" t="s">
        <v>268</v>
      </c>
      <c r="D151" s="179" t="s">
        <v>146</v>
      </c>
      <c r="E151" s="180" t="s">
        <v>1709</v>
      </c>
      <c r="F151" s="181" t="s">
        <v>1710</v>
      </c>
      <c r="G151" s="182" t="s">
        <v>297</v>
      </c>
      <c r="H151" s="183">
        <v>1.2</v>
      </c>
      <c r="I151" s="184"/>
      <c r="J151" s="185">
        <f>ROUND(I151*H151,2)</f>
        <v>0</v>
      </c>
      <c r="K151" s="181" t="s">
        <v>155</v>
      </c>
      <c r="L151" s="40"/>
      <c r="M151" s="186" t="s">
        <v>19</v>
      </c>
      <c r="N151" s="187" t="s">
        <v>42</v>
      </c>
      <c r="O151" s="65"/>
      <c r="P151" s="188">
        <f>O151*H151</f>
        <v>0</v>
      </c>
      <c r="Q151" s="188">
        <v>0.01235</v>
      </c>
      <c r="R151" s="188">
        <f>Q151*H151</f>
        <v>0.01482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150</v>
      </c>
      <c r="AT151" s="190" t="s">
        <v>146</v>
      </c>
      <c r="AU151" s="190" t="s">
        <v>81</v>
      </c>
      <c r="AY151" s="18" t="s">
        <v>144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79</v>
      </c>
      <c r="BK151" s="191">
        <f>ROUND(I151*H151,2)</f>
        <v>0</v>
      </c>
      <c r="BL151" s="18" t="s">
        <v>150</v>
      </c>
      <c r="BM151" s="190" t="s">
        <v>1711</v>
      </c>
    </row>
    <row r="152" spans="1:47" s="2" customFormat="1" ht="19.5">
      <c r="A152" s="35"/>
      <c r="B152" s="36"/>
      <c r="C152" s="37"/>
      <c r="D152" s="192" t="s">
        <v>157</v>
      </c>
      <c r="E152" s="37"/>
      <c r="F152" s="193" t="s">
        <v>1712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157</v>
      </c>
      <c r="AU152" s="18" t="s">
        <v>81</v>
      </c>
    </row>
    <row r="153" spans="1:47" s="2" customFormat="1" ht="11.25">
      <c r="A153" s="35"/>
      <c r="B153" s="36"/>
      <c r="C153" s="37"/>
      <c r="D153" s="197" t="s">
        <v>159</v>
      </c>
      <c r="E153" s="37"/>
      <c r="F153" s="198" t="s">
        <v>1713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159</v>
      </c>
      <c r="AU153" s="18" t="s">
        <v>81</v>
      </c>
    </row>
    <row r="154" spans="2:51" s="13" customFormat="1" ht="11.25">
      <c r="B154" s="199"/>
      <c r="C154" s="200"/>
      <c r="D154" s="192" t="s">
        <v>161</v>
      </c>
      <c r="E154" s="201" t="s">
        <v>19</v>
      </c>
      <c r="F154" s="202" t="s">
        <v>1714</v>
      </c>
      <c r="G154" s="200"/>
      <c r="H154" s="203">
        <v>1.2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161</v>
      </c>
      <c r="AU154" s="209" t="s">
        <v>81</v>
      </c>
      <c r="AV154" s="13" t="s">
        <v>81</v>
      </c>
      <c r="AW154" s="13" t="s">
        <v>33</v>
      </c>
      <c r="AX154" s="13" t="s">
        <v>79</v>
      </c>
      <c r="AY154" s="209" t="s">
        <v>144</v>
      </c>
    </row>
    <row r="155" spans="1:65" s="2" customFormat="1" ht="16.5" customHeight="1">
      <c r="A155" s="35"/>
      <c r="B155" s="36"/>
      <c r="C155" s="179" t="s">
        <v>281</v>
      </c>
      <c r="D155" s="179" t="s">
        <v>146</v>
      </c>
      <c r="E155" s="180" t="s">
        <v>1715</v>
      </c>
      <c r="F155" s="181" t="s">
        <v>1716</v>
      </c>
      <c r="G155" s="182" t="s">
        <v>284</v>
      </c>
      <c r="H155" s="183">
        <v>1</v>
      </c>
      <c r="I155" s="184"/>
      <c r="J155" s="185">
        <f>ROUND(I155*H155,2)</f>
        <v>0</v>
      </c>
      <c r="K155" s="181" t="s">
        <v>19</v>
      </c>
      <c r="L155" s="40"/>
      <c r="M155" s="186" t="s">
        <v>19</v>
      </c>
      <c r="N155" s="187" t="s">
        <v>42</v>
      </c>
      <c r="O155" s="65"/>
      <c r="P155" s="188">
        <f>O155*H155</f>
        <v>0</v>
      </c>
      <c r="Q155" s="188">
        <v>0.3409</v>
      </c>
      <c r="R155" s="188">
        <f>Q155*H155</f>
        <v>0.3409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150</v>
      </c>
      <c r="AT155" s="190" t="s">
        <v>146</v>
      </c>
      <c r="AU155" s="190" t="s">
        <v>81</v>
      </c>
      <c r="AY155" s="18" t="s">
        <v>144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79</v>
      </c>
      <c r="BK155" s="191">
        <f>ROUND(I155*H155,2)</f>
        <v>0</v>
      </c>
      <c r="BL155" s="18" t="s">
        <v>150</v>
      </c>
      <c r="BM155" s="190" t="s">
        <v>1717</v>
      </c>
    </row>
    <row r="156" spans="1:47" s="2" customFormat="1" ht="11.25">
      <c r="A156" s="35"/>
      <c r="B156" s="36"/>
      <c r="C156" s="37"/>
      <c r="D156" s="192" t="s">
        <v>157</v>
      </c>
      <c r="E156" s="37"/>
      <c r="F156" s="193" t="s">
        <v>1716</v>
      </c>
      <c r="G156" s="37"/>
      <c r="H156" s="37"/>
      <c r="I156" s="194"/>
      <c r="J156" s="37"/>
      <c r="K156" s="37"/>
      <c r="L156" s="40"/>
      <c r="M156" s="195"/>
      <c r="N156" s="19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157</v>
      </c>
      <c r="AU156" s="18" t="s">
        <v>81</v>
      </c>
    </row>
    <row r="157" spans="1:65" s="2" customFormat="1" ht="16.5" customHeight="1">
      <c r="A157" s="35"/>
      <c r="B157" s="36"/>
      <c r="C157" s="210" t="s">
        <v>289</v>
      </c>
      <c r="D157" s="210" t="s">
        <v>223</v>
      </c>
      <c r="E157" s="211" t="s">
        <v>1718</v>
      </c>
      <c r="F157" s="212" t="s">
        <v>1719</v>
      </c>
      <c r="G157" s="213" t="s">
        <v>284</v>
      </c>
      <c r="H157" s="214">
        <v>1</v>
      </c>
      <c r="I157" s="215"/>
      <c r="J157" s="216">
        <f>ROUND(I157*H157,2)</f>
        <v>0</v>
      </c>
      <c r="K157" s="212" t="s">
        <v>19</v>
      </c>
      <c r="L157" s="217"/>
      <c r="M157" s="218" t="s">
        <v>19</v>
      </c>
      <c r="N157" s="219" t="s">
        <v>42</v>
      </c>
      <c r="O157" s="65"/>
      <c r="P157" s="188">
        <f>O157*H157</f>
        <v>0</v>
      </c>
      <c r="Q157" s="188">
        <v>0.347</v>
      </c>
      <c r="R157" s="188">
        <f>Q157*H157</f>
        <v>0.347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196</v>
      </c>
      <c r="AT157" s="190" t="s">
        <v>223</v>
      </c>
      <c r="AU157" s="190" t="s">
        <v>81</v>
      </c>
      <c r="AY157" s="18" t="s">
        <v>144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79</v>
      </c>
      <c r="BK157" s="191">
        <f>ROUND(I157*H157,2)</f>
        <v>0</v>
      </c>
      <c r="BL157" s="18" t="s">
        <v>150</v>
      </c>
      <c r="BM157" s="190" t="s">
        <v>1720</v>
      </c>
    </row>
    <row r="158" spans="1:47" s="2" customFormat="1" ht="11.25">
      <c r="A158" s="35"/>
      <c r="B158" s="36"/>
      <c r="C158" s="37"/>
      <c r="D158" s="192" t="s">
        <v>157</v>
      </c>
      <c r="E158" s="37"/>
      <c r="F158" s="193" t="s">
        <v>1719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157</v>
      </c>
      <c r="AU158" s="18" t="s">
        <v>81</v>
      </c>
    </row>
    <row r="159" spans="1:65" s="2" customFormat="1" ht="24.2" customHeight="1">
      <c r="A159" s="35"/>
      <c r="B159" s="36"/>
      <c r="C159" s="179" t="s">
        <v>7</v>
      </c>
      <c r="D159" s="179" t="s">
        <v>146</v>
      </c>
      <c r="E159" s="180" t="s">
        <v>1721</v>
      </c>
      <c r="F159" s="181" t="s">
        <v>1722</v>
      </c>
      <c r="G159" s="182" t="s">
        <v>284</v>
      </c>
      <c r="H159" s="183">
        <v>1</v>
      </c>
      <c r="I159" s="184"/>
      <c r="J159" s="185">
        <f>ROUND(I159*H159,2)</f>
        <v>0</v>
      </c>
      <c r="K159" s="181" t="s">
        <v>19</v>
      </c>
      <c r="L159" s="40"/>
      <c r="M159" s="186" t="s">
        <v>19</v>
      </c>
      <c r="N159" s="187" t="s">
        <v>42</v>
      </c>
      <c r="O159" s="65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150</v>
      </c>
      <c r="AT159" s="190" t="s">
        <v>146</v>
      </c>
      <c r="AU159" s="190" t="s">
        <v>81</v>
      </c>
      <c r="AY159" s="18" t="s">
        <v>144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79</v>
      </c>
      <c r="BK159" s="191">
        <f>ROUND(I159*H159,2)</f>
        <v>0</v>
      </c>
      <c r="BL159" s="18" t="s">
        <v>150</v>
      </c>
      <c r="BM159" s="190" t="s">
        <v>1723</v>
      </c>
    </row>
    <row r="160" spans="2:63" s="12" customFormat="1" ht="22.9" customHeight="1">
      <c r="B160" s="163"/>
      <c r="C160" s="164"/>
      <c r="D160" s="165" t="s">
        <v>70</v>
      </c>
      <c r="E160" s="177" t="s">
        <v>804</v>
      </c>
      <c r="F160" s="177" t="s">
        <v>805</v>
      </c>
      <c r="G160" s="164"/>
      <c r="H160" s="164"/>
      <c r="I160" s="167"/>
      <c r="J160" s="178">
        <f>BK160</f>
        <v>0</v>
      </c>
      <c r="K160" s="164"/>
      <c r="L160" s="169"/>
      <c r="M160" s="170"/>
      <c r="N160" s="171"/>
      <c r="O160" s="171"/>
      <c r="P160" s="172">
        <f>SUM(P161:P173)</f>
        <v>0</v>
      </c>
      <c r="Q160" s="171"/>
      <c r="R160" s="172">
        <f>SUM(R161:R173)</f>
        <v>1.1386012</v>
      </c>
      <c r="S160" s="171"/>
      <c r="T160" s="173">
        <f>SUM(T161:T173)</f>
        <v>0</v>
      </c>
      <c r="AR160" s="174" t="s">
        <v>79</v>
      </c>
      <c r="AT160" s="175" t="s">
        <v>70</v>
      </c>
      <c r="AU160" s="175" t="s">
        <v>79</v>
      </c>
      <c r="AY160" s="174" t="s">
        <v>144</v>
      </c>
      <c r="BK160" s="176">
        <f>SUM(BK161:BK173)</f>
        <v>0</v>
      </c>
    </row>
    <row r="161" spans="1:65" s="2" customFormat="1" ht="16.5" customHeight="1">
      <c r="A161" s="35"/>
      <c r="B161" s="36"/>
      <c r="C161" s="179" t="s">
        <v>302</v>
      </c>
      <c r="D161" s="179" t="s">
        <v>146</v>
      </c>
      <c r="E161" s="180" t="s">
        <v>1724</v>
      </c>
      <c r="F161" s="181" t="s">
        <v>1725</v>
      </c>
      <c r="G161" s="182" t="s">
        <v>284</v>
      </c>
      <c r="H161" s="183">
        <v>1</v>
      </c>
      <c r="I161" s="184"/>
      <c r="J161" s="185">
        <f>ROUND(I161*H161,2)</f>
        <v>0</v>
      </c>
      <c r="K161" s="181" t="s">
        <v>155</v>
      </c>
      <c r="L161" s="40"/>
      <c r="M161" s="186" t="s">
        <v>19</v>
      </c>
      <c r="N161" s="187" t="s">
        <v>42</v>
      </c>
      <c r="O161" s="65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150</v>
      </c>
      <c r="AT161" s="190" t="s">
        <v>146</v>
      </c>
      <c r="AU161" s="190" t="s">
        <v>81</v>
      </c>
      <c r="AY161" s="18" t="s">
        <v>144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" t="s">
        <v>79</v>
      </c>
      <c r="BK161" s="191">
        <f>ROUND(I161*H161,2)</f>
        <v>0</v>
      </c>
      <c r="BL161" s="18" t="s">
        <v>150</v>
      </c>
      <c r="BM161" s="190" t="s">
        <v>1726</v>
      </c>
    </row>
    <row r="162" spans="1:47" s="2" customFormat="1" ht="19.5">
      <c r="A162" s="35"/>
      <c r="B162" s="36"/>
      <c r="C162" s="37"/>
      <c r="D162" s="192" t="s">
        <v>157</v>
      </c>
      <c r="E162" s="37"/>
      <c r="F162" s="193" t="s">
        <v>1727</v>
      </c>
      <c r="G162" s="37"/>
      <c r="H162" s="37"/>
      <c r="I162" s="194"/>
      <c r="J162" s="37"/>
      <c r="K162" s="37"/>
      <c r="L162" s="40"/>
      <c r="M162" s="195"/>
      <c r="N162" s="19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157</v>
      </c>
      <c r="AU162" s="18" t="s">
        <v>81</v>
      </c>
    </row>
    <row r="163" spans="1:47" s="2" customFormat="1" ht="11.25">
      <c r="A163" s="35"/>
      <c r="B163" s="36"/>
      <c r="C163" s="37"/>
      <c r="D163" s="197" t="s">
        <v>159</v>
      </c>
      <c r="E163" s="37"/>
      <c r="F163" s="198" t="s">
        <v>1728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159</v>
      </c>
      <c r="AU163" s="18" t="s">
        <v>81</v>
      </c>
    </row>
    <row r="164" spans="1:65" s="2" customFormat="1" ht="16.5" customHeight="1">
      <c r="A164" s="35"/>
      <c r="B164" s="36"/>
      <c r="C164" s="179" t="s">
        <v>310</v>
      </c>
      <c r="D164" s="179" t="s">
        <v>146</v>
      </c>
      <c r="E164" s="180" t="s">
        <v>1729</v>
      </c>
      <c r="F164" s="181" t="s">
        <v>1730</v>
      </c>
      <c r="G164" s="182" t="s">
        <v>284</v>
      </c>
      <c r="H164" s="183">
        <v>1</v>
      </c>
      <c r="I164" s="184"/>
      <c r="J164" s="185">
        <f>ROUND(I164*H164,2)</f>
        <v>0</v>
      </c>
      <c r="K164" s="181" t="s">
        <v>155</v>
      </c>
      <c r="L164" s="40"/>
      <c r="M164" s="186" t="s">
        <v>19</v>
      </c>
      <c r="N164" s="187" t="s">
        <v>42</v>
      </c>
      <c r="O164" s="65"/>
      <c r="P164" s="188">
        <f>O164*H164</f>
        <v>0</v>
      </c>
      <c r="Q164" s="188">
        <v>0.10941</v>
      </c>
      <c r="R164" s="188">
        <f>Q164*H164</f>
        <v>0.10941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150</v>
      </c>
      <c r="AT164" s="190" t="s">
        <v>146</v>
      </c>
      <c r="AU164" s="190" t="s">
        <v>81</v>
      </c>
      <c r="AY164" s="18" t="s">
        <v>144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79</v>
      </c>
      <c r="BK164" s="191">
        <f>ROUND(I164*H164,2)</f>
        <v>0</v>
      </c>
      <c r="BL164" s="18" t="s">
        <v>150</v>
      </c>
      <c r="BM164" s="190" t="s">
        <v>1731</v>
      </c>
    </row>
    <row r="165" spans="1:47" s="2" customFormat="1" ht="11.25">
      <c r="A165" s="35"/>
      <c r="B165" s="36"/>
      <c r="C165" s="37"/>
      <c r="D165" s="192" t="s">
        <v>157</v>
      </c>
      <c r="E165" s="37"/>
      <c r="F165" s="193" t="s">
        <v>1732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157</v>
      </c>
      <c r="AU165" s="18" t="s">
        <v>81</v>
      </c>
    </row>
    <row r="166" spans="1:47" s="2" customFormat="1" ht="11.25">
      <c r="A166" s="35"/>
      <c r="B166" s="36"/>
      <c r="C166" s="37"/>
      <c r="D166" s="197" t="s">
        <v>159</v>
      </c>
      <c r="E166" s="37"/>
      <c r="F166" s="198" t="s">
        <v>1733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159</v>
      </c>
      <c r="AU166" s="18" t="s">
        <v>81</v>
      </c>
    </row>
    <row r="167" spans="2:51" s="13" customFormat="1" ht="11.25">
      <c r="B167" s="199"/>
      <c r="C167" s="200"/>
      <c r="D167" s="192" t="s">
        <v>161</v>
      </c>
      <c r="E167" s="201" t="s">
        <v>19</v>
      </c>
      <c r="F167" s="202" t="s">
        <v>1734</v>
      </c>
      <c r="G167" s="200"/>
      <c r="H167" s="203">
        <v>1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161</v>
      </c>
      <c r="AU167" s="209" t="s">
        <v>81</v>
      </c>
      <c r="AV167" s="13" t="s">
        <v>81</v>
      </c>
      <c r="AW167" s="13" t="s">
        <v>33</v>
      </c>
      <c r="AX167" s="13" t="s">
        <v>79</v>
      </c>
      <c r="AY167" s="209" t="s">
        <v>144</v>
      </c>
    </row>
    <row r="168" spans="1:65" s="2" customFormat="1" ht="16.5" customHeight="1">
      <c r="A168" s="35"/>
      <c r="B168" s="36"/>
      <c r="C168" s="179" t="s">
        <v>318</v>
      </c>
      <c r="D168" s="179" t="s">
        <v>146</v>
      </c>
      <c r="E168" s="180" t="s">
        <v>1735</v>
      </c>
      <c r="F168" s="181" t="s">
        <v>1736</v>
      </c>
      <c r="G168" s="182" t="s">
        <v>154</v>
      </c>
      <c r="H168" s="183">
        <v>0.34</v>
      </c>
      <c r="I168" s="184"/>
      <c r="J168" s="185">
        <f>ROUND(I168*H168,2)</f>
        <v>0</v>
      </c>
      <c r="K168" s="181" t="s">
        <v>155</v>
      </c>
      <c r="L168" s="40"/>
      <c r="M168" s="186" t="s">
        <v>19</v>
      </c>
      <c r="N168" s="187" t="s">
        <v>42</v>
      </c>
      <c r="O168" s="65"/>
      <c r="P168" s="188">
        <f>O168*H168</f>
        <v>0</v>
      </c>
      <c r="Q168" s="188">
        <v>2.64468</v>
      </c>
      <c r="R168" s="188">
        <f>Q168*H168</f>
        <v>0.8991912000000001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150</v>
      </c>
      <c r="AT168" s="190" t="s">
        <v>146</v>
      </c>
      <c r="AU168" s="190" t="s">
        <v>81</v>
      </c>
      <c r="AY168" s="18" t="s">
        <v>144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79</v>
      </c>
      <c r="BK168" s="191">
        <f>ROUND(I168*H168,2)</f>
        <v>0</v>
      </c>
      <c r="BL168" s="18" t="s">
        <v>150</v>
      </c>
      <c r="BM168" s="190" t="s">
        <v>1737</v>
      </c>
    </row>
    <row r="169" spans="1:47" s="2" customFormat="1" ht="11.25">
      <c r="A169" s="35"/>
      <c r="B169" s="36"/>
      <c r="C169" s="37"/>
      <c r="D169" s="192" t="s">
        <v>157</v>
      </c>
      <c r="E169" s="37"/>
      <c r="F169" s="193" t="s">
        <v>1736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157</v>
      </c>
      <c r="AU169" s="18" t="s">
        <v>81</v>
      </c>
    </row>
    <row r="170" spans="1:47" s="2" customFormat="1" ht="11.25">
      <c r="A170" s="35"/>
      <c r="B170" s="36"/>
      <c r="C170" s="37"/>
      <c r="D170" s="197" t="s">
        <v>159</v>
      </c>
      <c r="E170" s="37"/>
      <c r="F170" s="198" t="s">
        <v>1738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159</v>
      </c>
      <c r="AU170" s="18" t="s">
        <v>81</v>
      </c>
    </row>
    <row r="171" spans="2:51" s="13" customFormat="1" ht="11.25">
      <c r="B171" s="199"/>
      <c r="C171" s="200"/>
      <c r="D171" s="192" t="s">
        <v>161</v>
      </c>
      <c r="E171" s="201" t="s">
        <v>19</v>
      </c>
      <c r="F171" s="202" t="s">
        <v>1739</v>
      </c>
      <c r="G171" s="200"/>
      <c r="H171" s="203">
        <v>0.34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161</v>
      </c>
      <c r="AU171" s="209" t="s">
        <v>81</v>
      </c>
      <c r="AV171" s="13" t="s">
        <v>81</v>
      </c>
      <c r="AW171" s="13" t="s">
        <v>33</v>
      </c>
      <c r="AX171" s="13" t="s">
        <v>79</v>
      </c>
      <c r="AY171" s="209" t="s">
        <v>144</v>
      </c>
    </row>
    <row r="172" spans="1:65" s="2" customFormat="1" ht="16.5" customHeight="1">
      <c r="A172" s="35"/>
      <c r="B172" s="36"/>
      <c r="C172" s="179" t="s">
        <v>326</v>
      </c>
      <c r="D172" s="179" t="s">
        <v>146</v>
      </c>
      <c r="E172" s="180" t="s">
        <v>1740</v>
      </c>
      <c r="F172" s="181" t="s">
        <v>1741</v>
      </c>
      <c r="G172" s="182" t="s">
        <v>284</v>
      </c>
      <c r="H172" s="183">
        <v>1</v>
      </c>
      <c r="I172" s="184"/>
      <c r="J172" s="185">
        <f>ROUND(I172*H172,2)</f>
        <v>0</v>
      </c>
      <c r="K172" s="181" t="s">
        <v>19</v>
      </c>
      <c r="L172" s="40"/>
      <c r="M172" s="186" t="s">
        <v>19</v>
      </c>
      <c r="N172" s="187" t="s">
        <v>42</v>
      </c>
      <c r="O172" s="65"/>
      <c r="P172" s="188">
        <f>O172*H172</f>
        <v>0</v>
      </c>
      <c r="Q172" s="188">
        <v>0.1</v>
      </c>
      <c r="R172" s="188">
        <f>Q172*H172</f>
        <v>0.1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150</v>
      </c>
      <c r="AT172" s="190" t="s">
        <v>146</v>
      </c>
      <c r="AU172" s="190" t="s">
        <v>81</v>
      </c>
      <c r="AY172" s="18" t="s">
        <v>144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79</v>
      </c>
      <c r="BK172" s="191">
        <f>ROUND(I172*H172,2)</f>
        <v>0</v>
      </c>
      <c r="BL172" s="18" t="s">
        <v>150</v>
      </c>
      <c r="BM172" s="190" t="s">
        <v>1742</v>
      </c>
    </row>
    <row r="173" spans="1:65" s="2" customFormat="1" ht="21.75" customHeight="1">
      <c r="A173" s="35"/>
      <c r="B173" s="36"/>
      <c r="C173" s="179" t="s">
        <v>331</v>
      </c>
      <c r="D173" s="179" t="s">
        <v>146</v>
      </c>
      <c r="E173" s="180" t="s">
        <v>1743</v>
      </c>
      <c r="F173" s="181" t="s">
        <v>1744</v>
      </c>
      <c r="G173" s="182" t="s">
        <v>284</v>
      </c>
      <c r="H173" s="183">
        <v>1</v>
      </c>
      <c r="I173" s="184"/>
      <c r="J173" s="185">
        <f>ROUND(I173*H173,2)</f>
        <v>0</v>
      </c>
      <c r="K173" s="181" t="s">
        <v>19</v>
      </c>
      <c r="L173" s="40"/>
      <c r="M173" s="186" t="s">
        <v>19</v>
      </c>
      <c r="N173" s="187" t="s">
        <v>42</v>
      </c>
      <c r="O173" s="65"/>
      <c r="P173" s="188">
        <f>O173*H173</f>
        <v>0</v>
      </c>
      <c r="Q173" s="188">
        <v>0.03</v>
      </c>
      <c r="R173" s="188">
        <f>Q173*H173</f>
        <v>0.03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150</v>
      </c>
      <c r="AT173" s="190" t="s">
        <v>146</v>
      </c>
      <c r="AU173" s="190" t="s">
        <v>81</v>
      </c>
      <c r="AY173" s="18" t="s">
        <v>144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" t="s">
        <v>79</v>
      </c>
      <c r="BK173" s="191">
        <f>ROUND(I173*H173,2)</f>
        <v>0</v>
      </c>
      <c r="BL173" s="18" t="s">
        <v>150</v>
      </c>
      <c r="BM173" s="190" t="s">
        <v>1745</v>
      </c>
    </row>
    <row r="174" spans="2:63" s="12" customFormat="1" ht="22.9" customHeight="1">
      <c r="B174" s="163"/>
      <c r="C174" s="164"/>
      <c r="D174" s="165" t="s">
        <v>70</v>
      </c>
      <c r="E174" s="177" t="s">
        <v>819</v>
      </c>
      <c r="F174" s="177" t="s">
        <v>885</v>
      </c>
      <c r="G174" s="164"/>
      <c r="H174" s="164"/>
      <c r="I174" s="167"/>
      <c r="J174" s="178">
        <f>BK174</f>
        <v>0</v>
      </c>
      <c r="K174" s="164"/>
      <c r="L174" s="169"/>
      <c r="M174" s="170"/>
      <c r="N174" s="171"/>
      <c r="O174" s="171"/>
      <c r="P174" s="172">
        <f>SUM(P175:P201)</f>
        <v>0</v>
      </c>
      <c r="Q174" s="171"/>
      <c r="R174" s="172">
        <f>SUM(R175:R201)</f>
        <v>0</v>
      </c>
      <c r="S174" s="171"/>
      <c r="T174" s="173">
        <f>SUM(T175:T201)</f>
        <v>29.086000000000002</v>
      </c>
      <c r="AR174" s="174" t="s">
        <v>79</v>
      </c>
      <c r="AT174" s="175" t="s">
        <v>70</v>
      </c>
      <c r="AU174" s="175" t="s">
        <v>79</v>
      </c>
      <c r="AY174" s="174" t="s">
        <v>144</v>
      </c>
      <c r="BK174" s="176">
        <f>SUM(BK175:BK201)</f>
        <v>0</v>
      </c>
    </row>
    <row r="175" spans="1:65" s="2" customFormat="1" ht="16.5" customHeight="1">
      <c r="A175" s="35"/>
      <c r="B175" s="36"/>
      <c r="C175" s="179" t="s">
        <v>228</v>
      </c>
      <c r="D175" s="179" t="s">
        <v>146</v>
      </c>
      <c r="E175" s="180" t="s">
        <v>1746</v>
      </c>
      <c r="F175" s="181" t="s">
        <v>1747</v>
      </c>
      <c r="G175" s="182" t="s">
        <v>248</v>
      </c>
      <c r="H175" s="183">
        <v>35</v>
      </c>
      <c r="I175" s="184"/>
      <c r="J175" s="185">
        <f>ROUND(I175*H175,2)</f>
        <v>0</v>
      </c>
      <c r="K175" s="181" t="s">
        <v>155</v>
      </c>
      <c r="L175" s="40"/>
      <c r="M175" s="186" t="s">
        <v>19</v>
      </c>
      <c r="N175" s="187" t="s">
        <v>42</v>
      </c>
      <c r="O175" s="65"/>
      <c r="P175" s="188">
        <f>O175*H175</f>
        <v>0</v>
      </c>
      <c r="Q175" s="188">
        <v>0</v>
      </c>
      <c r="R175" s="188">
        <f>Q175*H175</f>
        <v>0</v>
      </c>
      <c r="S175" s="188">
        <v>0.22</v>
      </c>
      <c r="T175" s="189">
        <f>S175*H175</f>
        <v>7.7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150</v>
      </c>
      <c r="AT175" s="190" t="s">
        <v>146</v>
      </c>
      <c r="AU175" s="190" t="s">
        <v>81</v>
      </c>
      <c r="AY175" s="18" t="s">
        <v>144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8" t="s">
        <v>79</v>
      </c>
      <c r="BK175" s="191">
        <f>ROUND(I175*H175,2)</f>
        <v>0</v>
      </c>
      <c r="BL175" s="18" t="s">
        <v>150</v>
      </c>
      <c r="BM175" s="190" t="s">
        <v>1748</v>
      </c>
    </row>
    <row r="176" spans="1:47" s="2" customFormat="1" ht="19.5">
      <c r="A176" s="35"/>
      <c r="B176" s="36"/>
      <c r="C176" s="37"/>
      <c r="D176" s="192" t="s">
        <v>157</v>
      </c>
      <c r="E176" s="37"/>
      <c r="F176" s="193" t="s">
        <v>1749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157</v>
      </c>
      <c r="AU176" s="18" t="s">
        <v>81</v>
      </c>
    </row>
    <row r="177" spans="1:47" s="2" customFormat="1" ht="11.25">
      <c r="A177" s="35"/>
      <c r="B177" s="36"/>
      <c r="C177" s="37"/>
      <c r="D177" s="197" t="s">
        <v>159</v>
      </c>
      <c r="E177" s="37"/>
      <c r="F177" s="198" t="s">
        <v>1750</v>
      </c>
      <c r="G177" s="37"/>
      <c r="H177" s="37"/>
      <c r="I177" s="194"/>
      <c r="J177" s="37"/>
      <c r="K177" s="37"/>
      <c r="L177" s="40"/>
      <c r="M177" s="195"/>
      <c r="N177" s="19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159</v>
      </c>
      <c r="AU177" s="18" t="s">
        <v>81</v>
      </c>
    </row>
    <row r="178" spans="1:65" s="2" customFormat="1" ht="16.5" customHeight="1">
      <c r="A178" s="35"/>
      <c r="B178" s="36"/>
      <c r="C178" s="179" t="s">
        <v>345</v>
      </c>
      <c r="D178" s="179" t="s">
        <v>146</v>
      </c>
      <c r="E178" s="180" t="s">
        <v>1751</v>
      </c>
      <c r="F178" s="181" t="s">
        <v>1752</v>
      </c>
      <c r="G178" s="182" t="s">
        <v>248</v>
      </c>
      <c r="H178" s="183">
        <v>9</v>
      </c>
      <c r="I178" s="184"/>
      <c r="J178" s="185">
        <f>ROUND(I178*H178,2)</f>
        <v>0</v>
      </c>
      <c r="K178" s="181" t="s">
        <v>155</v>
      </c>
      <c r="L178" s="40"/>
      <c r="M178" s="186" t="s">
        <v>19</v>
      </c>
      <c r="N178" s="187" t="s">
        <v>42</v>
      </c>
      <c r="O178" s="65"/>
      <c r="P178" s="188">
        <f>O178*H178</f>
        <v>0</v>
      </c>
      <c r="Q178" s="188">
        <v>0</v>
      </c>
      <c r="R178" s="188">
        <f>Q178*H178</f>
        <v>0</v>
      </c>
      <c r="S178" s="188">
        <v>0.75</v>
      </c>
      <c r="T178" s="189">
        <f>S178*H178</f>
        <v>6.75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150</v>
      </c>
      <c r="AT178" s="190" t="s">
        <v>146</v>
      </c>
      <c r="AU178" s="190" t="s">
        <v>81</v>
      </c>
      <c r="AY178" s="18" t="s">
        <v>144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8" t="s">
        <v>79</v>
      </c>
      <c r="BK178" s="191">
        <f>ROUND(I178*H178,2)</f>
        <v>0</v>
      </c>
      <c r="BL178" s="18" t="s">
        <v>150</v>
      </c>
      <c r="BM178" s="190" t="s">
        <v>1753</v>
      </c>
    </row>
    <row r="179" spans="1:47" s="2" customFormat="1" ht="19.5">
      <c r="A179" s="35"/>
      <c r="B179" s="36"/>
      <c r="C179" s="37"/>
      <c r="D179" s="192" t="s">
        <v>157</v>
      </c>
      <c r="E179" s="37"/>
      <c r="F179" s="193" t="s">
        <v>1754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157</v>
      </c>
      <c r="AU179" s="18" t="s">
        <v>81</v>
      </c>
    </row>
    <row r="180" spans="1:47" s="2" customFormat="1" ht="11.25">
      <c r="A180" s="35"/>
      <c r="B180" s="36"/>
      <c r="C180" s="37"/>
      <c r="D180" s="197" t="s">
        <v>159</v>
      </c>
      <c r="E180" s="37"/>
      <c r="F180" s="198" t="s">
        <v>1755</v>
      </c>
      <c r="G180" s="37"/>
      <c r="H180" s="37"/>
      <c r="I180" s="194"/>
      <c r="J180" s="37"/>
      <c r="K180" s="37"/>
      <c r="L180" s="40"/>
      <c r="M180" s="195"/>
      <c r="N180" s="19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159</v>
      </c>
      <c r="AU180" s="18" t="s">
        <v>81</v>
      </c>
    </row>
    <row r="181" spans="1:65" s="2" customFormat="1" ht="16.5" customHeight="1">
      <c r="A181" s="35"/>
      <c r="B181" s="36"/>
      <c r="C181" s="179" t="s">
        <v>353</v>
      </c>
      <c r="D181" s="179" t="s">
        <v>146</v>
      </c>
      <c r="E181" s="180" t="s">
        <v>1756</v>
      </c>
      <c r="F181" s="181" t="s">
        <v>1757</v>
      </c>
      <c r="G181" s="182" t="s">
        <v>248</v>
      </c>
      <c r="H181" s="183">
        <v>26</v>
      </c>
      <c r="I181" s="184"/>
      <c r="J181" s="185">
        <f>ROUND(I181*H181,2)</f>
        <v>0</v>
      </c>
      <c r="K181" s="181" t="s">
        <v>155</v>
      </c>
      <c r="L181" s="40"/>
      <c r="M181" s="186" t="s">
        <v>19</v>
      </c>
      <c r="N181" s="187" t="s">
        <v>42</v>
      </c>
      <c r="O181" s="65"/>
      <c r="P181" s="188">
        <f>O181*H181</f>
        <v>0</v>
      </c>
      <c r="Q181" s="188">
        <v>0</v>
      </c>
      <c r="R181" s="188">
        <f>Q181*H181</f>
        <v>0</v>
      </c>
      <c r="S181" s="188">
        <v>0.44</v>
      </c>
      <c r="T181" s="189">
        <f>S181*H181</f>
        <v>11.44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150</v>
      </c>
      <c r="AT181" s="190" t="s">
        <v>146</v>
      </c>
      <c r="AU181" s="190" t="s">
        <v>81</v>
      </c>
      <c r="AY181" s="18" t="s">
        <v>144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8" t="s">
        <v>79</v>
      </c>
      <c r="BK181" s="191">
        <f>ROUND(I181*H181,2)</f>
        <v>0</v>
      </c>
      <c r="BL181" s="18" t="s">
        <v>150</v>
      </c>
      <c r="BM181" s="190" t="s">
        <v>1758</v>
      </c>
    </row>
    <row r="182" spans="1:47" s="2" customFormat="1" ht="19.5">
      <c r="A182" s="35"/>
      <c r="B182" s="36"/>
      <c r="C182" s="37"/>
      <c r="D182" s="192" t="s">
        <v>157</v>
      </c>
      <c r="E182" s="37"/>
      <c r="F182" s="193" t="s">
        <v>1759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157</v>
      </c>
      <c r="AU182" s="18" t="s">
        <v>81</v>
      </c>
    </row>
    <row r="183" spans="1:47" s="2" customFormat="1" ht="11.25">
      <c r="A183" s="35"/>
      <c r="B183" s="36"/>
      <c r="C183" s="37"/>
      <c r="D183" s="197" t="s">
        <v>159</v>
      </c>
      <c r="E183" s="37"/>
      <c r="F183" s="198" t="s">
        <v>1760</v>
      </c>
      <c r="G183" s="37"/>
      <c r="H183" s="37"/>
      <c r="I183" s="194"/>
      <c r="J183" s="37"/>
      <c r="K183" s="37"/>
      <c r="L183" s="40"/>
      <c r="M183" s="195"/>
      <c r="N183" s="19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159</v>
      </c>
      <c r="AU183" s="18" t="s">
        <v>81</v>
      </c>
    </row>
    <row r="184" spans="1:65" s="2" customFormat="1" ht="16.5" customHeight="1">
      <c r="A184" s="35"/>
      <c r="B184" s="36"/>
      <c r="C184" s="179" t="s">
        <v>359</v>
      </c>
      <c r="D184" s="179" t="s">
        <v>146</v>
      </c>
      <c r="E184" s="180" t="s">
        <v>1761</v>
      </c>
      <c r="F184" s="181" t="s">
        <v>1762</v>
      </c>
      <c r="G184" s="182" t="s">
        <v>297</v>
      </c>
      <c r="H184" s="183">
        <v>8</v>
      </c>
      <c r="I184" s="184"/>
      <c r="J184" s="185">
        <f>ROUND(I184*H184,2)</f>
        <v>0</v>
      </c>
      <c r="K184" s="181" t="s">
        <v>155</v>
      </c>
      <c r="L184" s="40"/>
      <c r="M184" s="186" t="s">
        <v>19</v>
      </c>
      <c r="N184" s="187" t="s">
        <v>42</v>
      </c>
      <c r="O184" s="65"/>
      <c r="P184" s="188">
        <f>O184*H184</f>
        <v>0</v>
      </c>
      <c r="Q184" s="188">
        <v>0</v>
      </c>
      <c r="R184" s="188">
        <f>Q184*H184</f>
        <v>0</v>
      </c>
      <c r="S184" s="188">
        <v>0.29</v>
      </c>
      <c r="T184" s="189">
        <f>S184*H184</f>
        <v>2.32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0" t="s">
        <v>150</v>
      </c>
      <c r="AT184" s="190" t="s">
        <v>146</v>
      </c>
      <c r="AU184" s="190" t="s">
        <v>81</v>
      </c>
      <c r="AY184" s="18" t="s">
        <v>144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8" t="s">
        <v>79</v>
      </c>
      <c r="BK184" s="191">
        <f>ROUND(I184*H184,2)</f>
        <v>0</v>
      </c>
      <c r="BL184" s="18" t="s">
        <v>150</v>
      </c>
      <c r="BM184" s="190" t="s">
        <v>1763</v>
      </c>
    </row>
    <row r="185" spans="1:47" s="2" customFormat="1" ht="19.5">
      <c r="A185" s="35"/>
      <c r="B185" s="36"/>
      <c r="C185" s="37"/>
      <c r="D185" s="192" t="s">
        <v>157</v>
      </c>
      <c r="E185" s="37"/>
      <c r="F185" s="193" t="s">
        <v>1764</v>
      </c>
      <c r="G185" s="37"/>
      <c r="H185" s="37"/>
      <c r="I185" s="194"/>
      <c r="J185" s="37"/>
      <c r="K185" s="37"/>
      <c r="L185" s="40"/>
      <c r="M185" s="195"/>
      <c r="N185" s="19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157</v>
      </c>
      <c r="AU185" s="18" t="s">
        <v>81</v>
      </c>
    </row>
    <row r="186" spans="1:47" s="2" customFormat="1" ht="11.25">
      <c r="A186" s="35"/>
      <c r="B186" s="36"/>
      <c r="C186" s="37"/>
      <c r="D186" s="197" t="s">
        <v>159</v>
      </c>
      <c r="E186" s="37"/>
      <c r="F186" s="198" t="s">
        <v>1765</v>
      </c>
      <c r="G186" s="37"/>
      <c r="H186" s="37"/>
      <c r="I186" s="194"/>
      <c r="J186" s="37"/>
      <c r="K186" s="37"/>
      <c r="L186" s="40"/>
      <c r="M186" s="195"/>
      <c r="N186" s="19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159</v>
      </c>
      <c r="AU186" s="18" t="s">
        <v>81</v>
      </c>
    </row>
    <row r="187" spans="1:65" s="2" customFormat="1" ht="16.5" customHeight="1">
      <c r="A187" s="35"/>
      <c r="B187" s="36"/>
      <c r="C187" s="179" t="s">
        <v>368</v>
      </c>
      <c r="D187" s="179" t="s">
        <v>146</v>
      </c>
      <c r="E187" s="180" t="s">
        <v>1766</v>
      </c>
      <c r="F187" s="181" t="s">
        <v>1767</v>
      </c>
      <c r="G187" s="182" t="s">
        <v>297</v>
      </c>
      <c r="H187" s="183">
        <v>25</v>
      </c>
      <c r="I187" s="184"/>
      <c r="J187" s="185">
        <f>ROUND(I187*H187,2)</f>
        <v>0</v>
      </c>
      <c r="K187" s="181" t="s">
        <v>155</v>
      </c>
      <c r="L187" s="40"/>
      <c r="M187" s="186" t="s">
        <v>19</v>
      </c>
      <c r="N187" s="187" t="s">
        <v>42</v>
      </c>
      <c r="O187" s="65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0" t="s">
        <v>150</v>
      </c>
      <c r="AT187" s="190" t="s">
        <v>146</v>
      </c>
      <c r="AU187" s="190" t="s">
        <v>81</v>
      </c>
      <c r="AY187" s="18" t="s">
        <v>144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8" t="s">
        <v>79</v>
      </c>
      <c r="BK187" s="191">
        <f>ROUND(I187*H187,2)</f>
        <v>0</v>
      </c>
      <c r="BL187" s="18" t="s">
        <v>150</v>
      </c>
      <c r="BM187" s="190" t="s">
        <v>1768</v>
      </c>
    </row>
    <row r="188" spans="1:47" s="2" customFormat="1" ht="11.25">
      <c r="A188" s="35"/>
      <c r="B188" s="36"/>
      <c r="C188" s="37"/>
      <c r="D188" s="192" t="s">
        <v>157</v>
      </c>
      <c r="E188" s="37"/>
      <c r="F188" s="193" t="s">
        <v>1769</v>
      </c>
      <c r="G188" s="37"/>
      <c r="H188" s="37"/>
      <c r="I188" s="194"/>
      <c r="J188" s="37"/>
      <c r="K188" s="37"/>
      <c r="L188" s="40"/>
      <c r="M188" s="195"/>
      <c r="N188" s="196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157</v>
      </c>
      <c r="AU188" s="18" t="s">
        <v>81</v>
      </c>
    </row>
    <row r="189" spans="1:47" s="2" customFormat="1" ht="11.25">
      <c r="A189" s="35"/>
      <c r="B189" s="36"/>
      <c r="C189" s="37"/>
      <c r="D189" s="197" t="s">
        <v>159</v>
      </c>
      <c r="E189" s="37"/>
      <c r="F189" s="198" t="s">
        <v>1770</v>
      </c>
      <c r="G189" s="37"/>
      <c r="H189" s="37"/>
      <c r="I189" s="194"/>
      <c r="J189" s="37"/>
      <c r="K189" s="37"/>
      <c r="L189" s="40"/>
      <c r="M189" s="195"/>
      <c r="N189" s="196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159</v>
      </c>
      <c r="AU189" s="18" t="s">
        <v>81</v>
      </c>
    </row>
    <row r="190" spans="1:65" s="2" customFormat="1" ht="21.75" customHeight="1">
      <c r="A190" s="35"/>
      <c r="B190" s="36"/>
      <c r="C190" s="179" t="s">
        <v>375</v>
      </c>
      <c r="D190" s="179" t="s">
        <v>146</v>
      </c>
      <c r="E190" s="180" t="s">
        <v>1771</v>
      </c>
      <c r="F190" s="181" t="s">
        <v>1772</v>
      </c>
      <c r="G190" s="182" t="s">
        <v>154</v>
      </c>
      <c r="H190" s="183">
        <v>0.34</v>
      </c>
      <c r="I190" s="184"/>
      <c r="J190" s="185">
        <f>ROUND(I190*H190,2)</f>
        <v>0</v>
      </c>
      <c r="K190" s="181" t="s">
        <v>155</v>
      </c>
      <c r="L190" s="40"/>
      <c r="M190" s="186" t="s">
        <v>19</v>
      </c>
      <c r="N190" s="187" t="s">
        <v>42</v>
      </c>
      <c r="O190" s="65"/>
      <c r="P190" s="188">
        <f>O190*H190</f>
        <v>0</v>
      </c>
      <c r="Q190" s="188">
        <v>0</v>
      </c>
      <c r="R190" s="188">
        <f>Q190*H190</f>
        <v>0</v>
      </c>
      <c r="S190" s="188">
        <v>2.2</v>
      </c>
      <c r="T190" s="189">
        <f>S190*H190</f>
        <v>0.7480000000000001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0" t="s">
        <v>150</v>
      </c>
      <c r="AT190" s="190" t="s">
        <v>146</v>
      </c>
      <c r="AU190" s="190" t="s">
        <v>81</v>
      </c>
      <c r="AY190" s="18" t="s">
        <v>144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18" t="s">
        <v>79</v>
      </c>
      <c r="BK190" s="191">
        <f>ROUND(I190*H190,2)</f>
        <v>0</v>
      </c>
      <c r="BL190" s="18" t="s">
        <v>150</v>
      </c>
      <c r="BM190" s="190" t="s">
        <v>889</v>
      </c>
    </row>
    <row r="191" spans="1:47" s="2" customFormat="1" ht="11.25">
      <c r="A191" s="35"/>
      <c r="B191" s="36"/>
      <c r="C191" s="37"/>
      <c r="D191" s="192" t="s">
        <v>157</v>
      </c>
      <c r="E191" s="37"/>
      <c r="F191" s="193" t="s">
        <v>1773</v>
      </c>
      <c r="G191" s="37"/>
      <c r="H191" s="37"/>
      <c r="I191" s="194"/>
      <c r="J191" s="37"/>
      <c r="K191" s="37"/>
      <c r="L191" s="40"/>
      <c r="M191" s="195"/>
      <c r="N191" s="196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157</v>
      </c>
      <c r="AU191" s="18" t="s">
        <v>81</v>
      </c>
    </row>
    <row r="192" spans="1:47" s="2" customFormat="1" ht="11.25">
      <c r="A192" s="35"/>
      <c r="B192" s="36"/>
      <c r="C192" s="37"/>
      <c r="D192" s="197" t="s">
        <v>159</v>
      </c>
      <c r="E192" s="37"/>
      <c r="F192" s="198" t="s">
        <v>1774</v>
      </c>
      <c r="G192" s="37"/>
      <c r="H192" s="37"/>
      <c r="I192" s="194"/>
      <c r="J192" s="37"/>
      <c r="K192" s="37"/>
      <c r="L192" s="40"/>
      <c r="M192" s="195"/>
      <c r="N192" s="196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159</v>
      </c>
      <c r="AU192" s="18" t="s">
        <v>81</v>
      </c>
    </row>
    <row r="193" spans="2:51" s="13" customFormat="1" ht="11.25">
      <c r="B193" s="199"/>
      <c r="C193" s="200"/>
      <c r="D193" s="192" t="s">
        <v>161</v>
      </c>
      <c r="E193" s="201" t="s">
        <v>19</v>
      </c>
      <c r="F193" s="202" t="s">
        <v>1739</v>
      </c>
      <c r="G193" s="200"/>
      <c r="H193" s="203">
        <v>0.34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161</v>
      </c>
      <c r="AU193" s="209" t="s">
        <v>81</v>
      </c>
      <c r="AV193" s="13" t="s">
        <v>81</v>
      </c>
      <c r="AW193" s="13" t="s">
        <v>33</v>
      </c>
      <c r="AX193" s="13" t="s">
        <v>79</v>
      </c>
      <c r="AY193" s="209" t="s">
        <v>144</v>
      </c>
    </row>
    <row r="194" spans="1:65" s="2" customFormat="1" ht="16.5" customHeight="1">
      <c r="A194" s="35"/>
      <c r="B194" s="36"/>
      <c r="C194" s="179" t="s">
        <v>383</v>
      </c>
      <c r="D194" s="179" t="s">
        <v>146</v>
      </c>
      <c r="E194" s="180" t="s">
        <v>1775</v>
      </c>
      <c r="F194" s="181" t="s">
        <v>1776</v>
      </c>
      <c r="G194" s="182" t="s">
        <v>284</v>
      </c>
      <c r="H194" s="183">
        <v>1</v>
      </c>
      <c r="I194" s="184"/>
      <c r="J194" s="185">
        <f>ROUND(I194*H194,2)</f>
        <v>0</v>
      </c>
      <c r="K194" s="181" t="s">
        <v>155</v>
      </c>
      <c r="L194" s="40"/>
      <c r="M194" s="186" t="s">
        <v>19</v>
      </c>
      <c r="N194" s="187" t="s">
        <v>42</v>
      </c>
      <c r="O194" s="65"/>
      <c r="P194" s="188">
        <f>O194*H194</f>
        <v>0</v>
      </c>
      <c r="Q194" s="188">
        <v>0</v>
      </c>
      <c r="R194" s="188">
        <f>Q194*H194</f>
        <v>0</v>
      </c>
      <c r="S194" s="188">
        <v>0.1</v>
      </c>
      <c r="T194" s="189">
        <f>S194*H194</f>
        <v>0.1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0" t="s">
        <v>150</v>
      </c>
      <c r="AT194" s="190" t="s">
        <v>146</v>
      </c>
      <c r="AU194" s="190" t="s">
        <v>81</v>
      </c>
      <c r="AY194" s="18" t="s">
        <v>144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8" t="s">
        <v>79</v>
      </c>
      <c r="BK194" s="191">
        <f>ROUND(I194*H194,2)</f>
        <v>0</v>
      </c>
      <c r="BL194" s="18" t="s">
        <v>150</v>
      </c>
      <c r="BM194" s="190" t="s">
        <v>1777</v>
      </c>
    </row>
    <row r="195" spans="1:47" s="2" customFormat="1" ht="11.25">
      <c r="A195" s="35"/>
      <c r="B195" s="36"/>
      <c r="C195" s="37"/>
      <c r="D195" s="192" t="s">
        <v>157</v>
      </c>
      <c r="E195" s="37"/>
      <c r="F195" s="193" t="s">
        <v>1778</v>
      </c>
      <c r="G195" s="37"/>
      <c r="H195" s="37"/>
      <c r="I195" s="194"/>
      <c r="J195" s="37"/>
      <c r="K195" s="37"/>
      <c r="L195" s="40"/>
      <c r="M195" s="195"/>
      <c r="N195" s="19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157</v>
      </c>
      <c r="AU195" s="18" t="s">
        <v>81</v>
      </c>
    </row>
    <row r="196" spans="1:47" s="2" customFormat="1" ht="11.25">
      <c r="A196" s="35"/>
      <c r="B196" s="36"/>
      <c r="C196" s="37"/>
      <c r="D196" s="197" t="s">
        <v>159</v>
      </c>
      <c r="E196" s="37"/>
      <c r="F196" s="198" t="s">
        <v>1779</v>
      </c>
      <c r="G196" s="37"/>
      <c r="H196" s="37"/>
      <c r="I196" s="194"/>
      <c r="J196" s="37"/>
      <c r="K196" s="37"/>
      <c r="L196" s="40"/>
      <c r="M196" s="195"/>
      <c r="N196" s="196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159</v>
      </c>
      <c r="AU196" s="18" t="s">
        <v>81</v>
      </c>
    </row>
    <row r="197" spans="2:51" s="13" customFormat="1" ht="11.25">
      <c r="B197" s="199"/>
      <c r="C197" s="200"/>
      <c r="D197" s="192" t="s">
        <v>161</v>
      </c>
      <c r="E197" s="201" t="s">
        <v>19</v>
      </c>
      <c r="F197" s="202" t="s">
        <v>1780</v>
      </c>
      <c r="G197" s="200"/>
      <c r="H197" s="203">
        <v>1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161</v>
      </c>
      <c r="AU197" s="209" t="s">
        <v>81</v>
      </c>
      <c r="AV197" s="13" t="s">
        <v>81</v>
      </c>
      <c r="AW197" s="13" t="s">
        <v>33</v>
      </c>
      <c r="AX197" s="13" t="s">
        <v>79</v>
      </c>
      <c r="AY197" s="209" t="s">
        <v>144</v>
      </c>
    </row>
    <row r="198" spans="1:65" s="2" customFormat="1" ht="16.5" customHeight="1">
      <c r="A198" s="35"/>
      <c r="B198" s="36"/>
      <c r="C198" s="179" t="s">
        <v>389</v>
      </c>
      <c r="D198" s="179" t="s">
        <v>146</v>
      </c>
      <c r="E198" s="180" t="s">
        <v>1781</v>
      </c>
      <c r="F198" s="181" t="s">
        <v>1782</v>
      </c>
      <c r="G198" s="182" t="s">
        <v>297</v>
      </c>
      <c r="H198" s="183">
        <v>2.8</v>
      </c>
      <c r="I198" s="184"/>
      <c r="J198" s="185">
        <f>ROUND(I198*H198,2)</f>
        <v>0</v>
      </c>
      <c r="K198" s="181" t="s">
        <v>155</v>
      </c>
      <c r="L198" s="40"/>
      <c r="M198" s="186" t="s">
        <v>19</v>
      </c>
      <c r="N198" s="187" t="s">
        <v>42</v>
      </c>
      <c r="O198" s="65"/>
      <c r="P198" s="188">
        <f>O198*H198</f>
        <v>0</v>
      </c>
      <c r="Q198" s="188">
        <v>0</v>
      </c>
      <c r="R198" s="188">
        <f>Q198*H198</f>
        <v>0</v>
      </c>
      <c r="S198" s="188">
        <v>0.01</v>
      </c>
      <c r="T198" s="189">
        <f>S198*H198</f>
        <v>0.027999999999999997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150</v>
      </c>
      <c r="AT198" s="190" t="s">
        <v>146</v>
      </c>
      <c r="AU198" s="190" t="s">
        <v>81</v>
      </c>
      <c r="AY198" s="18" t="s">
        <v>144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8" t="s">
        <v>79</v>
      </c>
      <c r="BK198" s="191">
        <f>ROUND(I198*H198,2)</f>
        <v>0</v>
      </c>
      <c r="BL198" s="18" t="s">
        <v>150</v>
      </c>
      <c r="BM198" s="190" t="s">
        <v>1783</v>
      </c>
    </row>
    <row r="199" spans="1:47" s="2" customFormat="1" ht="11.25">
      <c r="A199" s="35"/>
      <c r="B199" s="36"/>
      <c r="C199" s="37"/>
      <c r="D199" s="192" t="s">
        <v>157</v>
      </c>
      <c r="E199" s="37"/>
      <c r="F199" s="193" t="s">
        <v>1784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157</v>
      </c>
      <c r="AU199" s="18" t="s">
        <v>81</v>
      </c>
    </row>
    <row r="200" spans="1:47" s="2" customFormat="1" ht="11.25">
      <c r="A200" s="35"/>
      <c r="B200" s="36"/>
      <c r="C200" s="37"/>
      <c r="D200" s="197" t="s">
        <v>159</v>
      </c>
      <c r="E200" s="37"/>
      <c r="F200" s="198" t="s">
        <v>1785</v>
      </c>
      <c r="G200" s="37"/>
      <c r="H200" s="37"/>
      <c r="I200" s="194"/>
      <c r="J200" s="37"/>
      <c r="K200" s="37"/>
      <c r="L200" s="40"/>
      <c r="M200" s="195"/>
      <c r="N200" s="196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159</v>
      </c>
      <c r="AU200" s="18" t="s">
        <v>81</v>
      </c>
    </row>
    <row r="201" spans="2:51" s="13" customFormat="1" ht="11.25">
      <c r="B201" s="199"/>
      <c r="C201" s="200"/>
      <c r="D201" s="192" t="s">
        <v>161</v>
      </c>
      <c r="E201" s="201" t="s">
        <v>19</v>
      </c>
      <c r="F201" s="202" t="s">
        <v>1786</v>
      </c>
      <c r="G201" s="200"/>
      <c r="H201" s="203">
        <v>2.8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161</v>
      </c>
      <c r="AU201" s="209" t="s">
        <v>81</v>
      </c>
      <c r="AV201" s="13" t="s">
        <v>81</v>
      </c>
      <c r="AW201" s="13" t="s">
        <v>33</v>
      </c>
      <c r="AX201" s="13" t="s">
        <v>79</v>
      </c>
      <c r="AY201" s="209" t="s">
        <v>144</v>
      </c>
    </row>
    <row r="202" spans="2:63" s="12" customFormat="1" ht="22.9" customHeight="1">
      <c r="B202" s="163"/>
      <c r="C202" s="164"/>
      <c r="D202" s="165" t="s">
        <v>70</v>
      </c>
      <c r="E202" s="177" t="s">
        <v>965</v>
      </c>
      <c r="F202" s="177" t="s">
        <v>966</v>
      </c>
      <c r="G202" s="164"/>
      <c r="H202" s="164"/>
      <c r="I202" s="167"/>
      <c r="J202" s="178">
        <f>BK202</f>
        <v>0</v>
      </c>
      <c r="K202" s="164"/>
      <c r="L202" s="169"/>
      <c r="M202" s="170"/>
      <c r="N202" s="171"/>
      <c r="O202" s="171"/>
      <c r="P202" s="172">
        <f>SUM(P203:P217)</f>
        <v>0</v>
      </c>
      <c r="Q202" s="171"/>
      <c r="R202" s="172">
        <f>SUM(R203:R217)</f>
        <v>0</v>
      </c>
      <c r="S202" s="171"/>
      <c r="T202" s="173">
        <f>SUM(T203:T217)</f>
        <v>0</v>
      </c>
      <c r="AR202" s="174" t="s">
        <v>79</v>
      </c>
      <c r="AT202" s="175" t="s">
        <v>70</v>
      </c>
      <c r="AU202" s="175" t="s">
        <v>79</v>
      </c>
      <c r="AY202" s="174" t="s">
        <v>144</v>
      </c>
      <c r="BK202" s="176">
        <f>SUM(BK203:BK217)</f>
        <v>0</v>
      </c>
    </row>
    <row r="203" spans="1:65" s="2" customFormat="1" ht="16.5" customHeight="1">
      <c r="A203" s="35"/>
      <c r="B203" s="36"/>
      <c r="C203" s="179" t="s">
        <v>394</v>
      </c>
      <c r="D203" s="179" t="s">
        <v>146</v>
      </c>
      <c r="E203" s="180" t="s">
        <v>974</v>
      </c>
      <c r="F203" s="181" t="s">
        <v>975</v>
      </c>
      <c r="G203" s="182" t="s">
        <v>211</v>
      </c>
      <c r="H203" s="183">
        <v>29.086</v>
      </c>
      <c r="I203" s="184"/>
      <c r="J203" s="185">
        <f>ROUND(I203*H203,2)</f>
        <v>0</v>
      </c>
      <c r="K203" s="181" t="s">
        <v>155</v>
      </c>
      <c r="L203" s="40"/>
      <c r="M203" s="186" t="s">
        <v>19</v>
      </c>
      <c r="N203" s="187" t="s">
        <v>42</v>
      </c>
      <c r="O203" s="65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0" t="s">
        <v>150</v>
      </c>
      <c r="AT203" s="190" t="s">
        <v>146</v>
      </c>
      <c r="AU203" s="190" t="s">
        <v>81</v>
      </c>
      <c r="AY203" s="18" t="s">
        <v>144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8" t="s">
        <v>79</v>
      </c>
      <c r="BK203" s="191">
        <f>ROUND(I203*H203,2)</f>
        <v>0</v>
      </c>
      <c r="BL203" s="18" t="s">
        <v>150</v>
      </c>
      <c r="BM203" s="190" t="s">
        <v>1787</v>
      </c>
    </row>
    <row r="204" spans="1:47" s="2" customFormat="1" ht="11.25">
      <c r="A204" s="35"/>
      <c r="B204" s="36"/>
      <c r="C204" s="37"/>
      <c r="D204" s="192" t="s">
        <v>157</v>
      </c>
      <c r="E204" s="37"/>
      <c r="F204" s="193" t="s">
        <v>977</v>
      </c>
      <c r="G204" s="37"/>
      <c r="H204" s="37"/>
      <c r="I204" s="194"/>
      <c r="J204" s="37"/>
      <c r="K204" s="37"/>
      <c r="L204" s="40"/>
      <c r="M204" s="195"/>
      <c r="N204" s="196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157</v>
      </c>
      <c r="AU204" s="18" t="s">
        <v>81</v>
      </c>
    </row>
    <row r="205" spans="1:47" s="2" customFormat="1" ht="11.25">
      <c r="A205" s="35"/>
      <c r="B205" s="36"/>
      <c r="C205" s="37"/>
      <c r="D205" s="197" t="s">
        <v>159</v>
      </c>
      <c r="E205" s="37"/>
      <c r="F205" s="198" t="s">
        <v>978</v>
      </c>
      <c r="G205" s="37"/>
      <c r="H205" s="37"/>
      <c r="I205" s="194"/>
      <c r="J205" s="37"/>
      <c r="K205" s="37"/>
      <c r="L205" s="40"/>
      <c r="M205" s="195"/>
      <c r="N205" s="196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159</v>
      </c>
      <c r="AU205" s="18" t="s">
        <v>81</v>
      </c>
    </row>
    <row r="206" spans="1:65" s="2" customFormat="1" ht="16.5" customHeight="1">
      <c r="A206" s="35"/>
      <c r="B206" s="36"/>
      <c r="C206" s="179" t="s">
        <v>399</v>
      </c>
      <c r="D206" s="179" t="s">
        <v>146</v>
      </c>
      <c r="E206" s="180" t="s">
        <v>980</v>
      </c>
      <c r="F206" s="181" t="s">
        <v>981</v>
      </c>
      <c r="G206" s="182" t="s">
        <v>211</v>
      </c>
      <c r="H206" s="183">
        <v>319.946</v>
      </c>
      <c r="I206" s="184"/>
      <c r="J206" s="185">
        <f>ROUND(I206*H206,2)</f>
        <v>0</v>
      </c>
      <c r="K206" s="181" t="s">
        <v>155</v>
      </c>
      <c r="L206" s="40"/>
      <c r="M206" s="186" t="s">
        <v>19</v>
      </c>
      <c r="N206" s="187" t="s">
        <v>42</v>
      </c>
      <c r="O206" s="65"/>
      <c r="P206" s="188">
        <f>O206*H206</f>
        <v>0</v>
      </c>
      <c r="Q206" s="188">
        <v>0</v>
      </c>
      <c r="R206" s="188">
        <f>Q206*H206</f>
        <v>0</v>
      </c>
      <c r="S206" s="188">
        <v>0</v>
      </c>
      <c r="T206" s="18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150</v>
      </c>
      <c r="AT206" s="190" t="s">
        <v>146</v>
      </c>
      <c r="AU206" s="190" t="s">
        <v>81</v>
      </c>
      <c r="AY206" s="18" t="s">
        <v>144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8" t="s">
        <v>79</v>
      </c>
      <c r="BK206" s="191">
        <f>ROUND(I206*H206,2)</f>
        <v>0</v>
      </c>
      <c r="BL206" s="18" t="s">
        <v>150</v>
      </c>
      <c r="BM206" s="190" t="s">
        <v>1788</v>
      </c>
    </row>
    <row r="207" spans="1:47" s="2" customFormat="1" ht="19.5">
      <c r="A207" s="35"/>
      <c r="B207" s="36"/>
      <c r="C207" s="37"/>
      <c r="D207" s="192" t="s">
        <v>157</v>
      </c>
      <c r="E207" s="37"/>
      <c r="F207" s="193" t="s">
        <v>983</v>
      </c>
      <c r="G207" s="37"/>
      <c r="H207" s="37"/>
      <c r="I207" s="194"/>
      <c r="J207" s="37"/>
      <c r="K207" s="37"/>
      <c r="L207" s="40"/>
      <c r="M207" s="195"/>
      <c r="N207" s="19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157</v>
      </c>
      <c r="AU207" s="18" t="s">
        <v>81</v>
      </c>
    </row>
    <row r="208" spans="1:47" s="2" customFormat="1" ht="11.25">
      <c r="A208" s="35"/>
      <c r="B208" s="36"/>
      <c r="C208" s="37"/>
      <c r="D208" s="197" t="s">
        <v>159</v>
      </c>
      <c r="E208" s="37"/>
      <c r="F208" s="198" t="s">
        <v>984</v>
      </c>
      <c r="G208" s="37"/>
      <c r="H208" s="37"/>
      <c r="I208" s="194"/>
      <c r="J208" s="37"/>
      <c r="K208" s="37"/>
      <c r="L208" s="40"/>
      <c r="M208" s="195"/>
      <c r="N208" s="196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159</v>
      </c>
      <c r="AU208" s="18" t="s">
        <v>81</v>
      </c>
    </row>
    <row r="209" spans="2:51" s="13" customFormat="1" ht="11.25">
      <c r="B209" s="199"/>
      <c r="C209" s="200"/>
      <c r="D209" s="192" t="s">
        <v>161</v>
      </c>
      <c r="E209" s="200"/>
      <c r="F209" s="202" t="s">
        <v>1789</v>
      </c>
      <c r="G209" s="200"/>
      <c r="H209" s="203">
        <v>319.946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161</v>
      </c>
      <c r="AU209" s="209" t="s">
        <v>81</v>
      </c>
      <c r="AV209" s="13" t="s">
        <v>81</v>
      </c>
      <c r="AW209" s="13" t="s">
        <v>4</v>
      </c>
      <c r="AX209" s="13" t="s">
        <v>79</v>
      </c>
      <c r="AY209" s="209" t="s">
        <v>144</v>
      </c>
    </row>
    <row r="210" spans="1:65" s="2" customFormat="1" ht="24.2" customHeight="1">
      <c r="A210" s="35"/>
      <c r="B210" s="36"/>
      <c r="C210" s="179" t="s">
        <v>406</v>
      </c>
      <c r="D210" s="179" t="s">
        <v>146</v>
      </c>
      <c r="E210" s="180" t="s">
        <v>1790</v>
      </c>
      <c r="F210" s="181" t="s">
        <v>213</v>
      </c>
      <c r="G210" s="182" t="s">
        <v>211</v>
      </c>
      <c r="H210" s="183">
        <v>18.19</v>
      </c>
      <c r="I210" s="184"/>
      <c r="J210" s="185">
        <f>ROUND(I210*H210,2)</f>
        <v>0</v>
      </c>
      <c r="K210" s="181" t="s">
        <v>19</v>
      </c>
      <c r="L210" s="40"/>
      <c r="M210" s="186" t="s">
        <v>19</v>
      </c>
      <c r="N210" s="187" t="s">
        <v>42</v>
      </c>
      <c r="O210" s="65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150</v>
      </c>
      <c r="AT210" s="190" t="s">
        <v>146</v>
      </c>
      <c r="AU210" s="190" t="s">
        <v>81</v>
      </c>
      <c r="AY210" s="18" t="s">
        <v>144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" t="s">
        <v>79</v>
      </c>
      <c r="BK210" s="191">
        <f>ROUND(I210*H210,2)</f>
        <v>0</v>
      </c>
      <c r="BL210" s="18" t="s">
        <v>150</v>
      </c>
      <c r="BM210" s="190" t="s">
        <v>1791</v>
      </c>
    </row>
    <row r="211" spans="1:47" s="2" customFormat="1" ht="19.5">
      <c r="A211" s="35"/>
      <c r="B211" s="36"/>
      <c r="C211" s="37"/>
      <c r="D211" s="192" t="s">
        <v>157</v>
      </c>
      <c r="E211" s="37"/>
      <c r="F211" s="193" t="s">
        <v>213</v>
      </c>
      <c r="G211" s="37"/>
      <c r="H211" s="37"/>
      <c r="I211" s="194"/>
      <c r="J211" s="37"/>
      <c r="K211" s="37"/>
      <c r="L211" s="40"/>
      <c r="M211" s="195"/>
      <c r="N211" s="196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157</v>
      </c>
      <c r="AU211" s="18" t="s">
        <v>81</v>
      </c>
    </row>
    <row r="212" spans="2:51" s="13" customFormat="1" ht="11.25">
      <c r="B212" s="199"/>
      <c r="C212" s="200"/>
      <c r="D212" s="192" t="s">
        <v>161</v>
      </c>
      <c r="E212" s="201" t="s">
        <v>19</v>
      </c>
      <c r="F212" s="202" t="s">
        <v>1792</v>
      </c>
      <c r="G212" s="200"/>
      <c r="H212" s="203">
        <v>18.19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161</v>
      </c>
      <c r="AU212" s="209" t="s">
        <v>81</v>
      </c>
      <c r="AV212" s="13" t="s">
        <v>81</v>
      </c>
      <c r="AW212" s="13" t="s">
        <v>33</v>
      </c>
      <c r="AX212" s="13" t="s">
        <v>79</v>
      </c>
      <c r="AY212" s="209" t="s">
        <v>144</v>
      </c>
    </row>
    <row r="213" spans="1:65" s="2" customFormat="1" ht="24.2" customHeight="1">
      <c r="A213" s="35"/>
      <c r="B213" s="36"/>
      <c r="C213" s="179" t="s">
        <v>423</v>
      </c>
      <c r="D213" s="179" t="s">
        <v>146</v>
      </c>
      <c r="E213" s="180" t="s">
        <v>1793</v>
      </c>
      <c r="F213" s="181" t="s">
        <v>1794</v>
      </c>
      <c r="G213" s="182" t="s">
        <v>211</v>
      </c>
      <c r="H213" s="183">
        <v>3.068</v>
      </c>
      <c r="I213" s="184"/>
      <c r="J213" s="185">
        <f>ROUND(I213*H213,2)</f>
        <v>0</v>
      </c>
      <c r="K213" s="181" t="s">
        <v>19</v>
      </c>
      <c r="L213" s="40"/>
      <c r="M213" s="186" t="s">
        <v>19</v>
      </c>
      <c r="N213" s="187" t="s">
        <v>42</v>
      </c>
      <c r="O213" s="65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0" t="s">
        <v>150</v>
      </c>
      <c r="AT213" s="190" t="s">
        <v>146</v>
      </c>
      <c r="AU213" s="190" t="s">
        <v>81</v>
      </c>
      <c r="AY213" s="18" t="s">
        <v>144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8" t="s">
        <v>79</v>
      </c>
      <c r="BK213" s="191">
        <f>ROUND(I213*H213,2)</f>
        <v>0</v>
      </c>
      <c r="BL213" s="18" t="s">
        <v>150</v>
      </c>
      <c r="BM213" s="190" t="s">
        <v>1795</v>
      </c>
    </row>
    <row r="214" spans="1:47" s="2" customFormat="1" ht="19.5">
      <c r="A214" s="35"/>
      <c r="B214" s="36"/>
      <c r="C214" s="37"/>
      <c r="D214" s="192" t="s">
        <v>157</v>
      </c>
      <c r="E214" s="37"/>
      <c r="F214" s="193" t="s">
        <v>1796</v>
      </c>
      <c r="G214" s="37"/>
      <c r="H214" s="37"/>
      <c r="I214" s="194"/>
      <c r="J214" s="37"/>
      <c r="K214" s="37"/>
      <c r="L214" s="40"/>
      <c r="M214" s="195"/>
      <c r="N214" s="196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157</v>
      </c>
      <c r="AU214" s="18" t="s">
        <v>81</v>
      </c>
    </row>
    <row r="215" spans="2:51" s="13" customFormat="1" ht="11.25">
      <c r="B215" s="199"/>
      <c r="C215" s="200"/>
      <c r="D215" s="192" t="s">
        <v>161</v>
      </c>
      <c r="E215" s="201" t="s">
        <v>19</v>
      </c>
      <c r="F215" s="202" t="s">
        <v>1797</v>
      </c>
      <c r="G215" s="200"/>
      <c r="H215" s="203">
        <v>3.068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161</v>
      </c>
      <c r="AU215" s="209" t="s">
        <v>81</v>
      </c>
      <c r="AV215" s="13" t="s">
        <v>81</v>
      </c>
      <c r="AW215" s="13" t="s">
        <v>33</v>
      </c>
      <c r="AX215" s="13" t="s">
        <v>79</v>
      </c>
      <c r="AY215" s="209" t="s">
        <v>144</v>
      </c>
    </row>
    <row r="216" spans="1:65" s="2" customFormat="1" ht="24.2" customHeight="1">
      <c r="A216" s="35"/>
      <c r="B216" s="36"/>
      <c r="C216" s="179" t="s">
        <v>433</v>
      </c>
      <c r="D216" s="179" t="s">
        <v>146</v>
      </c>
      <c r="E216" s="180" t="s">
        <v>1798</v>
      </c>
      <c r="F216" s="181" t="s">
        <v>1799</v>
      </c>
      <c r="G216" s="182" t="s">
        <v>211</v>
      </c>
      <c r="H216" s="183">
        <v>7.7</v>
      </c>
      <c r="I216" s="184"/>
      <c r="J216" s="185">
        <f>ROUND(I216*H216,2)</f>
        <v>0</v>
      </c>
      <c r="K216" s="181" t="s">
        <v>19</v>
      </c>
      <c r="L216" s="40"/>
      <c r="M216" s="186" t="s">
        <v>19</v>
      </c>
      <c r="N216" s="187" t="s">
        <v>42</v>
      </c>
      <c r="O216" s="65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0" t="s">
        <v>150</v>
      </c>
      <c r="AT216" s="190" t="s">
        <v>146</v>
      </c>
      <c r="AU216" s="190" t="s">
        <v>81</v>
      </c>
      <c r="AY216" s="18" t="s">
        <v>144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" t="s">
        <v>79</v>
      </c>
      <c r="BK216" s="191">
        <f>ROUND(I216*H216,2)</f>
        <v>0</v>
      </c>
      <c r="BL216" s="18" t="s">
        <v>150</v>
      </c>
      <c r="BM216" s="190" t="s">
        <v>1800</v>
      </c>
    </row>
    <row r="217" spans="1:47" s="2" customFormat="1" ht="19.5">
      <c r="A217" s="35"/>
      <c r="B217" s="36"/>
      <c r="C217" s="37"/>
      <c r="D217" s="192" t="s">
        <v>157</v>
      </c>
      <c r="E217" s="37"/>
      <c r="F217" s="193" t="s">
        <v>1799</v>
      </c>
      <c r="G217" s="37"/>
      <c r="H217" s="37"/>
      <c r="I217" s="194"/>
      <c r="J217" s="37"/>
      <c r="K217" s="37"/>
      <c r="L217" s="40"/>
      <c r="M217" s="195"/>
      <c r="N217" s="196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157</v>
      </c>
      <c r="AU217" s="18" t="s">
        <v>81</v>
      </c>
    </row>
    <row r="218" spans="2:63" s="12" customFormat="1" ht="22.9" customHeight="1">
      <c r="B218" s="163"/>
      <c r="C218" s="164"/>
      <c r="D218" s="165" t="s">
        <v>70</v>
      </c>
      <c r="E218" s="177" t="s">
        <v>1001</v>
      </c>
      <c r="F218" s="177" t="s">
        <v>1002</v>
      </c>
      <c r="G218" s="164"/>
      <c r="H218" s="164"/>
      <c r="I218" s="167"/>
      <c r="J218" s="178">
        <f>BK218</f>
        <v>0</v>
      </c>
      <c r="K218" s="164"/>
      <c r="L218" s="169"/>
      <c r="M218" s="170"/>
      <c r="N218" s="171"/>
      <c r="O218" s="171"/>
      <c r="P218" s="172">
        <f>SUM(P219:P221)</f>
        <v>0</v>
      </c>
      <c r="Q218" s="171"/>
      <c r="R218" s="172">
        <f>SUM(R219:R221)</f>
        <v>0</v>
      </c>
      <c r="S218" s="171"/>
      <c r="T218" s="173">
        <f>SUM(T219:T221)</f>
        <v>0</v>
      </c>
      <c r="AR218" s="174" t="s">
        <v>79</v>
      </c>
      <c r="AT218" s="175" t="s">
        <v>70</v>
      </c>
      <c r="AU218" s="175" t="s">
        <v>79</v>
      </c>
      <c r="AY218" s="174" t="s">
        <v>144</v>
      </c>
      <c r="BK218" s="176">
        <f>SUM(BK219:BK221)</f>
        <v>0</v>
      </c>
    </row>
    <row r="219" spans="1:65" s="2" customFormat="1" ht="16.5" customHeight="1">
      <c r="A219" s="35"/>
      <c r="B219" s="36"/>
      <c r="C219" s="179" t="s">
        <v>439</v>
      </c>
      <c r="D219" s="179" t="s">
        <v>146</v>
      </c>
      <c r="E219" s="180" t="s">
        <v>1801</v>
      </c>
      <c r="F219" s="181" t="s">
        <v>1802</v>
      </c>
      <c r="G219" s="182" t="s">
        <v>211</v>
      </c>
      <c r="H219" s="183">
        <v>15.064</v>
      </c>
      <c r="I219" s="184"/>
      <c r="J219" s="185">
        <f>ROUND(I219*H219,2)</f>
        <v>0</v>
      </c>
      <c r="K219" s="181" t="s">
        <v>155</v>
      </c>
      <c r="L219" s="40"/>
      <c r="M219" s="186" t="s">
        <v>19</v>
      </c>
      <c r="N219" s="187" t="s">
        <v>42</v>
      </c>
      <c r="O219" s="65"/>
      <c r="P219" s="188">
        <f>O219*H219</f>
        <v>0</v>
      </c>
      <c r="Q219" s="188">
        <v>0</v>
      </c>
      <c r="R219" s="188">
        <f>Q219*H219</f>
        <v>0</v>
      </c>
      <c r="S219" s="188">
        <v>0</v>
      </c>
      <c r="T219" s="18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0" t="s">
        <v>150</v>
      </c>
      <c r="AT219" s="190" t="s">
        <v>146</v>
      </c>
      <c r="AU219" s="190" t="s">
        <v>81</v>
      </c>
      <c r="AY219" s="18" t="s">
        <v>144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18" t="s">
        <v>79</v>
      </c>
      <c r="BK219" s="191">
        <f>ROUND(I219*H219,2)</f>
        <v>0</v>
      </c>
      <c r="BL219" s="18" t="s">
        <v>150</v>
      </c>
      <c r="BM219" s="190" t="s">
        <v>1803</v>
      </c>
    </row>
    <row r="220" spans="1:47" s="2" customFormat="1" ht="11.25">
      <c r="A220" s="35"/>
      <c r="B220" s="36"/>
      <c r="C220" s="37"/>
      <c r="D220" s="192" t="s">
        <v>157</v>
      </c>
      <c r="E220" s="37"/>
      <c r="F220" s="193" t="s">
        <v>1804</v>
      </c>
      <c r="G220" s="37"/>
      <c r="H220" s="37"/>
      <c r="I220" s="194"/>
      <c r="J220" s="37"/>
      <c r="K220" s="37"/>
      <c r="L220" s="40"/>
      <c r="M220" s="195"/>
      <c r="N220" s="196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157</v>
      </c>
      <c r="AU220" s="18" t="s">
        <v>81</v>
      </c>
    </row>
    <row r="221" spans="1:47" s="2" customFormat="1" ht="11.25">
      <c r="A221" s="35"/>
      <c r="B221" s="36"/>
      <c r="C221" s="37"/>
      <c r="D221" s="197" t="s">
        <v>159</v>
      </c>
      <c r="E221" s="37"/>
      <c r="F221" s="198" t="s">
        <v>1805</v>
      </c>
      <c r="G221" s="37"/>
      <c r="H221" s="37"/>
      <c r="I221" s="194"/>
      <c r="J221" s="37"/>
      <c r="K221" s="37"/>
      <c r="L221" s="40"/>
      <c r="M221" s="245"/>
      <c r="N221" s="246"/>
      <c r="O221" s="247"/>
      <c r="P221" s="247"/>
      <c r="Q221" s="247"/>
      <c r="R221" s="247"/>
      <c r="S221" s="247"/>
      <c r="T221" s="248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159</v>
      </c>
      <c r="AU221" s="18" t="s">
        <v>81</v>
      </c>
    </row>
    <row r="222" spans="1:31" s="2" customFormat="1" ht="6.95" customHeight="1">
      <c r="A222" s="35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40"/>
      <c r="M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</row>
  </sheetData>
  <sheetProtection password="CC35" sheet="1" objects="1" scenarios="1" formatColumns="0" formatRows="0" autoFilter="0"/>
  <autoFilter ref="C85:K22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81152302"/>
    <hyperlink ref="F95" r:id="rId2" display="https://podminky.urs.cz/item/CS_URS_2022_01/564871011"/>
    <hyperlink ref="F99" r:id="rId3" display="https://podminky.urs.cz/item/CS_URS_2022_01/564952113"/>
    <hyperlink ref="F103" r:id="rId4" display="https://podminky.urs.cz/item/CS_URS_2022_01/565135111"/>
    <hyperlink ref="F107" r:id="rId5" display="https://podminky.urs.cz/item/CS_URS_2022_01/577155112"/>
    <hyperlink ref="F111" r:id="rId6" display="https://podminky.urs.cz/item/CS_URS_2022_01/577134111"/>
    <hyperlink ref="F115" r:id="rId7" display="https://podminky.urs.cz/item/CS_URS_2022_01/181152302"/>
    <hyperlink ref="F119" r:id="rId8" display="https://podminky.urs.cz/item/CS_URS_2022_01/564831011"/>
    <hyperlink ref="F123" r:id="rId9" display="https://podminky.urs.cz/item/CS_URS_2022_01/564752111"/>
    <hyperlink ref="F127" r:id="rId10" display="https://podminky.urs.cz/item/CS_URS_2022_01/596212210"/>
    <hyperlink ref="F131" r:id="rId11" display="https://podminky.urs.cz/item/CS_URS_2022_01/596211120"/>
    <hyperlink ref="F141" r:id="rId12" display="https://podminky.urs.cz/item/CS_URS_2022_01/916131213"/>
    <hyperlink ref="F147" r:id="rId13" display="https://podminky.urs.cz/item/CS_URS_2022_01/916331112"/>
    <hyperlink ref="F153" r:id="rId14" display="https://podminky.urs.cz/item/CS_URS_2022_01/871315211"/>
    <hyperlink ref="F163" r:id="rId15" display="https://podminky.urs.cz/item/CS_URS_2022_01/966006132"/>
    <hyperlink ref="F166" r:id="rId16" display="https://podminky.urs.cz/item/CS_URS_2022_01/914511111"/>
    <hyperlink ref="F170" r:id="rId17" display="https://podminky.urs.cz/item/CS_URS_2022_01/389381001"/>
    <hyperlink ref="F177" r:id="rId18" display="https://podminky.urs.cz/item/CS_URS_2022_01/113107342"/>
    <hyperlink ref="F180" r:id="rId19" display="https://podminky.urs.cz/item/CS_URS_2022_01/113107325"/>
    <hyperlink ref="F183" r:id="rId20" display="https://podminky.urs.cz/item/CS_URS_2022_01/113107323"/>
    <hyperlink ref="F186" r:id="rId21" display="https://podminky.urs.cz/item/CS_URS_2022_01/113201112"/>
    <hyperlink ref="F189" r:id="rId22" display="https://podminky.urs.cz/item/CS_URS_2022_01/919735112"/>
    <hyperlink ref="F192" r:id="rId23" display="https://podminky.urs.cz/item/CS_URS_2022_01/965042231"/>
    <hyperlink ref="F196" r:id="rId24" display="https://podminky.urs.cz/item/CS_URS_2022_01/899102211"/>
    <hyperlink ref="F200" r:id="rId25" display="https://podminky.urs.cz/item/CS_URS_2022_01/976084111"/>
    <hyperlink ref="F205" r:id="rId26" display="https://podminky.urs.cz/item/CS_URS_2022_01/997013511"/>
    <hyperlink ref="F208" r:id="rId27" display="https://podminky.urs.cz/item/CS_URS_2022_01/997013509"/>
    <hyperlink ref="F221" r:id="rId28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8" t="str">
        <f>'Rekapitulace stavby'!K6</f>
        <v>Přístavba výtahu k objektu č.p.11 na p.p.č.507 - k.ú.Horní Litvínov</v>
      </c>
      <c r="F7" s="379"/>
      <c r="G7" s="379"/>
      <c r="H7" s="379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0" t="s">
        <v>1806</v>
      </c>
      <c r="F9" s="381"/>
      <c r="G9" s="381"/>
      <c r="H9" s="381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19</v>
      </c>
      <c r="G11" s="35"/>
      <c r="H11" s="35"/>
      <c r="I11" s="113" t="s">
        <v>20</v>
      </c>
      <c r="J11" s="104" t="s">
        <v>19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21</v>
      </c>
      <c r="E12" s="35"/>
      <c r="F12" s="104" t="s">
        <v>22</v>
      </c>
      <c r="G12" s="35"/>
      <c r="H12" s="35"/>
      <c r="I12" s="113" t="s">
        <v>23</v>
      </c>
      <c r="J12" s="115" t="str">
        <f>'Rekapitulace stavby'!AN8</f>
        <v>8. 5. 2022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19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19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2" t="str">
        <f>'Rekapitulace stavby'!E14</f>
        <v>Vyplň údaj</v>
      </c>
      <c r="F18" s="383"/>
      <c r="G18" s="383"/>
      <c r="H18" s="383"/>
      <c r="I18" s="113" t="s">
        <v>28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31</v>
      </c>
      <c r="E20" s="35"/>
      <c r="F20" s="35"/>
      <c r="G20" s="35"/>
      <c r="H20" s="35"/>
      <c r="I20" s="113" t="s">
        <v>26</v>
      </c>
      <c r="J20" s="104" t="s">
        <v>19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13" t="s">
        <v>28</v>
      </c>
      <c r="J21" s="104" t="s">
        <v>19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26</v>
      </c>
      <c r="J23" s="104" t="str">
        <f>IF('Rekapitulace stavby'!AN19="","",'Rekapitulace stavby'!AN19)</f>
        <v/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3" t="s">
        <v>28</v>
      </c>
      <c r="J24" s="104" t="str">
        <f>IF('Rekapitulace stavby'!AN20="","",'Rekapitulace stavby'!AN20)</f>
        <v/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47.25" customHeight="1">
      <c r="A27" s="116"/>
      <c r="B27" s="117"/>
      <c r="C27" s="116"/>
      <c r="D27" s="116"/>
      <c r="E27" s="384" t="s">
        <v>36</v>
      </c>
      <c r="F27" s="384"/>
      <c r="G27" s="384"/>
      <c r="H27" s="384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ROUND(J80,2)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ROUND((SUM(BE80:BE83)),2)</f>
        <v>0</v>
      </c>
      <c r="G33" s="35"/>
      <c r="H33" s="35"/>
      <c r="I33" s="125">
        <v>0.21</v>
      </c>
      <c r="J33" s="124">
        <f>ROUND(((SUM(BE80:BE83))*I33),2)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ROUND((SUM(BF80:BF83)),2)</f>
        <v>0</v>
      </c>
      <c r="G34" s="35"/>
      <c r="H34" s="35"/>
      <c r="I34" s="125">
        <v>0.15</v>
      </c>
      <c r="J34" s="124">
        <f>ROUND(((SUM(BF80:BF83))*I34),2)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44</v>
      </c>
      <c r="F35" s="124">
        <f>ROUND((SUM(BG80:BG83)),2)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45</v>
      </c>
      <c r="F36" s="124">
        <f>ROUND((SUM(BH80:BH83)),2)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46</v>
      </c>
      <c r="F37" s="124">
        <f>ROUND((SUM(BI80:BI83)),2)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101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5" t="str">
        <f>E7</f>
        <v>Přístavba výtahu k objektu č.p.11 na p.p.č.507 - k.ú.Horní Litvínov</v>
      </c>
      <c r="F48" s="386"/>
      <c r="G48" s="386"/>
      <c r="H48" s="386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99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4" t="str">
        <f>E9</f>
        <v>VON - Vedlejší a ostatní náklady</v>
      </c>
      <c r="F50" s="387"/>
      <c r="G50" s="387"/>
      <c r="H50" s="387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8. 5. 2022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Litvínov, náměstí Míru 11, 436 01 Litvínov</v>
      </c>
      <c r="G54" s="37"/>
      <c r="H54" s="37"/>
      <c r="I54" s="30" t="s">
        <v>31</v>
      </c>
      <c r="J54" s="33" t="str">
        <f>E21</f>
        <v>Petr Vachulka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102</v>
      </c>
      <c r="D57" s="138"/>
      <c r="E57" s="138"/>
      <c r="F57" s="138"/>
      <c r="G57" s="138"/>
      <c r="H57" s="138"/>
      <c r="I57" s="138"/>
      <c r="J57" s="139" t="s">
        <v>103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69</v>
      </c>
      <c r="D59" s="37"/>
      <c r="E59" s="37"/>
      <c r="F59" s="37"/>
      <c r="G59" s="37"/>
      <c r="H59" s="37"/>
      <c r="I59" s="37"/>
      <c r="J59" s="78">
        <f>J80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104</v>
      </c>
    </row>
    <row r="60" spans="2:12" s="9" customFormat="1" ht="24.95" customHeight="1">
      <c r="B60" s="141"/>
      <c r="C60" s="142"/>
      <c r="D60" s="143" t="s">
        <v>1807</v>
      </c>
      <c r="E60" s="144"/>
      <c r="F60" s="144"/>
      <c r="G60" s="144"/>
      <c r="H60" s="144"/>
      <c r="I60" s="144"/>
      <c r="J60" s="145">
        <f>J81</f>
        <v>0</v>
      </c>
      <c r="K60" s="142"/>
      <c r="L60" s="146"/>
    </row>
    <row r="61" spans="1:31" s="2" customFormat="1" ht="21.75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6" spans="1:31" s="2" customFormat="1" ht="6.95" customHeight="1">
      <c r="A66" s="35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24.95" customHeight="1">
      <c r="A67" s="35"/>
      <c r="B67" s="36"/>
      <c r="C67" s="24" t="s">
        <v>129</v>
      </c>
      <c r="D67" s="37"/>
      <c r="E67" s="37"/>
      <c r="F67" s="37"/>
      <c r="G67" s="37"/>
      <c r="H67" s="37"/>
      <c r="I67" s="37"/>
      <c r="J67" s="37"/>
      <c r="K67" s="37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30" t="s">
        <v>16</v>
      </c>
      <c r="D69" s="37"/>
      <c r="E69" s="37"/>
      <c r="F69" s="37"/>
      <c r="G69" s="37"/>
      <c r="H69" s="37"/>
      <c r="I69" s="37"/>
      <c r="J69" s="37"/>
      <c r="K69" s="37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6.5" customHeight="1">
      <c r="A70" s="35"/>
      <c r="B70" s="36"/>
      <c r="C70" s="37"/>
      <c r="D70" s="37"/>
      <c r="E70" s="385" t="str">
        <f>E7</f>
        <v>Přístavba výtahu k objektu č.p.11 na p.p.č.507 - k.ú.Horní Litvínov</v>
      </c>
      <c r="F70" s="386"/>
      <c r="G70" s="386"/>
      <c r="H70" s="386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99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34" t="str">
        <f>E9</f>
        <v>VON - Vedlejší a ostatní náklady</v>
      </c>
      <c r="F72" s="387"/>
      <c r="G72" s="387"/>
      <c r="H72" s="38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21</v>
      </c>
      <c r="D74" s="37"/>
      <c r="E74" s="37"/>
      <c r="F74" s="28" t="str">
        <f>F12</f>
        <v xml:space="preserve"> </v>
      </c>
      <c r="G74" s="37"/>
      <c r="H74" s="37"/>
      <c r="I74" s="30" t="s">
        <v>23</v>
      </c>
      <c r="J74" s="60" t="str">
        <f>IF(J12="","",J12)</f>
        <v>8. 5. 2022</v>
      </c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2" customHeight="1">
      <c r="A76" s="35"/>
      <c r="B76" s="36"/>
      <c r="C76" s="30" t="s">
        <v>25</v>
      </c>
      <c r="D76" s="37"/>
      <c r="E76" s="37"/>
      <c r="F76" s="28" t="str">
        <f>E15</f>
        <v>Město Litvínov, náměstí Míru 11, 436 01 Litvínov</v>
      </c>
      <c r="G76" s="37"/>
      <c r="H76" s="37"/>
      <c r="I76" s="30" t="s">
        <v>31</v>
      </c>
      <c r="J76" s="33" t="str">
        <f>E21</f>
        <v>Petr Vachulka</v>
      </c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29</v>
      </c>
      <c r="D77" s="37"/>
      <c r="E77" s="37"/>
      <c r="F77" s="28" t="str">
        <f>IF(E18="","",E18)</f>
        <v>Vyplň údaj</v>
      </c>
      <c r="G77" s="37"/>
      <c r="H77" s="37"/>
      <c r="I77" s="30" t="s">
        <v>34</v>
      </c>
      <c r="J77" s="33" t="str">
        <f>E24</f>
        <v xml:space="preserve"> </v>
      </c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0.3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1" customFormat="1" ht="29.25" customHeight="1">
      <c r="A79" s="152"/>
      <c r="B79" s="153"/>
      <c r="C79" s="154" t="s">
        <v>130</v>
      </c>
      <c r="D79" s="155" t="s">
        <v>56</v>
      </c>
      <c r="E79" s="155" t="s">
        <v>52</v>
      </c>
      <c r="F79" s="155" t="s">
        <v>53</v>
      </c>
      <c r="G79" s="155" t="s">
        <v>131</v>
      </c>
      <c r="H79" s="155" t="s">
        <v>132</v>
      </c>
      <c r="I79" s="155" t="s">
        <v>133</v>
      </c>
      <c r="J79" s="155" t="s">
        <v>103</v>
      </c>
      <c r="K79" s="156" t="s">
        <v>134</v>
      </c>
      <c r="L79" s="157"/>
      <c r="M79" s="69" t="s">
        <v>19</v>
      </c>
      <c r="N79" s="70" t="s">
        <v>41</v>
      </c>
      <c r="O79" s="70" t="s">
        <v>135</v>
      </c>
      <c r="P79" s="70" t="s">
        <v>136</v>
      </c>
      <c r="Q79" s="70" t="s">
        <v>137</v>
      </c>
      <c r="R79" s="70" t="s">
        <v>138</v>
      </c>
      <c r="S79" s="70" t="s">
        <v>139</v>
      </c>
      <c r="T79" s="71" t="s">
        <v>140</v>
      </c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</row>
    <row r="80" spans="1:63" s="2" customFormat="1" ht="22.9" customHeight="1">
      <c r="A80" s="35"/>
      <c r="B80" s="36"/>
      <c r="C80" s="76" t="s">
        <v>141</v>
      </c>
      <c r="D80" s="37"/>
      <c r="E80" s="37"/>
      <c r="F80" s="37"/>
      <c r="G80" s="37"/>
      <c r="H80" s="37"/>
      <c r="I80" s="37"/>
      <c r="J80" s="158">
        <f>BK80</f>
        <v>0</v>
      </c>
      <c r="K80" s="37"/>
      <c r="L80" s="40"/>
      <c r="M80" s="72"/>
      <c r="N80" s="159"/>
      <c r="O80" s="73"/>
      <c r="P80" s="160">
        <f>P81</f>
        <v>0</v>
      </c>
      <c r="Q80" s="73"/>
      <c r="R80" s="160">
        <f>R81</f>
        <v>0</v>
      </c>
      <c r="S80" s="73"/>
      <c r="T80" s="161">
        <f>T81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70</v>
      </c>
      <c r="AU80" s="18" t="s">
        <v>104</v>
      </c>
      <c r="BK80" s="162">
        <f>BK81</f>
        <v>0</v>
      </c>
    </row>
    <row r="81" spans="2:63" s="12" customFormat="1" ht="25.9" customHeight="1">
      <c r="B81" s="163"/>
      <c r="C81" s="164"/>
      <c r="D81" s="165" t="s">
        <v>70</v>
      </c>
      <c r="E81" s="166" t="s">
        <v>1808</v>
      </c>
      <c r="F81" s="166" t="s">
        <v>1809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SUM(P82:P83)</f>
        <v>0</v>
      </c>
      <c r="Q81" s="171"/>
      <c r="R81" s="172">
        <f>SUM(R82:R83)</f>
        <v>0</v>
      </c>
      <c r="S81" s="171"/>
      <c r="T81" s="173">
        <f>SUM(T82:T83)</f>
        <v>0</v>
      </c>
      <c r="AR81" s="174" t="s">
        <v>175</v>
      </c>
      <c r="AT81" s="175" t="s">
        <v>70</v>
      </c>
      <c r="AU81" s="175" t="s">
        <v>71</v>
      </c>
      <c r="AY81" s="174" t="s">
        <v>144</v>
      </c>
      <c r="BK81" s="176">
        <f>SUM(BK82:BK83)</f>
        <v>0</v>
      </c>
    </row>
    <row r="82" spans="1:65" s="2" customFormat="1" ht="16.5" customHeight="1">
      <c r="A82" s="35"/>
      <c r="B82" s="36"/>
      <c r="C82" s="179" t="s">
        <v>79</v>
      </c>
      <c r="D82" s="179" t="s">
        <v>146</v>
      </c>
      <c r="E82" s="180" t="s">
        <v>1810</v>
      </c>
      <c r="F82" s="181" t="s">
        <v>1811</v>
      </c>
      <c r="G82" s="182" t="s">
        <v>1812</v>
      </c>
      <c r="H82" s="183">
        <v>1</v>
      </c>
      <c r="I82" s="184"/>
      <c r="J82" s="185">
        <f>ROUND(I82*H82,2)</f>
        <v>0</v>
      </c>
      <c r="K82" s="181" t="s">
        <v>19</v>
      </c>
      <c r="L82" s="40"/>
      <c r="M82" s="186" t="s">
        <v>19</v>
      </c>
      <c r="N82" s="187" t="s">
        <v>42</v>
      </c>
      <c r="O82" s="65"/>
      <c r="P82" s="188">
        <f>O82*H82</f>
        <v>0</v>
      </c>
      <c r="Q82" s="188">
        <v>0</v>
      </c>
      <c r="R82" s="188">
        <f>Q82*H82</f>
        <v>0</v>
      </c>
      <c r="S82" s="188">
        <v>0</v>
      </c>
      <c r="T82" s="189">
        <f>S82*H82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190" t="s">
        <v>1496</v>
      </c>
      <c r="AT82" s="190" t="s">
        <v>146</v>
      </c>
      <c r="AU82" s="190" t="s">
        <v>79</v>
      </c>
      <c r="AY82" s="18" t="s">
        <v>144</v>
      </c>
      <c r="BE82" s="191">
        <f>IF(N82="základní",J82,0)</f>
        <v>0</v>
      </c>
      <c r="BF82" s="191">
        <f>IF(N82="snížená",J82,0)</f>
        <v>0</v>
      </c>
      <c r="BG82" s="191">
        <f>IF(N82="zákl. přenesená",J82,0)</f>
        <v>0</v>
      </c>
      <c r="BH82" s="191">
        <f>IF(N82="sníž. přenesená",J82,0)</f>
        <v>0</v>
      </c>
      <c r="BI82" s="191">
        <f>IF(N82="nulová",J82,0)</f>
        <v>0</v>
      </c>
      <c r="BJ82" s="18" t="s">
        <v>79</v>
      </c>
      <c r="BK82" s="191">
        <f>ROUND(I82*H82,2)</f>
        <v>0</v>
      </c>
      <c r="BL82" s="18" t="s">
        <v>1496</v>
      </c>
      <c r="BM82" s="190" t="s">
        <v>1813</v>
      </c>
    </row>
    <row r="83" spans="1:65" s="2" customFormat="1" ht="16.5" customHeight="1">
      <c r="A83" s="35"/>
      <c r="B83" s="36"/>
      <c r="C83" s="179" t="s">
        <v>81</v>
      </c>
      <c r="D83" s="179" t="s">
        <v>146</v>
      </c>
      <c r="E83" s="180" t="s">
        <v>1814</v>
      </c>
      <c r="F83" s="181" t="s">
        <v>1815</v>
      </c>
      <c r="G83" s="182" t="s">
        <v>1812</v>
      </c>
      <c r="H83" s="183">
        <v>1</v>
      </c>
      <c r="I83" s="184"/>
      <c r="J83" s="185">
        <f>ROUND(I83*H83,2)</f>
        <v>0</v>
      </c>
      <c r="K83" s="181" t="s">
        <v>19</v>
      </c>
      <c r="L83" s="40"/>
      <c r="M83" s="249" t="s">
        <v>19</v>
      </c>
      <c r="N83" s="250" t="s">
        <v>42</v>
      </c>
      <c r="O83" s="247"/>
      <c r="P83" s="251">
        <f>O83*H83</f>
        <v>0</v>
      </c>
      <c r="Q83" s="251">
        <v>0</v>
      </c>
      <c r="R83" s="251">
        <f>Q83*H83</f>
        <v>0</v>
      </c>
      <c r="S83" s="251">
        <v>0</v>
      </c>
      <c r="T83" s="252">
        <f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90" t="s">
        <v>1496</v>
      </c>
      <c r="AT83" s="190" t="s">
        <v>146</v>
      </c>
      <c r="AU83" s="190" t="s">
        <v>79</v>
      </c>
      <c r="AY83" s="18" t="s">
        <v>144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8" t="s">
        <v>79</v>
      </c>
      <c r="BK83" s="191">
        <f>ROUND(I83*H83,2)</f>
        <v>0</v>
      </c>
      <c r="BL83" s="18" t="s">
        <v>1496</v>
      </c>
      <c r="BM83" s="190" t="s">
        <v>1816</v>
      </c>
    </row>
    <row r="84" spans="1:31" s="2" customFormat="1" ht="6.95" customHeight="1">
      <c r="A84" s="35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0"/>
      <c r="M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</sheetData>
  <sheetProtection password="CC35" sheet="1" objects="1" scenarios="1" formatColumns="0" formatRows="0" autoFilter="0"/>
  <autoFilter ref="C79:K83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6" customFormat="1" ht="45" customHeight="1">
      <c r="B3" s="257"/>
      <c r="C3" s="389" t="s">
        <v>1817</v>
      </c>
      <c r="D3" s="389"/>
      <c r="E3" s="389"/>
      <c r="F3" s="389"/>
      <c r="G3" s="389"/>
      <c r="H3" s="389"/>
      <c r="I3" s="389"/>
      <c r="J3" s="389"/>
      <c r="K3" s="258"/>
    </row>
    <row r="4" spans="2:11" s="1" customFormat="1" ht="25.5" customHeight="1">
      <c r="B4" s="259"/>
      <c r="C4" s="394" t="s">
        <v>1818</v>
      </c>
      <c r="D4" s="394"/>
      <c r="E4" s="394"/>
      <c r="F4" s="394"/>
      <c r="G4" s="394"/>
      <c r="H4" s="394"/>
      <c r="I4" s="394"/>
      <c r="J4" s="394"/>
      <c r="K4" s="260"/>
    </row>
    <row r="5" spans="2:11" s="1" customFormat="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9"/>
      <c r="C6" s="393" t="s">
        <v>1819</v>
      </c>
      <c r="D6" s="393"/>
      <c r="E6" s="393"/>
      <c r="F6" s="393"/>
      <c r="G6" s="393"/>
      <c r="H6" s="393"/>
      <c r="I6" s="393"/>
      <c r="J6" s="393"/>
      <c r="K6" s="260"/>
    </row>
    <row r="7" spans="2:11" s="1" customFormat="1" ht="15" customHeight="1">
      <c r="B7" s="263"/>
      <c r="C7" s="393" t="s">
        <v>1820</v>
      </c>
      <c r="D7" s="393"/>
      <c r="E7" s="393"/>
      <c r="F7" s="393"/>
      <c r="G7" s="393"/>
      <c r="H7" s="393"/>
      <c r="I7" s="393"/>
      <c r="J7" s="393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393" t="s">
        <v>1821</v>
      </c>
      <c r="D9" s="393"/>
      <c r="E9" s="393"/>
      <c r="F9" s="393"/>
      <c r="G9" s="393"/>
      <c r="H9" s="393"/>
      <c r="I9" s="393"/>
      <c r="J9" s="393"/>
      <c r="K9" s="260"/>
    </row>
    <row r="10" spans="2:11" s="1" customFormat="1" ht="15" customHeight="1">
      <c r="B10" s="263"/>
      <c r="C10" s="262"/>
      <c r="D10" s="393" t="s">
        <v>1822</v>
      </c>
      <c r="E10" s="393"/>
      <c r="F10" s="393"/>
      <c r="G10" s="393"/>
      <c r="H10" s="393"/>
      <c r="I10" s="393"/>
      <c r="J10" s="393"/>
      <c r="K10" s="260"/>
    </row>
    <row r="11" spans="2:11" s="1" customFormat="1" ht="15" customHeight="1">
      <c r="B11" s="263"/>
      <c r="C11" s="264"/>
      <c r="D11" s="393" t="s">
        <v>1823</v>
      </c>
      <c r="E11" s="393"/>
      <c r="F11" s="393"/>
      <c r="G11" s="393"/>
      <c r="H11" s="393"/>
      <c r="I11" s="393"/>
      <c r="J11" s="393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1824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393" t="s">
        <v>1825</v>
      </c>
      <c r="E15" s="393"/>
      <c r="F15" s="393"/>
      <c r="G15" s="393"/>
      <c r="H15" s="393"/>
      <c r="I15" s="393"/>
      <c r="J15" s="393"/>
      <c r="K15" s="260"/>
    </row>
    <row r="16" spans="2:11" s="1" customFormat="1" ht="15" customHeight="1">
      <c r="B16" s="263"/>
      <c r="C16" s="264"/>
      <c r="D16" s="393" t="s">
        <v>1826</v>
      </c>
      <c r="E16" s="393"/>
      <c r="F16" s="393"/>
      <c r="G16" s="393"/>
      <c r="H16" s="393"/>
      <c r="I16" s="393"/>
      <c r="J16" s="393"/>
      <c r="K16" s="260"/>
    </row>
    <row r="17" spans="2:11" s="1" customFormat="1" ht="15" customHeight="1">
      <c r="B17" s="263"/>
      <c r="C17" s="264"/>
      <c r="D17" s="393" t="s">
        <v>1827</v>
      </c>
      <c r="E17" s="393"/>
      <c r="F17" s="393"/>
      <c r="G17" s="393"/>
      <c r="H17" s="393"/>
      <c r="I17" s="393"/>
      <c r="J17" s="393"/>
      <c r="K17" s="260"/>
    </row>
    <row r="18" spans="2:11" s="1" customFormat="1" ht="15" customHeight="1">
      <c r="B18" s="263"/>
      <c r="C18" s="264"/>
      <c r="D18" s="264"/>
      <c r="E18" s="266" t="s">
        <v>78</v>
      </c>
      <c r="F18" s="393" t="s">
        <v>1828</v>
      </c>
      <c r="G18" s="393"/>
      <c r="H18" s="393"/>
      <c r="I18" s="393"/>
      <c r="J18" s="393"/>
      <c r="K18" s="260"/>
    </row>
    <row r="19" spans="2:11" s="1" customFormat="1" ht="15" customHeight="1">
      <c r="B19" s="263"/>
      <c r="C19" s="264"/>
      <c r="D19" s="264"/>
      <c r="E19" s="266" t="s">
        <v>1829</v>
      </c>
      <c r="F19" s="393" t="s">
        <v>1830</v>
      </c>
      <c r="G19" s="393"/>
      <c r="H19" s="393"/>
      <c r="I19" s="393"/>
      <c r="J19" s="393"/>
      <c r="K19" s="260"/>
    </row>
    <row r="20" spans="2:11" s="1" customFormat="1" ht="15" customHeight="1">
      <c r="B20" s="263"/>
      <c r="C20" s="264"/>
      <c r="D20" s="264"/>
      <c r="E20" s="266" t="s">
        <v>1831</v>
      </c>
      <c r="F20" s="393" t="s">
        <v>1832</v>
      </c>
      <c r="G20" s="393"/>
      <c r="H20" s="393"/>
      <c r="I20" s="393"/>
      <c r="J20" s="393"/>
      <c r="K20" s="260"/>
    </row>
    <row r="21" spans="2:11" s="1" customFormat="1" ht="15" customHeight="1">
      <c r="B21" s="263"/>
      <c r="C21" s="264"/>
      <c r="D21" s="264"/>
      <c r="E21" s="266" t="s">
        <v>95</v>
      </c>
      <c r="F21" s="393" t="s">
        <v>96</v>
      </c>
      <c r="G21" s="393"/>
      <c r="H21" s="393"/>
      <c r="I21" s="393"/>
      <c r="J21" s="393"/>
      <c r="K21" s="260"/>
    </row>
    <row r="22" spans="2:11" s="1" customFormat="1" ht="15" customHeight="1">
      <c r="B22" s="263"/>
      <c r="C22" s="264"/>
      <c r="D22" s="264"/>
      <c r="E22" s="266" t="s">
        <v>1833</v>
      </c>
      <c r="F22" s="393" t="s">
        <v>1834</v>
      </c>
      <c r="G22" s="393"/>
      <c r="H22" s="393"/>
      <c r="I22" s="393"/>
      <c r="J22" s="393"/>
      <c r="K22" s="260"/>
    </row>
    <row r="23" spans="2:11" s="1" customFormat="1" ht="15" customHeight="1">
      <c r="B23" s="263"/>
      <c r="C23" s="264"/>
      <c r="D23" s="264"/>
      <c r="E23" s="266" t="s">
        <v>87</v>
      </c>
      <c r="F23" s="393" t="s">
        <v>1835</v>
      </c>
      <c r="G23" s="393"/>
      <c r="H23" s="393"/>
      <c r="I23" s="393"/>
      <c r="J23" s="393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393" t="s">
        <v>1836</v>
      </c>
      <c r="D25" s="393"/>
      <c r="E25" s="393"/>
      <c r="F25" s="393"/>
      <c r="G25" s="393"/>
      <c r="H25" s="393"/>
      <c r="I25" s="393"/>
      <c r="J25" s="393"/>
      <c r="K25" s="260"/>
    </row>
    <row r="26" spans="2:11" s="1" customFormat="1" ht="15" customHeight="1">
      <c r="B26" s="263"/>
      <c r="C26" s="393" t="s">
        <v>1837</v>
      </c>
      <c r="D26" s="393"/>
      <c r="E26" s="393"/>
      <c r="F26" s="393"/>
      <c r="G26" s="393"/>
      <c r="H26" s="393"/>
      <c r="I26" s="393"/>
      <c r="J26" s="393"/>
      <c r="K26" s="260"/>
    </row>
    <row r="27" spans="2:11" s="1" customFormat="1" ht="15" customHeight="1">
      <c r="B27" s="263"/>
      <c r="C27" s="262"/>
      <c r="D27" s="393" t="s">
        <v>1838</v>
      </c>
      <c r="E27" s="393"/>
      <c r="F27" s="393"/>
      <c r="G27" s="393"/>
      <c r="H27" s="393"/>
      <c r="I27" s="393"/>
      <c r="J27" s="393"/>
      <c r="K27" s="260"/>
    </row>
    <row r="28" spans="2:11" s="1" customFormat="1" ht="15" customHeight="1">
      <c r="B28" s="263"/>
      <c r="C28" s="264"/>
      <c r="D28" s="393" t="s">
        <v>1839</v>
      </c>
      <c r="E28" s="393"/>
      <c r="F28" s="393"/>
      <c r="G28" s="393"/>
      <c r="H28" s="393"/>
      <c r="I28" s="393"/>
      <c r="J28" s="393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393" t="s">
        <v>1840</v>
      </c>
      <c r="E30" s="393"/>
      <c r="F30" s="393"/>
      <c r="G30" s="393"/>
      <c r="H30" s="393"/>
      <c r="I30" s="393"/>
      <c r="J30" s="393"/>
      <c r="K30" s="260"/>
    </row>
    <row r="31" spans="2:11" s="1" customFormat="1" ht="15" customHeight="1">
      <c r="B31" s="263"/>
      <c r="C31" s="264"/>
      <c r="D31" s="393" t="s">
        <v>1841</v>
      </c>
      <c r="E31" s="393"/>
      <c r="F31" s="393"/>
      <c r="G31" s="393"/>
      <c r="H31" s="393"/>
      <c r="I31" s="393"/>
      <c r="J31" s="393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393" t="s">
        <v>1842</v>
      </c>
      <c r="E33" s="393"/>
      <c r="F33" s="393"/>
      <c r="G33" s="393"/>
      <c r="H33" s="393"/>
      <c r="I33" s="393"/>
      <c r="J33" s="393"/>
      <c r="K33" s="260"/>
    </row>
    <row r="34" spans="2:11" s="1" customFormat="1" ht="15" customHeight="1">
      <c r="B34" s="263"/>
      <c r="C34" s="264"/>
      <c r="D34" s="393" t="s">
        <v>1843</v>
      </c>
      <c r="E34" s="393"/>
      <c r="F34" s="393"/>
      <c r="G34" s="393"/>
      <c r="H34" s="393"/>
      <c r="I34" s="393"/>
      <c r="J34" s="393"/>
      <c r="K34" s="260"/>
    </row>
    <row r="35" spans="2:11" s="1" customFormat="1" ht="15" customHeight="1">
      <c r="B35" s="263"/>
      <c r="C35" s="264"/>
      <c r="D35" s="393" t="s">
        <v>1844</v>
      </c>
      <c r="E35" s="393"/>
      <c r="F35" s="393"/>
      <c r="G35" s="393"/>
      <c r="H35" s="393"/>
      <c r="I35" s="393"/>
      <c r="J35" s="393"/>
      <c r="K35" s="260"/>
    </row>
    <row r="36" spans="2:11" s="1" customFormat="1" ht="15" customHeight="1">
      <c r="B36" s="263"/>
      <c r="C36" s="264"/>
      <c r="D36" s="262"/>
      <c r="E36" s="265" t="s">
        <v>130</v>
      </c>
      <c r="F36" s="262"/>
      <c r="G36" s="393" t="s">
        <v>1845</v>
      </c>
      <c r="H36" s="393"/>
      <c r="I36" s="393"/>
      <c r="J36" s="393"/>
      <c r="K36" s="260"/>
    </row>
    <row r="37" spans="2:11" s="1" customFormat="1" ht="30.75" customHeight="1">
      <c r="B37" s="263"/>
      <c r="C37" s="264"/>
      <c r="D37" s="262"/>
      <c r="E37" s="265" t="s">
        <v>1846</v>
      </c>
      <c r="F37" s="262"/>
      <c r="G37" s="393" t="s">
        <v>1847</v>
      </c>
      <c r="H37" s="393"/>
      <c r="I37" s="393"/>
      <c r="J37" s="393"/>
      <c r="K37" s="260"/>
    </row>
    <row r="38" spans="2:11" s="1" customFormat="1" ht="15" customHeight="1">
      <c r="B38" s="263"/>
      <c r="C38" s="264"/>
      <c r="D38" s="262"/>
      <c r="E38" s="265" t="s">
        <v>52</v>
      </c>
      <c r="F38" s="262"/>
      <c r="G38" s="393" t="s">
        <v>1848</v>
      </c>
      <c r="H38" s="393"/>
      <c r="I38" s="393"/>
      <c r="J38" s="393"/>
      <c r="K38" s="260"/>
    </row>
    <row r="39" spans="2:11" s="1" customFormat="1" ht="15" customHeight="1">
      <c r="B39" s="263"/>
      <c r="C39" s="264"/>
      <c r="D39" s="262"/>
      <c r="E39" s="265" t="s">
        <v>53</v>
      </c>
      <c r="F39" s="262"/>
      <c r="G39" s="393" t="s">
        <v>1849</v>
      </c>
      <c r="H39" s="393"/>
      <c r="I39" s="393"/>
      <c r="J39" s="393"/>
      <c r="K39" s="260"/>
    </row>
    <row r="40" spans="2:11" s="1" customFormat="1" ht="15" customHeight="1">
      <c r="B40" s="263"/>
      <c r="C40" s="264"/>
      <c r="D40" s="262"/>
      <c r="E40" s="265" t="s">
        <v>131</v>
      </c>
      <c r="F40" s="262"/>
      <c r="G40" s="393" t="s">
        <v>1850</v>
      </c>
      <c r="H40" s="393"/>
      <c r="I40" s="393"/>
      <c r="J40" s="393"/>
      <c r="K40" s="260"/>
    </row>
    <row r="41" spans="2:11" s="1" customFormat="1" ht="15" customHeight="1">
      <c r="B41" s="263"/>
      <c r="C41" s="264"/>
      <c r="D41" s="262"/>
      <c r="E41" s="265" t="s">
        <v>132</v>
      </c>
      <c r="F41" s="262"/>
      <c r="G41" s="393" t="s">
        <v>1851</v>
      </c>
      <c r="H41" s="393"/>
      <c r="I41" s="393"/>
      <c r="J41" s="393"/>
      <c r="K41" s="260"/>
    </row>
    <row r="42" spans="2:11" s="1" customFormat="1" ht="15" customHeight="1">
      <c r="B42" s="263"/>
      <c r="C42" s="264"/>
      <c r="D42" s="262"/>
      <c r="E42" s="265" t="s">
        <v>1852</v>
      </c>
      <c r="F42" s="262"/>
      <c r="G42" s="393" t="s">
        <v>1853</v>
      </c>
      <c r="H42" s="393"/>
      <c r="I42" s="393"/>
      <c r="J42" s="393"/>
      <c r="K42" s="260"/>
    </row>
    <row r="43" spans="2:11" s="1" customFormat="1" ht="15" customHeight="1">
      <c r="B43" s="263"/>
      <c r="C43" s="264"/>
      <c r="D43" s="262"/>
      <c r="E43" s="265"/>
      <c r="F43" s="262"/>
      <c r="G43" s="393" t="s">
        <v>1854</v>
      </c>
      <c r="H43" s="393"/>
      <c r="I43" s="393"/>
      <c r="J43" s="393"/>
      <c r="K43" s="260"/>
    </row>
    <row r="44" spans="2:11" s="1" customFormat="1" ht="15" customHeight="1">
      <c r="B44" s="263"/>
      <c r="C44" s="264"/>
      <c r="D44" s="262"/>
      <c r="E44" s="265" t="s">
        <v>1855</v>
      </c>
      <c r="F44" s="262"/>
      <c r="G44" s="393" t="s">
        <v>1856</v>
      </c>
      <c r="H44" s="393"/>
      <c r="I44" s="393"/>
      <c r="J44" s="393"/>
      <c r="K44" s="260"/>
    </row>
    <row r="45" spans="2:11" s="1" customFormat="1" ht="15" customHeight="1">
      <c r="B45" s="263"/>
      <c r="C45" s="264"/>
      <c r="D45" s="262"/>
      <c r="E45" s="265" t="s">
        <v>134</v>
      </c>
      <c r="F45" s="262"/>
      <c r="G45" s="393" t="s">
        <v>1857</v>
      </c>
      <c r="H45" s="393"/>
      <c r="I45" s="393"/>
      <c r="J45" s="393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393" t="s">
        <v>1858</v>
      </c>
      <c r="E47" s="393"/>
      <c r="F47" s="393"/>
      <c r="G47" s="393"/>
      <c r="H47" s="393"/>
      <c r="I47" s="393"/>
      <c r="J47" s="393"/>
      <c r="K47" s="260"/>
    </row>
    <row r="48" spans="2:11" s="1" customFormat="1" ht="15" customHeight="1">
      <c r="B48" s="263"/>
      <c r="C48" s="264"/>
      <c r="D48" s="264"/>
      <c r="E48" s="393" t="s">
        <v>1859</v>
      </c>
      <c r="F48" s="393"/>
      <c r="G48" s="393"/>
      <c r="H48" s="393"/>
      <c r="I48" s="393"/>
      <c r="J48" s="393"/>
      <c r="K48" s="260"/>
    </row>
    <row r="49" spans="2:11" s="1" customFormat="1" ht="15" customHeight="1">
      <c r="B49" s="263"/>
      <c r="C49" s="264"/>
      <c r="D49" s="264"/>
      <c r="E49" s="393" t="s">
        <v>1860</v>
      </c>
      <c r="F49" s="393"/>
      <c r="G49" s="393"/>
      <c r="H49" s="393"/>
      <c r="I49" s="393"/>
      <c r="J49" s="393"/>
      <c r="K49" s="260"/>
    </row>
    <row r="50" spans="2:11" s="1" customFormat="1" ht="15" customHeight="1">
      <c r="B50" s="263"/>
      <c r="C50" s="264"/>
      <c r="D50" s="264"/>
      <c r="E50" s="393" t="s">
        <v>1861</v>
      </c>
      <c r="F50" s="393"/>
      <c r="G50" s="393"/>
      <c r="H50" s="393"/>
      <c r="I50" s="393"/>
      <c r="J50" s="393"/>
      <c r="K50" s="260"/>
    </row>
    <row r="51" spans="2:11" s="1" customFormat="1" ht="15" customHeight="1">
      <c r="B51" s="263"/>
      <c r="C51" s="264"/>
      <c r="D51" s="393" t="s">
        <v>1862</v>
      </c>
      <c r="E51" s="393"/>
      <c r="F51" s="393"/>
      <c r="G51" s="393"/>
      <c r="H51" s="393"/>
      <c r="I51" s="393"/>
      <c r="J51" s="393"/>
      <c r="K51" s="260"/>
    </row>
    <row r="52" spans="2:11" s="1" customFormat="1" ht="25.5" customHeight="1">
      <c r="B52" s="259"/>
      <c r="C52" s="394" t="s">
        <v>1863</v>
      </c>
      <c r="D52" s="394"/>
      <c r="E52" s="394"/>
      <c r="F52" s="394"/>
      <c r="G52" s="394"/>
      <c r="H52" s="394"/>
      <c r="I52" s="394"/>
      <c r="J52" s="394"/>
      <c r="K52" s="260"/>
    </row>
    <row r="53" spans="2:11" s="1" customFormat="1" ht="5.25" customHeight="1">
      <c r="B53" s="259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9"/>
      <c r="C54" s="393" t="s">
        <v>1864</v>
      </c>
      <c r="D54" s="393"/>
      <c r="E54" s="393"/>
      <c r="F54" s="393"/>
      <c r="G54" s="393"/>
      <c r="H54" s="393"/>
      <c r="I54" s="393"/>
      <c r="J54" s="393"/>
      <c r="K54" s="260"/>
    </row>
    <row r="55" spans="2:11" s="1" customFormat="1" ht="15" customHeight="1">
      <c r="B55" s="259"/>
      <c r="C55" s="393" t="s">
        <v>1865</v>
      </c>
      <c r="D55" s="393"/>
      <c r="E55" s="393"/>
      <c r="F55" s="393"/>
      <c r="G55" s="393"/>
      <c r="H55" s="393"/>
      <c r="I55" s="393"/>
      <c r="J55" s="393"/>
      <c r="K55" s="260"/>
    </row>
    <row r="56" spans="2:11" s="1" customFormat="1" ht="12.75" customHeight="1">
      <c r="B56" s="259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9"/>
      <c r="C57" s="393" t="s">
        <v>1866</v>
      </c>
      <c r="D57" s="393"/>
      <c r="E57" s="393"/>
      <c r="F57" s="393"/>
      <c r="G57" s="393"/>
      <c r="H57" s="393"/>
      <c r="I57" s="393"/>
      <c r="J57" s="393"/>
      <c r="K57" s="260"/>
    </row>
    <row r="58" spans="2:11" s="1" customFormat="1" ht="15" customHeight="1">
      <c r="B58" s="259"/>
      <c r="C58" s="264"/>
      <c r="D58" s="393" t="s">
        <v>1867</v>
      </c>
      <c r="E58" s="393"/>
      <c r="F58" s="393"/>
      <c r="G58" s="393"/>
      <c r="H58" s="393"/>
      <c r="I58" s="393"/>
      <c r="J58" s="393"/>
      <c r="K58" s="260"/>
    </row>
    <row r="59" spans="2:11" s="1" customFormat="1" ht="15" customHeight="1">
      <c r="B59" s="259"/>
      <c r="C59" s="264"/>
      <c r="D59" s="393" t="s">
        <v>1868</v>
      </c>
      <c r="E59" s="393"/>
      <c r="F59" s="393"/>
      <c r="G59" s="393"/>
      <c r="H59" s="393"/>
      <c r="I59" s="393"/>
      <c r="J59" s="393"/>
      <c r="K59" s="260"/>
    </row>
    <row r="60" spans="2:11" s="1" customFormat="1" ht="15" customHeight="1">
      <c r="B60" s="259"/>
      <c r="C60" s="264"/>
      <c r="D60" s="393" t="s">
        <v>1869</v>
      </c>
      <c r="E60" s="393"/>
      <c r="F60" s="393"/>
      <c r="G60" s="393"/>
      <c r="H60" s="393"/>
      <c r="I60" s="393"/>
      <c r="J60" s="393"/>
      <c r="K60" s="260"/>
    </row>
    <row r="61" spans="2:11" s="1" customFormat="1" ht="15" customHeight="1">
      <c r="B61" s="259"/>
      <c r="C61" s="264"/>
      <c r="D61" s="393" t="s">
        <v>1870</v>
      </c>
      <c r="E61" s="393"/>
      <c r="F61" s="393"/>
      <c r="G61" s="393"/>
      <c r="H61" s="393"/>
      <c r="I61" s="393"/>
      <c r="J61" s="393"/>
      <c r="K61" s="260"/>
    </row>
    <row r="62" spans="2:11" s="1" customFormat="1" ht="15" customHeight="1">
      <c r="B62" s="259"/>
      <c r="C62" s="264"/>
      <c r="D62" s="395" t="s">
        <v>1871</v>
      </c>
      <c r="E62" s="395"/>
      <c r="F62" s="395"/>
      <c r="G62" s="395"/>
      <c r="H62" s="395"/>
      <c r="I62" s="395"/>
      <c r="J62" s="395"/>
      <c r="K62" s="260"/>
    </row>
    <row r="63" spans="2:11" s="1" customFormat="1" ht="15" customHeight="1">
      <c r="B63" s="259"/>
      <c r="C63" s="264"/>
      <c r="D63" s="393" t="s">
        <v>1872</v>
      </c>
      <c r="E63" s="393"/>
      <c r="F63" s="393"/>
      <c r="G63" s="393"/>
      <c r="H63" s="393"/>
      <c r="I63" s="393"/>
      <c r="J63" s="393"/>
      <c r="K63" s="260"/>
    </row>
    <row r="64" spans="2:11" s="1" customFormat="1" ht="12.75" customHeight="1">
      <c r="B64" s="259"/>
      <c r="C64" s="264"/>
      <c r="D64" s="264"/>
      <c r="E64" s="267"/>
      <c r="F64" s="264"/>
      <c r="G64" s="264"/>
      <c r="H64" s="264"/>
      <c r="I64" s="264"/>
      <c r="J64" s="264"/>
      <c r="K64" s="260"/>
    </row>
    <row r="65" spans="2:11" s="1" customFormat="1" ht="15" customHeight="1">
      <c r="B65" s="259"/>
      <c r="C65" s="264"/>
      <c r="D65" s="393" t="s">
        <v>1873</v>
      </c>
      <c r="E65" s="393"/>
      <c r="F65" s="393"/>
      <c r="G65" s="393"/>
      <c r="H65" s="393"/>
      <c r="I65" s="393"/>
      <c r="J65" s="393"/>
      <c r="K65" s="260"/>
    </row>
    <row r="66" spans="2:11" s="1" customFormat="1" ht="15" customHeight="1">
      <c r="B66" s="259"/>
      <c r="C66" s="264"/>
      <c r="D66" s="395" t="s">
        <v>1874</v>
      </c>
      <c r="E66" s="395"/>
      <c r="F66" s="395"/>
      <c r="G66" s="395"/>
      <c r="H66" s="395"/>
      <c r="I66" s="395"/>
      <c r="J66" s="395"/>
      <c r="K66" s="260"/>
    </row>
    <row r="67" spans="2:11" s="1" customFormat="1" ht="15" customHeight="1">
      <c r="B67" s="259"/>
      <c r="C67" s="264"/>
      <c r="D67" s="393" t="s">
        <v>1875</v>
      </c>
      <c r="E67" s="393"/>
      <c r="F67" s="393"/>
      <c r="G67" s="393"/>
      <c r="H67" s="393"/>
      <c r="I67" s="393"/>
      <c r="J67" s="393"/>
      <c r="K67" s="260"/>
    </row>
    <row r="68" spans="2:11" s="1" customFormat="1" ht="15" customHeight="1">
      <c r="B68" s="259"/>
      <c r="C68" s="264"/>
      <c r="D68" s="393" t="s">
        <v>1876</v>
      </c>
      <c r="E68" s="393"/>
      <c r="F68" s="393"/>
      <c r="G68" s="393"/>
      <c r="H68" s="393"/>
      <c r="I68" s="393"/>
      <c r="J68" s="393"/>
      <c r="K68" s="260"/>
    </row>
    <row r="69" spans="2:11" s="1" customFormat="1" ht="15" customHeight="1">
      <c r="B69" s="259"/>
      <c r="C69" s="264"/>
      <c r="D69" s="393" t="s">
        <v>1877</v>
      </c>
      <c r="E69" s="393"/>
      <c r="F69" s="393"/>
      <c r="G69" s="393"/>
      <c r="H69" s="393"/>
      <c r="I69" s="393"/>
      <c r="J69" s="393"/>
      <c r="K69" s="260"/>
    </row>
    <row r="70" spans="2:11" s="1" customFormat="1" ht="15" customHeight="1">
      <c r="B70" s="259"/>
      <c r="C70" s="264"/>
      <c r="D70" s="393" t="s">
        <v>1878</v>
      </c>
      <c r="E70" s="393"/>
      <c r="F70" s="393"/>
      <c r="G70" s="393"/>
      <c r="H70" s="393"/>
      <c r="I70" s="393"/>
      <c r="J70" s="393"/>
      <c r="K70" s="260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388" t="s">
        <v>1879</v>
      </c>
      <c r="D75" s="388"/>
      <c r="E75" s="388"/>
      <c r="F75" s="388"/>
      <c r="G75" s="388"/>
      <c r="H75" s="388"/>
      <c r="I75" s="388"/>
      <c r="J75" s="388"/>
      <c r="K75" s="277"/>
    </row>
    <row r="76" spans="2:11" s="1" customFormat="1" ht="17.25" customHeight="1">
      <c r="B76" s="276"/>
      <c r="C76" s="278" t="s">
        <v>1880</v>
      </c>
      <c r="D76" s="278"/>
      <c r="E76" s="278"/>
      <c r="F76" s="278" t="s">
        <v>1881</v>
      </c>
      <c r="G76" s="279"/>
      <c r="H76" s="278" t="s">
        <v>53</v>
      </c>
      <c r="I76" s="278" t="s">
        <v>56</v>
      </c>
      <c r="J76" s="278" t="s">
        <v>1882</v>
      </c>
      <c r="K76" s="277"/>
    </row>
    <row r="77" spans="2:11" s="1" customFormat="1" ht="17.25" customHeight="1">
      <c r="B77" s="276"/>
      <c r="C77" s="280" t="s">
        <v>1883</v>
      </c>
      <c r="D77" s="280"/>
      <c r="E77" s="280"/>
      <c r="F77" s="281" t="s">
        <v>1884</v>
      </c>
      <c r="G77" s="282"/>
      <c r="H77" s="280"/>
      <c r="I77" s="280"/>
      <c r="J77" s="280" t="s">
        <v>1885</v>
      </c>
      <c r="K77" s="277"/>
    </row>
    <row r="78" spans="2:11" s="1" customFormat="1" ht="5.25" customHeight="1">
      <c r="B78" s="276"/>
      <c r="C78" s="283"/>
      <c r="D78" s="283"/>
      <c r="E78" s="283"/>
      <c r="F78" s="283"/>
      <c r="G78" s="284"/>
      <c r="H78" s="283"/>
      <c r="I78" s="283"/>
      <c r="J78" s="283"/>
      <c r="K78" s="277"/>
    </row>
    <row r="79" spans="2:11" s="1" customFormat="1" ht="15" customHeight="1">
      <c r="B79" s="276"/>
      <c r="C79" s="265" t="s">
        <v>52</v>
      </c>
      <c r="D79" s="285"/>
      <c r="E79" s="285"/>
      <c r="F79" s="286" t="s">
        <v>1886</v>
      </c>
      <c r="G79" s="287"/>
      <c r="H79" s="265" t="s">
        <v>1887</v>
      </c>
      <c r="I79" s="265" t="s">
        <v>1888</v>
      </c>
      <c r="J79" s="265">
        <v>20</v>
      </c>
      <c r="K79" s="277"/>
    </row>
    <row r="80" spans="2:11" s="1" customFormat="1" ht="15" customHeight="1">
      <c r="B80" s="276"/>
      <c r="C80" s="265" t="s">
        <v>1889</v>
      </c>
      <c r="D80" s="265"/>
      <c r="E80" s="265"/>
      <c r="F80" s="286" t="s">
        <v>1886</v>
      </c>
      <c r="G80" s="287"/>
      <c r="H80" s="265" t="s">
        <v>1890</v>
      </c>
      <c r="I80" s="265" t="s">
        <v>1888</v>
      </c>
      <c r="J80" s="265">
        <v>120</v>
      </c>
      <c r="K80" s="277"/>
    </row>
    <row r="81" spans="2:11" s="1" customFormat="1" ht="15" customHeight="1">
      <c r="B81" s="288"/>
      <c r="C81" s="265" t="s">
        <v>1891</v>
      </c>
      <c r="D81" s="265"/>
      <c r="E81" s="265"/>
      <c r="F81" s="286" t="s">
        <v>1892</v>
      </c>
      <c r="G81" s="287"/>
      <c r="H81" s="265" t="s">
        <v>1893</v>
      </c>
      <c r="I81" s="265" t="s">
        <v>1888</v>
      </c>
      <c r="J81" s="265">
        <v>50</v>
      </c>
      <c r="K81" s="277"/>
    </row>
    <row r="82" spans="2:11" s="1" customFormat="1" ht="15" customHeight="1">
      <c r="B82" s="288"/>
      <c r="C82" s="265" t="s">
        <v>1894</v>
      </c>
      <c r="D82" s="265"/>
      <c r="E82" s="265"/>
      <c r="F82" s="286" t="s">
        <v>1886</v>
      </c>
      <c r="G82" s="287"/>
      <c r="H82" s="265" t="s">
        <v>1895</v>
      </c>
      <c r="I82" s="265" t="s">
        <v>1896</v>
      </c>
      <c r="J82" s="265"/>
      <c r="K82" s="277"/>
    </row>
    <row r="83" spans="2:11" s="1" customFormat="1" ht="15" customHeight="1">
      <c r="B83" s="288"/>
      <c r="C83" s="289" t="s">
        <v>1897</v>
      </c>
      <c r="D83" s="289"/>
      <c r="E83" s="289"/>
      <c r="F83" s="290" t="s">
        <v>1892</v>
      </c>
      <c r="G83" s="289"/>
      <c r="H83" s="289" t="s">
        <v>1898</v>
      </c>
      <c r="I83" s="289" t="s">
        <v>1888</v>
      </c>
      <c r="J83" s="289">
        <v>15</v>
      </c>
      <c r="K83" s="277"/>
    </row>
    <row r="84" spans="2:11" s="1" customFormat="1" ht="15" customHeight="1">
      <c r="B84" s="288"/>
      <c r="C84" s="289" t="s">
        <v>1899</v>
      </c>
      <c r="D84" s="289"/>
      <c r="E84" s="289"/>
      <c r="F84" s="290" t="s">
        <v>1892</v>
      </c>
      <c r="G84" s="289"/>
      <c r="H84" s="289" t="s">
        <v>1900</v>
      </c>
      <c r="I84" s="289" t="s">
        <v>1888</v>
      </c>
      <c r="J84" s="289">
        <v>15</v>
      </c>
      <c r="K84" s="277"/>
    </row>
    <row r="85" spans="2:11" s="1" customFormat="1" ht="15" customHeight="1">
      <c r="B85" s="288"/>
      <c r="C85" s="289" t="s">
        <v>1901</v>
      </c>
      <c r="D85" s="289"/>
      <c r="E85" s="289"/>
      <c r="F85" s="290" t="s">
        <v>1892</v>
      </c>
      <c r="G85" s="289"/>
      <c r="H85" s="289" t="s">
        <v>1902</v>
      </c>
      <c r="I85" s="289" t="s">
        <v>1888</v>
      </c>
      <c r="J85" s="289">
        <v>20</v>
      </c>
      <c r="K85" s="277"/>
    </row>
    <row r="86" spans="2:11" s="1" customFormat="1" ht="15" customHeight="1">
      <c r="B86" s="288"/>
      <c r="C86" s="289" t="s">
        <v>1903</v>
      </c>
      <c r="D86" s="289"/>
      <c r="E86" s="289"/>
      <c r="F86" s="290" t="s">
        <v>1892</v>
      </c>
      <c r="G86" s="289"/>
      <c r="H86" s="289" t="s">
        <v>1904</v>
      </c>
      <c r="I86" s="289" t="s">
        <v>1888</v>
      </c>
      <c r="J86" s="289">
        <v>20</v>
      </c>
      <c r="K86" s="277"/>
    </row>
    <row r="87" spans="2:11" s="1" customFormat="1" ht="15" customHeight="1">
      <c r="B87" s="288"/>
      <c r="C87" s="265" t="s">
        <v>1905</v>
      </c>
      <c r="D87" s="265"/>
      <c r="E87" s="265"/>
      <c r="F87" s="286" t="s">
        <v>1892</v>
      </c>
      <c r="G87" s="287"/>
      <c r="H87" s="265" t="s">
        <v>1906</v>
      </c>
      <c r="I87" s="265" t="s">
        <v>1888</v>
      </c>
      <c r="J87" s="265">
        <v>50</v>
      </c>
      <c r="K87" s="277"/>
    </row>
    <row r="88" spans="2:11" s="1" customFormat="1" ht="15" customHeight="1">
      <c r="B88" s="288"/>
      <c r="C88" s="265" t="s">
        <v>1907</v>
      </c>
      <c r="D88" s="265"/>
      <c r="E88" s="265"/>
      <c r="F88" s="286" t="s">
        <v>1892</v>
      </c>
      <c r="G88" s="287"/>
      <c r="H88" s="265" t="s">
        <v>1908</v>
      </c>
      <c r="I88" s="265" t="s">
        <v>1888</v>
      </c>
      <c r="J88" s="265">
        <v>20</v>
      </c>
      <c r="K88" s="277"/>
    </row>
    <row r="89" spans="2:11" s="1" customFormat="1" ht="15" customHeight="1">
      <c r="B89" s="288"/>
      <c r="C89" s="265" t="s">
        <v>1909</v>
      </c>
      <c r="D89" s="265"/>
      <c r="E89" s="265"/>
      <c r="F89" s="286" t="s">
        <v>1892</v>
      </c>
      <c r="G89" s="287"/>
      <c r="H89" s="265" t="s">
        <v>1910</v>
      </c>
      <c r="I89" s="265" t="s">
        <v>1888</v>
      </c>
      <c r="J89" s="265">
        <v>20</v>
      </c>
      <c r="K89" s="277"/>
    </row>
    <row r="90" spans="2:11" s="1" customFormat="1" ht="15" customHeight="1">
      <c r="B90" s="288"/>
      <c r="C90" s="265" t="s">
        <v>1911</v>
      </c>
      <c r="D90" s="265"/>
      <c r="E90" s="265"/>
      <c r="F90" s="286" t="s">
        <v>1892</v>
      </c>
      <c r="G90" s="287"/>
      <c r="H90" s="265" t="s">
        <v>1912</v>
      </c>
      <c r="I90" s="265" t="s">
        <v>1888</v>
      </c>
      <c r="J90" s="265">
        <v>50</v>
      </c>
      <c r="K90" s="277"/>
    </row>
    <row r="91" spans="2:11" s="1" customFormat="1" ht="15" customHeight="1">
      <c r="B91" s="288"/>
      <c r="C91" s="265" t="s">
        <v>1913</v>
      </c>
      <c r="D91" s="265"/>
      <c r="E91" s="265"/>
      <c r="F91" s="286" t="s">
        <v>1892</v>
      </c>
      <c r="G91" s="287"/>
      <c r="H91" s="265" t="s">
        <v>1913</v>
      </c>
      <c r="I91" s="265" t="s">
        <v>1888</v>
      </c>
      <c r="J91" s="265">
        <v>50</v>
      </c>
      <c r="K91" s="277"/>
    </row>
    <row r="92" spans="2:11" s="1" customFormat="1" ht="15" customHeight="1">
      <c r="B92" s="288"/>
      <c r="C92" s="265" t="s">
        <v>1914</v>
      </c>
      <c r="D92" s="265"/>
      <c r="E92" s="265"/>
      <c r="F92" s="286" t="s">
        <v>1892</v>
      </c>
      <c r="G92" s="287"/>
      <c r="H92" s="265" t="s">
        <v>1915</v>
      </c>
      <c r="I92" s="265" t="s">
        <v>1888</v>
      </c>
      <c r="J92" s="265">
        <v>255</v>
      </c>
      <c r="K92" s="277"/>
    </row>
    <row r="93" spans="2:11" s="1" customFormat="1" ht="15" customHeight="1">
      <c r="B93" s="288"/>
      <c r="C93" s="265" t="s">
        <v>1916</v>
      </c>
      <c r="D93" s="265"/>
      <c r="E93" s="265"/>
      <c r="F93" s="286" t="s">
        <v>1886</v>
      </c>
      <c r="G93" s="287"/>
      <c r="H93" s="265" t="s">
        <v>1917</v>
      </c>
      <c r="I93" s="265" t="s">
        <v>1918</v>
      </c>
      <c r="J93" s="265"/>
      <c r="K93" s="277"/>
    </row>
    <row r="94" spans="2:11" s="1" customFormat="1" ht="15" customHeight="1">
      <c r="B94" s="288"/>
      <c r="C94" s="265" t="s">
        <v>1919</v>
      </c>
      <c r="D94" s="265"/>
      <c r="E94" s="265"/>
      <c r="F94" s="286" t="s">
        <v>1886</v>
      </c>
      <c r="G94" s="287"/>
      <c r="H94" s="265" t="s">
        <v>1920</v>
      </c>
      <c r="I94" s="265" t="s">
        <v>1921</v>
      </c>
      <c r="J94" s="265"/>
      <c r="K94" s="277"/>
    </row>
    <row r="95" spans="2:11" s="1" customFormat="1" ht="15" customHeight="1">
      <c r="B95" s="288"/>
      <c r="C95" s="265" t="s">
        <v>1922</v>
      </c>
      <c r="D95" s="265"/>
      <c r="E95" s="265"/>
      <c r="F95" s="286" t="s">
        <v>1886</v>
      </c>
      <c r="G95" s="287"/>
      <c r="H95" s="265" t="s">
        <v>1922</v>
      </c>
      <c r="I95" s="265" t="s">
        <v>1921</v>
      </c>
      <c r="J95" s="265"/>
      <c r="K95" s="277"/>
    </row>
    <row r="96" spans="2:11" s="1" customFormat="1" ht="15" customHeight="1">
      <c r="B96" s="288"/>
      <c r="C96" s="265" t="s">
        <v>37</v>
      </c>
      <c r="D96" s="265"/>
      <c r="E96" s="265"/>
      <c r="F96" s="286" t="s">
        <v>1886</v>
      </c>
      <c r="G96" s="287"/>
      <c r="H96" s="265" t="s">
        <v>1923</v>
      </c>
      <c r="I96" s="265" t="s">
        <v>1921</v>
      </c>
      <c r="J96" s="265"/>
      <c r="K96" s="277"/>
    </row>
    <row r="97" spans="2:11" s="1" customFormat="1" ht="15" customHeight="1">
      <c r="B97" s="288"/>
      <c r="C97" s="265" t="s">
        <v>47</v>
      </c>
      <c r="D97" s="265"/>
      <c r="E97" s="265"/>
      <c r="F97" s="286" t="s">
        <v>1886</v>
      </c>
      <c r="G97" s="287"/>
      <c r="H97" s="265" t="s">
        <v>1924</v>
      </c>
      <c r="I97" s="265" t="s">
        <v>1921</v>
      </c>
      <c r="J97" s="265"/>
      <c r="K97" s="277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388" t="s">
        <v>1925</v>
      </c>
      <c r="D102" s="388"/>
      <c r="E102" s="388"/>
      <c r="F102" s="388"/>
      <c r="G102" s="388"/>
      <c r="H102" s="388"/>
      <c r="I102" s="388"/>
      <c r="J102" s="388"/>
      <c r="K102" s="277"/>
    </row>
    <row r="103" spans="2:11" s="1" customFormat="1" ht="17.25" customHeight="1">
      <c r="B103" s="276"/>
      <c r="C103" s="278" t="s">
        <v>1880</v>
      </c>
      <c r="D103" s="278"/>
      <c r="E103" s="278"/>
      <c r="F103" s="278" t="s">
        <v>1881</v>
      </c>
      <c r="G103" s="279"/>
      <c r="H103" s="278" t="s">
        <v>53</v>
      </c>
      <c r="I103" s="278" t="s">
        <v>56</v>
      </c>
      <c r="J103" s="278" t="s">
        <v>1882</v>
      </c>
      <c r="K103" s="277"/>
    </row>
    <row r="104" spans="2:11" s="1" customFormat="1" ht="17.25" customHeight="1">
      <c r="B104" s="276"/>
      <c r="C104" s="280" t="s">
        <v>1883</v>
      </c>
      <c r="D104" s="280"/>
      <c r="E104" s="280"/>
      <c r="F104" s="281" t="s">
        <v>1884</v>
      </c>
      <c r="G104" s="282"/>
      <c r="H104" s="280"/>
      <c r="I104" s="280"/>
      <c r="J104" s="280" t="s">
        <v>1885</v>
      </c>
      <c r="K104" s="277"/>
    </row>
    <row r="105" spans="2:11" s="1" customFormat="1" ht="5.25" customHeight="1">
      <c r="B105" s="276"/>
      <c r="C105" s="278"/>
      <c r="D105" s="278"/>
      <c r="E105" s="278"/>
      <c r="F105" s="278"/>
      <c r="G105" s="296"/>
      <c r="H105" s="278"/>
      <c r="I105" s="278"/>
      <c r="J105" s="278"/>
      <c r="K105" s="277"/>
    </row>
    <row r="106" spans="2:11" s="1" customFormat="1" ht="15" customHeight="1">
      <c r="B106" s="276"/>
      <c r="C106" s="265" t="s">
        <v>52</v>
      </c>
      <c r="D106" s="285"/>
      <c r="E106" s="285"/>
      <c r="F106" s="286" t="s">
        <v>1886</v>
      </c>
      <c r="G106" s="265"/>
      <c r="H106" s="265" t="s">
        <v>1926</v>
      </c>
      <c r="I106" s="265" t="s">
        <v>1888</v>
      </c>
      <c r="J106" s="265">
        <v>20</v>
      </c>
      <c r="K106" s="277"/>
    </row>
    <row r="107" spans="2:11" s="1" customFormat="1" ht="15" customHeight="1">
      <c r="B107" s="276"/>
      <c r="C107" s="265" t="s">
        <v>1889</v>
      </c>
      <c r="D107" s="265"/>
      <c r="E107" s="265"/>
      <c r="F107" s="286" t="s">
        <v>1886</v>
      </c>
      <c r="G107" s="265"/>
      <c r="H107" s="265" t="s">
        <v>1926</v>
      </c>
      <c r="I107" s="265" t="s">
        <v>1888</v>
      </c>
      <c r="J107" s="265">
        <v>120</v>
      </c>
      <c r="K107" s="277"/>
    </row>
    <row r="108" spans="2:11" s="1" customFormat="1" ht="15" customHeight="1">
      <c r="B108" s="288"/>
      <c r="C108" s="265" t="s">
        <v>1891</v>
      </c>
      <c r="D108" s="265"/>
      <c r="E108" s="265"/>
      <c r="F108" s="286" t="s">
        <v>1892</v>
      </c>
      <c r="G108" s="265"/>
      <c r="H108" s="265" t="s">
        <v>1926</v>
      </c>
      <c r="I108" s="265" t="s">
        <v>1888</v>
      </c>
      <c r="J108" s="265">
        <v>50</v>
      </c>
      <c r="K108" s="277"/>
    </row>
    <row r="109" spans="2:11" s="1" customFormat="1" ht="15" customHeight="1">
      <c r="B109" s="288"/>
      <c r="C109" s="265" t="s">
        <v>1894</v>
      </c>
      <c r="D109" s="265"/>
      <c r="E109" s="265"/>
      <c r="F109" s="286" t="s">
        <v>1886</v>
      </c>
      <c r="G109" s="265"/>
      <c r="H109" s="265" t="s">
        <v>1926</v>
      </c>
      <c r="I109" s="265" t="s">
        <v>1896</v>
      </c>
      <c r="J109" s="265"/>
      <c r="K109" s="277"/>
    </row>
    <row r="110" spans="2:11" s="1" customFormat="1" ht="15" customHeight="1">
      <c r="B110" s="288"/>
      <c r="C110" s="265" t="s">
        <v>1905</v>
      </c>
      <c r="D110" s="265"/>
      <c r="E110" s="265"/>
      <c r="F110" s="286" t="s">
        <v>1892</v>
      </c>
      <c r="G110" s="265"/>
      <c r="H110" s="265" t="s">
        <v>1926</v>
      </c>
      <c r="I110" s="265" t="s">
        <v>1888</v>
      </c>
      <c r="J110" s="265">
        <v>50</v>
      </c>
      <c r="K110" s="277"/>
    </row>
    <row r="111" spans="2:11" s="1" customFormat="1" ht="15" customHeight="1">
      <c r="B111" s="288"/>
      <c r="C111" s="265" t="s">
        <v>1913</v>
      </c>
      <c r="D111" s="265"/>
      <c r="E111" s="265"/>
      <c r="F111" s="286" t="s">
        <v>1892</v>
      </c>
      <c r="G111" s="265"/>
      <c r="H111" s="265" t="s">
        <v>1926</v>
      </c>
      <c r="I111" s="265" t="s">
        <v>1888</v>
      </c>
      <c r="J111" s="265">
        <v>50</v>
      </c>
      <c r="K111" s="277"/>
    </row>
    <row r="112" spans="2:11" s="1" customFormat="1" ht="15" customHeight="1">
      <c r="B112" s="288"/>
      <c r="C112" s="265" t="s">
        <v>1911</v>
      </c>
      <c r="D112" s="265"/>
      <c r="E112" s="265"/>
      <c r="F112" s="286" t="s">
        <v>1892</v>
      </c>
      <c r="G112" s="265"/>
      <c r="H112" s="265" t="s">
        <v>1926</v>
      </c>
      <c r="I112" s="265" t="s">
        <v>1888</v>
      </c>
      <c r="J112" s="265">
        <v>50</v>
      </c>
      <c r="K112" s="277"/>
    </row>
    <row r="113" spans="2:11" s="1" customFormat="1" ht="15" customHeight="1">
      <c r="B113" s="288"/>
      <c r="C113" s="265" t="s">
        <v>52</v>
      </c>
      <c r="D113" s="265"/>
      <c r="E113" s="265"/>
      <c r="F113" s="286" t="s">
        <v>1886</v>
      </c>
      <c r="G113" s="265"/>
      <c r="H113" s="265" t="s">
        <v>1927</v>
      </c>
      <c r="I113" s="265" t="s">
        <v>1888</v>
      </c>
      <c r="J113" s="265">
        <v>20</v>
      </c>
      <c r="K113" s="277"/>
    </row>
    <row r="114" spans="2:11" s="1" customFormat="1" ht="15" customHeight="1">
      <c r="B114" s="288"/>
      <c r="C114" s="265" t="s">
        <v>1928</v>
      </c>
      <c r="D114" s="265"/>
      <c r="E114" s="265"/>
      <c r="F114" s="286" t="s">
        <v>1886</v>
      </c>
      <c r="G114" s="265"/>
      <c r="H114" s="265" t="s">
        <v>1929</v>
      </c>
      <c r="I114" s="265" t="s">
        <v>1888</v>
      </c>
      <c r="J114" s="265">
        <v>120</v>
      </c>
      <c r="K114" s="277"/>
    </row>
    <row r="115" spans="2:11" s="1" customFormat="1" ht="15" customHeight="1">
      <c r="B115" s="288"/>
      <c r="C115" s="265" t="s">
        <v>37</v>
      </c>
      <c r="D115" s="265"/>
      <c r="E115" s="265"/>
      <c r="F115" s="286" t="s">
        <v>1886</v>
      </c>
      <c r="G115" s="265"/>
      <c r="H115" s="265" t="s">
        <v>1930</v>
      </c>
      <c r="I115" s="265" t="s">
        <v>1921</v>
      </c>
      <c r="J115" s="265"/>
      <c r="K115" s="277"/>
    </row>
    <row r="116" spans="2:11" s="1" customFormat="1" ht="15" customHeight="1">
      <c r="B116" s="288"/>
      <c r="C116" s="265" t="s">
        <v>47</v>
      </c>
      <c r="D116" s="265"/>
      <c r="E116" s="265"/>
      <c r="F116" s="286" t="s">
        <v>1886</v>
      </c>
      <c r="G116" s="265"/>
      <c r="H116" s="265" t="s">
        <v>1931</v>
      </c>
      <c r="I116" s="265" t="s">
        <v>1921</v>
      </c>
      <c r="J116" s="265"/>
      <c r="K116" s="277"/>
    </row>
    <row r="117" spans="2:11" s="1" customFormat="1" ht="15" customHeight="1">
      <c r="B117" s="288"/>
      <c r="C117" s="265" t="s">
        <v>56</v>
      </c>
      <c r="D117" s="265"/>
      <c r="E117" s="265"/>
      <c r="F117" s="286" t="s">
        <v>1886</v>
      </c>
      <c r="G117" s="265"/>
      <c r="H117" s="265" t="s">
        <v>1932</v>
      </c>
      <c r="I117" s="265" t="s">
        <v>1933</v>
      </c>
      <c r="J117" s="265"/>
      <c r="K117" s="277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99"/>
      <c r="D119" s="299"/>
      <c r="E119" s="299"/>
      <c r="F119" s="300"/>
      <c r="G119" s="299"/>
      <c r="H119" s="299"/>
      <c r="I119" s="299"/>
      <c r="J119" s="299"/>
      <c r="K119" s="298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s="1" customFormat="1" ht="45" customHeight="1">
      <c r="B122" s="304"/>
      <c r="C122" s="389" t="s">
        <v>1934</v>
      </c>
      <c r="D122" s="389"/>
      <c r="E122" s="389"/>
      <c r="F122" s="389"/>
      <c r="G122" s="389"/>
      <c r="H122" s="389"/>
      <c r="I122" s="389"/>
      <c r="J122" s="389"/>
      <c r="K122" s="305"/>
    </row>
    <row r="123" spans="2:11" s="1" customFormat="1" ht="17.25" customHeight="1">
      <c r="B123" s="306"/>
      <c r="C123" s="278" t="s">
        <v>1880</v>
      </c>
      <c r="D123" s="278"/>
      <c r="E123" s="278"/>
      <c r="F123" s="278" t="s">
        <v>1881</v>
      </c>
      <c r="G123" s="279"/>
      <c r="H123" s="278" t="s">
        <v>53</v>
      </c>
      <c r="I123" s="278" t="s">
        <v>56</v>
      </c>
      <c r="J123" s="278" t="s">
        <v>1882</v>
      </c>
      <c r="K123" s="307"/>
    </row>
    <row r="124" spans="2:11" s="1" customFormat="1" ht="17.25" customHeight="1">
      <c r="B124" s="306"/>
      <c r="C124" s="280" t="s">
        <v>1883</v>
      </c>
      <c r="D124" s="280"/>
      <c r="E124" s="280"/>
      <c r="F124" s="281" t="s">
        <v>1884</v>
      </c>
      <c r="G124" s="282"/>
      <c r="H124" s="280"/>
      <c r="I124" s="280"/>
      <c r="J124" s="280" t="s">
        <v>1885</v>
      </c>
      <c r="K124" s="307"/>
    </row>
    <row r="125" spans="2:11" s="1" customFormat="1" ht="5.25" customHeight="1">
      <c r="B125" s="308"/>
      <c r="C125" s="283"/>
      <c r="D125" s="283"/>
      <c r="E125" s="283"/>
      <c r="F125" s="283"/>
      <c r="G125" s="309"/>
      <c r="H125" s="283"/>
      <c r="I125" s="283"/>
      <c r="J125" s="283"/>
      <c r="K125" s="310"/>
    </row>
    <row r="126" spans="2:11" s="1" customFormat="1" ht="15" customHeight="1">
      <c r="B126" s="308"/>
      <c r="C126" s="265" t="s">
        <v>1889</v>
      </c>
      <c r="D126" s="285"/>
      <c r="E126" s="285"/>
      <c r="F126" s="286" t="s">
        <v>1886</v>
      </c>
      <c r="G126" s="265"/>
      <c r="H126" s="265" t="s">
        <v>1926</v>
      </c>
      <c r="I126" s="265" t="s">
        <v>1888</v>
      </c>
      <c r="J126" s="265">
        <v>120</v>
      </c>
      <c r="K126" s="311"/>
    </row>
    <row r="127" spans="2:11" s="1" customFormat="1" ht="15" customHeight="1">
      <c r="B127" s="308"/>
      <c r="C127" s="265" t="s">
        <v>1935</v>
      </c>
      <c r="D127" s="265"/>
      <c r="E127" s="265"/>
      <c r="F127" s="286" t="s">
        <v>1886</v>
      </c>
      <c r="G127" s="265"/>
      <c r="H127" s="265" t="s">
        <v>1936</v>
      </c>
      <c r="I127" s="265" t="s">
        <v>1888</v>
      </c>
      <c r="J127" s="265" t="s">
        <v>1937</v>
      </c>
      <c r="K127" s="311"/>
    </row>
    <row r="128" spans="2:11" s="1" customFormat="1" ht="15" customHeight="1">
      <c r="B128" s="308"/>
      <c r="C128" s="265" t="s">
        <v>87</v>
      </c>
      <c r="D128" s="265"/>
      <c r="E128" s="265"/>
      <c r="F128" s="286" t="s">
        <v>1886</v>
      </c>
      <c r="G128" s="265"/>
      <c r="H128" s="265" t="s">
        <v>1938</v>
      </c>
      <c r="I128" s="265" t="s">
        <v>1888</v>
      </c>
      <c r="J128" s="265" t="s">
        <v>1937</v>
      </c>
      <c r="K128" s="311"/>
    </row>
    <row r="129" spans="2:11" s="1" customFormat="1" ht="15" customHeight="1">
      <c r="B129" s="308"/>
      <c r="C129" s="265" t="s">
        <v>1897</v>
      </c>
      <c r="D129" s="265"/>
      <c r="E129" s="265"/>
      <c r="F129" s="286" t="s">
        <v>1892</v>
      </c>
      <c r="G129" s="265"/>
      <c r="H129" s="265" t="s">
        <v>1898</v>
      </c>
      <c r="I129" s="265" t="s">
        <v>1888</v>
      </c>
      <c r="J129" s="265">
        <v>15</v>
      </c>
      <c r="K129" s="311"/>
    </row>
    <row r="130" spans="2:11" s="1" customFormat="1" ht="15" customHeight="1">
      <c r="B130" s="308"/>
      <c r="C130" s="289" t="s">
        <v>1899</v>
      </c>
      <c r="D130" s="289"/>
      <c r="E130" s="289"/>
      <c r="F130" s="290" t="s">
        <v>1892</v>
      </c>
      <c r="G130" s="289"/>
      <c r="H130" s="289" t="s">
        <v>1900</v>
      </c>
      <c r="I130" s="289" t="s">
        <v>1888</v>
      </c>
      <c r="J130" s="289">
        <v>15</v>
      </c>
      <c r="K130" s="311"/>
    </row>
    <row r="131" spans="2:11" s="1" customFormat="1" ht="15" customHeight="1">
      <c r="B131" s="308"/>
      <c r="C131" s="289" t="s">
        <v>1901</v>
      </c>
      <c r="D131" s="289"/>
      <c r="E131" s="289"/>
      <c r="F131" s="290" t="s">
        <v>1892</v>
      </c>
      <c r="G131" s="289"/>
      <c r="H131" s="289" t="s">
        <v>1902</v>
      </c>
      <c r="I131" s="289" t="s">
        <v>1888</v>
      </c>
      <c r="J131" s="289">
        <v>20</v>
      </c>
      <c r="K131" s="311"/>
    </row>
    <row r="132" spans="2:11" s="1" customFormat="1" ht="15" customHeight="1">
      <c r="B132" s="308"/>
      <c r="C132" s="289" t="s">
        <v>1903</v>
      </c>
      <c r="D132" s="289"/>
      <c r="E132" s="289"/>
      <c r="F132" s="290" t="s">
        <v>1892</v>
      </c>
      <c r="G132" s="289"/>
      <c r="H132" s="289" t="s">
        <v>1904</v>
      </c>
      <c r="I132" s="289" t="s">
        <v>1888</v>
      </c>
      <c r="J132" s="289">
        <v>20</v>
      </c>
      <c r="K132" s="311"/>
    </row>
    <row r="133" spans="2:11" s="1" customFormat="1" ht="15" customHeight="1">
      <c r="B133" s="308"/>
      <c r="C133" s="265" t="s">
        <v>1891</v>
      </c>
      <c r="D133" s="265"/>
      <c r="E133" s="265"/>
      <c r="F133" s="286" t="s">
        <v>1892</v>
      </c>
      <c r="G133" s="265"/>
      <c r="H133" s="265" t="s">
        <v>1926</v>
      </c>
      <c r="I133" s="265" t="s">
        <v>1888</v>
      </c>
      <c r="J133" s="265">
        <v>50</v>
      </c>
      <c r="K133" s="311"/>
    </row>
    <row r="134" spans="2:11" s="1" customFormat="1" ht="15" customHeight="1">
      <c r="B134" s="308"/>
      <c r="C134" s="265" t="s">
        <v>1905</v>
      </c>
      <c r="D134" s="265"/>
      <c r="E134" s="265"/>
      <c r="F134" s="286" t="s">
        <v>1892</v>
      </c>
      <c r="G134" s="265"/>
      <c r="H134" s="265" t="s">
        <v>1926</v>
      </c>
      <c r="I134" s="265" t="s">
        <v>1888</v>
      </c>
      <c r="J134" s="265">
        <v>50</v>
      </c>
      <c r="K134" s="311"/>
    </row>
    <row r="135" spans="2:11" s="1" customFormat="1" ht="15" customHeight="1">
      <c r="B135" s="308"/>
      <c r="C135" s="265" t="s">
        <v>1911</v>
      </c>
      <c r="D135" s="265"/>
      <c r="E135" s="265"/>
      <c r="F135" s="286" t="s">
        <v>1892</v>
      </c>
      <c r="G135" s="265"/>
      <c r="H135" s="265" t="s">
        <v>1926</v>
      </c>
      <c r="I135" s="265" t="s">
        <v>1888</v>
      </c>
      <c r="J135" s="265">
        <v>50</v>
      </c>
      <c r="K135" s="311"/>
    </row>
    <row r="136" spans="2:11" s="1" customFormat="1" ht="15" customHeight="1">
      <c r="B136" s="308"/>
      <c r="C136" s="265" t="s">
        <v>1913</v>
      </c>
      <c r="D136" s="265"/>
      <c r="E136" s="265"/>
      <c r="F136" s="286" t="s">
        <v>1892</v>
      </c>
      <c r="G136" s="265"/>
      <c r="H136" s="265" t="s">
        <v>1926</v>
      </c>
      <c r="I136" s="265" t="s">
        <v>1888</v>
      </c>
      <c r="J136" s="265">
        <v>50</v>
      </c>
      <c r="K136" s="311"/>
    </row>
    <row r="137" spans="2:11" s="1" customFormat="1" ht="15" customHeight="1">
      <c r="B137" s="308"/>
      <c r="C137" s="265" t="s">
        <v>1914</v>
      </c>
      <c r="D137" s="265"/>
      <c r="E137" s="265"/>
      <c r="F137" s="286" t="s">
        <v>1892</v>
      </c>
      <c r="G137" s="265"/>
      <c r="H137" s="265" t="s">
        <v>1939</v>
      </c>
      <c r="I137" s="265" t="s">
        <v>1888</v>
      </c>
      <c r="J137" s="265">
        <v>255</v>
      </c>
      <c r="K137" s="311"/>
    </row>
    <row r="138" spans="2:11" s="1" customFormat="1" ht="15" customHeight="1">
      <c r="B138" s="308"/>
      <c r="C138" s="265" t="s">
        <v>1916</v>
      </c>
      <c r="D138" s="265"/>
      <c r="E138" s="265"/>
      <c r="F138" s="286" t="s">
        <v>1886</v>
      </c>
      <c r="G138" s="265"/>
      <c r="H138" s="265" t="s">
        <v>1940</v>
      </c>
      <c r="I138" s="265" t="s">
        <v>1918</v>
      </c>
      <c r="J138" s="265"/>
      <c r="K138" s="311"/>
    </row>
    <row r="139" spans="2:11" s="1" customFormat="1" ht="15" customHeight="1">
      <c r="B139" s="308"/>
      <c r="C139" s="265" t="s">
        <v>1919</v>
      </c>
      <c r="D139" s="265"/>
      <c r="E139" s="265"/>
      <c r="F139" s="286" t="s">
        <v>1886</v>
      </c>
      <c r="G139" s="265"/>
      <c r="H139" s="265" t="s">
        <v>1941</v>
      </c>
      <c r="I139" s="265" t="s">
        <v>1921</v>
      </c>
      <c r="J139" s="265"/>
      <c r="K139" s="311"/>
    </row>
    <row r="140" spans="2:11" s="1" customFormat="1" ht="15" customHeight="1">
      <c r="B140" s="308"/>
      <c r="C140" s="265" t="s">
        <v>1922</v>
      </c>
      <c r="D140" s="265"/>
      <c r="E140" s="265"/>
      <c r="F140" s="286" t="s">
        <v>1886</v>
      </c>
      <c r="G140" s="265"/>
      <c r="H140" s="265" t="s">
        <v>1922</v>
      </c>
      <c r="I140" s="265" t="s">
        <v>1921</v>
      </c>
      <c r="J140" s="265"/>
      <c r="K140" s="311"/>
    </row>
    <row r="141" spans="2:11" s="1" customFormat="1" ht="15" customHeight="1">
      <c r="B141" s="308"/>
      <c r="C141" s="265" t="s">
        <v>37</v>
      </c>
      <c r="D141" s="265"/>
      <c r="E141" s="265"/>
      <c r="F141" s="286" t="s">
        <v>1886</v>
      </c>
      <c r="G141" s="265"/>
      <c r="H141" s="265" t="s">
        <v>1942</v>
      </c>
      <c r="I141" s="265" t="s">
        <v>1921</v>
      </c>
      <c r="J141" s="265"/>
      <c r="K141" s="311"/>
    </row>
    <row r="142" spans="2:11" s="1" customFormat="1" ht="15" customHeight="1">
      <c r="B142" s="308"/>
      <c r="C142" s="265" t="s">
        <v>1943</v>
      </c>
      <c r="D142" s="265"/>
      <c r="E142" s="265"/>
      <c r="F142" s="286" t="s">
        <v>1886</v>
      </c>
      <c r="G142" s="265"/>
      <c r="H142" s="265" t="s">
        <v>1944</v>
      </c>
      <c r="I142" s="265" t="s">
        <v>1921</v>
      </c>
      <c r="J142" s="265"/>
      <c r="K142" s="311"/>
    </row>
    <row r="143" spans="2:11" s="1" customFormat="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s="1" customFormat="1" ht="18.75" customHeight="1">
      <c r="B144" s="299"/>
      <c r="C144" s="299"/>
      <c r="D144" s="299"/>
      <c r="E144" s="299"/>
      <c r="F144" s="300"/>
      <c r="G144" s="299"/>
      <c r="H144" s="299"/>
      <c r="I144" s="299"/>
      <c r="J144" s="299"/>
      <c r="K144" s="299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388" t="s">
        <v>1945</v>
      </c>
      <c r="D147" s="388"/>
      <c r="E147" s="388"/>
      <c r="F147" s="388"/>
      <c r="G147" s="388"/>
      <c r="H147" s="388"/>
      <c r="I147" s="388"/>
      <c r="J147" s="388"/>
      <c r="K147" s="277"/>
    </row>
    <row r="148" spans="2:11" s="1" customFormat="1" ht="17.25" customHeight="1">
      <c r="B148" s="276"/>
      <c r="C148" s="278" t="s">
        <v>1880</v>
      </c>
      <c r="D148" s="278"/>
      <c r="E148" s="278"/>
      <c r="F148" s="278" t="s">
        <v>1881</v>
      </c>
      <c r="G148" s="279"/>
      <c r="H148" s="278" t="s">
        <v>53</v>
      </c>
      <c r="I148" s="278" t="s">
        <v>56</v>
      </c>
      <c r="J148" s="278" t="s">
        <v>1882</v>
      </c>
      <c r="K148" s="277"/>
    </row>
    <row r="149" spans="2:11" s="1" customFormat="1" ht="17.25" customHeight="1">
      <c r="B149" s="276"/>
      <c r="C149" s="280" t="s">
        <v>1883</v>
      </c>
      <c r="D149" s="280"/>
      <c r="E149" s="280"/>
      <c r="F149" s="281" t="s">
        <v>1884</v>
      </c>
      <c r="G149" s="282"/>
      <c r="H149" s="280"/>
      <c r="I149" s="280"/>
      <c r="J149" s="280" t="s">
        <v>1885</v>
      </c>
      <c r="K149" s="277"/>
    </row>
    <row r="150" spans="2:11" s="1" customFormat="1" ht="5.25" customHeight="1">
      <c r="B150" s="288"/>
      <c r="C150" s="283"/>
      <c r="D150" s="283"/>
      <c r="E150" s="283"/>
      <c r="F150" s="283"/>
      <c r="G150" s="284"/>
      <c r="H150" s="283"/>
      <c r="I150" s="283"/>
      <c r="J150" s="283"/>
      <c r="K150" s="311"/>
    </row>
    <row r="151" spans="2:11" s="1" customFormat="1" ht="15" customHeight="1">
      <c r="B151" s="288"/>
      <c r="C151" s="315" t="s">
        <v>1889</v>
      </c>
      <c r="D151" s="265"/>
      <c r="E151" s="265"/>
      <c r="F151" s="316" t="s">
        <v>1886</v>
      </c>
      <c r="G151" s="265"/>
      <c r="H151" s="315" t="s">
        <v>1926</v>
      </c>
      <c r="I151" s="315" t="s">
        <v>1888</v>
      </c>
      <c r="J151" s="315">
        <v>120</v>
      </c>
      <c r="K151" s="311"/>
    </row>
    <row r="152" spans="2:11" s="1" customFormat="1" ht="15" customHeight="1">
      <c r="B152" s="288"/>
      <c r="C152" s="315" t="s">
        <v>1935</v>
      </c>
      <c r="D152" s="265"/>
      <c r="E152" s="265"/>
      <c r="F152" s="316" t="s">
        <v>1886</v>
      </c>
      <c r="G152" s="265"/>
      <c r="H152" s="315" t="s">
        <v>1946</v>
      </c>
      <c r="I152" s="315" t="s">
        <v>1888</v>
      </c>
      <c r="J152" s="315" t="s">
        <v>1937</v>
      </c>
      <c r="K152" s="311"/>
    </row>
    <row r="153" spans="2:11" s="1" customFormat="1" ht="15" customHeight="1">
      <c r="B153" s="288"/>
      <c r="C153" s="315" t="s">
        <v>87</v>
      </c>
      <c r="D153" s="265"/>
      <c r="E153" s="265"/>
      <c r="F153" s="316" t="s">
        <v>1886</v>
      </c>
      <c r="G153" s="265"/>
      <c r="H153" s="315" t="s">
        <v>1947</v>
      </c>
      <c r="I153" s="315" t="s">
        <v>1888</v>
      </c>
      <c r="J153" s="315" t="s">
        <v>1937</v>
      </c>
      <c r="K153" s="311"/>
    </row>
    <row r="154" spans="2:11" s="1" customFormat="1" ht="15" customHeight="1">
      <c r="B154" s="288"/>
      <c r="C154" s="315" t="s">
        <v>1891</v>
      </c>
      <c r="D154" s="265"/>
      <c r="E154" s="265"/>
      <c r="F154" s="316" t="s">
        <v>1892</v>
      </c>
      <c r="G154" s="265"/>
      <c r="H154" s="315" t="s">
        <v>1926</v>
      </c>
      <c r="I154" s="315" t="s">
        <v>1888</v>
      </c>
      <c r="J154" s="315">
        <v>50</v>
      </c>
      <c r="K154" s="311"/>
    </row>
    <row r="155" spans="2:11" s="1" customFormat="1" ht="15" customHeight="1">
      <c r="B155" s="288"/>
      <c r="C155" s="315" t="s">
        <v>1894</v>
      </c>
      <c r="D155" s="265"/>
      <c r="E155" s="265"/>
      <c r="F155" s="316" t="s">
        <v>1886</v>
      </c>
      <c r="G155" s="265"/>
      <c r="H155" s="315" t="s">
        <v>1926</v>
      </c>
      <c r="I155" s="315" t="s">
        <v>1896</v>
      </c>
      <c r="J155" s="315"/>
      <c r="K155" s="311"/>
    </row>
    <row r="156" spans="2:11" s="1" customFormat="1" ht="15" customHeight="1">
      <c r="B156" s="288"/>
      <c r="C156" s="315" t="s">
        <v>1905</v>
      </c>
      <c r="D156" s="265"/>
      <c r="E156" s="265"/>
      <c r="F156" s="316" t="s">
        <v>1892</v>
      </c>
      <c r="G156" s="265"/>
      <c r="H156" s="315" t="s">
        <v>1926</v>
      </c>
      <c r="I156" s="315" t="s">
        <v>1888</v>
      </c>
      <c r="J156" s="315">
        <v>50</v>
      </c>
      <c r="K156" s="311"/>
    </row>
    <row r="157" spans="2:11" s="1" customFormat="1" ht="15" customHeight="1">
      <c r="B157" s="288"/>
      <c r="C157" s="315" t="s">
        <v>1913</v>
      </c>
      <c r="D157" s="265"/>
      <c r="E157" s="265"/>
      <c r="F157" s="316" t="s">
        <v>1892</v>
      </c>
      <c r="G157" s="265"/>
      <c r="H157" s="315" t="s">
        <v>1926</v>
      </c>
      <c r="I157" s="315" t="s">
        <v>1888</v>
      </c>
      <c r="J157" s="315">
        <v>50</v>
      </c>
      <c r="K157" s="311"/>
    </row>
    <row r="158" spans="2:11" s="1" customFormat="1" ht="15" customHeight="1">
      <c r="B158" s="288"/>
      <c r="C158" s="315" t="s">
        <v>1911</v>
      </c>
      <c r="D158" s="265"/>
      <c r="E158" s="265"/>
      <c r="F158" s="316" t="s">
        <v>1892</v>
      </c>
      <c r="G158" s="265"/>
      <c r="H158" s="315" t="s">
        <v>1926</v>
      </c>
      <c r="I158" s="315" t="s">
        <v>1888</v>
      </c>
      <c r="J158" s="315">
        <v>50</v>
      </c>
      <c r="K158" s="311"/>
    </row>
    <row r="159" spans="2:11" s="1" customFormat="1" ht="15" customHeight="1">
      <c r="B159" s="288"/>
      <c r="C159" s="315" t="s">
        <v>102</v>
      </c>
      <c r="D159" s="265"/>
      <c r="E159" s="265"/>
      <c r="F159" s="316" t="s">
        <v>1886</v>
      </c>
      <c r="G159" s="265"/>
      <c r="H159" s="315" t="s">
        <v>1948</v>
      </c>
      <c r="I159" s="315" t="s">
        <v>1888</v>
      </c>
      <c r="J159" s="315" t="s">
        <v>1949</v>
      </c>
      <c r="K159" s="311"/>
    </row>
    <row r="160" spans="2:11" s="1" customFormat="1" ht="15" customHeight="1">
      <c r="B160" s="288"/>
      <c r="C160" s="315" t="s">
        <v>1950</v>
      </c>
      <c r="D160" s="265"/>
      <c r="E160" s="265"/>
      <c r="F160" s="316" t="s">
        <v>1886</v>
      </c>
      <c r="G160" s="265"/>
      <c r="H160" s="315" t="s">
        <v>1951</v>
      </c>
      <c r="I160" s="315" t="s">
        <v>1921</v>
      </c>
      <c r="J160" s="315"/>
      <c r="K160" s="311"/>
    </row>
    <row r="161" spans="2:11" s="1" customFormat="1" ht="15" customHeight="1">
      <c r="B161" s="317"/>
      <c r="C161" s="297"/>
      <c r="D161" s="297"/>
      <c r="E161" s="297"/>
      <c r="F161" s="297"/>
      <c r="G161" s="297"/>
      <c r="H161" s="297"/>
      <c r="I161" s="297"/>
      <c r="J161" s="297"/>
      <c r="K161" s="318"/>
    </row>
    <row r="162" spans="2:11" s="1" customFormat="1" ht="18.75" customHeight="1">
      <c r="B162" s="299"/>
      <c r="C162" s="309"/>
      <c r="D162" s="309"/>
      <c r="E162" s="309"/>
      <c r="F162" s="319"/>
      <c r="G162" s="309"/>
      <c r="H162" s="309"/>
      <c r="I162" s="309"/>
      <c r="J162" s="309"/>
      <c r="K162" s="299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389" t="s">
        <v>1952</v>
      </c>
      <c r="D165" s="389"/>
      <c r="E165" s="389"/>
      <c r="F165" s="389"/>
      <c r="G165" s="389"/>
      <c r="H165" s="389"/>
      <c r="I165" s="389"/>
      <c r="J165" s="389"/>
      <c r="K165" s="258"/>
    </row>
    <row r="166" spans="2:11" s="1" customFormat="1" ht="17.25" customHeight="1">
      <c r="B166" s="257"/>
      <c r="C166" s="278" t="s">
        <v>1880</v>
      </c>
      <c r="D166" s="278"/>
      <c r="E166" s="278"/>
      <c r="F166" s="278" t="s">
        <v>1881</v>
      </c>
      <c r="G166" s="320"/>
      <c r="H166" s="321" t="s">
        <v>53</v>
      </c>
      <c r="I166" s="321" t="s">
        <v>56</v>
      </c>
      <c r="J166" s="278" t="s">
        <v>1882</v>
      </c>
      <c r="K166" s="258"/>
    </row>
    <row r="167" spans="2:11" s="1" customFormat="1" ht="17.25" customHeight="1">
      <c r="B167" s="259"/>
      <c r="C167" s="280" t="s">
        <v>1883</v>
      </c>
      <c r="D167" s="280"/>
      <c r="E167" s="280"/>
      <c r="F167" s="281" t="s">
        <v>1884</v>
      </c>
      <c r="G167" s="322"/>
      <c r="H167" s="323"/>
      <c r="I167" s="323"/>
      <c r="J167" s="280" t="s">
        <v>1885</v>
      </c>
      <c r="K167" s="260"/>
    </row>
    <row r="168" spans="2:11" s="1" customFormat="1" ht="5.25" customHeight="1">
      <c r="B168" s="288"/>
      <c r="C168" s="283"/>
      <c r="D168" s="283"/>
      <c r="E168" s="283"/>
      <c r="F168" s="283"/>
      <c r="G168" s="284"/>
      <c r="H168" s="283"/>
      <c r="I168" s="283"/>
      <c r="J168" s="283"/>
      <c r="K168" s="311"/>
    </row>
    <row r="169" spans="2:11" s="1" customFormat="1" ht="15" customHeight="1">
      <c r="B169" s="288"/>
      <c r="C169" s="265" t="s">
        <v>1889</v>
      </c>
      <c r="D169" s="265"/>
      <c r="E169" s="265"/>
      <c r="F169" s="286" t="s">
        <v>1886</v>
      </c>
      <c r="G169" s="265"/>
      <c r="H169" s="265" t="s">
        <v>1926</v>
      </c>
      <c r="I169" s="265" t="s">
        <v>1888</v>
      </c>
      <c r="J169" s="265">
        <v>120</v>
      </c>
      <c r="K169" s="311"/>
    </row>
    <row r="170" spans="2:11" s="1" customFormat="1" ht="15" customHeight="1">
      <c r="B170" s="288"/>
      <c r="C170" s="265" t="s">
        <v>1935</v>
      </c>
      <c r="D170" s="265"/>
      <c r="E170" s="265"/>
      <c r="F170" s="286" t="s">
        <v>1886</v>
      </c>
      <c r="G170" s="265"/>
      <c r="H170" s="265" t="s">
        <v>1936</v>
      </c>
      <c r="I170" s="265" t="s">
        <v>1888</v>
      </c>
      <c r="J170" s="265" t="s">
        <v>1937</v>
      </c>
      <c r="K170" s="311"/>
    </row>
    <row r="171" spans="2:11" s="1" customFormat="1" ht="15" customHeight="1">
      <c r="B171" s="288"/>
      <c r="C171" s="265" t="s">
        <v>87</v>
      </c>
      <c r="D171" s="265"/>
      <c r="E171" s="265"/>
      <c r="F171" s="286" t="s">
        <v>1886</v>
      </c>
      <c r="G171" s="265"/>
      <c r="H171" s="265" t="s">
        <v>1953</v>
      </c>
      <c r="I171" s="265" t="s">
        <v>1888</v>
      </c>
      <c r="J171" s="265" t="s">
        <v>1937</v>
      </c>
      <c r="K171" s="311"/>
    </row>
    <row r="172" spans="2:11" s="1" customFormat="1" ht="15" customHeight="1">
      <c r="B172" s="288"/>
      <c r="C172" s="265" t="s">
        <v>1891</v>
      </c>
      <c r="D172" s="265"/>
      <c r="E172" s="265"/>
      <c r="F172" s="286" t="s">
        <v>1892</v>
      </c>
      <c r="G172" s="265"/>
      <c r="H172" s="265" t="s">
        <v>1953</v>
      </c>
      <c r="I172" s="265" t="s">
        <v>1888</v>
      </c>
      <c r="J172" s="265">
        <v>50</v>
      </c>
      <c r="K172" s="311"/>
    </row>
    <row r="173" spans="2:11" s="1" customFormat="1" ht="15" customHeight="1">
      <c r="B173" s="288"/>
      <c r="C173" s="265" t="s">
        <v>1894</v>
      </c>
      <c r="D173" s="265"/>
      <c r="E173" s="265"/>
      <c r="F173" s="286" t="s">
        <v>1886</v>
      </c>
      <c r="G173" s="265"/>
      <c r="H173" s="265" t="s">
        <v>1953</v>
      </c>
      <c r="I173" s="265" t="s">
        <v>1896</v>
      </c>
      <c r="J173" s="265"/>
      <c r="K173" s="311"/>
    </row>
    <row r="174" spans="2:11" s="1" customFormat="1" ht="15" customHeight="1">
      <c r="B174" s="288"/>
      <c r="C174" s="265" t="s">
        <v>1905</v>
      </c>
      <c r="D174" s="265"/>
      <c r="E174" s="265"/>
      <c r="F174" s="286" t="s">
        <v>1892</v>
      </c>
      <c r="G174" s="265"/>
      <c r="H174" s="265" t="s">
        <v>1953</v>
      </c>
      <c r="I174" s="265" t="s">
        <v>1888</v>
      </c>
      <c r="J174" s="265">
        <v>50</v>
      </c>
      <c r="K174" s="311"/>
    </row>
    <row r="175" spans="2:11" s="1" customFormat="1" ht="15" customHeight="1">
      <c r="B175" s="288"/>
      <c r="C175" s="265" t="s">
        <v>1913</v>
      </c>
      <c r="D175" s="265"/>
      <c r="E175" s="265"/>
      <c r="F175" s="286" t="s">
        <v>1892</v>
      </c>
      <c r="G175" s="265"/>
      <c r="H175" s="265" t="s">
        <v>1953</v>
      </c>
      <c r="I175" s="265" t="s">
        <v>1888</v>
      </c>
      <c r="J175" s="265">
        <v>50</v>
      </c>
      <c r="K175" s="311"/>
    </row>
    <row r="176" spans="2:11" s="1" customFormat="1" ht="15" customHeight="1">
      <c r="B176" s="288"/>
      <c r="C176" s="265" t="s">
        <v>1911</v>
      </c>
      <c r="D176" s="265"/>
      <c r="E176" s="265"/>
      <c r="F176" s="286" t="s">
        <v>1892</v>
      </c>
      <c r="G176" s="265"/>
      <c r="H176" s="265" t="s">
        <v>1953</v>
      </c>
      <c r="I176" s="265" t="s">
        <v>1888</v>
      </c>
      <c r="J176" s="265">
        <v>50</v>
      </c>
      <c r="K176" s="311"/>
    </row>
    <row r="177" spans="2:11" s="1" customFormat="1" ht="15" customHeight="1">
      <c r="B177" s="288"/>
      <c r="C177" s="265" t="s">
        <v>130</v>
      </c>
      <c r="D177" s="265"/>
      <c r="E177" s="265"/>
      <c r="F177" s="286" t="s">
        <v>1886</v>
      </c>
      <c r="G177" s="265"/>
      <c r="H177" s="265" t="s">
        <v>1954</v>
      </c>
      <c r="I177" s="265" t="s">
        <v>1955</v>
      </c>
      <c r="J177" s="265"/>
      <c r="K177" s="311"/>
    </row>
    <row r="178" spans="2:11" s="1" customFormat="1" ht="15" customHeight="1">
      <c r="B178" s="288"/>
      <c r="C178" s="265" t="s">
        <v>56</v>
      </c>
      <c r="D178" s="265"/>
      <c r="E178" s="265"/>
      <c r="F178" s="286" t="s">
        <v>1886</v>
      </c>
      <c r="G178" s="265"/>
      <c r="H178" s="265" t="s">
        <v>1956</v>
      </c>
      <c r="I178" s="265" t="s">
        <v>1957</v>
      </c>
      <c r="J178" s="265">
        <v>1</v>
      </c>
      <c r="K178" s="311"/>
    </row>
    <row r="179" spans="2:11" s="1" customFormat="1" ht="15" customHeight="1">
      <c r="B179" s="288"/>
      <c r="C179" s="265" t="s">
        <v>52</v>
      </c>
      <c r="D179" s="265"/>
      <c r="E179" s="265"/>
      <c r="F179" s="286" t="s">
        <v>1886</v>
      </c>
      <c r="G179" s="265"/>
      <c r="H179" s="265" t="s">
        <v>1958</v>
      </c>
      <c r="I179" s="265" t="s">
        <v>1888</v>
      </c>
      <c r="J179" s="265">
        <v>20</v>
      </c>
      <c r="K179" s="311"/>
    </row>
    <row r="180" spans="2:11" s="1" customFormat="1" ht="15" customHeight="1">
      <c r="B180" s="288"/>
      <c r="C180" s="265" t="s">
        <v>53</v>
      </c>
      <c r="D180" s="265"/>
      <c r="E180" s="265"/>
      <c r="F180" s="286" t="s">
        <v>1886</v>
      </c>
      <c r="G180" s="265"/>
      <c r="H180" s="265" t="s">
        <v>1959</v>
      </c>
      <c r="I180" s="265" t="s">
        <v>1888</v>
      </c>
      <c r="J180" s="265">
        <v>255</v>
      </c>
      <c r="K180" s="311"/>
    </row>
    <row r="181" spans="2:11" s="1" customFormat="1" ht="15" customHeight="1">
      <c r="B181" s="288"/>
      <c r="C181" s="265" t="s">
        <v>131</v>
      </c>
      <c r="D181" s="265"/>
      <c r="E181" s="265"/>
      <c r="F181" s="286" t="s">
        <v>1886</v>
      </c>
      <c r="G181" s="265"/>
      <c r="H181" s="265" t="s">
        <v>1850</v>
      </c>
      <c r="I181" s="265" t="s">
        <v>1888</v>
      </c>
      <c r="J181" s="265">
        <v>10</v>
      </c>
      <c r="K181" s="311"/>
    </row>
    <row r="182" spans="2:11" s="1" customFormat="1" ht="15" customHeight="1">
      <c r="B182" s="288"/>
      <c r="C182" s="265" t="s">
        <v>132</v>
      </c>
      <c r="D182" s="265"/>
      <c r="E182" s="265"/>
      <c r="F182" s="286" t="s">
        <v>1886</v>
      </c>
      <c r="G182" s="265"/>
      <c r="H182" s="265" t="s">
        <v>1960</v>
      </c>
      <c r="I182" s="265" t="s">
        <v>1921</v>
      </c>
      <c r="J182" s="265"/>
      <c r="K182" s="311"/>
    </row>
    <row r="183" spans="2:11" s="1" customFormat="1" ht="15" customHeight="1">
      <c r="B183" s="288"/>
      <c r="C183" s="265" t="s">
        <v>1961</v>
      </c>
      <c r="D183" s="265"/>
      <c r="E183" s="265"/>
      <c r="F183" s="286" t="s">
        <v>1886</v>
      </c>
      <c r="G183" s="265"/>
      <c r="H183" s="265" t="s">
        <v>1962</v>
      </c>
      <c r="I183" s="265" t="s">
        <v>1921</v>
      </c>
      <c r="J183" s="265"/>
      <c r="K183" s="311"/>
    </row>
    <row r="184" spans="2:11" s="1" customFormat="1" ht="15" customHeight="1">
      <c r="B184" s="288"/>
      <c r="C184" s="265" t="s">
        <v>1950</v>
      </c>
      <c r="D184" s="265"/>
      <c r="E184" s="265"/>
      <c r="F184" s="286" t="s">
        <v>1886</v>
      </c>
      <c r="G184" s="265"/>
      <c r="H184" s="265" t="s">
        <v>1963</v>
      </c>
      <c r="I184" s="265" t="s">
        <v>1921</v>
      </c>
      <c r="J184" s="265"/>
      <c r="K184" s="311"/>
    </row>
    <row r="185" spans="2:11" s="1" customFormat="1" ht="15" customHeight="1">
      <c r="B185" s="288"/>
      <c r="C185" s="265" t="s">
        <v>134</v>
      </c>
      <c r="D185" s="265"/>
      <c r="E185" s="265"/>
      <c r="F185" s="286" t="s">
        <v>1892</v>
      </c>
      <c r="G185" s="265"/>
      <c r="H185" s="265" t="s">
        <v>1964</v>
      </c>
      <c r="I185" s="265" t="s">
        <v>1888</v>
      </c>
      <c r="J185" s="265">
        <v>50</v>
      </c>
      <c r="K185" s="311"/>
    </row>
    <row r="186" spans="2:11" s="1" customFormat="1" ht="15" customHeight="1">
      <c r="B186" s="288"/>
      <c r="C186" s="265" t="s">
        <v>1965</v>
      </c>
      <c r="D186" s="265"/>
      <c r="E186" s="265"/>
      <c r="F186" s="286" t="s">
        <v>1892</v>
      </c>
      <c r="G186" s="265"/>
      <c r="H186" s="265" t="s">
        <v>1966</v>
      </c>
      <c r="I186" s="265" t="s">
        <v>1967</v>
      </c>
      <c r="J186" s="265"/>
      <c r="K186" s="311"/>
    </row>
    <row r="187" spans="2:11" s="1" customFormat="1" ht="15" customHeight="1">
      <c r="B187" s="288"/>
      <c r="C187" s="265" t="s">
        <v>1968</v>
      </c>
      <c r="D187" s="265"/>
      <c r="E187" s="265"/>
      <c r="F187" s="286" t="s">
        <v>1892</v>
      </c>
      <c r="G187" s="265"/>
      <c r="H187" s="265" t="s">
        <v>1969</v>
      </c>
      <c r="I187" s="265" t="s">
        <v>1967</v>
      </c>
      <c r="J187" s="265"/>
      <c r="K187" s="311"/>
    </row>
    <row r="188" spans="2:11" s="1" customFormat="1" ht="15" customHeight="1">
      <c r="B188" s="288"/>
      <c r="C188" s="265" t="s">
        <v>1970</v>
      </c>
      <c r="D188" s="265"/>
      <c r="E188" s="265"/>
      <c r="F188" s="286" t="s">
        <v>1892</v>
      </c>
      <c r="G188" s="265"/>
      <c r="H188" s="265" t="s">
        <v>1971</v>
      </c>
      <c r="I188" s="265" t="s">
        <v>1967</v>
      </c>
      <c r="J188" s="265"/>
      <c r="K188" s="311"/>
    </row>
    <row r="189" spans="2:11" s="1" customFormat="1" ht="15" customHeight="1">
      <c r="B189" s="288"/>
      <c r="C189" s="324" t="s">
        <v>1972</v>
      </c>
      <c r="D189" s="265"/>
      <c r="E189" s="265"/>
      <c r="F189" s="286" t="s">
        <v>1892</v>
      </c>
      <c r="G189" s="265"/>
      <c r="H189" s="265" t="s">
        <v>1973</v>
      </c>
      <c r="I189" s="265" t="s">
        <v>1974</v>
      </c>
      <c r="J189" s="325" t="s">
        <v>1975</v>
      </c>
      <c r="K189" s="311"/>
    </row>
    <row r="190" spans="2:11" s="1" customFormat="1" ht="15" customHeight="1">
      <c r="B190" s="288"/>
      <c r="C190" s="324" t="s">
        <v>41</v>
      </c>
      <c r="D190" s="265"/>
      <c r="E190" s="265"/>
      <c r="F190" s="286" t="s">
        <v>1886</v>
      </c>
      <c r="G190" s="265"/>
      <c r="H190" s="262" t="s">
        <v>1976</v>
      </c>
      <c r="I190" s="265" t="s">
        <v>1977</v>
      </c>
      <c r="J190" s="265"/>
      <c r="K190" s="311"/>
    </row>
    <row r="191" spans="2:11" s="1" customFormat="1" ht="15" customHeight="1">
      <c r="B191" s="288"/>
      <c r="C191" s="324" t="s">
        <v>1978</v>
      </c>
      <c r="D191" s="265"/>
      <c r="E191" s="265"/>
      <c r="F191" s="286" t="s">
        <v>1886</v>
      </c>
      <c r="G191" s="265"/>
      <c r="H191" s="265" t="s">
        <v>1979</v>
      </c>
      <c r="I191" s="265" t="s">
        <v>1921</v>
      </c>
      <c r="J191" s="265"/>
      <c r="K191" s="311"/>
    </row>
    <row r="192" spans="2:11" s="1" customFormat="1" ht="15" customHeight="1">
      <c r="B192" s="288"/>
      <c r="C192" s="324" t="s">
        <v>1980</v>
      </c>
      <c r="D192" s="265"/>
      <c r="E192" s="265"/>
      <c r="F192" s="286" t="s">
        <v>1886</v>
      </c>
      <c r="G192" s="265"/>
      <c r="H192" s="265" t="s">
        <v>1981</v>
      </c>
      <c r="I192" s="265" t="s">
        <v>1921</v>
      </c>
      <c r="J192" s="265"/>
      <c r="K192" s="311"/>
    </row>
    <row r="193" spans="2:11" s="1" customFormat="1" ht="15" customHeight="1">
      <c r="B193" s="288"/>
      <c r="C193" s="324" t="s">
        <v>1982</v>
      </c>
      <c r="D193" s="265"/>
      <c r="E193" s="265"/>
      <c r="F193" s="286" t="s">
        <v>1892</v>
      </c>
      <c r="G193" s="265"/>
      <c r="H193" s="265" t="s">
        <v>1983</v>
      </c>
      <c r="I193" s="265" t="s">
        <v>1921</v>
      </c>
      <c r="J193" s="265"/>
      <c r="K193" s="311"/>
    </row>
    <row r="194" spans="2:11" s="1" customFormat="1" ht="15" customHeight="1">
      <c r="B194" s="317"/>
      <c r="C194" s="326"/>
      <c r="D194" s="297"/>
      <c r="E194" s="297"/>
      <c r="F194" s="297"/>
      <c r="G194" s="297"/>
      <c r="H194" s="297"/>
      <c r="I194" s="297"/>
      <c r="J194" s="297"/>
      <c r="K194" s="318"/>
    </row>
    <row r="195" spans="2:11" s="1" customFormat="1" ht="18.75" customHeight="1">
      <c r="B195" s="299"/>
      <c r="C195" s="309"/>
      <c r="D195" s="309"/>
      <c r="E195" s="309"/>
      <c r="F195" s="319"/>
      <c r="G195" s="309"/>
      <c r="H195" s="309"/>
      <c r="I195" s="309"/>
      <c r="J195" s="309"/>
      <c r="K195" s="299"/>
    </row>
    <row r="196" spans="2:11" s="1" customFormat="1" ht="18.75" customHeight="1">
      <c r="B196" s="299"/>
      <c r="C196" s="309"/>
      <c r="D196" s="309"/>
      <c r="E196" s="309"/>
      <c r="F196" s="319"/>
      <c r="G196" s="309"/>
      <c r="H196" s="309"/>
      <c r="I196" s="309"/>
      <c r="J196" s="309"/>
      <c r="K196" s="299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389" t="s">
        <v>1984</v>
      </c>
      <c r="D199" s="389"/>
      <c r="E199" s="389"/>
      <c r="F199" s="389"/>
      <c r="G199" s="389"/>
      <c r="H199" s="389"/>
      <c r="I199" s="389"/>
      <c r="J199" s="389"/>
      <c r="K199" s="258"/>
    </row>
    <row r="200" spans="2:11" s="1" customFormat="1" ht="25.5" customHeight="1">
      <c r="B200" s="257"/>
      <c r="C200" s="327" t="s">
        <v>1985</v>
      </c>
      <c r="D200" s="327"/>
      <c r="E200" s="327"/>
      <c r="F200" s="327" t="s">
        <v>1986</v>
      </c>
      <c r="G200" s="328"/>
      <c r="H200" s="390" t="s">
        <v>1987</v>
      </c>
      <c r="I200" s="390"/>
      <c r="J200" s="390"/>
      <c r="K200" s="258"/>
    </row>
    <row r="201" spans="2:11" s="1" customFormat="1" ht="5.25" customHeight="1">
      <c r="B201" s="288"/>
      <c r="C201" s="283"/>
      <c r="D201" s="283"/>
      <c r="E201" s="283"/>
      <c r="F201" s="283"/>
      <c r="G201" s="309"/>
      <c r="H201" s="283"/>
      <c r="I201" s="283"/>
      <c r="J201" s="283"/>
      <c r="K201" s="311"/>
    </row>
    <row r="202" spans="2:11" s="1" customFormat="1" ht="15" customHeight="1">
      <c r="B202" s="288"/>
      <c r="C202" s="265" t="s">
        <v>1977</v>
      </c>
      <c r="D202" s="265"/>
      <c r="E202" s="265"/>
      <c r="F202" s="286" t="s">
        <v>42</v>
      </c>
      <c r="G202" s="265"/>
      <c r="H202" s="391" t="s">
        <v>1988</v>
      </c>
      <c r="I202" s="391"/>
      <c r="J202" s="391"/>
      <c r="K202" s="311"/>
    </row>
    <row r="203" spans="2:11" s="1" customFormat="1" ht="15" customHeight="1">
      <c r="B203" s="288"/>
      <c r="C203" s="265"/>
      <c r="D203" s="265"/>
      <c r="E203" s="265"/>
      <c r="F203" s="286" t="s">
        <v>43</v>
      </c>
      <c r="G203" s="265"/>
      <c r="H203" s="391" t="s">
        <v>1989</v>
      </c>
      <c r="I203" s="391"/>
      <c r="J203" s="391"/>
      <c r="K203" s="311"/>
    </row>
    <row r="204" spans="2:11" s="1" customFormat="1" ht="15" customHeight="1">
      <c r="B204" s="288"/>
      <c r="C204" s="265"/>
      <c r="D204" s="265"/>
      <c r="E204" s="265"/>
      <c r="F204" s="286" t="s">
        <v>46</v>
      </c>
      <c r="G204" s="265"/>
      <c r="H204" s="391" t="s">
        <v>1990</v>
      </c>
      <c r="I204" s="391"/>
      <c r="J204" s="391"/>
      <c r="K204" s="311"/>
    </row>
    <row r="205" spans="2:11" s="1" customFormat="1" ht="15" customHeight="1">
      <c r="B205" s="288"/>
      <c r="C205" s="265"/>
      <c r="D205" s="265"/>
      <c r="E205" s="265"/>
      <c r="F205" s="286" t="s">
        <v>44</v>
      </c>
      <c r="G205" s="265"/>
      <c r="H205" s="391" t="s">
        <v>1991</v>
      </c>
      <c r="I205" s="391"/>
      <c r="J205" s="391"/>
      <c r="K205" s="311"/>
    </row>
    <row r="206" spans="2:11" s="1" customFormat="1" ht="15" customHeight="1">
      <c r="B206" s="288"/>
      <c r="C206" s="265"/>
      <c r="D206" s="265"/>
      <c r="E206" s="265"/>
      <c r="F206" s="286" t="s">
        <v>45</v>
      </c>
      <c r="G206" s="265"/>
      <c r="H206" s="391" t="s">
        <v>1992</v>
      </c>
      <c r="I206" s="391"/>
      <c r="J206" s="391"/>
      <c r="K206" s="311"/>
    </row>
    <row r="207" spans="2:11" s="1" customFormat="1" ht="15" customHeight="1">
      <c r="B207" s="288"/>
      <c r="C207" s="265"/>
      <c r="D207" s="265"/>
      <c r="E207" s="265"/>
      <c r="F207" s="286"/>
      <c r="G207" s="265"/>
      <c r="H207" s="265"/>
      <c r="I207" s="265"/>
      <c r="J207" s="265"/>
      <c r="K207" s="311"/>
    </row>
    <row r="208" spans="2:11" s="1" customFormat="1" ht="15" customHeight="1">
      <c r="B208" s="288"/>
      <c r="C208" s="265" t="s">
        <v>1933</v>
      </c>
      <c r="D208" s="265"/>
      <c r="E208" s="265"/>
      <c r="F208" s="286" t="s">
        <v>78</v>
      </c>
      <c r="G208" s="265"/>
      <c r="H208" s="391" t="s">
        <v>1993</v>
      </c>
      <c r="I208" s="391"/>
      <c r="J208" s="391"/>
      <c r="K208" s="311"/>
    </row>
    <row r="209" spans="2:11" s="1" customFormat="1" ht="15" customHeight="1">
      <c r="B209" s="288"/>
      <c r="C209" s="265"/>
      <c r="D209" s="265"/>
      <c r="E209" s="265"/>
      <c r="F209" s="286" t="s">
        <v>1831</v>
      </c>
      <c r="G209" s="265"/>
      <c r="H209" s="391" t="s">
        <v>1832</v>
      </c>
      <c r="I209" s="391"/>
      <c r="J209" s="391"/>
      <c r="K209" s="311"/>
    </row>
    <row r="210" spans="2:11" s="1" customFormat="1" ht="15" customHeight="1">
      <c r="B210" s="288"/>
      <c r="C210" s="265"/>
      <c r="D210" s="265"/>
      <c r="E210" s="265"/>
      <c r="F210" s="286" t="s">
        <v>1829</v>
      </c>
      <c r="G210" s="265"/>
      <c r="H210" s="391" t="s">
        <v>1994</v>
      </c>
      <c r="I210" s="391"/>
      <c r="J210" s="391"/>
      <c r="K210" s="311"/>
    </row>
    <row r="211" spans="2:11" s="1" customFormat="1" ht="15" customHeight="1">
      <c r="B211" s="329"/>
      <c r="C211" s="265"/>
      <c r="D211" s="265"/>
      <c r="E211" s="265"/>
      <c r="F211" s="286" t="s">
        <v>95</v>
      </c>
      <c r="G211" s="324"/>
      <c r="H211" s="392" t="s">
        <v>96</v>
      </c>
      <c r="I211" s="392"/>
      <c r="J211" s="392"/>
      <c r="K211" s="330"/>
    </row>
    <row r="212" spans="2:11" s="1" customFormat="1" ht="15" customHeight="1">
      <c r="B212" s="329"/>
      <c r="C212" s="265"/>
      <c r="D212" s="265"/>
      <c r="E212" s="265"/>
      <c r="F212" s="286" t="s">
        <v>1833</v>
      </c>
      <c r="G212" s="324"/>
      <c r="H212" s="392" t="s">
        <v>1505</v>
      </c>
      <c r="I212" s="392"/>
      <c r="J212" s="392"/>
      <c r="K212" s="330"/>
    </row>
    <row r="213" spans="2:11" s="1" customFormat="1" ht="15" customHeight="1">
      <c r="B213" s="329"/>
      <c r="C213" s="265"/>
      <c r="D213" s="265"/>
      <c r="E213" s="265"/>
      <c r="F213" s="286"/>
      <c r="G213" s="324"/>
      <c r="H213" s="315"/>
      <c r="I213" s="315"/>
      <c r="J213" s="315"/>
      <c r="K213" s="330"/>
    </row>
    <row r="214" spans="2:11" s="1" customFormat="1" ht="15" customHeight="1">
      <c r="B214" s="329"/>
      <c r="C214" s="265" t="s">
        <v>1957</v>
      </c>
      <c r="D214" s="265"/>
      <c r="E214" s="265"/>
      <c r="F214" s="286">
        <v>1</v>
      </c>
      <c r="G214" s="324"/>
      <c r="H214" s="392" t="s">
        <v>1995</v>
      </c>
      <c r="I214" s="392"/>
      <c r="J214" s="392"/>
      <c r="K214" s="330"/>
    </row>
    <row r="215" spans="2:11" s="1" customFormat="1" ht="15" customHeight="1">
      <c r="B215" s="329"/>
      <c r="C215" s="265"/>
      <c r="D215" s="265"/>
      <c r="E215" s="265"/>
      <c r="F215" s="286">
        <v>2</v>
      </c>
      <c r="G215" s="324"/>
      <c r="H215" s="392" t="s">
        <v>1996</v>
      </c>
      <c r="I215" s="392"/>
      <c r="J215" s="392"/>
      <c r="K215" s="330"/>
    </row>
    <row r="216" spans="2:11" s="1" customFormat="1" ht="15" customHeight="1">
      <c r="B216" s="329"/>
      <c r="C216" s="265"/>
      <c r="D216" s="265"/>
      <c r="E216" s="265"/>
      <c r="F216" s="286">
        <v>3</v>
      </c>
      <c r="G216" s="324"/>
      <c r="H216" s="392" t="s">
        <v>1997</v>
      </c>
      <c r="I216" s="392"/>
      <c r="J216" s="392"/>
      <c r="K216" s="330"/>
    </row>
    <row r="217" spans="2:11" s="1" customFormat="1" ht="15" customHeight="1">
      <c r="B217" s="329"/>
      <c r="C217" s="265"/>
      <c r="D217" s="265"/>
      <c r="E217" s="265"/>
      <c r="F217" s="286">
        <v>4</v>
      </c>
      <c r="G217" s="324"/>
      <c r="H217" s="392" t="s">
        <v>1998</v>
      </c>
      <c r="I217" s="392"/>
      <c r="J217" s="392"/>
      <c r="K217" s="330"/>
    </row>
    <row r="218" spans="2:11" s="1" customFormat="1" ht="12.75" customHeight="1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MARTINPC\marti</dc:creator>
  <cp:keywords/>
  <dc:description/>
  <cp:lastModifiedBy>marti</cp:lastModifiedBy>
  <dcterms:created xsi:type="dcterms:W3CDTF">2022-05-10T06:54:39Z</dcterms:created>
  <dcterms:modified xsi:type="dcterms:W3CDTF">2022-05-10T06:56:32Z</dcterms:modified>
  <cp:category/>
  <cp:version/>
  <cp:contentType/>
  <cp:contentStatus/>
</cp:coreProperties>
</file>