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ání " sheetId="2" r:id="rId2"/>
    <sheet name="02 - Plocha komunikaí a z..." sheetId="3" r:id="rId3"/>
    <sheet name="03 - Dešťová kanalizace " sheetId="4" r:id="rId4"/>
    <sheet name="04 - Propustek" sheetId="5" r:id="rId5"/>
    <sheet name="VRN - Vedlejší rozpočtové..." sheetId="6" r:id="rId6"/>
    <sheet name="Pokyny pro vyplnění" sheetId="7" r:id="rId7"/>
  </sheets>
  <definedNames>
    <definedName name="_xlnm.Print_Area" localSheetId="0">'Rekapitulace stavby'!$D$4:$AO$36,'Rekapitulace stavby'!$C$42:$AQ$60</definedName>
    <definedName name="_xlnm._FilterDatabase" localSheetId="1" hidden="1">'01 - Bourání '!$C$82:$K$139</definedName>
    <definedName name="_xlnm.Print_Area" localSheetId="1">'01 - Bourání '!$C$4:$J$39,'01 - Bourání '!$C$45:$J$64,'01 - Bourání '!$C$70:$K$139</definedName>
    <definedName name="_xlnm._FilterDatabase" localSheetId="2" hidden="1">'02 - Plocha komunikaí a z...'!$C$90:$K$271</definedName>
    <definedName name="_xlnm.Print_Area" localSheetId="2">'02 - Plocha komunikaí a z...'!$C$4:$J$39,'02 - Plocha komunikaí a z...'!$C$45:$J$72,'02 - Plocha komunikaí a z...'!$C$78:$K$271</definedName>
    <definedName name="_xlnm._FilterDatabase" localSheetId="3" hidden="1">'03 - Dešťová kanalizace '!$C$83:$K$141</definedName>
    <definedName name="_xlnm.Print_Area" localSheetId="3">'03 - Dešťová kanalizace '!$C$4:$J$39,'03 - Dešťová kanalizace '!$C$45:$J$65,'03 - Dešťová kanalizace '!$C$71:$K$141</definedName>
    <definedName name="_xlnm._FilterDatabase" localSheetId="4" hidden="1">'04 - Propustek'!$C$87:$K$161</definedName>
    <definedName name="_xlnm.Print_Area" localSheetId="4">'04 - Propustek'!$C$4:$J$39,'04 - Propustek'!$C$45:$J$69,'04 - Propustek'!$C$75:$K$161</definedName>
    <definedName name="_xlnm._FilterDatabase" localSheetId="5" hidden="1">'VRN - Vedlejší rozpočtové...'!$C$82:$K$115</definedName>
    <definedName name="_xlnm.Print_Area" localSheetId="5">'VRN - Vedlejší rozpočtové...'!$C$4:$J$39,'VRN - Vedlejší rozpočtové...'!$C$45:$J$64,'VRN - Vedlejší rozpočtové...'!$C$70:$K$115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'01 - Bourání '!$82:$82</definedName>
    <definedName name="_xlnm.Print_Titles" localSheetId="2">'02 - Plocha komunikaí a z...'!$90:$90</definedName>
    <definedName name="_xlnm.Print_Titles" localSheetId="3">'03 - Dešťová kanalizace '!$83:$83</definedName>
    <definedName name="_xlnm.Print_Titles" localSheetId="4">'04 - Propustek'!$87:$87</definedName>
    <definedName name="_xlnm.Print_Titles" localSheetId="5">'VRN - Vedlejší rozpočtové...'!$82:$82</definedName>
  </definedNames>
  <calcPr fullCalcOnLoad="1"/>
</workbook>
</file>

<file path=xl/sharedStrings.xml><?xml version="1.0" encoding="utf-8"?>
<sst xmlns="http://schemas.openxmlformats.org/spreadsheetml/2006/main" count="5052" uniqueCount="963">
  <si>
    <t>Export Komplet</t>
  </si>
  <si>
    <t>VZ</t>
  </si>
  <si>
    <t>2.0</t>
  </si>
  <si>
    <t>ZAMOK</t>
  </si>
  <si>
    <t>False</t>
  </si>
  <si>
    <t>{df722b41-84a0-4f57-a7bd-f4a4cb611575}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</si>
  <si>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</si>
  <si>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</si>
  <si>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</si>
  <si>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</si>
  <si>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</si>
  <si>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</si>
  <si>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</si>
  <si>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</si>
  <si>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2022-04-05(1)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</si>
  <si>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</si>
  <si>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</si>
  <si>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Zpevněné a příjezdové plochy sloužící pro odpadové hospodářství</t>
  </si>
  <si>
    <t>KSO:</t>
  </si>
  <si>
    <t/>
  </si>
  <si>
    <t>CC-CZ:</t>
  </si>
  <si>
    <t>Místo:</t>
  </si>
  <si>
    <t xml:space="preserve"> </t>
  </si>
  <si>
    <t>Datum:</t>
  </si>
  <si>
    <t>19. 4. 2022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</si>
  <si>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</si>
  <si>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</si>
  <si>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</si>
  <si>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</si>
  <si>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</si>
  <si>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</si>
  <si>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</si>
  <si>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</si>
  <si>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</si>
  <si>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</si>
  <si>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</si>
  <si>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</si>
  <si>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</si>
  <si>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</si>
  <si>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</si>
  <si>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</si>
  <si>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</si>
  <si>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</si>
  <si>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</si>
  <si>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</si>
  <si>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</si>
  <si>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</si>
  <si>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</si>
  <si>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</si>
  <si>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</si>
  <si>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</si>
  <si>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</si>
  <si>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</si>
  <si>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</si>
  <si>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</si>
  <si>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</si>
  <si>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</si>
  <si>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</si>
  <si>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</si>
  <si>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</si>
  <si>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</si>
  <si>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</si>
  <si>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</si>
  <si>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</si>
  <si>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</si>
  <si>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</si>
  <si>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</si>
  <si>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</si>
  <si>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</si>
  <si>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</si>
  <si>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</si>
  <si>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</si>
  <si>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</si>
  <si>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</si>
  <si>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</si>
  <si>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 xml:space="preserve">Bourání </t>
  </si>
  <si>
    <t>STA</t>
  </si>
  <si>
    <t>1</t>
  </si>
  <si>
    <t>{035e996f-f0c1-4a5f-823a-61fcf90912a7}</t>
  </si>
  <si>
    <t>2</t>
  </si>
  <si>
    <t>02</t>
  </si>
  <si>
    <t xml:space="preserve">Plocha komunikaí a zpevněných ploch vč. chrániček </t>
  </si>
  <si>
    <t>{2d748b06-79a4-4631-9383-ddc48581c610}</t>
  </si>
  <si>
    <t>03</t>
  </si>
  <si>
    <t xml:space="preserve">Dešťová kanalizace </t>
  </si>
  <si>
    <t>{2212f3d2-64f0-4685-bfcf-b6ef5426e8b4}</t>
  </si>
  <si>
    <t>04</t>
  </si>
  <si>
    <t>Propustek</t>
  </si>
  <si>
    <t>{03b4604a-5e9b-4d3f-8cab-97f754e86a3e}</t>
  </si>
  <si>
    <t>VRN</t>
  </si>
  <si>
    <t>Vedlejší rozpočtové náklady</t>
  </si>
  <si>
    <t>VON</t>
  </si>
  <si>
    <t>{304d3f13-4019-4a3b-bb50-148ce11b8656}</t>
  </si>
  <si>
    <t>KRYCÍ LIST SOUPISU PRACÍ</t>
  </si>
  <si>
    <t>Objekt:</t>
  </si>
  <si>
    <t xml:space="preserve">01 - Bourání 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</si>
  <si>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</si>
  <si>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</si>
  <si>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</si>
  <si>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</si>
  <si>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</si>
  <si>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</si>
  <si>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</si>
  <si>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</si>
  <si>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</si>
  <si>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</si>
  <si>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</si>
  <si>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</si>
  <si>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</si>
  <si>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</si>
  <si>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</si>
  <si>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</si>
  <si>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</si>
  <si>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</si>
  <si>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</si>
  <si>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</si>
  <si>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</si>
  <si>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</si>
  <si>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</si>
  <si>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</si>
  <si>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</si>
  <si>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</si>
  <si>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</si>
  <si>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</si>
  <si>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</si>
  <si>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2021 02</t>
  </si>
  <si>
    <t>4</t>
  </si>
  <si>
    <t>239084331</t>
  </si>
  <si>
    <t>Online PSC</t>
  </si>
  <si>
    <t>https://podminky.urs.cz/item/CS_URS_2021_02/111211101</t>
  </si>
  <si>
    <t>VV</t>
  </si>
  <si>
    <t>280</t>
  </si>
  <si>
    <t>113107132</t>
  </si>
  <si>
    <t>Odstranění podkladů nebo krytů ručně s přemístěním hmot na skládku na vzdálenost do 3 m nebo s naložením na dopravní prostředek z betonu prostého, o tl. vrstvy přes 150 do 300 mm</t>
  </si>
  <si>
    <t>1222789520</t>
  </si>
  <si>
    <t>https://podminky.urs.cz/item/CS_URS_2021_02/113107132</t>
  </si>
  <si>
    <t xml:space="preserve">"bourání beton vozovka </t>
  </si>
  <si>
    <t>12,15</t>
  </si>
  <si>
    <t>""bourání beton montážní jáma dno</t>
  </si>
  <si>
    <t>26</t>
  </si>
  <si>
    <t xml:space="preserve">"bourání beton stávající šachta </t>
  </si>
  <si>
    <t>2,72</t>
  </si>
  <si>
    <t>Součet</t>
  </si>
  <si>
    <t>3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</si>
  <si>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</si>
  <si>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</si>
  <si>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-1523808052</t>
  </si>
  <si>
    <t>https://podminky.urs.cz/item/CS_URS_2021_02/113107142</t>
  </si>
  <si>
    <t>9,88/0,1</t>
  </si>
  <si>
    <t>113107426</t>
  </si>
  <si>
    <t>Odstranění podkladů nebo krytů při překopech inženýrských sítí s přemístěním hmot na skládku ve vzdálenosti do 3 m nebo s naložením na dopravní prostředek strojně plochy jednotlivě do 15 m2 z kameniva hrubého drceného se štětem, o tl. vrstvy přes 250 do 450 mm</t>
  </si>
  <si>
    <t>207106032</t>
  </si>
  <si>
    <t>https://podminky.urs.cz/item/CS_URS_2021_02/113107426</t>
  </si>
  <si>
    <t>5</t>
  </si>
  <si>
    <t>113151111</t>
  </si>
  <si>
    <t>Rozebírání zpevněných ploch s přemístěním na skládku na vzdálenost do 20 m nebo s naložením na dopravní prostředek ze silničních panelů</t>
  </si>
  <si>
    <t>890869776</t>
  </si>
  <si>
    <t>https://podminky.urs.cz/item/CS_URS_2021_02/113151111</t>
  </si>
  <si>
    <t>6</t>
  </si>
  <si>
    <t>113154113</t>
  </si>
  <si>
    <t>Frézování živičného podkladu nebo krytu s naložením na dopravní prostředek plochy do 500 m2 bez překážek v trase pruhu šířky do 0,5 m, tloušťky vrstvy 50 mm</t>
  </si>
  <si>
    <t>534213048</t>
  </si>
  <si>
    <t>https://podminky.urs.cz/item/CS_URS_2021_02/113154113</t>
  </si>
  <si>
    <t>7</t>
  </si>
  <si>
    <t>113154114</t>
  </si>
  <si>
    <t>Frézování živičného podkladu nebo krytu s naložením na dopravní prostředek plochy do 500 m2 bez překážek v trase pruhu šířky do 0,5 m, tloušťky vrstvy 100 mm</t>
  </si>
  <si>
    <t>1121328152</t>
  </si>
  <si>
    <t>https://podminky.urs.cz/item/CS_URS_2021_02/113154114</t>
  </si>
  <si>
    <t>8</t>
  </si>
  <si>
    <t>121151123</t>
  </si>
  <si>
    <t>Sejmutí ornice strojně při souvislé ploše přes 500 m2, tl. vrstvy do 200 mm</t>
  </si>
  <si>
    <t>-631048599</t>
  </si>
  <si>
    <t>https://podminky.urs.cz/item/CS_URS_2021_02/121151123</t>
  </si>
  <si>
    <t>603,84</t>
  </si>
  <si>
    <t>9</t>
  </si>
  <si>
    <t>131251105</t>
  </si>
  <si>
    <t>Hloubení nezapažených jam a zářezů strojně s urovnáním dna do předepsaného profilu a spádu v hornině třídy těžitelnosti I skupiny 3 přes 500 do 1 000 m3</t>
  </si>
  <si>
    <t>m3</t>
  </si>
  <si>
    <t>-83191591</t>
  </si>
  <si>
    <t>https://podminky.urs.cz/item/CS_URS_2021_02/131251105</t>
  </si>
  <si>
    <t>10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</si>
  <si>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</si>
  <si>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</si>
  <si>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-983495853</t>
  </si>
  <si>
    <t>https://podminky.urs.cz/item/CS_URS_2021_02/162351103</t>
  </si>
  <si>
    <t>1245,57</t>
  </si>
  <si>
    <t>11</t>
  </si>
  <si>
    <t>171111103</t>
  </si>
  <si>
    <t>Uložení sypanin do násypů ručně s rozprostřením sypaniny ve vrstvách a s hrubým urovnáním zhutněných z hornin soudržných jakékoliv třídy těžitelnosti</t>
  </si>
  <si>
    <t>-260181985</t>
  </si>
  <si>
    <t>https://podminky.urs.cz/item/CS_URS_2021_02/171111103</t>
  </si>
  <si>
    <t>12</t>
  </si>
  <si>
    <t>171251101</t>
  </si>
  <si>
    <t>Uložení sypanin do násypů strojně s rozprostřením sypaniny ve vrstvách a s hrubým urovnáním nezhutněných jakékoliv třídy těžitelnosti</t>
  </si>
  <si>
    <t>1881291453</t>
  </si>
  <si>
    <t>https://podminky.urs.cz/item/CS_URS_2021_02/171251101</t>
  </si>
  <si>
    <t>Ostatní konstrukce a práce, bourání</t>
  </si>
  <si>
    <t>13</t>
  </si>
  <si>
    <t>962042321</t>
  </si>
  <si>
    <t>Bourání zdiva z betonu prostého nadzákladového objemu přes 1 m3</t>
  </si>
  <si>
    <t>-119509699</t>
  </si>
  <si>
    <t>https://podminky.urs.cz/item/CS_URS_2021_02/962042321</t>
  </si>
  <si>
    <t>997</t>
  </si>
  <si>
    <t>Přesun sutě</t>
  </si>
  <si>
    <t>14</t>
  </si>
  <si>
    <t>997013501</t>
  </si>
  <si>
    <t>Odvoz suti a vybouraných hmot na skládku nebo meziskládku se složením, na vzdálenost do 1 km</t>
  </si>
  <si>
    <t>t</t>
  </si>
  <si>
    <t>-2046629321</t>
  </si>
  <si>
    <t>https://podminky.urs.cz/item/CS_URS_2021_02/997013501</t>
  </si>
  <si>
    <t>997013509</t>
  </si>
  <si>
    <t>Odvoz suti a vybouraných hmot na skládku nebo meziskládku se složením, na vzdálenost Příplatek k ceně za každý další i započatý 1 km přes 1 km</t>
  </si>
  <si>
    <t>1556510985</t>
  </si>
  <si>
    <t>https://podminky.urs.cz/item/CS_URS_2021_02/997013509</t>
  </si>
  <si>
    <t>770,621*19 "Přepočtené koeficientem množství</t>
  </si>
  <si>
    <t>16</t>
  </si>
  <si>
    <t>997013601</t>
  </si>
  <si>
    <t>Poplatek za uložení stavebního odpadu na skládce (skládkovné) z prostého betonu zatříděného do Katalogu odpadů pod kódem 17 01 01</t>
  </si>
  <si>
    <t>-34951921</t>
  </si>
  <si>
    <t>https://podminky.urs.cz/item/CS_URS_2021_02/997013601</t>
  </si>
  <si>
    <t>770,621-125,771</t>
  </si>
  <si>
    <t>17</t>
  </si>
  <si>
    <t>997013645</t>
  </si>
  <si>
    <t>Poplatek za uložení stavebního odpadu na skládce (skládkovné) asfaltového bez obsahu dehtu zatříděného do Katalogu odpadů pod kódem 17 03 02</t>
  </si>
  <si>
    <t>922343834</t>
  </si>
  <si>
    <t>https://podminky.urs.cz/item/CS_URS_2021_02/997013645</t>
  </si>
  <si>
    <t>34,678</t>
  </si>
  <si>
    <t>69,357</t>
  </si>
  <si>
    <t>21,736</t>
  </si>
  <si>
    <t xml:space="preserve">02 - Plocha komunikaí a zpevněných ploch vč. chrániček 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</si>
  <si>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</si>
  <si>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</si>
  <si>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</si>
  <si>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</si>
  <si>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</si>
  <si>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PSV - Práce a dodávky PSV</t>
  </si>
  <si>
    <t xml:space="preserve">    767 - Konstrukce zámečnické</t>
  </si>
  <si>
    <t>M - Práce a dodávky M</t>
  </si>
  <si>
    <t xml:space="preserve">    22-M - Montáže technologických zařízení pro dopravní stavby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</si>
  <si>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</si>
  <si>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</si>
  <si>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-1375366499</t>
  </si>
  <si>
    <t>https://podminky.urs.cz/item/CS_URS_2021_02/132212211</t>
  </si>
  <si>
    <t xml:space="preserve">"venkovní schodiště </t>
  </si>
  <si>
    <t>1,07</t>
  </si>
  <si>
    <t>181351003</t>
  </si>
  <si>
    <t>Rozprostření a urovnání ornice v rovině nebo ve svahu sklonu do 1:5 strojně při souvislé ploše do 100 m2, tl. vrstvy do 200 mm</t>
  </si>
  <si>
    <t>252955955</t>
  </si>
  <si>
    <t>https://podminky.urs.cz/item/CS_URS_2021_02/181351003</t>
  </si>
  <si>
    <t>"zatrávněné plochy, tl.150mm"</t>
  </si>
  <si>
    <t>37,2</t>
  </si>
  <si>
    <t>283,85</t>
  </si>
  <si>
    <t>M</t>
  </si>
  <si>
    <t>10364101</t>
  </si>
  <si>
    <t>zemina pro terénní úpravy -  ornice</t>
  </si>
  <si>
    <t>-697008387</t>
  </si>
  <si>
    <t>"tl.150mm" 321,05*0,15*1,750</t>
  </si>
  <si>
    <t>181411131</t>
  </si>
  <si>
    <t>Založení trávníku na půdě předem připravené plochy do 1000 m2 výsevem včetně utažení parkového v rovině nebo na svahu do 1:5</t>
  </si>
  <si>
    <t>1147990284</t>
  </si>
  <si>
    <t>https://podminky.urs.cz/item/CS_URS_2021_02/181411131</t>
  </si>
  <si>
    <t>"zatrávněné plochy, tl.150mm"321,05</t>
  </si>
  <si>
    <t>00572410</t>
  </si>
  <si>
    <t>osivo směs travní parková</t>
  </si>
  <si>
    <t>kg</t>
  </si>
  <si>
    <t>-1818768873</t>
  </si>
  <si>
    <t>"množství 0,035 kg/m2" 321,050*0,035</t>
  </si>
  <si>
    <t>185802113</t>
  </si>
  <si>
    <t>Hnojení půdy nebo trávníku v rovině nebo na svahu do 1:5 umělým hnojivem na široko</t>
  </si>
  <si>
    <t>-32919152</t>
  </si>
  <si>
    <t>https://podminky.urs.cz/item/CS_URS_2021_02/185802113</t>
  </si>
  <si>
    <t>"zatrávněné plochy, použití 20g hnojiva na 1m2 trávníku" 321,05*20*0,00001</t>
  </si>
  <si>
    <t>25191155</t>
  </si>
  <si>
    <t>hnojivo průmyslové</t>
  </si>
  <si>
    <t>1693495037</t>
  </si>
  <si>
    <t>"použití 20g/m2" 321,05*20*0,001</t>
  </si>
  <si>
    <t>185804312</t>
  </si>
  <si>
    <t>Zalití rostlin vodou plochy záhonů jednotlivě přes 20 m2</t>
  </si>
  <si>
    <t>1688603344</t>
  </si>
  <si>
    <t>https://podminky.urs.cz/item/CS_URS_2021_02/185804312</t>
  </si>
  <si>
    <t>"zatrávněné plochy, množství vody 0,002 m3/m2"321,05*0,002</t>
  </si>
  <si>
    <t>185851121</t>
  </si>
  <si>
    <t>Dovoz vody pro zálivku rostlin na vzdálenost do 1000 m</t>
  </si>
  <si>
    <t>790953951</t>
  </si>
  <si>
    <t>https://podminky.urs.cz/item/CS_URS_2021_02/185851121</t>
  </si>
  <si>
    <t>"zatrávněné plochy, množství vody 0,002 m3/m2" 321,05*0,002</t>
  </si>
  <si>
    <t>Zakládání</t>
  </si>
  <si>
    <t>212755213</t>
  </si>
  <si>
    <t>Trativody bez lože z drenážních trubek plastových flexibilních D 80 mm</t>
  </si>
  <si>
    <t>m</t>
  </si>
  <si>
    <t>461556847</t>
  </si>
  <si>
    <t>https://podminky.urs.cz/item/CS_URS_2021_02/212755213</t>
  </si>
  <si>
    <t>31,5</t>
  </si>
  <si>
    <t>27,5</t>
  </si>
  <si>
    <t>273321611</t>
  </si>
  <si>
    <t>Základy z betonu železového (bez výztuže) desky z betonu bez zvláštních nároků na prostředí tř. C 30/37</t>
  </si>
  <si>
    <t>801103251</t>
  </si>
  <si>
    <t>https://podminky.urs.cz/item/CS_URS_2021_02/273321611</t>
  </si>
  <si>
    <t xml:space="preserve">"základ pro schodiště </t>
  </si>
  <si>
    <t>0,5</t>
  </si>
  <si>
    <t>291111111</t>
  </si>
  <si>
    <t>Podklad pro zpevněné plochy s rozprostřením a s hutněním z kameniva drceného frakce 0 - 63 mm</t>
  </si>
  <si>
    <t>-517321661</t>
  </si>
  <si>
    <t>https://podminky.urs.cz/item/CS_URS_2021_02/291111111</t>
  </si>
  <si>
    <t>"výplńové kamenivo</t>
  </si>
  <si>
    <t>4,5/1,8</t>
  </si>
  <si>
    <t>291111112</t>
  </si>
  <si>
    <t>Podklad pro zpevněné plochy s rozprostřením a s hutněním z mechanicky zpevněného kameniva MZK</t>
  </si>
  <si>
    <t>1109699679</t>
  </si>
  <si>
    <t>https://podminky.urs.cz/item/CS_URS_2021_02/291111112</t>
  </si>
  <si>
    <t>Svislé a kompletní konstrukce</t>
  </si>
  <si>
    <t>345321616</t>
  </si>
  <si>
    <t>Zídky atikové, poprsní, schodišťové a zábradelní z betonu železového bez výztuže tř. C 30/37</t>
  </si>
  <si>
    <t>1319314632</t>
  </si>
  <si>
    <t>https://podminky.urs.cz/item/CS_URS_2021_02/345321616</t>
  </si>
  <si>
    <t>Vodorovné konstrukce</t>
  </si>
  <si>
    <t>430321616</t>
  </si>
  <si>
    <t>Schodišťové konstrukce a rampy z betonu železového (bez výztuže) stupně, schodnice, ramena, podesty s nosníky tř. C 30/37</t>
  </si>
  <si>
    <t>1666182084</t>
  </si>
  <si>
    <t>https://podminky.urs.cz/item/CS_URS_2021_02/430321616</t>
  </si>
  <si>
    <t>430362021</t>
  </si>
  <si>
    <t>Výztuž schodišťových konstrukcí a ramp stupňů, schodnic, ramen, podest s nosníky ze svařovaných sítí z drátů typu KARI</t>
  </si>
  <si>
    <t>349190051</t>
  </si>
  <si>
    <t>https://podminky.urs.cz/item/CS_URS_2021_02/430362021</t>
  </si>
  <si>
    <t>434191421</t>
  </si>
  <si>
    <t>Osazování schodišťových stupňů kamenných s vyspárováním styčných spár, s provizorním dřevěným zábradlím a dočasným zakrytím stupnic prkny na desku, stupňů broušených nebo leštěných</t>
  </si>
  <si>
    <t>-983466401</t>
  </si>
  <si>
    <t>https://podminky.urs.cz/item/CS_URS_2021_02/434191421</t>
  </si>
  <si>
    <t>18</t>
  </si>
  <si>
    <t>59373780R01</t>
  </si>
  <si>
    <t>schodišťove prvky BEST FALDO 350 ×150×1000 mm</t>
  </si>
  <si>
    <t>kus</t>
  </si>
  <si>
    <t>-1873094796</t>
  </si>
  <si>
    <t>19</t>
  </si>
  <si>
    <t>434311115</t>
  </si>
  <si>
    <t>Stupně dusané z betonu prostého nebo prokládaného kamenem na terén nebo na desku bez potěru, se zahlazením povrchu tř. C 20/25</t>
  </si>
  <si>
    <t>-2010015425</t>
  </si>
  <si>
    <t>https://podminky.urs.cz/item/CS_URS_2021_02/434311115</t>
  </si>
  <si>
    <t xml:space="preserve">"podbetonování </t>
  </si>
  <si>
    <t>Komunikace pozemní</t>
  </si>
  <si>
    <t>20</t>
  </si>
  <si>
    <t>564851111</t>
  </si>
  <si>
    <t>Podklad ze štěrkodrti ŠD s rozprostřením a zhutněním, po zhutnění tl. 150 mm</t>
  </si>
  <si>
    <t>155944734</t>
  </si>
  <si>
    <t>https://podminky.urs.cz/item/CS_URS_2021_02/564851111</t>
  </si>
  <si>
    <t>8,04</t>
  </si>
  <si>
    <t>564871111</t>
  </si>
  <si>
    <t>Podklad ze štěrkodrti ŠD s rozprostřením a zhutněním, po zhutnění tl. 250 mm</t>
  </si>
  <si>
    <t>-921454460</t>
  </si>
  <si>
    <t>https://podminky.urs.cz/item/CS_URS_2021_02/564871111</t>
  </si>
  <si>
    <t>"Skladba komunikace D1-N-1-III-PIII</t>
  </si>
  <si>
    <t>348,26</t>
  </si>
  <si>
    <t>279,48</t>
  </si>
  <si>
    <t>"Skladba manipulacnˇ i plochy D0-T-3-III-PIII</t>
  </si>
  <si>
    <t>201,75</t>
  </si>
  <si>
    <t>22</t>
  </si>
  <si>
    <t>564952113</t>
  </si>
  <si>
    <t>Podklad z mechanicky zpevněného kameniva MZK (minerální beton) s rozprostřením a s hutněním, po zhutnění tl. 170 mm</t>
  </si>
  <si>
    <t>371598285</t>
  </si>
  <si>
    <t>https://podminky.urs.cz/item/CS_URS_2021_02/564952113</t>
  </si>
  <si>
    <t>23</t>
  </si>
  <si>
    <t>564962111</t>
  </si>
  <si>
    <t>Podklad z mechanicky zpevněného kameniva MZK (minerální beton) s rozprostřením a s hutněním, po zhutnění tl. 200 mm</t>
  </si>
  <si>
    <t>-196343616</t>
  </si>
  <si>
    <t>https://podminky.urs.cz/item/CS_URS_2021_02/564962111</t>
  </si>
  <si>
    <t>"Skladba plochy D0-T-3-III-PIII</t>
  </si>
  <si>
    <t>"Skladba stěrkové plochy</t>
  </si>
  <si>
    <t>129,5</t>
  </si>
  <si>
    <t>24</t>
  </si>
  <si>
    <t>565135111</t>
  </si>
  <si>
    <t>Asfaltový beton vrstva podkladní ACP 16 (obalované kamenivo střednězrnné - OKS) s rozprostřením a zhutněním v pruhu šířky přes 1,5 do 3 m, po zhutnění tl. 50 mm</t>
  </si>
  <si>
    <t>1329641793</t>
  </si>
  <si>
    <t>https://podminky.urs.cz/item/CS_URS_2021_02/565135111</t>
  </si>
  <si>
    <t>25</t>
  </si>
  <si>
    <t>569751111</t>
  </si>
  <si>
    <t>Zpevnění krajnic nebo komunikací pro pěší s rozprostřením a zhutněním, po zhutnění kamenivem drceným tl. 150 mm</t>
  </si>
  <si>
    <t>1511014272</t>
  </si>
  <si>
    <t>https://podminky.urs.cz/item/CS_URS_2021_02/569751111</t>
  </si>
  <si>
    <t>29,61</t>
  </si>
  <si>
    <t>95,44</t>
  </si>
  <si>
    <t>573211109</t>
  </si>
  <si>
    <t>Postřik spojovací PS bez posypu kamenivem z asfaltu silničního, v množství 0,50 kg/m2</t>
  </si>
  <si>
    <t>-745765415</t>
  </si>
  <si>
    <t>https://podminky.urs.cz/item/CS_URS_2021_02/573211109</t>
  </si>
  <si>
    <t>627,74*2</t>
  </si>
  <si>
    <t>301,55</t>
  </si>
  <si>
    <t>27</t>
  </si>
  <si>
    <t>573231112</t>
  </si>
  <si>
    <t>Postřik spojovací PS bez posypu kamenivem ze silniční emulze, v množství 0,80 kg/m2</t>
  </si>
  <si>
    <t>1563358916</t>
  </si>
  <si>
    <t>https://podminky.urs.cz/item/CS_URS_2021_02/573231112</t>
  </si>
  <si>
    <t>28</t>
  </si>
  <si>
    <t>577134111</t>
  </si>
  <si>
    <t>Asfaltový beton vrstva obrusná ACO 11 (ABS) s rozprostřením a se zhutněním z nemodifikovaného asfaltu v pruhu šířky do 3 m tř. I, po zhutnění tl. 40 mm</t>
  </si>
  <si>
    <t>582189</t>
  </si>
  <si>
    <t>https://podminky.urs.cz/item/CS_URS_2021_02/577134111</t>
  </si>
  <si>
    <t>29</t>
  </si>
  <si>
    <t>577144111</t>
  </si>
  <si>
    <t>Asfaltový beton vrstva obrusná ACO 11 (ABS) s rozprostřením a se zhutněním z nemodifikovaného asfaltu v pruhu šířky do 3 m tř. I, po zhutnění tl. 50 mm</t>
  </si>
  <si>
    <t>-1578518508</t>
  </si>
  <si>
    <t>https://podminky.urs.cz/item/CS_URS_2021_02/577144111</t>
  </si>
  <si>
    <t>30</t>
  </si>
  <si>
    <t>577145112</t>
  </si>
  <si>
    <t>Asfaltový beton vrstva ložní ACL 16 (ABH) s rozprostřením a zhutněním z nemodifikovaného asfaltu v pruhu šířky do 3 m, po zhutnění tl. 50 mm</t>
  </si>
  <si>
    <t>-278338865</t>
  </si>
  <si>
    <t>https://podminky.urs.cz/item/CS_URS_2021_02/577145112</t>
  </si>
  <si>
    <t>31</t>
  </si>
  <si>
    <t>581124115</t>
  </si>
  <si>
    <t>Kryt z prostého betonu komunikací pro pěší tl. 150 mm</t>
  </si>
  <si>
    <t>-1464268148</t>
  </si>
  <si>
    <t>https://podminky.urs.cz/item/CS_URS_2021_02/581124115</t>
  </si>
  <si>
    <t>32</t>
  </si>
  <si>
    <t>581124R005</t>
  </si>
  <si>
    <t>Kryt z železobetonu 30/37- komunikací tl. 250 mm</t>
  </si>
  <si>
    <t>1889518766</t>
  </si>
  <si>
    <t>33</t>
  </si>
  <si>
    <t>581124R006</t>
  </si>
  <si>
    <t>Výztuž mazanin ze svařovaných sítí z drátů typu KARI</t>
  </si>
  <si>
    <t>-677752488</t>
  </si>
  <si>
    <t>(201,75*7,9*2*1,1)/1000</t>
  </si>
  <si>
    <t>Mezisoučet</t>
  </si>
  <si>
    <t xml:space="preserve">"výztuž u okrajů </t>
  </si>
  <si>
    <t>0,7</t>
  </si>
  <si>
    <t>34</t>
  </si>
  <si>
    <t>581124R007</t>
  </si>
  <si>
    <t xml:space="preserve">Přehlazení betonového krytu (povrchová úprava) vč. postřiku vodou </t>
  </si>
  <si>
    <t>-1834109000</t>
  </si>
  <si>
    <t>35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</si>
  <si>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</si>
  <si>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</si>
  <si>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-267180561</t>
  </si>
  <si>
    <t>https://podminky.urs.cz/item/CS_URS_2021_02/596211110</t>
  </si>
  <si>
    <t>"Skladba dlážděného chodníku  D2-D-1-CH-PIII</t>
  </si>
  <si>
    <t>7,64</t>
  </si>
  <si>
    <t xml:space="preserve">"varovná dlažba </t>
  </si>
  <si>
    <t>0,4</t>
  </si>
  <si>
    <t>36</t>
  </si>
  <si>
    <t>59245018</t>
  </si>
  <si>
    <t>dlažba tvar obdélník betonová 200x100x60mm přírodní</t>
  </si>
  <si>
    <t>690296339</t>
  </si>
  <si>
    <t>7,64*1,1 "Přepočtené koeficientem množství</t>
  </si>
  <si>
    <t>37</t>
  </si>
  <si>
    <t>59245006</t>
  </si>
  <si>
    <t>dlažba tvar obdélník betonová pro nevidomé 200x100x60mm barevná</t>
  </si>
  <si>
    <t>-2094320049</t>
  </si>
  <si>
    <t>0,4*1,1 "Přepočtené koeficientem množství</t>
  </si>
  <si>
    <t>38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</si>
  <si>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</si>
  <si>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</si>
  <si>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1063884415</t>
  </si>
  <si>
    <t>https://podminky.urs.cz/item/CS_URS_2021_02/916231213</t>
  </si>
  <si>
    <t>39</t>
  </si>
  <si>
    <t>59217037</t>
  </si>
  <si>
    <t>obrubník betonový parkový přírodní 500x50x200mm</t>
  </si>
  <si>
    <t>-279618556</t>
  </si>
  <si>
    <t>40</t>
  </si>
  <si>
    <t>916991121</t>
  </si>
  <si>
    <t>Lože pod obrubníky, krajníky nebo obruby z dlažebních kostek z betonu prostého</t>
  </si>
  <si>
    <t>-141110472</t>
  </si>
  <si>
    <t>https://podminky.urs.cz/item/CS_URS_2021_02/916991121</t>
  </si>
  <si>
    <t>15*0,1*0,15</t>
  </si>
  <si>
    <t>41</t>
  </si>
  <si>
    <t>919111213</t>
  </si>
  <si>
    <t>Řezání dilatačních spár v čerstvém cementobetonovém krytu vytvoření komůrky pro těsnící zálivku šířky 10 mm, hloubky 25 mm</t>
  </si>
  <si>
    <t>CS ÚRS 2020 02</t>
  </si>
  <si>
    <t>989585208</t>
  </si>
  <si>
    <t>14,5</t>
  </si>
  <si>
    <t>42</t>
  </si>
  <si>
    <t>919121112</t>
  </si>
  <si>
    <t>Utěsnění dilatačních spár zálivkou za studena v cementobetonovém nebo živičném krytu včetně adhezního nátěru s těsnicím profilem pod zálivkou, pro komůrky šířky 10 mm, hloubky 25 mm</t>
  </si>
  <si>
    <t>-1751670666</t>
  </si>
  <si>
    <t>43</t>
  </si>
  <si>
    <t>919748111</t>
  </si>
  <si>
    <t>Provedení postřiku, popř. zdrsnění povrchu cementobetonového krytu nebo podkladu ochrannou emulzí</t>
  </si>
  <si>
    <t>-1789215088</t>
  </si>
  <si>
    <t>44</t>
  </si>
  <si>
    <t>24611203</t>
  </si>
  <si>
    <t>fermež dálniční impregnace na beton</t>
  </si>
  <si>
    <t>104828097</t>
  </si>
  <si>
    <t>201,75*0,12 "Přepočtené koeficientem množství</t>
  </si>
  <si>
    <t>45</t>
  </si>
  <si>
    <t>953R001</t>
  </si>
  <si>
    <t>Osazení smykových trnů do dilatačních spár pro vysoká zatížení dle návrhu dodavatele technologie</t>
  </si>
  <si>
    <t>soubor</t>
  </si>
  <si>
    <t>881156354</t>
  </si>
  <si>
    <t>998</t>
  </si>
  <si>
    <t>Přesun hmot</t>
  </si>
  <si>
    <t>46</t>
  </si>
  <si>
    <t>998225111</t>
  </si>
  <si>
    <t>Přesun hmot pro komunikace s krytem z kameniva, monolitickým betonovým nebo živičným dopravní vzdálenost do 200 m jakékoliv délky objektu</t>
  </si>
  <si>
    <t>580307805</t>
  </si>
  <si>
    <t>https://podminky.urs.cz/item/CS_URS_2021_02/998225111</t>
  </si>
  <si>
    <t>PSV</t>
  </si>
  <si>
    <t>Práce a dodávky PSV</t>
  </si>
  <si>
    <t>767</t>
  </si>
  <si>
    <t>Konstrukce zámečnické</t>
  </si>
  <si>
    <t>47</t>
  </si>
  <si>
    <t>767221003</t>
  </si>
  <si>
    <t>Montáž výrobků z kompozitů zábradlí, kotveného do železobetonu</t>
  </si>
  <si>
    <t>994515983</t>
  </si>
  <si>
    <t>https://podminky.urs.cz/item/CS_URS_2021_02/767221003</t>
  </si>
  <si>
    <t>5,17</t>
  </si>
  <si>
    <t>48</t>
  </si>
  <si>
    <t>63126080</t>
  </si>
  <si>
    <t>zábradlí kompozitní - madlo, jedna vodorovná výplň, výška 1,1m</t>
  </si>
  <si>
    <t>-1696111209</t>
  </si>
  <si>
    <t>49</t>
  </si>
  <si>
    <t>998767101</t>
  </si>
  <si>
    <t>Přesun hmot pro zámečnické konstrukce stanovený z hmotnosti přesunovaného materiálu vodorovná dopravní vzdálenost do 50 m v objektech výšky do 6 m</t>
  </si>
  <si>
    <t>-651650893</t>
  </si>
  <si>
    <t>https://podminky.urs.cz/item/CS_URS_2021_02/998767101</t>
  </si>
  <si>
    <t>50</t>
  </si>
  <si>
    <t>998767181</t>
  </si>
  <si>
    <t>Přesun hmot pro zámečnické konstrukce stanovený z hmotnosti přesunovaného materiálu Příplatek k cenám za přesun prováděný bez použití mechanizace pro jakoukoliv výšku objektu</t>
  </si>
  <si>
    <t>991959346</t>
  </si>
  <si>
    <t>https://podminky.urs.cz/item/CS_URS_2021_02/998767181</t>
  </si>
  <si>
    <t>Práce a dodávky M</t>
  </si>
  <si>
    <t>22-M</t>
  </si>
  <si>
    <t>Montáže technologických zařízení pro dopravní stavby</t>
  </si>
  <si>
    <t>51</t>
  </si>
  <si>
    <t>220182002R01</t>
  </si>
  <si>
    <t xml:space="preserve">Montáž a dodání korugované chráničky 450N DN110 mm </t>
  </si>
  <si>
    <t>64</t>
  </si>
  <si>
    <t>-912101004</t>
  </si>
  <si>
    <t>9+12+12+3+12</t>
  </si>
  <si>
    <t>52</t>
  </si>
  <si>
    <t>220182002R02</t>
  </si>
  <si>
    <t xml:space="preserve">Montáž a dodání korugované chráničky dělená 450N DN110 mm </t>
  </si>
  <si>
    <t>1475518633</t>
  </si>
  <si>
    <t>12+12+3</t>
  </si>
  <si>
    <t>53</t>
  </si>
  <si>
    <t>220182002R03</t>
  </si>
  <si>
    <t>Montáž a dodání trubka ocel svar. hl., 6 m, EN 10219 průměr 48,3x2</t>
  </si>
  <si>
    <t>-1405196531</t>
  </si>
  <si>
    <t xml:space="preserve">03 - Dešťová kanalizace </t>
  </si>
  <si>
    <t xml:space="preserve">    8 - Trubní vedení</t>
  </si>
  <si>
    <t>132251104</t>
  </si>
  <si>
    <t>Hloubení nezapažených rýh šířky do 800 mm strojně s urovnáním dna do předepsaného profilu a spádu v hornině třídy těžitelnosti I skupiny 3 přes 100 m3</t>
  </si>
  <si>
    <t>982029967</t>
  </si>
  <si>
    <t>https://podminky.urs.cz/item/CS_URS_2021_02/132251104</t>
  </si>
  <si>
    <t>-1199586002</t>
  </si>
  <si>
    <t>80,21</t>
  </si>
  <si>
    <t>1598247866</t>
  </si>
  <si>
    <t>174151101</t>
  </si>
  <si>
    <t>Zásyp sypaninou z jakékoliv horniny strojně s uložením výkopku ve vrstvách se zhutněním jam, šachet, rýh nebo kolem objektů v těchto vykopávkách</t>
  </si>
  <si>
    <t>-1856789496</t>
  </si>
  <si>
    <t>https://podminky.urs.cz/item/CS_URS_2021_02/174151101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</si>
  <si>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</si>
  <si>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</si>
  <si>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-734780623</t>
  </si>
  <si>
    <t>https://podminky.urs.cz/item/CS_URS_2021_02/175151101</t>
  </si>
  <si>
    <t>58331200</t>
  </si>
  <si>
    <t>štěrkopísek netříděný zásypový</t>
  </si>
  <si>
    <t>-1848448804</t>
  </si>
  <si>
    <t>67,480*1,8</t>
  </si>
  <si>
    <t>121,464*2 "Přepočtené koeficientem množství</t>
  </si>
  <si>
    <t>451541111</t>
  </si>
  <si>
    <t>Lože pod potrubí, stoky a drobné objekty v otevřeném výkopu ze štěrkodrtě 0-63 mm</t>
  </si>
  <si>
    <t>1625491934</t>
  </si>
  <si>
    <t>https://podminky.urs.cz/item/CS_URS_2021_02/451541111</t>
  </si>
  <si>
    <t>12,73</t>
  </si>
  <si>
    <t>Trubní vedení</t>
  </si>
  <si>
    <t>871310310</t>
  </si>
  <si>
    <t>Montáž kanalizačního potrubí z plastů z polypropylenu PP hladkého plnostěnného SN 10 DN 150</t>
  </si>
  <si>
    <t>887394614</t>
  </si>
  <si>
    <t>https://podminky.urs.cz/item/CS_URS_2021_02/871310310</t>
  </si>
  <si>
    <t>28617003</t>
  </si>
  <si>
    <t>trubka kanalizační PP plnostěnná třívrstvá DN 150x1000mm SN10</t>
  </si>
  <si>
    <t>-990779517</t>
  </si>
  <si>
    <t>15,4*1,015 "Přepočtené koeficientem množství</t>
  </si>
  <si>
    <t>871370430</t>
  </si>
  <si>
    <t>Montáž kanalizačního potrubí z plastů z polypropylenu PP korugovaného nebo žebrovaného SN 16 DN 300</t>
  </si>
  <si>
    <t>411812361</t>
  </si>
  <si>
    <t>https://podminky.urs.cz/item/CS_URS_2021_02/871370430</t>
  </si>
  <si>
    <t>28617278</t>
  </si>
  <si>
    <t>trubka kanalizační PP korugovaná DN 300x6000mm SN16</t>
  </si>
  <si>
    <t>-1880413062</t>
  </si>
  <si>
    <t>61*1,015 "Přepočtené koeficientem množství</t>
  </si>
  <si>
    <t>894411311</t>
  </si>
  <si>
    <t>Osazení betonových nebo železobetonových dílců pro šachty skruží rovných</t>
  </si>
  <si>
    <t>659837930</t>
  </si>
  <si>
    <t>https://podminky.urs.cz/item/CS_URS_2021_02/894411311</t>
  </si>
  <si>
    <t>59224162</t>
  </si>
  <si>
    <t>skruž kanalizační s ocelovými stupadly 100x100x12cm</t>
  </si>
  <si>
    <t>-1579807069</t>
  </si>
  <si>
    <t>894412411</t>
  </si>
  <si>
    <t>Osazení betonových nebo železobetonových dílců pro šachty skruží přechodových</t>
  </si>
  <si>
    <t>1688237295</t>
  </si>
  <si>
    <t>https://podminky.urs.cz/item/CS_URS_2021_02/894412411</t>
  </si>
  <si>
    <t>59224121</t>
  </si>
  <si>
    <t>skruž betonová přechodová 62,5/100x60x9cm, stupadla poplastovaná kapsová</t>
  </si>
  <si>
    <t>1328611157</t>
  </si>
  <si>
    <t>59224188</t>
  </si>
  <si>
    <t>prstenec šachtový vyrovnávací betonový 625x120x120mm</t>
  </si>
  <si>
    <t>565446625</t>
  </si>
  <si>
    <t>59224149</t>
  </si>
  <si>
    <t>prstenec šachtový vyrovnávací betonový rovný 625x100x120mm</t>
  </si>
  <si>
    <t>-666719438</t>
  </si>
  <si>
    <t>59224176</t>
  </si>
  <si>
    <t>prstenec šachtový vyrovnávací betonový 625x120x80mm</t>
  </si>
  <si>
    <t>1004650188</t>
  </si>
  <si>
    <t>894414111</t>
  </si>
  <si>
    <t>Osazení betonových nebo železobetonových dílců pro šachty skruží základových (dno)</t>
  </si>
  <si>
    <t>2074086196</t>
  </si>
  <si>
    <t>https://podminky.urs.cz/item/CS_URS_2021_02/894414111</t>
  </si>
  <si>
    <t>59224059</t>
  </si>
  <si>
    <t>dno betonové šachtové hranaté DN 1000x600, 100x75x15cm</t>
  </si>
  <si>
    <t>513132366</t>
  </si>
  <si>
    <t>28661943</t>
  </si>
  <si>
    <t>těsnění šachtové pro dno a spojku roury dno DN 600</t>
  </si>
  <si>
    <t>1790013980</t>
  </si>
  <si>
    <t>895941111</t>
  </si>
  <si>
    <t>Zřízení vpusti kanalizační uliční z betonových dílců typ UV-50 normální</t>
  </si>
  <si>
    <t>-1063076817</t>
  </si>
  <si>
    <t>https://podminky.urs.cz/item/CS_URS_2021_02/895941111</t>
  </si>
  <si>
    <t>59223850</t>
  </si>
  <si>
    <t>dno pro uliční vpusť s výtokovým otvorem betonové 450x330x50mm</t>
  </si>
  <si>
    <t>-1716339942</t>
  </si>
  <si>
    <t>59223858</t>
  </si>
  <si>
    <t>skruž pro uliční vpusť horní betonová 450x570x50mm</t>
  </si>
  <si>
    <t>1005981457</t>
  </si>
  <si>
    <t>28661789</t>
  </si>
  <si>
    <t>koš kalový ocelový pro silniční vpusť 425mm vč. madla</t>
  </si>
  <si>
    <t>1389566032</t>
  </si>
  <si>
    <t>59223864</t>
  </si>
  <si>
    <t>prstenec pro uliční vpusť vyrovnávací betonový 390x60x130mm</t>
  </si>
  <si>
    <t>-1984849159</t>
  </si>
  <si>
    <t>28614188</t>
  </si>
  <si>
    <t>poklop litinový kanalizační šachty DN 400 bez větrání šroubovací s teleskopickým dílem pro třídu zatížení D400 (vč.těsnění)</t>
  </si>
  <si>
    <t>2120905360</t>
  </si>
  <si>
    <t>899304111</t>
  </si>
  <si>
    <t>Osazení poklopů železobetonových včetně rámů jakékoliv hmotnosti</t>
  </si>
  <si>
    <t>-1150179571</t>
  </si>
  <si>
    <t>https://podminky.urs.cz/item/CS_URS_2021_02/899304111</t>
  </si>
  <si>
    <t>28661935.1</t>
  </si>
  <si>
    <t xml:space="preserve">poklop šachtový D400 vzor BRNO </t>
  </si>
  <si>
    <t>-324676211</t>
  </si>
  <si>
    <t>28661935.2</t>
  </si>
  <si>
    <t>poklop šachtový A15 GU-B-1 A15</t>
  </si>
  <si>
    <t>397425520</t>
  </si>
  <si>
    <t>998271301</t>
  </si>
  <si>
    <t>Přesun hmot pro kanalizace (stoky) hloubené monolitické z betonu nebo železobetonu v otevřeném výkopu dopravní vzdálenost do 15 m</t>
  </si>
  <si>
    <t>1762726704</t>
  </si>
  <si>
    <t>https://podminky.urs.cz/item/CS_URS_2021_02/998271301</t>
  </si>
  <si>
    <t>04 - Propustek</t>
  </si>
  <si>
    <t>131251102</t>
  </si>
  <si>
    <t>Hloubení nezapažených jam a zářezů strojně s urovnáním dna do předepsaného profilu a spádu v hornině třídy těžitelnosti I skupiny 3 přes 20 do 50 m3</t>
  </si>
  <si>
    <t>-2022072607</t>
  </si>
  <si>
    <t>https://podminky.urs.cz/item/CS_URS_2021_02/131251102</t>
  </si>
  <si>
    <t>-910398774</t>
  </si>
  <si>
    <t>15,32</t>
  </si>
  <si>
    <t>1803167389</t>
  </si>
  <si>
    <t>174111101</t>
  </si>
  <si>
    <t>Zásyp sypaninou z jakékoliv horniny ručně s uložením výkopku ve vrstvách se zhutněním jam, šachet, rýh nebo kolem objektů v těchto vykopávkách</t>
  </si>
  <si>
    <t>-351410186</t>
  </si>
  <si>
    <t>https://podminky.urs.cz/item/CS_URS_2021_02/174111101</t>
  </si>
  <si>
    <t>452111131</t>
  </si>
  <si>
    <t>Osazení betonových dílců pražců pod potrubí v otevřeném výkopu, průřezové plochy přes 50000 do 75000 mm2</t>
  </si>
  <si>
    <t>1240055933</t>
  </si>
  <si>
    <t>https://podminky.urs.cz/item/CS_URS_2021_02/452111131</t>
  </si>
  <si>
    <t>59223734</t>
  </si>
  <si>
    <t>podkladek pod trouby betonové/ŽB DN 600-800</t>
  </si>
  <si>
    <t>2139871851</t>
  </si>
  <si>
    <t>5,94059405940594*1,01 "Přepočtené koeficientem množství</t>
  </si>
  <si>
    <t>452311151</t>
  </si>
  <si>
    <t>Podkladní a zajišťovací konstrukce z betonu prostého v otevřeném výkopu desky pod potrubí, stoky a drobné objekty z betonu tř. C 20/25</t>
  </si>
  <si>
    <t>1032916478</t>
  </si>
  <si>
    <t>https://podminky.urs.cz/item/CS_URS_2021_02/452311151</t>
  </si>
  <si>
    <t>"betonové lože trub</t>
  </si>
  <si>
    <t>2,52</t>
  </si>
  <si>
    <t>"základ pod dlažbu</t>
  </si>
  <si>
    <t>0,95</t>
  </si>
  <si>
    <t xml:space="preserve">Součet </t>
  </si>
  <si>
    <t>452311161</t>
  </si>
  <si>
    <t>Podkladní a zajišťovací konstrukce z betonu prostého v otevřeném výkopu desky pod potrubí, stoky a drobné objekty z betonu tř. C 25/30</t>
  </si>
  <si>
    <t>-1574107186</t>
  </si>
  <si>
    <t>https://podminky.urs.cz/item/CS_URS_2021_02/452311161</t>
  </si>
  <si>
    <t xml:space="preserve">"obetonování trub propustku </t>
  </si>
  <si>
    <t>3,33</t>
  </si>
  <si>
    <t xml:space="preserve">"betonový práh v korytě </t>
  </si>
  <si>
    <t>0,28</t>
  </si>
  <si>
    <t>452321161</t>
  </si>
  <si>
    <t>Podkladní a zajišťovací konstrukce z betonu železového v otevřeném výkopu desky pod potrubí, stoky a drobné objekty z betonu tř. C 25/30</t>
  </si>
  <si>
    <t>-1194078782</t>
  </si>
  <si>
    <t>https://podminky.urs.cz/item/CS_URS_2021_02/452321161</t>
  </si>
  <si>
    <t xml:space="preserve">"betonáž čel </t>
  </si>
  <si>
    <t>2,61</t>
  </si>
  <si>
    <t xml:space="preserve">"betonáž propustku </t>
  </si>
  <si>
    <t>2,6</t>
  </si>
  <si>
    <t>452368211</t>
  </si>
  <si>
    <t>Výztuž podkladních desek, bloků nebo pražců v otevřeném výkopu ze svařovaných sítí typu Kari</t>
  </si>
  <si>
    <t>-1575464557</t>
  </si>
  <si>
    <t>https://podminky.urs.cz/item/CS_URS_2021_02/452368211</t>
  </si>
  <si>
    <t>(21,5+17,5)*4,44*1,1/1000</t>
  </si>
  <si>
    <t>564931312R02</t>
  </si>
  <si>
    <t>Podklad z betonu C12/15 tl. 100 mm</t>
  </si>
  <si>
    <t>-2015016466</t>
  </si>
  <si>
    <t>564931312R03</t>
  </si>
  <si>
    <t xml:space="preserve">Kamenna dl. dna a stěn vtoku a výtoku, zrno 200 mm do betonové lože </t>
  </si>
  <si>
    <t>1127554775</t>
  </si>
  <si>
    <t>822372111R01</t>
  </si>
  <si>
    <t>Montáž potrubí z trub železobetonových hrdlových v otevřeném výkopu ve sklonu do 20 % s integrovaným těsněním DN 300</t>
  </si>
  <si>
    <t xml:space="preserve">m </t>
  </si>
  <si>
    <t>1158992002</t>
  </si>
  <si>
    <t>7,5</t>
  </si>
  <si>
    <t>3*2,5</t>
  </si>
  <si>
    <t>59222022</t>
  </si>
  <si>
    <t>trouba ŽB hrdlová DN 400</t>
  </si>
  <si>
    <t>1647746700</t>
  </si>
  <si>
    <t>7,5*1,01 "Přepočtené koeficientem množství</t>
  </si>
  <si>
    <t>59222022.1</t>
  </si>
  <si>
    <t>trouba  TBH-Q 600/2500/Z</t>
  </si>
  <si>
    <t>ks</t>
  </si>
  <si>
    <t>1471379171</t>
  </si>
  <si>
    <t>2,97029702970297*1,01 "Přepočtené koeficientem množství</t>
  </si>
  <si>
    <t>899623171</t>
  </si>
  <si>
    <t>Obetonování potrubí nebo zdiva stok betonem prostým v otevřeném výkopu, beton tř. C 25/30</t>
  </si>
  <si>
    <t>-767796902</t>
  </si>
  <si>
    <t>7*0,15*(0,8+0,15+0,15+0,5+0,5+0,15+0,15)</t>
  </si>
  <si>
    <t>919411111</t>
  </si>
  <si>
    <t>Čelo propustku včetně římsy z betonu prostého bez zvláštních nároků na prostředí, pro propustek z trub DN 300 až 500 mm</t>
  </si>
  <si>
    <t>-4054883</t>
  </si>
  <si>
    <t>618672015</t>
  </si>
  <si>
    <t>-1280659849</t>
  </si>
  <si>
    <t>2*10,4</t>
  </si>
  <si>
    <t>63126080.R01</t>
  </si>
  <si>
    <t xml:space="preserve">zábradlí  - ocelové trubky 48x2,5 mm dle PD </t>
  </si>
  <si>
    <t>1413088443</t>
  </si>
  <si>
    <t>10,4*2</t>
  </si>
  <si>
    <t>-248405477</t>
  </si>
  <si>
    <t>180081863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</si>
  <si>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</si>
  <si>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</si>
  <si>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</si>
  <si>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</si>
  <si>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VRN1</t>
  </si>
  <si>
    <t>Průzkumné, geodetické a projektové práce</t>
  </si>
  <si>
    <t>011603000</t>
  </si>
  <si>
    <t>Diagnostika komunikace</t>
  </si>
  <si>
    <t>…</t>
  </si>
  <si>
    <t>1024</t>
  </si>
  <si>
    <t>1613765834</t>
  </si>
  <si>
    <t>https://podminky.urs.cz/item/CS_URS_2021_02/011603000</t>
  </si>
  <si>
    <t>"vývrty včetně protokolů" 5</t>
  </si>
  <si>
    <t>012103000</t>
  </si>
  <si>
    <t>Geodetické práce před výstavbou</t>
  </si>
  <si>
    <t>1758597479</t>
  </si>
  <si>
    <t>https://podminky.urs.cz/item/CS_URS_2021_02/012103000</t>
  </si>
  <si>
    <t>"vytýčení inženýrských sítí" 1</t>
  </si>
  <si>
    <t>012203000</t>
  </si>
  <si>
    <t>Geodetické práce při provádění stavby</t>
  </si>
  <si>
    <t>-287033479</t>
  </si>
  <si>
    <t>https://podminky.urs.cz/item/CS_URS_2021_02/012203000</t>
  </si>
  <si>
    <t>"vytýčení stavby" 1</t>
  </si>
  <si>
    <t>012303000</t>
  </si>
  <si>
    <t>Geodetické práce po výstavbě</t>
  </si>
  <si>
    <t>20752315</t>
  </si>
  <si>
    <t>https://podminky.urs.cz/item/CS_URS_2021_02/012303000</t>
  </si>
  <si>
    <t>"zaměření stavby" 1</t>
  </si>
  <si>
    <t>"polohové zaměřemí chrániček" 1</t>
  </si>
  <si>
    <t>VRN3</t>
  </si>
  <si>
    <t>Zařízení staveniště</t>
  </si>
  <si>
    <t>030001000</t>
  </si>
  <si>
    <t>-1945335151</t>
  </si>
  <si>
    <t>https://podminky.urs.cz/item/CS_URS_2021_02/030001000</t>
  </si>
  <si>
    <t>VRN4</t>
  </si>
  <si>
    <t>Inženýrská činnost</t>
  </si>
  <si>
    <t>043002000.1</t>
  </si>
  <si>
    <t>Zkoušky a ostatní měření</t>
  </si>
  <si>
    <t>827358673</t>
  </si>
  <si>
    <t>https://podminky.urs.cz/item/CS_URS_2021_02/043002000.1</t>
  </si>
  <si>
    <t>"pláň"</t>
  </si>
  <si>
    <t>"konstrukce"</t>
  </si>
  <si>
    <t>043203003</t>
  </si>
  <si>
    <t>Rozbory celkem</t>
  </si>
  <si>
    <t>612520744</t>
  </si>
  <si>
    <t>https://podminky.urs.cz/item/CS_URS_2021_02/043203003</t>
  </si>
  <si>
    <t>"PAU"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</si>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</sst>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9086"/>
        <bgColor indexed="64"/>
      </patternFill>
    </fill>
    <fill>
      <patternFill patternType="solid">
        <fgColor rgb="FFFFD274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5" borderId="22" xfId="0" applyFont="1" applyFill="1" applyBorder="1" applyAlignment="1" applyProtection="1">
      <alignment horizontal="center" vertical="center"/>
      <protection/>
    </xf>
    <xf numFmtId="0" fontId="24" fillId="6" borderId="22" xfId="0" applyFont="1" applyFill="1" applyBorder="1" applyAlignment="1" applyProtection="1">
      <alignment horizontal="center" vertical="center"/>
      <protection/>
    </xf>
    <xf numFmtId="0" fontId="39" fillId="5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1211101" TargetMode="External" /><Relationship Id="rId2" Type="http://schemas.openxmlformats.org/officeDocument/2006/relationships/hyperlink" Target="https://podminky.urs.cz/item/CS_URS_2021_02/113107132" TargetMode="External" /><Relationship Id="rId3" Type="http://schemas.openxmlformats.org/officeDocument/2006/relationships/hyperlink" Target="https://podminky.urs.cz/item/CS_URS_2021_02/113107142" TargetMode="External" /><Relationship Id="rId4" Type="http://schemas.openxmlformats.org/officeDocument/2006/relationships/hyperlink" Target="https://podminky.urs.cz/item/CS_URS_2021_02/113107426" TargetMode="External" /><Relationship Id="rId5" Type="http://schemas.openxmlformats.org/officeDocument/2006/relationships/hyperlink" Target="https://podminky.urs.cz/item/CS_URS_2021_02/113151111" TargetMode="External" /><Relationship Id="rId6" Type="http://schemas.openxmlformats.org/officeDocument/2006/relationships/hyperlink" Target="https://podminky.urs.cz/item/CS_URS_2021_02/113154113" TargetMode="External" /><Relationship Id="rId7" Type="http://schemas.openxmlformats.org/officeDocument/2006/relationships/hyperlink" Target="https://podminky.urs.cz/item/CS_URS_2021_02/113154114" TargetMode="External" /><Relationship Id="rId8" Type="http://schemas.openxmlformats.org/officeDocument/2006/relationships/hyperlink" Target="https://podminky.urs.cz/item/CS_URS_2021_02/121151123" TargetMode="External" /><Relationship Id="rId9" Type="http://schemas.openxmlformats.org/officeDocument/2006/relationships/hyperlink" Target="https://podminky.urs.cz/item/CS_URS_2021_02/131251105" TargetMode="External" /><Relationship Id="rId10" Type="http://schemas.openxmlformats.org/officeDocument/2006/relationships/hyperlink" Target="https://podminky.urs.cz/item/CS_URS_2021_02/162351103" TargetMode="External" /><Relationship Id="rId11" Type="http://schemas.openxmlformats.org/officeDocument/2006/relationships/hyperlink" Target="https://podminky.urs.cz/item/CS_URS_2021_02/171111103" TargetMode="External" /><Relationship Id="rId12" Type="http://schemas.openxmlformats.org/officeDocument/2006/relationships/hyperlink" Target="https://podminky.urs.cz/item/CS_URS_2021_02/171251101" TargetMode="External" /><Relationship Id="rId13" Type="http://schemas.openxmlformats.org/officeDocument/2006/relationships/hyperlink" Target="https://podminky.urs.cz/item/CS_URS_2021_02/962042321" TargetMode="External" /><Relationship Id="rId14" Type="http://schemas.openxmlformats.org/officeDocument/2006/relationships/hyperlink" Target="https://podminky.urs.cz/item/CS_URS_2021_02/997013501" TargetMode="External" /><Relationship Id="rId15" Type="http://schemas.openxmlformats.org/officeDocument/2006/relationships/hyperlink" Target="https://podminky.urs.cz/item/CS_URS_2021_02/997013509" TargetMode="External" /><Relationship Id="rId16" Type="http://schemas.openxmlformats.org/officeDocument/2006/relationships/hyperlink" Target="https://podminky.urs.cz/item/CS_URS_2021_02/997013601" TargetMode="External" /><Relationship Id="rId17" Type="http://schemas.openxmlformats.org/officeDocument/2006/relationships/hyperlink" Target="https://podminky.urs.cz/item/CS_URS_2021_02/997013645" TargetMode="External" /><Relationship Id="rId18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12211" TargetMode="External" /><Relationship Id="rId2" Type="http://schemas.openxmlformats.org/officeDocument/2006/relationships/hyperlink" Target="https://podminky.urs.cz/item/CS_URS_2021_02/181351003" TargetMode="External" /><Relationship Id="rId3" Type="http://schemas.openxmlformats.org/officeDocument/2006/relationships/hyperlink" Target="https://podminky.urs.cz/item/CS_URS_2021_02/181411131" TargetMode="External" /><Relationship Id="rId4" Type="http://schemas.openxmlformats.org/officeDocument/2006/relationships/hyperlink" Target="https://podminky.urs.cz/item/CS_URS_2021_02/185802113" TargetMode="External" /><Relationship Id="rId5" Type="http://schemas.openxmlformats.org/officeDocument/2006/relationships/hyperlink" Target="https://podminky.urs.cz/item/CS_URS_2021_02/185804312" TargetMode="External" /><Relationship Id="rId6" Type="http://schemas.openxmlformats.org/officeDocument/2006/relationships/hyperlink" Target="https://podminky.urs.cz/item/CS_URS_2021_02/185851121" TargetMode="External" /><Relationship Id="rId7" Type="http://schemas.openxmlformats.org/officeDocument/2006/relationships/hyperlink" Target="https://podminky.urs.cz/item/CS_URS_2021_02/212755213" TargetMode="External" /><Relationship Id="rId8" Type="http://schemas.openxmlformats.org/officeDocument/2006/relationships/hyperlink" Target="https://podminky.urs.cz/item/CS_URS_2021_02/273321611" TargetMode="External" /><Relationship Id="rId9" Type="http://schemas.openxmlformats.org/officeDocument/2006/relationships/hyperlink" Target="https://podminky.urs.cz/item/CS_URS_2021_02/291111111" TargetMode="External" /><Relationship Id="rId10" Type="http://schemas.openxmlformats.org/officeDocument/2006/relationships/hyperlink" Target="https://podminky.urs.cz/item/CS_URS_2021_02/291111112" TargetMode="External" /><Relationship Id="rId11" Type="http://schemas.openxmlformats.org/officeDocument/2006/relationships/hyperlink" Target="https://podminky.urs.cz/item/CS_URS_2021_02/345321616" TargetMode="External" /><Relationship Id="rId12" Type="http://schemas.openxmlformats.org/officeDocument/2006/relationships/hyperlink" Target="https://podminky.urs.cz/item/CS_URS_2021_02/430321616" TargetMode="External" /><Relationship Id="rId13" Type="http://schemas.openxmlformats.org/officeDocument/2006/relationships/hyperlink" Target="https://podminky.urs.cz/item/CS_URS_2021_02/430362021" TargetMode="External" /><Relationship Id="rId14" Type="http://schemas.openxmlformats.org/officeDocument/2006/relationships/hyperlink" Target="https://podminky.urs.cz/item/CS_URS_2021_02/434191421" TargetMode="External" /><Relationship Id="rId15" Type="http://schemas.openxmlformats.org/officeDocument/2006/relationships/hyperlink" Target="https://podminky.urs.cz/item/CS_URS_2021_02/434311115" TargetMode="External" /><Relationship Id="rId16" Type="http://schemas.openxmlformats.org/officeDocument/2006/relationships/hyperlink" Target="https://podminky.urs.cz/item/CS_URS_2021_02/564851111" TargetMode="External" /><Relationship Id="rId17" Type="http://schemas.openxmlformats.org/officeDocument/2006/relationships/hyperlink" Target="https://podminky.urs.cz/item/CS_URS_2021_02/564871111" TargetMode="External" /><Relationship Id="rId18" Type="http://schemas.openxmlformats.org/officeDocument/2006/relationships/hyperlink" Target="https://podminky.urs.cz/item/CS_URS_2021_02/564952113" TargetMode="External" /><Relationship Id="rId19" Type="http://schemas.openxmlformats.org/officeDocument/2006/relationships/hyperlink" Target="https://podminky.urs.cz/item/CS_URS_2021_02/564962111" TargetMode="External" /><Relationship Id="rId20" Type="http://schemas.openxmlformats.org/officeDocument/2006/relationships/hyperlink" Target="https://podminky.urs.cz/item/CS_URS_2021_02/565135111" TargetMode="External" /><Relationship Id="rId21" Type="http://schemas.openxmlformats.org/officeDocument/2006/relationships/hyperlink" Target="https://podminky.urs.cz/item/CS_URS_2021_02/569751111" TargetMode="External" /><Relationship Id="rId22" Type="http://schemas.openxmlformats.org/officeDocument/2006/relationships/hyperlink" Target="https://podminky.urs.cz/item/CS_URS_2021_02/573211109" TargetMode="External" /><Relationship Id="rId23" Type="http://schemas.openxmlformats.org/officeDocument/2006/relationships/hyperlink" Target="https://podminky.urs.cz/item/CS_URS_2021_02/573231112" TargetMode="External" /><Relationship Id="rId24" Type="http://schemas.openxmlformats.org/officeDocument/2006/relationships/hyperlink" Target="https://podminky.urs.cz/item/CS_URS_2021_02/577134111" TargetMode="External" /><Relationship Id="rId25" Type="http://schemas.openxmlformats.org/officeDocument/2006/relationships/hyperlink" Target="https://podminky.urs.cz/item/CS_URS_2021_02/577144111" TargetMode="External" /><Relationship Id="rId26" Type="http://schemas.openxmlformats.org/officeDocument/2006/relationships/hyperlink" Target="https://podminky.urs.cz/item/CS_URS_2021_02/577145112" TargetMode="External" /><Relationship Id="rId27" Type="http://schemas.openxmlformats.org/officeDocument/2006/relationships/hyperlink" Target="https://podminky.urs.cz/item/CS_URS_2021_02/581124115" TargetMode="External" /><Relationship Id="rId28" Type="http://schemas.openxmlformats.org/officeDocument/2006/relationships/hyperlink" Target="https://podminky.urs.cz/item/CS_URS_2021_02/596211110" TargetMode="External" /><Relationship Id="rId29" Type="http://schemas.openxmlformats.org/officeDocument/2006/relationships/hyperlink" Target="https://podminky.urs.cz/item/CS_URS_2021_02/916231213" TargetMode="External" /><Relationship Id="rId30" Type="http://schemas.openxmlformats.org/officeDocument/2006/relationships/hyperlink" Target="https://podminky.urs.cz/item/CS_URS_2021_02/916991121" TargetMode="External" /><Relationship Id="rId31" Type="http://schemas.openxmlformats.org/officeDocument/2006/relationships/hyperlink" Target="https://podminky.urs.cz/item/CS_URS_2021_02/998225111" TargetMode="External" /><Relationship Id="rId32" Type="http://schemas.openxmlformats.org/officeDocument/2006/relationships/hyperlink" Target="https://podminky.urs.cz/item/CS_URS_2021_02/767221003" TargetMode="External" /><Relationship Id="rId33" Type="http://schemas.openxmlformats.org/officeDocument/2006/relationships/hyperlink" Target="https://podminky.urs.cz/item/CS_URS_2021_02/998767101" TargetMode="External" /><Relationship Id="rId34" Type="http://schemas.openxmlformats.org/officeDocument/2006/relationships/hyperlink" Target="https://podminky.urs.cz/item/CS_URS_2021_02/998767181" TargetMode="External" /><Relationship Id="rId3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104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1251101" TargetMode="External" /><Relationship Id="rId4" Type="http://schemas.openxmlformats.org/officeDocument/2006/relationships/hyperlink" Target="https://podminky.urs.cz/item/CS_URS_2021_02/174151101" TargetMode="External" /><Relationship Id="rId5" Type="http://schemas.openxmlformats.org/officeDocument/2006/relationships/hyperlink" Target="https://podminky.urs.cz/item/CS_URS_2021_02/175151101" TargetMode="External" /><Relationship Id="rId6" Type="http://schemas.openxmlformats.org/officeDocument/2006/relationships/hyperlink" Target="https://podminky.urs.cz/item/CS_URS_2021_02/451541111" TargetMode="External" /><Relationship Id="rId7" Type="http://schemas.openxmlformats.org/officeDocument/2006/relationships/hyperlink" Target="https://podminky.urs.cz/item/CS_URS_2021_02/871310310" TargetMode="External" /><Relationship Id="rId8" Type="http://schemas.openxmlformats.org/officeDocument/2006/relationships/hyperlink" Target="https://podminky.urs.cz/item/CS_URS_2021_02/871370430" TargetMode="External" /><Relationship Id="rId9" Type="http://schemas.openxmlformats.org/officeDocument/2006/relationships/hyperlink" Target="https://podminky.urs.cz/item/CS_URS_2021_02/894411311" TargetMode="External" /><Relationship Id="rId10" Type="http://schemas.openxmlformats.org/officeDocument/2006/relationships/hyperlink" Target="https://podminky.urs.cz/item/CS_URS_2021_02/894412411" TargetMode="External" /><Relationship Id="rId11" Type="http://schemas.openxmlformats.org/officeDocument/2006/relationships/hyperlink" Target="https://podminky.urs.cz/item/CS_URS_2021_02/894414111" TargetMode="External" /><Relationship Id="rId12" Type="http://schemas.openxmlformats.org/officeDocument/2006/relationships/hyperlink" Target="https://podminky.urs.cz/item/CS_URS_2021_02/895941111" TargetMode="External" /><Relationship Id="rId13" Type="http://schemas.openxmlformats.org/officeDocument/2006/relationships/hyperlink" Target="https://podminky.urs.cz/item/CS_URS_2021_02/899304111" TargetMode="External" /><Relationship Id="rId14" Type="http://schemas.openxmlformats.org/officeDocument/2006/relationships/hyperlink" Target="https://podminky.urs.cz/item/CS_URS_2021_02/998271301" TargetMode="External" /><Relationship Id="rId15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1251102" TargetMode="External" /><Relationship Id="rId2" Type="http://schemas.openxmlformats.org/officeDocument/2006/relationships/hyperlink" Target="https://podminky.urs.cz/item/CS_URS_2021_02/162351103" TargetMode="External" /><Relationship Id="rId3" Type="http://schemas.openxmlformats.org/officeDocument/2006/relationships/hyperlink" Target="https://podminky.urs.cz/item/CS_URS_2021_02/171251101" TargetMode="External" /><Relationship Id="rId4" Type="http://schemas.openxmlformats.org/officeDocument/2006/relationships/hyperlink" Target="https://podminky.urs.cz/item/CS_URS_2021_02/174111101" TargetMode="External" /><Relationship Id="rId5" Type="http://schemas.openxmlformats.org/officeDocument/2006/relationships/hyperlink" Target="https://podminky.urs.cz/item/CS_URS_2021_02/452111131" TargetMode="External" /><Relationship Id="rId6" Type="http://schemas.openxmlformats.org/officeDocument/2006/relationships/hyperlink" Target="https://podminky.urs.cz/item/CS_URS_2021_02/452311151" TargetMode="External" /><Relationship Id="rId7" Type="http://schemas.openxmlformats.org/officeDocument/2006/relationships/hyperlink" Target="https://podminky.urs.cz/item/CS_URS_2021_02/452311161" TargetMode="External" /><Relationship Id="rId8" Type="http://schemas.openxmlformats.org/officeDocument/2006/relationships/hyperlink" Target="https://podminky.urs.cz/item/CS_URS_2021_02/452321161" TargetMode="External" /><Relationship Id="rId9" Type="http://schemas.openxmlformats.org/officeDocument/2006/relationships/hyperlink" Target="https://podminky.urs.cz/item/CS_URS_2021_02/452368211" TargetMode="External" /><Relationship Id="rId10" Type="http://schemas.openxmlformats.org/officeDocument/2006/relationships/hyperlink" Target="https://podminky.urs.cz/item/CS_URS_2021_02/998271301" TargetMode="External" /><Relationship Id="rId11" Type="http://schemas.openxmlformats.org/officeDocument/2006/relationships/hyperlink" Target="https://podminky.urs.cz/item/CS_URS_2021_02/767221003" TargetMode="External" /><Relationship Id="rId12" Type="http://schemas.openxmlformats.org/officeDocument/2006/relationships/hyperlink" Target="https://podminky.urs.cz/item/CS_URS_2021_02/998767101" TargetMode="External" /><Relationship Id="rId13" Type="http://schemas.openxmlformats.org/officeDocument/2006/relationships/hyperlink" Target="https://podminky.urs.cz/item/CS_URS_2021_02/998767181" TargetMode="External" /><Relationship Id="rId1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1603000" TargetMode="External" /><Relationship Id="rId2" Type="http://schemas.openxmlformats.org/officeDocument/2006/relationships/hyperlink" Target="https://podminky.urs.cz/item/CS_URS_2021_02/012103000" TargetMode="External" /><Relationship Id="rId3" Type="http://schemas.openxmlformats.org/officeDocument/2006/relationships/hyperlink" Target="https://podminky.urs.cz/item/CS_URS_2021_02/012203000" TargetMode="External" /><Relationship Id="rId4" Type="http://schemas.openxmlformats.org/officeDocument/2006/relationships/hyperlink" Target="https://podminky.urs.cz/item/CS_URS_2021_02/012303000" TargetMode="External" /><Relationship Id="rId5" Type="http://schemas.openxmlformats.org/officeDocument/2006/relationships/hyperlink" Target="https://podminky.urs.cz/item/CS_URS_2021_02/030001000" TargetMode="External" /><Relationship Id="rId6" Type="http://schemas.openxmlformats.org/officeDocument/2006/relationships/hyperlink" Target="https://podminky.urs.cz/item/CS_URS_2021_02/043002000.1" TargetMode="External" /><Relationship Id="rId7" Type="http://schemas.openxmlformats.org/officeDocument/2006/relationships/hyperlink" Target="https://podminky.urs.cz/item/CS_URS_2021_02/043203003" TargetMode="External" /><Relationship Id="rId8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22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27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28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29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29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27</v>
      </c>
      <c r="AL14" s="24"/>
      <c r="AM14" s="24"/>
      <c r="AN14" s="36" t="s">
        <v>29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27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31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32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22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27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33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34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35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36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37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38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39</v>
      </c>
      <c r="E29" s="49"/>
      <c r="F29" s="34" t="s">
        <v>40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41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42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43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44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45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46</v>
      </c>
      <c r="U35" s="56"/>
      <c r="V35" s="56"/>
      <c r="W35" s="56"/>
      <c r="X35" s="58" t="s">
        <v>47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48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2022-04-05(1)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Zpevněné a příjezdové plochy sloužící pro odpadové hospodářství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 xml:space="preserve"> 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19. 4. 2022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 xml:space="preserve"> 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30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49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28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32</v>
      </c>
      <c r="AJ50" s="42"/>
      <c r="AK50" s="42"/>
      <c r="AL50" s="42"/>
      <c r="AM50" s="75" t="str">
        <f>IF(E20="","",E20)</f>
        <v xml:space="preserve"> 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50</v>
      </c>
      <c r="D52" s="89"/>
      <c r="E52" s="89"/>
      <c r="F52" s="89"/>
      <c r="G52" s="89"/>
      <c r="H52" s="90"/>
      <c r="I52" s="91" t="s">
        <v>51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52</v>
      </c>
      <c r="AH52" s="89"/>
      <c r="AI52" s="89"/>
      <c r="AJ52" s="89"/>
      <c r="AK52" s="89"/>
      <c r="AL52" s="89"/>
      <c r="AM52" s="89"/>
      <c r="AN52" s="91" t="s">
        <v>53</v>
      </c>
      <c r="AO52" s="89"/>
      <c r="AP52" s="89"/>
      <c r="AQ52" s="93" t="s">
        <v>54</v>
      </c>
      <c r="AR52" s="46"/>
      <c r="AS52" s="94" t="s">
        <v>55</v>
      </c>
      <c r="AT52" s="95" t="s">
        <v>56</v>
      </c>
      <c r="AU52" s="95" t="s">
        <v>57</v>
      </c>
      <c r="AV52" s="95" t="s">
        <v>58</v>
      </c>
      <c r="AW52" s="95" t="s">
        <v>59</v>
      </c>
      <c r="AX52" s="95" t="s">
        <v>60</v>
      </c>
      <c r="AY52" s="95" t="s">
        <v>61</v>
      </c>
      <c r="AZ52" s="95" t="s">
        <v>62</v>
      </c>
      <c r="BA52" s="95" t="s">
        <v>63</v>
      </c>
      <c r="BB52" s="95" t="s">
        <v>64</v>
      </c>
      <c r="BC52" s="95" t="s">
        <v>65</v>
      </c>
      <c r="BD52" s="96" t="s">
        <v>66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67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ROUND(SUM(AG55:AG59),2)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ROUND(SUM(AS55:AS59),2)</f>
        <v>0</v>
      </c>
      <c r="AT54" s="108">
        <f>ROUND(SUM(AV54:AW54),2)</f>
        <v>0</v>
      </c>
      <c r="AU54" s="109">
        <f>ROUND(SUM(AU55:AU59),5)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ROUND(SUM(AZ55:AZ59),2)</f>
        <v>0</v>
      </c>
      <c r="BA54" s="108">
        <f>ROUND(SUM(BA55:BA59),2)</f>
        <v>0</v>
      </c>
      <c r="BB54" s="108">
        <f>ROUND(SUM(BB55:BB59),2)</f>
        <v>0</v>
      </c>
      <c r="BC54" s="108">
        <f>ROUND(SUM(BC55:BC59),2)</f>
        <v>0</v>
      </c>
      <c r="BD54" s="110">
        <f>ROUND(SUM(BD55:BD59),2)</f>
        <v>0</v>
      </c>
      <c r="BE54" s="6"/>
      <c r="BS54" s="111" t="s">
        <v>68</v>
      </c>
      <c r="BT54" s="111" t="s">
        <v>69</v>
      </c>
      <c r="BU54" s="112" t="s">
        <v>70</v>
      </c>
      <c r="BV54" s="111" t="s">
        <v>71</v>
      </c>
      <c r="BW54" s="111" t="s">
        <v>5</v>
      </c>
      <c r="BX54" s="111" t="s">
        <v>72</v>
      </c>
      <c r="CL54" s="111" t="s">
        <v>19</v>
      </c>
    </row>
    <row r="55" spans="1:91" s="7" customFormat="1" ht="16.5" customHeight="1">
      <c r="A55" s="113" t="s">
        <v>73</v>
      </c>
      <c r="B55" s="114"/>
      <c r="C55" s="115"/>
      <c r="D55" s="116" t="s">
        <v>74</v>
      </c>
      <c r="E55" s="116"/>
      <c r="F55" s="116"/>
      <c r="G55" s="116"/>
      <c r="H55" s="116"/>
      <c r="I55" s="117"/>
      <c r="J55" s="116" t="s">
        <v>75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'01 - Bourání 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76</v>
      </c>
      <c r="AR55" s="120"/>
      <c r="AS55" s="121">
        <v>0</v>
      </c>
      <c r="AT55" s="122">
        <f>ROUND(SUM(AV55:AW55),2)</f>
        <v>0</v>
      </c>
      <c r="AU55" s="123">
        <f>'01 - Bourání '!P83</f>
        <v>0</v>
      </c>
      <c r="AV55" s="122">
        <f>'01 - Bourání '!J33</f>
        <v>0</v>
      </c>
      <c r="AW55" s="122">
        <f>'01 - Bourání '!J34</f>
        <v>0</v>
      </c>
      <c r="AX55" s="122">
        <f>'01 - Bourání '!J35</f>
        <v>0</v>
      </c>
      <c r="AY55" s="122">
        <f>'01 - Bourání '!J36</f>
        <v>0</v>
      </c>
      <c r="AZ55" s="122">
        <f>'01 - Bourání '!F33</f>
        <v>0</v>
      </c>
      <c r="BA55" s="122">
        <f>'01 - Bourání '!F34</f>
        <v>0</v>
      </c>
      <c r="BB55" s="122">
        <f>'01 - Bourání '!F35</f>
        <v>0</v>
      </c>
      <c r="BC55" s="122">
        <f>'01 - Bourání '!F36</f>
        <v>0</v>
      </c>
      <c r="BD55" s="124">
        <f>'01 - Bourání '!F37</f>
        <v>0</v>
      </c>
      <c r="BE55" s="7"/>
      <c r="BT55" s="125" t="s">
        <v>77</v>
      </c>
      <c r="BV55" s="125" t="s">
        <v>71</v>
      </c>
      <c r="BW55" s="125" t="s">
        <v>78</v>
      </c>
      <c r="BX55" s="125" t="s">
        <v>5</v>
      </c>
      <c r="CL55" s="125" t="s">
        <v>19</v>
      </c>
      <c r="CM55" s="125" t="s">
        <v>79</v>
      </c>
    </row>
    <row r="56" spans="1:91" s="7" customFormat="1" ht="24.75" customHeight="1">
      <c r="A56" s="113" t="s">
        <v>73</v>
      </c>
      <c r="B56" s="114"/>
      <c r="C56" s="115"/>
      <c r="D56" s="116" t="s">
        <v>80</v>
      </c>
      <c r="E56" s="116"/>
      <c r="F56" s="116"/>
      <c r="G56" s="116"/>
      <c r="H56" s="116"/>
      <c r="I56" s="117"/>
      <c r="J56" s="116" t="s">
        <v>81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'02 - Plocha komunikaí a z...'!J30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76</v>
      </c>
      <c r="AR56" s="120"/>
      <c r="AS56" s="121">
        <v>0</v>
      </c>
      <c r="AT56" s="122">
        <f>ROUND(SUM(AV56:AW56),2)</f>
        <v>0</v>
      </c>
      <c r="AU56" s="123">
        <f>'02 - Plocha komunikaí a z...'!P91</f>
        <v>0</v>
      </c>
      <c r="AV56" s="122">
        <f>'02 - Plocha komunikaí a z...'!J33</f>
        <v>0</v>
      </c>
      <c r="AW56" s="122">
        <f>'02 - Plocha komunikaí a z...'!J34</f>
        <v>0</v>
      </c>
      <c r="AX56" s="122">
        <f>'02 - Plocha komunikaí a z...'!J35</f>
        <v>0</v>
      </c>
      <c r="AY56" s="122">
        <f>'02 - Plocha komunikaí a z...'!J36</f>
        <v>0</v>
      </c>
      <c r="AZ56" s="122">
        <f>'02 - Plocha komunikaí a z...'!F33</f>
        <v>0</v>
      </c>
      <c r="BA56" s="122">
        <f>'02 - Plocha komunikaí a z...'!F34</f>
        <v>0</v>
      </c>
      <c r="BB56" s="122">
        <f>'02 - Plocha komunikaí a z...'!F35</f>
        <v>0</v>
      </c>
      <c r="BC56" s="122">
        <f>'02 - Plocha komunikaí a z...'!F36</f>
        <v>0</v>
      </c>
      <c r="BD56" s="124">
        <f>'02 - Plocha komunikaí a z...'!F37</f>
        <v>0</v>
      </c>
      <c r="BE56" s="7"/>
      <c r="BT56" s="125" t="s">
        <v>77</v>
      </c>
      <c r="BV56" s="125" t="s">
        <v>71</v>
      </c>
      <c r="BW56" s="125" t="s">
        <v>82</v>
      </c>
      <c r="BX56" s="125" t="s">
        <v>5</v>
      </c>
      <c r="CL56" s="125" t="s">
        <v>19</v>
      </c>
      <c r="CM56" s="125" t="s">
        <v>79</v>
      </c>
    </row>
    <row r="57" spans="1:91" s="7" customFormat="1" ht="16.5" customHeight="1">
      <c r="A57" s="113" t="s">
        <v>73</v>
      </c>
      <c r="B57" s="114"/>
      <c r="C57" s="115"/>
      <c r="D57" s="116" t="s">
        <v>83</v>
      </c>
      <c r="E57" s="116"/>
      <c r="F57" s="116"/>
      <c r="G57" s="116"/>
      <c r="H57" s="116"/>
      <c r="I57" s="117"/>
      <c r="J57" s="116" t="s">
        <v>84</v>
      </c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8">
        <f>'03 - Dešťová kanalizace '!J30</f>
        <v>0</v>
      </c>
      <c r="AH57" s="117"/>
      <c r="AI57" s="117"/>
      <c r="AJ57" s="117"/>
      <c r="AK57" s="117"/>
      <c r="AL57" s="117"/>
      <c r="AM57" s="117"/>
      <c r="AN57" s="118">
        <f>SUM(AG57,AT57)</f>
        <v>0</v>
      </c>
      <c r="AO57" s="117"/>
      <c r="AP57" s="117"/>
      <c r="AQ57" s="119" t="s">
        <v>76</v>
      </c>
      <c r="AR57" s="120"/>
      <c r="AS57" s="121">
        <v>0</v>
      </c>
      <c r="AT57" s="122">
        <f>ROUND(SUM(AV57:AW57),2)</f>
        <v>0</v>
      </c>
      <c r="AU57" s="123">
        <f>'03 - Dešťová kanalizace '!P84</f>
        <v>0</v>
      </c>
      <c r="AV57" s="122">
        <f>'03 - Dešťová kanalizace '!J33</f>
        <v>0</v>
      </c>
      <c r="AW57" s="122">
        <f>'03 - Dešťová kanalizace '!J34</f>
        <v>0</v>
      </c>
      <c r="AX57" s="122">
        <f>'03 - Dešťová kanalizace '!J35</f>
        <v>0</v>
      </c>
      <c r="AY57" s="122">
        <f>'03 - Dešťová kanalizace '!J36</f>
        <v>0</v>
      </c>
      <c r="AZ57" s="122">
        <f>'03 - Dešťová kanalizace '!F33</f>
        <v>0</v>
      </c>
      <c r="BA57" s="122">
        <f>'03 - Dešťová kanalizace '!F34</f>
        <v>0</v>
      </c>
      <c r="BB57" s="122">
        <f>'03 - Dešťová kanalizace '!F35</f>
        <v>0</v>
      </c>
      <c r="BC57" s="122">
        <f>'03 - Dešťová kanalizace '!F36</f>
        <v>0</v>
      </c>
      <c r="BD57" s="124">
        <f>'03 - Dešťová kanalizace '!F37</f>
        <v>0</v>
      </c>
      <c r="BE57" s="7"/>
      <c r="BT57" s="125" t="s">
        <v>77</v>
      </c>
      <c r="BV57" s="125" t="s">
        <v>71</v>
      </c>
      <c r="BW57" s="125" t="s">
        <v>85</v>
      </c>
      <c r="BX57" s="125" t="s">
        <v>5</v>
      </c>
      <c r="CL57" s="125" t="s">
        <v>19</v>
      </c>
      <c r="CM57" s="125" t="s">
        <v>79</v>
      </c>
    </row>
    <row r="58" spans="1:91" s="7" customFormat="1" ht="16.5" customHeight="1">
      <c r="A58" s="113" t="s">
        <v>73</v>
      </c>
      <c r="B58" s="114"/>
      <c r="C58" s="115"/>
      <c r="D58" s="116" t="s">
        <v>86</v>
      </c>
      <c r="E58" s="116"/>
      <c r="F58" s="116"/>
      <c r="G58" s="116"/>
      <c r="H58" s="116"/>
      <c r="I58" s="117"/>
      <c r="J58" s="116" t="s">
        <v>87</v>
      </c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8">
        <f>'04 - Propustek'!J30</f>
        <v>0</v>
      </c>
      <c r="AH58" s="117"/>
      <c r="AI58" s="117"/>
      <c r="AJ58" s="117"/>
      <c r="AK58" s="117"/>
      <c r="AL58" s="117"/>
      <c r="AM58" s="117"/>
      <c r="AN58" s="118">
        <f>SUM(AG58,AT58)</f>
        <v>0</v>
      </c>
      <c r="AO58" s="117"/>
      <c r="AP58" s="117"/>
      <c r="AQ58" s="119" t="s">
        <v>76</v>
      </c>
      <c r="AR58" s="120"/>
      <c r="AS58" s="121">
        <v>0</v>
      </c>
      <c r="AT58" s="122">
        <f>ROUND(SUM(AV58:AW58),2)</f>
        <v>0</v>
      </c>
      <c r="AU58" s="123">
        <f>'04 - Propustek'!P88</f>
        <v>0</v>
      </c>
      <c r="AV58" s="122">
        <f>'04 - Propustek'!J33</f>
        <v>0</v>
      </c>
      <c r="AW58" s="122">
        <f>'04 - Propustek'!J34</f>
        <v>0</v>
      </c>
      <c r="AX58" s="122">
        <f>'04 - Propustek'!J35</f>
        <v>0</v>
      </c>
      <c r="AY58" s="122">
        <f>'04 - Propustek'!J36</f>
        <v>0</v>
      </c>
      <c r="AZ58" s="122">
        <f>'04 - Propustek'!F33</f>
        <v>0</v>
      </c>
      <c r="BA58" s="122">
        <f>'04 - Propustek'!F34</f>
        <v>0</v>
      </c>
      <c r="BB58" s="122">
        <f>'04 - Propustek'!F35</f>
        <v>0</v>
      </c>
      <c r="BC58" s="122">
        <f>'04 - Propustek'!F36</f>
        <v>0</v>
      </c>
      <c r="BD58" s="124">
        <f>'04 - Propustek'!F37</f>
        <v>0</v>
      </c>
      <c r="BE58" s="7"/>
      <c r="BT58" s="125" t="s">
        <v>77</v>
      </c>
      <c r="BV58" s="125" t="s">
        <v>71</v>
      </c>
      <c r="BW58" s="125" t="s">
        <v>88</v>
      </c>
      <c r="BX58" s="125" t="s">
        <v>5</v>
      </c>
      <c r="CL58" s="125" t="s">
        <v>19</v>
      </c>
      <c r="CM58" s="125" t="s">
        <v>79</v>
      </c>
    </row>
    <row r="59" spans="1:91" s="7" customFormat="1" ht="16.5" customHeight="1">
      <c r="A59" s="113" t="s">
        <v>73</v>
      </c>
      <c r="B59" s="114"/>
      <c r="C59" s="115"/>
      <c r="D59" s="116" t="s">
        <v>89</v>
      </c>
      <c r="E59" s="116"/>
      <c r="F59" s="116"/>
      <c r="G59" s="116"/>
      <c r="H59" s="116"/>
      <c r="I59" s="117"/>
      <c r="J59" s="116" t="s">
        <v>90</v>
      </c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8">
        <f>'VRN - Vedlejší rozpočtové...'!J30</f>
        <v>0</v>
      </c>
      <c r="AH59" s="117"/>
      <c r="AI59" s="117"/>
      <c r="AJ59" s="117"/>
      <c r="AK59" s="117"/>
      <c r="AL59" s="117"/>
      <c r="AM59" s="117"/>
      <c r="AN59" s="118">
        <f>SUM(AG59,AT59)</f>
        <v>0</v>
      </c>
      <c r="AO59" s="117"/>
      <c r="AP59" s="117"/>
      <c r="AQ59" s="119" t="s">
        <v>91</v>
      </c>
      <c r="AR59" s="120"/>
      <c r="AS59" s="126">
        <v>0</v>
      </c>
      <c r="AT59" s="127">
        <f>ROUND(SUM(AV59:AW59),2)</f>
        <v>0</v>
      </c>
      <c r="AU59" s="128">
        <f>'VRN - Vedlejší rozpočtové...'!P83</f>
        <v>0</v>
      </c>
      <c r="AV59" s="127">
        <f>'VRN - Vedlejší rozpočtové...'!J33</f>
        <v>0</v>
      </c>
      <c r="AW59" s="127">
        <f>'VRN - Vedlejší rozpočtové...'!J34</f>
        <v>0</v>
      </c>
      <c r="AX59" s="127">
        <f>'VRN - Vedlejší rozpočtové...'!J35</f>
        <v>0</v>
      </c>
      <c r="AY59" s="127">
        <f>'VRN - Vedlejší rozpočtové...'!J36</f>
        <v>0</v>
      </c>
      <c r="AZ59" s="127">
        <f>'VRN - Vedlejší rozpočtové...'!F33</f>
        <v>0</v>
      </c>
      <c r="BA59" s="127">
        <f>'VRN - Vedlejší rozpočtové...'!F34</f>
        <v>0</v>
      </c>
      <c r="BB59" s="127">
        <f>'VRN - Vedlejší rozpočtové...'!F35</f>
        <v>0</v>
      </c>
      <c r="BC59" s="127">
        <f>'VRN - Vedlejší rozpočtové...'!F36</f>
        <v>0</v>
      </c>
      <c r="BD59" s="129">
        <f>'VRN - Vedlejší rozpočtové...'!F37</f>
        <v>0</v>
      </c>
      <c r="BE59" s="7"/>
      <c r="BT59" s="125" t="s">
        <v>77</v>
      </c>
      <c r="BV59" s="125" t="s">
        <v>71</v>
      </c>
      <c r="BW59" s="125" t="s">
        <v>92</v>
      </c>
      <c r="BX59" s="125" t="s">
        <v>5</v>
      </c>
      <c r="CL59" s="125" t="s">
        <v>19</v>
      </c>
      <c r="CM59" s="125" t="s">
        <v>79</v>
      </c>
    </row>
    <row r="60" spans="1:57" s="2" customFormat="1" ht="30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6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</row>
    <row r="61" spans="1:57" s="2" customFormat="1" ht="6.95" customHeight="1">
      <c r="A61" s="40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46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</row>
  </sheetData>
  <sheetProtection password="CC35" sheet="1" objects="1" scenarios="1" formatColumns="0" formatRows="0"/>
  <mergeCells count="58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1 - Bourání '!C2" display="/"/>
    <hyperlink ref="A56" location="'02 - Plocha komunikaí a z...'!C2" display="/"/>
    <hyperlink ref="A57" location="'03 - Dešťová kanalizace '!C2" display="/"/>
    <hyperlink ref="A58" location="'04 - Propustek'!C2" display="/"/>
    <hyperlink ref="A59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Zpevněné a příjezdové plochy sloužící pro odpadové hospodářství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22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ROUND((SUM(BE83:BE139)),2)</f>
        <v>0</v>
      </c>
      <c r="G33" s="40"/>
      <c r="H33" s="40"/>
      <c r="I33" s="150">
        <v>0.21</v>
      </c>
      <c r="J33" s="149">
        <f>ROUND(((SUM(BE83:BE139))*I33),2)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ROUND((SUM(BF83:BF139)),2)</f>
        <v>0</v>
      </c>
      <c r="G34" s="40"/>
      <c r="H34" s="40"/>
      <c r="I34" s="150">
        <v>0.15</v>
      </c>
      <c r="J34" s="149">
        <f>ROUND(((SUM(BF83:BF139))*I34),2)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ROUND((SUM(BG83:BG139)),2)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ROUND((SUM(BH83:BH139)),2)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ROUND((SUM(BI83:BI139)),2)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Zpevněné a příjezdové plochy sloužící pro odpadové hospodářství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01 - Bourání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19. 4. 2022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97</v>
      </c>
      <c r="D57" s="164"/>
      <c r="E57" s="164"/>
      <c r="F57" s="164"/>
      <c r="G57" s="164"/>
      <c r="H57" s="164"/>
      <c r="I57" s="164"/>
      <c r="J57" s="165" t="s">
        <v>98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99</v>
      </c>
    </row>
    <row r="60" spans="1:31" s="9" customFormat="1" ht="24.95" customHeight="1">
      <c r="A60" s="9"/>
      <c r="B60" s="167"/>
      <c r="C60" s="168"/>
      <c r="D60" s="169" t="s">
        <v>100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101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102</v>
      </c>
      <c r="E62" s="176"/>
      <c r="F62" s="176"/>
      <c r="G62" s="176"/>
      <c r="H62" s="176"/>
      <c r="I62" s="176"/>
      <c r="J62" s="177">
        <f>J121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103</v>
      </c>
      <c r="E63" s="176"/>
      <c r="F63" s="176"/>
      <c r="G63" s="176"/>
      <c r="H63" s="176"/>
      <c r="I63" s="176"/>
      <c r="J63" s="177">
        <f>J124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104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Zpevněné a příjezdové plochy sloužící pro odpadové hospodářství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94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 xml:space="preserve">01 - Bourání 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 </v>
      </c>
      <c r="G77" s="42"/>
      <c r="H77" s="42"/>
      <c r="I77" s="34" t="s">
        <v>23</v>
      </c>
      <c r="J77" s="74" t="str">
        <f>IF(J12="","",J12)</f>
        <v>19. 4. 2022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34" t="s">
        <v>30</v>
      </c>
      <c r="J79" s="38" t="str">
        <f>E21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28</v>
      </c>
      <c r="D80" s="42"/>
      <c r="E80" s="42"/>
      <c r="F80" s="29" t="str">
        <f>IF(E18="","",E18)</f>
        <v>Vyplň údaj</v>
      </c>
      <c r="G80" s="42"/>
      <c r="H80" s="42"/>
      <c r="I80" s="34" t="s">
        <v>32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105</v>
      </c>
      <c r="D82" s="182" t="s">
        <v>54</v>
      </c>
      <c r="E82" s="182" t="s">
        <v>50</v>
      </c>
      <c r="F82" s="182" t="s">
        <v>51</v>
      </c>
      <c r="G82" s="182" t="s">
        <v>106</v>
      </c>
      <c r="H82" s="182" t="s">
        <v>107</v>
      </c>
      <c r="I82" s="182" t="s">
        <v>108</v>
      </c>
      <c r="J82" s="182" t="s">
        <v>98</v>
      </c>
      <c r="K82" s="183" t="s">
        <v>109</v>
      </c>
      <c r="L82" s="184"/>
      <c r="M82" s="94" t="s">
        <v>19</v>
      </c>
      <c r="N82" s="95" t="s">
        <v>39</v>
      </c>
      <c r="O82" s="95" t="s">
        <v>110</v>
      </c>
      <c r="P82" s="95" t="s">
        <v>111</v>
      </c>
      <c r="Q82" s="95" t="s">
        <v>112</v>
      </c>
      <c r="R82" s="95" t="s">
        <v>113</v>
      </c>
      <c r="S82" s="95" t="s">
        <v>114</v>
      </c>
      <c r="T82" s="96" t="s">
        <v>115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116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0.036186</v>
      </c>
      <c r="S83" s="98"/>
      <c r="T83" s="188">
        <f>T84</f>
        <v>770.6206000000001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68</v>
      </c>
      <c r="AU83" s="19" t="s">
        <v>99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68</v>
      </c>
      <c r="E84" s="193" t="s">
        <v>117</v>
      </c>
      <c r="F84" s="193" t="s">
        <v>118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P85+P121+P124</f>
        <v>0</v>
      </c>
      <c r="Q84" s="198"/>
      <c r="R84" s="199">
        <f>R85+R121+R124</f>
        <v>0.036186</v>
      </c>
      <c r="S84" s="198"/>
      <c r="T84" s="200">
        <f>T85+T121+T124</f>
        <v>770.6206000000001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77</v>
      </c>
      <c r="AT84" s="202" t="s">
        <v>68</v>
      </c>
      <c r="AU84" s="202" t="s">
        <v>69</v>
      </c>
      <c r="AY84" s="201" t="s">
        <v>119</v>
      </c>
      <c r="BK84" s="203">
        <f>BK85+BK121+BK124</f>
        <v>0</v>
      </c>
    </row>
    <row r="85" spans="1:63" s="12" customFormat="1" ht="22.8" customHeight="1">
      <c r="A85" s="12"/>
      <c r="B85" s="190"/>
      <c r="C85" s="191"/>
      <c r="D85" s="192" t="s">
        <v>68</v>
      </c>
      <c r="E85" s="204" t="s">
        <v>77</v>
      </c>
      <c r="F85" s="204" t="s">
        <v>120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SUM(P86:P120)</f>
        <v>0</v>
      </c>
      <c r="Q85" s="198"/>
      <c r="R85" s="199">
        <f>SUM(R86:R120)</f>
        <v>0.036186</v>
      </c>
      <c r="S85" s="198"/>
      <c r="T85" s="200">
        <f>SUM(T86:T120)</f>
        <v>724.4206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77</v>
      </c>
      <c r="AT85" s="202" t="s">
        <v>68</v>
      </c>
      <c r="AU85" s="202" t="s">
        <v>77</v>
      </c>
      <c r="AY85" s="201" t="s">
        <v>119</v>
      </c>
      <c r="BK85" s="203">
        <f>SUM(BK86:BK120)</f>
        <v>0</v>
      </c>
    </row>
    <row r="86" spans="1:65" s="2" customFormat="1" ht="24.15" customHeight="1">
      <c r="A86" s="40"/>
      <c r="B86" s="41"/>
      <c r="C86" s="206" t="s">
        <v>77</v>
      </c>
      <c r="D86" s="206" t="s">
        <v>121</v>
      </c>
      <c r="E86" s="207" t="s">
        <v>122</v>
      </c>
      <c r="F86" s="208" t="s">
        <v>123</v>
      </c>
      <c r="G86" s="209" t="s">
        <v>124</v>
      </c>
      <c r="H86" s="210">
        <v>280</v>
      </c>
      <c r="I86" s="211"/>
      <c r="J86" s="212">
        <f>ROUND(I86*H86,2)</f>
        <v>0</v>
      </c>
      <c r="K86" s="208" t="s">
        <v>125</v>
      </c>
      <c r="L86" s="46"/>
      <c r="M86" s="213" t="s">
        <v>19</v>
      </c>
      <c r="N86" s="214" t="s">
        <v>40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126</v>
      </c>
      <c r="AT86" s="217" t="s">
        <v>121</v>
      </c>
      <c r="AU86" s="217" t="s">
        <v>79</v>
      </c>
      <c r="AY86" s="19" t="s">
        <v>119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77</v>
      </c>
      <c r="BK86" s="218">
        <f>ROUND(I86*H86,2)</f>
        <v>0</v>
      </c>
      <c r="BL86" s="19" t="s">
        <v>126</v>
      </c>
      <c r="BM86" s="217" t="s">
        <v>127</v>
      </c>
    </row>
    <row r="87" spans="1:47" s="2" customFormat="1" ht="12">
      <c r="A87" s="40"/>
      <c r="B87" s="41"/>
      <c r="C87" s="42"/>
      <c r="D87" s="219" t="s">
        <v>128</v>
      </c>
      <c r="E87" s="42"/>
      <c r="F87" s="220" t="s">
        <v>129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128</v>
      </c>
      <c r="AU87" s="19" t="s">
        <v>79</v>
      </c>
    </row>
    <row r="88" spans="1:51" s="13" customFormat="1" ht="12">
      <c r="A88" s="13"/>
      <c r="B88" s="224"/>
      <c r="C88" s="225"/>
      <c r="D88" s="226" t="s">
        <v>130</v>
      </c>
      <c r="E88" s="227" t="s">
        <v>19</v>
      </c>
      <c r="F88" s="228" t="s">
        <v>131</v>
      </c>
      <c r="G88" s="225"/>
      <c r="H88" s="229">
        <v>280</v>
      </c>
      <c r="I88" s="230"/>
      <c r="J88" s="225"/>
      <c r="K88" s="225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130</v>
      </c>
      <c r="AU88" s="235" t="s">
        <v>79</v>
      </c>
      <c r="AV88" s="13" t="s">
        <v>79</v>
      </c>
      <c r="AW88" s="13" t="s">
        <v>31</v>
      </c>
      <c r="AX88" s="13" t="s">
        <v>77</v>
      </c>
      <c r="AY88" s="235" t="s">
        <v>119</v>
      </c>
    </row>
    <row r="89" spans="1:65" s="2" customFormat="1" ht="24.15" customHeight="1">
      <c r="A89" s="40"/>
      <c r="B89" s="41"/>
      <c r="C89" s="206" t="s">
        <v>79</v>
      </c>
      <c r="D89" s="206" t="s">
        <v>121</v>
      </c>
      <c r="E89" s="207" t="s">
        <v>132</v>
      </c>
      <c r="F89" s="208" t="s">
        <v>133</v>
      </c>
      <c r="G89" s="209" t="s">
        <v>124</v>
      </c>
      <c r="H89" s="210">
        <v>40.87</v>
      </c>
      <c r="I89" s="211"/>
      <c r="J89" s="212">
        <f>ROUND(I89*H89,2)</f>
        <v>0</v>
      </c>
      <c r="K89" s="208" t="s">
        <v>125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0.625</v>
      </c>
      <c r="T89" s="216">
        <f>S89*H89</f>
        <v>25.54375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126</v>
      </c>
      <c r="AT89" s="217" t="s">
        <v>121</v>
      </c>
      <c r="AU89" s="217" t="s">
        <v>79</v>
      </c>
      <c r="AY89" s="19" t="s">
        <v>119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126</v>
      </c>
      <c r="BM89" s="217" t="s">
        <v>134</v>
      </c>
    </row>
    <row r="90" spans="1:47" s="2" customFormat="1" ht="12">
      <c r="A90" s="40"/>
      <c r="B90" s="41"/>
      <c r="C90" s="42"/>
      <c r="D90" s="219" t="s">
        <v>128</v>
      </c>
      <c r="E90" s="42"/>
      <c r="F90" s="220" t="s">
        <v>135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128</v>
      </c>
      <c r="AU90" s="19" t="s">
        <v>79</v>
      </c>
    </row>
    <row r="91" spans="1:51" s="14" customFormat="1" ht="12">
      <c r="A91" s="14"/>
      <c r="B91" s="236"/>
      <c r="C91" s="237"/>
      <c r="D91" s="226" t="s">
        <v>130</v>
      </c>
      <c r="E91" s="238" t="s">
        <v>19</v>
      </c>
      <c r="F91" s="239" t="s">
        <v>136</v>
      </c>
      <c r="G91" s="237"/>
      <c r="H91" s="238" t="s">
        <v>19</v>
      </c>
      <c r="I91" s="240"/>
      <c r="J91" s="237"/>
      <c r="K91" s="237"/>
      <c r="L91" s="241"/>
      <c r="M91" s="242"/>
      <c r="N91" s="243"/>
      <c r="O91" s="243"/>
      <c r="P91" s="243"/>
      <c r="Q91" s="243"/>
      <c r="R91" s="243"/>
      <c r="S91" s="243"/>
      <c r="T91" s="24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45" t="s">
        <v>130</v>
      </c>
      <c r="AU91" s="245" t="s">
        <v>79</v>
      </c>
      <c r="AV91" s="14" t="s">
        <v>77</v>
      </c>
      <c r="AW91" s="14" t="s">
        <v>31</v>
      </c>
      <c r="AX91" s="14" t="s">
        <v>69</v>
      </c>
      <c r="AY91" s="245" t="s">
        <v>119</v>
      </c>
    </row>
    <row r="92" spans="1:51" s="13" customFormat="1" ht="12">
      <c r="A92" s="13"/>
      <c r="B92" s="224"/>
      <c r="C92" s="225"/>
      <c r="D92" s="226" t="s">
        <v>130</v>
      </c>
      <c r="E92" s="227" t="s">
        <v>19</v>
      </c>
      <c r="F92" s="228" t="s">
        <v>137</v>
      </c>
      <c r="G92" s="225"/>
      <c r="H92" s="229">
        <v>12.15</v>
      </c>
      <c r="I92" s="230"/>
      <c r="J92" s="225"/>
      <c r="K92" s="225"/>
      <c r="L92" s="231"/>
      <c r="M92" s="232"/>
      <c r="N92" s="233"/>
      <c r="O92" s="233"/>
      <c r="P92" s="233"/>
      <c r="Q92" s="233"/>
      <c r="R92" s="233"/>
      <c r="S92" s="233"/>
      <c r="T92" s="234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5" t="s">
        <v>130</v>
      </c>
      <c r="AU92" s="235" t="s">
        <v>79</v>
      </c>
      <c r="AV92" s="13" t="s">
        <v>79</v>
      </c>
      <c r="AW92" s="13" t="s">
        <v>31</v>
      </c>
      <c r="AX92" s="13" t="s">
        <v>69</v>
      </c>
      <c r="AY92" s="235" t="s">
        <v>119</v>
      </c>
    </row>
    <row r="93" spans="1:51" s="14" customFormat="1" ht="12">
      <c r="A93" s="14"/>
      <c r="B93" s="236"/>
      <c r="C93" s="237"/>
      <c r="D93" s="226" t="s">
        <v>130</v>
      </c>
      <c r="E93" s="238" t="s">
        <v>19</v>
      </c>
      <c r="F93" s="239" t="s">
        <v>138</v>
      </c>
      <c r="G93" s="237"/>
      <c r="H93" s="238" t="s">
        <v>19</v>
      </c>
      <c r="I93" s="240"/>
      <c r="J93" s="237"/>
      <c r="K93" s="237"/>
      <c r="L93" s="241"/>
      <c r="M93" s="242"/>
      <c r="N93" s="243"/>
      <c r="O93" s="243"/>
      <c r="P93" s="243"/>
      <c r="Q93" s="243"/>
      <c r="R93" s="243"/>
      <c r="S93" s="243"/>
      <c r="T93" s="24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45" t="s">
        <v>130</v>
      </c>
      <c r="AU93" s="245" t="s">
        <v>79</v>
      </c>
      <c r="AV93" s="14" t="s">
        <v>77</v>
      </c>
      <c r="AW93" s="14" t="s">
        <v>31</v>
      </c>
      <c r="AX93" s="14" t="s">
        <v>69</v>
      </c>
      <c r="AY93" s="245" t="s">
        <v>119</v>
      </c>
    </row>
    <row r="94" spans="1:51" s="13" customFormat="1" ht="12">
      <c r="A94" s="13"/>
      <c r="B94" s="224"/>
      <c r="C94" s="225"/>
      <c r="D94" s="226" t="s">
        <v>130</v>
      </c>
      <c r="E94" s="227" t="s">
        <v>19</v>
      </c>
      <c r="F94" s="228" t="s">
        <v>139</v>
      </c>
      <c r="G94" s="225"/>
      <c r="H94" s="229">
        <v>26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130</v>
      </c>
      <c r="AU94" s="235" t="s">
        <v>79</v>
      </c>
      <c r="AV94" s="13" t="s">
        <v>79</v>
      </c>
      <c r="AW94" s="13" t="s">
        <v>31</v>
      </c>
      <c r="AX94" s="13" t="s">
        <v>69</v>
      </c>
      <c r="AY94" s="235" t="s">
        <v>119</v>
      </c>
    </row>
    <row r="95" spans="1:51" s="14" customFormat="1" ht="12">
      <c r="A95" s="14"/>
      <c r="B95" s="236"/>
      <c r="C95" s="237"/>
      <c r="D95" s="226" t="s">
        <v>130</v>
      </c>
      <c r="E95" s="238" t="s">
        <v>19</v>
      </c>
      <c r="F95" s="239" t="s">
        <v>140</v>
      </c>
      <c r="G95" s="237"/>
      <c r="H95" s="238" t="s">
        <v>19</v>
      </c>
      <c r="I95" s="240"/>
      <c r="J95" s="237"/>
      <c r="K95" s="237"/>
      <c r="L95" s="241"/>
      <c r="M95" s="242"/>
      <c r="N95" s="243"/>
      <c r="O95" s="243"/>
      <c r="P95" s="243"/>
      <c r="Q95" s="243"/>
      <c r="R95" s="243"/>
      <c r="S95" s="243"/>
      <c r="T95" s="24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45" t="s">
        <v>130</v>
      </c>
      <c r="AU95" s="245" t="s">
        <v>79</v>
      </c>
      <c r="AV95" s="14" t="s">
        <v>77</v>
      </c>
      <c r="AW95" s="14" t="s">
        <v>31</v>
      </c>
      <c r="AX95" s="14" t="s">
        <v>69</v>
      </c>
      <c r="AY95" s="245" t="s">
        <v>119</v>
      </c>
    </row>
    <row r="96" spans="1:51" s="13" customFormat="1" ht="12">
      <c r="A96" s="13"/>
      <c r="B96" s="224"/>
      <c r="C96" s="225"/>
      <c r="D96" s="226" t="s">
        <v>130</v>
      </c>
      <c r="E96" s="227" t="s">
        <v>19</v>
      </c>
      <c r="F96" s="228" t="s">
        <v>141</v>
      </c>
      <c r="G96" s="225"/>
      <c r="H96" s="229">
        <v>2.72</v>
      </c>
      <c r="I96" s="230"/>
      <c r="J96" s="225"/>
      <c r="K96" s="225"/>
      <c r="L96" s="231"/>
      <c r="M96" s="232"/>
      <c r="N96" s="233"/>
      <c r="O96" s="233"/>
      <c r="P96" s="233"/>
      <c r="Q96" s="233"/>
      <c r="R96" s="233"/>
      <c r="S96" s="233"/>
      <c r="T96" s="23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35" t="s">
        <v>130</v>
      </c>
      <c r="AU96" s="235" t="s">
        <v>79</v>
      </c>
      <c r="AV96" s="13" t="s">
        <v>79</v>
      </c>
      <c r="AW96" s="13" t="s">
        <v>31</v>
      </c>
      <c r="AX96" s="13" t="s">
        <v>69</v>
      </c>
      <c r="AY96" s="235" t="s">
        <v>119</v>
      </c>
    </row>
    <row r="97" spans="1:51" s="15" customFormat="1" ht="12">
      <c r="A97" s="15"/>
      <c r="B97" s="246"/>
      <c r="C97" s="247"/>
      <c r="D97" s="226" t="s">
        <v>130</v>
      </c>
      <c r="E97" s="248" t="s">
        <v>19</v>
      </c>
      <c r="F97" s="249" t="s">
        <v>142</v>
      </c>
      <c r="G97" s="247"/>
      <c r="H97" s="250">
        <v>40.87</v>
      </c>
      <c r="I97" s="251"/>
      <c r="J97" s="247"/>
      <c r="K97" s="247"/>
      <c r="L97" s="252"/>
      <c r="M97" s="253"/>
      <c r="N97" s="254"/>
      <c r="O97" s="254"/>
      <c r="P97" s="254"/>
      <c r="Q97" s="254"/>
      <c r="R97" s="254"/>
      <c r="S97" s="254"/>
      <c r="T97" s="25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6" t="s">
        <v>130</v>
      </c>
      <c r="AU97" s="256" t="s">
        <v>79</v>
      </c>
      <c r="AV97" s="15" t="s">
        <v>126</v>
      </c>
      <c r="AW97" s="15" t="s">
        <v>31</v>
      </c>
      <c r="AX97" s="15" t="s">
        <v>77</v>
      </c>
      <c r="AY97" s="256" t="s">
        <v>119</v>
      </c>
    </row>
    <row r="98" spans="1:65" s="2" customFormat="1" ht="24.15" customHeight="1">
      <c r="A98" s="40"/>
      <c r="B98" s="41"/>
      <c r="C98" s="206" t="s">
        <v>143</v>
      </c>
      <c r="D98" s="206" t="s">
        <v>121</v>
      </c>
      <c r="E98" s="207" t="s">
        <v>144</v>
      </c>
      <c r="F98" s="208" t="s">
        <v>145</v>
      </c>
      <c r="G98" s="209" t="s">
        <v>124</v>
      </c>
      <c r="H98" s="210">
        <v>98.8</v>
      </c>
      <c r="I98" s="211"/>
      <c r="J98" s="212">
        <f>ROUND(I98*H98,2)</f>
        <v>0</v>
      </c>
      <c r="K98" s="208" t="s">
        <v>125</v>
      </c>
      <c r="L98" s="46"/>
      <c r="M98" s="213" t="s">
        <v>19</v>
      </c>
      <c r="N98" s="214" t="s">
        <v>40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0.22</v>
      </c>
      <c r="T98" s="216">
        <f>S98*H98</f>
        <v>21.736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126</v>
      </c>
      <c r="AT98" s="217" t="s">
        <v>121</v>
      </c>
      <c r="AU98" s="217" t="s">
        <v>79</v>
      </c>
      <c r="AY98" s="19" t="s">
        <v>119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126</v>
      </c>
      <c r="BM98" s="217" t="s">
        <v>146</v>
      </c>
    </row>
    <row r="99" spans="1:47" s="2" customFormat="1" ht="12">
      <c r="A99" s="40"/>
      <c r="B99" s="41"/>
      <c r="C99" s="42"/>
      <c r="D99" s="219" t="s">
        <v>128</v>
      </c>
      <c r="E99" s="42"/>
      <c r="F99" s="220" t="s">
        <v>147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79</v>
      </c>
    </row>
    <row r="100" spans="1:51" s="13" customFormat="1" ht="12">
      <c r="A100" s="13"/>
      <c r="B100" s="224"/>
      <c r="C100" s="225"/>
      <c r="D100" s="226" t="s">
        <v>130</v>
      </c>
      <c r="E100" s="227" t="s">
        <v>19</v>
      </c>
      <c r="F100" s="228" t="s">
        <v>148</v>
      </c>
      <c r="G100" s="225"/>
      <c r="H100" s="229">
        <v>98.8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130</v>
      </c>
      <c r="AU100" s="235" t="s">
        <v>79</v>
      </c>
      <c r="AV100" s="13" t="s">
        <v>79</v>
      </c>
      <c r="AW100" s="13" t="s">
        <v>31</v>
      </c>
      <c r="AX100" s="13" t="s">
        <v>77</v>
      </c>
      <c r="AY100" s="235" t="s">
        <v>119</v>
      </c>
    </row>
    <row r="101" spans="1:65" s="2" customFormat="1" ht="37.8" customHeight="1">
      <c r="A101" s="40"/>
      <c r="B101" s="41"/>
      <c r="C101" s="206" t="s">
        <v>126</v>
      </c>
      <c r="D101" s="206" t="s">
        <v>121</v>
      </c>
      <c r="E101" s="207" t="s">
        <v>149</v>
      </c>
      <c r="F101" s="208" t="s">
        <v>150</v>
      </c>
      <c r="G101" s="209" t="s">
        <v>124</v>
      </c>
      <c r="H101" s="210">
        <v>880.86</v>
      </c>
      <c r="I101" s="211"/>
      <c r="J101" s="212">
        <f>ROUND(I101*H101,2)</f>
        <v>0</v>
      </c>
      <c r="K101" s="208" t="s">
        <v>125</v>
      </c>
      <c r="L101" s="46"/>
      <c r="M101" s="213" t="s">
        <v>19</v>
      </c>
      <c r="N101" s="214" t="s">
        <v>40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0.62</v>
      </c>
      <c r="T101" s="216">
        <f>S101*H101</f>
        <v>546.1332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126</v>
      </c>
      <c r="AT101" s="217" t="s">
        <v>121</v>
      </c>
      <c r="AU101" s="217" t="s">
        <v>79</v>
      </c>
      <c r="AY101" s="19" t="s">
        <v>119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126</v>
      </c>
      <c r="BM101" s="217" t="s">
        <v>151</v>
      </c>
    </row>
    <row r="102" spans="1:47" s="2" customFormat="1" ht="12">
      <c r="A102" s="40"/>
      <c r="B102" s="41"/>
      <c r="C102" s="42"/>
      <c r="D102" s="219" t="s">
        <v>128</v>
      </c>
      <c r="E102" s="42"/>
      <c r="F102" s="220" t="s">
        <v>152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128</v>
      </c>
      <c r="AU102" s="19" t="s">
        <v>79</v>
      </c>
    </row>
    <row r="103" spans="1:65" s="2" customFormat="1" ht="24.15" customHeight="1">
      <c r="A103" s="40"/>
      <c r="B103" s="41"/>
      <c r="C103" s="206" t="s">
        <v>153</v>
      </c>
      <c r="D103" s="206" t="s">
        <v>121</v>
      </c>
      <c r="E103" s="207" t="s">
        <v>154</v>
      </c>
      <c r="F103" s="208" t="s">
        <v>155</v>
      </c>
      <c r="G103" s="209" t="s">
        <v>124</v>
      </c>
      <c r="H103" s="210">
        <v>75.98</v>
      </c>
      <c r="I103" s="211"/>
      <c r="J103" s="212">
        <f>ROUND(I103*H103,2)</f>
        <v>0</v>
      </c>
      <c r="K103" s="208" t="s">
        <v>125</v>
      </c>
      <c r="L103" s="46"/>
      <c r="M103" s="213" t="s">
        <v>19</v>
      </c>
      <c r="N103" s="214" t="s">
        <v>40</v>
      </c>
      <c r="O103" s="86"/>
      <c r="P103" s="215">
        <f>O103*H103</f>
        <v>0</v>
      </c>
      <c r="Q103" s="215">
        <v>0</v>
      </c>
      <c r="R103" s="215">
        <f>Q103*H103</f>
        <v>0</v>
      </c>
      <c r="S103" s="215">
        <v>0.355</v>
      </c>
      <c r="T103" s="216">
        <f>S103*H103</f>
        <v>26.9729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126</v>
      </c>
      <c r="AT103" s="217" t="s">
        <v>121</v>
      </c>
      <c r="AU103" s="217" t="s">
        <v>79</v>
      </c>
      <c r="AY103" s="19" t="s">
        <v>119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126</v>
      </c>
      <c r="BM103" s="217" t="s">
        <v>156</v>
      </c>
    </row>
    <row r="104" spans="1:47" s="2" customFormat="1" ht="12">
      <c r="A104" s="40"/>
      <c r="B104" s="41"/>
      <c r="C104" s="42"/>
      <c r="D104" s="219" t="s">
        <v>128</v>
      </c>
      <c r="E104" s="42"/>
      <c r="F104" s="220" t="s">
        <v>157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128</v>
      </c>
      <c r="AU104" s="19" t="s">
        <v>79</v>
      </c>
    </row>
    <row r="105" spans="1:65" s="2" customFormat="1" ht="24.15" customHeight="1">
      <c r="A105" s="40"/>
      <c r="B105" s="41"/>
      <c r="C105" s="206" t="s">
        <v>158</v>
      </c>
      <c r="D105" s="206" t="s">
        <v>121</v>
      </c>
      <c r="E105" s="207" t="s">
        <v>159</v>
      </c>
      <c r="F105" s="208" t="s">
        <v>160</v>
      </c>
      <c r="G105" s="209" t="s">
        <v>124</v>
      </c>
      <c r="H105" s="210">
        <v>301.55</v>
      </c>
      <c r="I105" s="211"/>
      <c r="J105" s="212">
        <f>ROUND(I105*H105,2)</f>
        <v>0</v>
      </c>
      <c r="K105" s="208" t="s">
        <v>125</v>
      </c>
      <c r="L105" s="46"/>
      <c r="M105" s="213" t="s">
        <v>19</v>
      </c>
      <c r="N105" s="214" t="s">
        <v>40</v>
      </c>
      <c r="O105" s="86"/>
      <c r="P105" s="215">
        <f>O105*H105</f>
        <v>0</v>
      </c>
      <c r="Q105" s="215">
        <v>4E-05</v>
      </c>
      <c r="R105" s="215">
        <f>Q105*H105</f>
        <v>0.012062000000000002</v>
      </c>
      <c r="S105" s="215">
        <v>0.115</v>
      </c>
      <c r="T105" s="216">
        <f>S105*H105</f>
        <v>34.678250000000006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126</v>
      </c>
      <c r="AT105" s="217" t="s">
        <v>121</v>
      </c>
      <c r="AU105" s="217" t="s">
        <v>79</v>
      </c>
      <c r="AY105" s="19" t="s">
        <v>119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126</v>
      </c>
      <c r="BM105" s="217" t="s">
        <v>161</v>
      </c>
    </row>
    <row r="106" spans="1:47" s="2" customFormat="1" ht="12">
      <c r="A106" s="40"/>
      <c r="B106" s="41"/>
      <c r="C106" s="42"/>
      <c r="D106" s="219" t="s">
        <v>128</v>
      </c>
      <c r="E106" s="42"/>
      <c r="F106" s="220" t="s">
        <v>162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128</v>
      </c>
      <c r="AU106" s="19" t="s">
        <v>79</v>
      </c>
    </row>
    <row r="107" spans="1:65" s="2" customFormat="1" ht="24.15" customHeight="1">
      <c r="A107" s="40"/>
      <c r="B107" s="41"/>
      <c r="C107" s="206" t="s">
        <v>163</v>
      </c>
      <c r="D107" s="206" t="s">
        <v>121</v>
      </c>
      <c r="E107" s="207" t="s">
        <v>164</v>
      </c>
      <c r="F107" s="208" t="s">
        <v>165</v>
      </c>
      <c r="G107" s="209" t="s">
        <v>124</v>
      </c>
      <c r="H107" s="210">
        <v>301.55</v>
      </c>
      <c r="I107" s="211"/>
      <c r="J107" s="212">
        <f>ROUND(I107*H107,2)</f>
        <v>0</v>
      </c>
      <c r="K107" s="208" t="s">
        <v>125</v>
      </c>
      <c r="L107" s="46"/>
      <c r="M107" s="213" t="s">
        <v>19</v>
      </c>
      <c r="N107" s="214" t="s">
        <v>40</v>
      </c>
      <c r="O107" s="86"/>
      <c r="P107" s="215">
        <f>O107*H107</f>
        <v>0</v>
      </c>
      <c r="Q107" s="215">
        <v>8E-05</v>
      </c>
      <c r="R107" s="215">
        <f>Q107*H107</f>
        <v>0.024124000000000003</v>
      </c>
      <c r="S107" s="215">
        <v>0.23</v>
      </c>
      <c r="T107" s="216">
        <f>S107*H107</f>
        <v>69.35650000000001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7" t="s">
        <v>126</v>
      </c>
      <c r="AT107" s="217" t="s">
        <v>121</v>
      </c>
      <c r="AU107" s="217" t="s">
        <v>79</v>
      </c>
      <c r="AY107" s="19" t="s">
        <v>119</v>
      </c>
      <c r="BE107" s="218">
        <f>IF(N107="základní",J107,0)</f>
        <v>0</v>
      </c>
      <c r="BF107" s="218">
        <f>IF(N107="snížená",J107,0)</f>
        <v>0</v>
      </c>
      <c r="BG107" s="218">
        <f>IF(N107="zákl. přenesená",J107,0)</f>
        <v>0</v>
      </c>
      <c r="BH107" s="218">
        <f>IF(N107="sníž. přenesená",J107,0)</f>
        <v>0</v>
      </c>
      <c r="BI107" s="218">
        <f>IF(N107="nulová",J107,0)</f>
        <v>0</v>
      </c>
      <c r="BJ107" s="19" t="s">
        <v>77</v>
      </c>
      <c r="BK107" s="218">
        <f>ROUND(I107*H107,2)</f>
        <v>0</v>
      </c>
      <c r="BL107" s="19" t="s">
        <v>126</v>
      </c>
      <c r="BM107" s="217" t="s">
        <v>166</v>
      </c>
    </row>
    <row r="108" spans="1:47" s="2" customFormat="1" ht="12">
      <c r="A108" s="40"/>
      <c r="B108" s="41"/>
      <c r="C108" s="42"/>
      <c r="D108" s="219" t="s">
        <v>128</v>
      </c>
      <c r="E108" s="42"/>
      <c r="F108" s="220" t="s">
        <v>167</v>
      </c>
      <c r="G108" s="42"/>
      <c r="H108" s="42"/>
      <c r="I108" s="221"/>
      <c r="J108" s="42"/>
      <c r="K108" s="42"/>
      <c r="L108" s="46"/>
      <c r="M108" s="222"/>
      <c r="N108" s="223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128</v>
      </c>
      <c r="AU108" s="19" t="s">
        <v>79</v>
      </c>
    </row>
    <row r="109" spans="1:65" s="2" customFormat="1" ht="16.5" customHeight="1">
      <c r="A109" s="40"/>
      <c r="B109" s="41"/>
      <c r="C109" s="206" t="s">
        <v>168</v>
      </c>
      <c r="D109" s="206" t="s">
        <v>121</v>
      </c>
      <c r="E109" s="207" t="s">
        <v>169</v>
      </c>
      <c r="F109" s="208" t="s">
        <v>170</v>
      </c>
      <c r="G109" s="209" t="s">
        <v>124</v>
      </c>
      <c r="H109" s="210">
        <v>603.84</v>
      </c>
      <c r="I109" s="211"/>
      <c r="J109" s="212">
        <f>ROUND(I109*H109,2)</f>
        <v>0</v>
      </c>
      <c r="K109" s="208" t="s">
        <v>125</v>
      </c>
      <c r="L109" s="46"/>
      <c r="M109" s="213" t="s">
        <v>19</v>
      </c>
      <c r="N109" s="214" t="s">
        <v>40</v>
      </c>
      <c r="O109" s="86"/>
      <c r="P109" s="215">
        <f>O109*H109</f>
        <v>0</v>
      </c>
      <c r="Q109" s="215">
        <v>0</v>
      </c>
      <c r="R109" s="215">
        <f>Q109*H109</f>
        <v>0</v>
      </c>
      <c r="S109" s="215">
        <v>0</v>
      </c>
      <c r="T109" s="216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7" t="s">
        <v>126</v>
      </c>
      <c r="AT109" s="217" t="s">
        <v>121</v>
      </c>
      <c r="AU109" s="217" t="s">
        <v>79</v>
      </c>
      <c r="AY109" s="19" t="s">
        <v>119</v>
      </c>
      <c r="BE109" s="218">
        <f>IF(N109="základní",J109,0)</f>
        <v>0</v>
      </c>
      <c r="BF109" s="218">
        <f>IF(N109="snížená",J109,0)</f>
        <v>0</v>
      </c>
      <c r="BG109" s="218">
        <f>IF(N109="zákl. přenesená",J109,0)</f>
        <v>0</v>
      </c>
      <c r="BH109" s="218">
        <f>IF(N109="sníž. přenesená",J109,0)</f>
        <v>0</v>
      </c>
      <c r="BI109" s="218">
        <f>IF(N109="nulová",J109,0)</f>
        <v>0</v>
      </c>
      <c r="BJ109" s="19" t="s">
        <v>77</v>
      </c>
      <c r="BK109" s="218">
        <f>ROUND(I109*H109,2)</f>
        <v>0</v>
      </c>
      <c r="BL109" s="19" t="s">
        <v>126</v>
      </c>
      <c r="BM109" s="217" t="s">
        <v>171</v>
      </c>
    </row>
    <row r="110" spans="1:47" s="2" customFormat="1" ht="12">
      <c r="A110" s="40"/>
      <c r="B110" s="41"/>
      <c r="C110" s="42"/>
      <c r="D110" s="219" t="s">
        <v>128</v>
      </c>
      <c r="E110" s="42"/>
      <c r="F110" s="220" t="s">
        <v>172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128</v>
      </c>
      <c r="AU110" s="19" t="s">
        <v>79</v>
      </c>
    </row>
    <row r="111" spans="1:51" s="13" customFormat="1" ht="12">
      <c r="A111" s="13"/>
      <c r="B111" s="224"/>
      <c r="C111" s="225"/>
      <c r="D111" s="226" t="s">
        <v>130</v>
      </c>
      <c r="E111" s="227" t="s">
        <v>19</v>
      </c>
      <c r="F111" s="228" t="s">
        <v>173</v>
      </c>
      <c r="G111" s="225"/>
      <c r="H111" s="229">
        <v>603.84</v>
      </c>
      <c r="I111" s="230"/>
      <c r="J111" s="225"/>
      <c r="K111" s="225"/>
      <c r="L111" s="231"/>
      <c r="M111" s="232"/>
      <c r="N111" s="233"/>
      <c r="O111" s="233"/>
      <c r="P111" s="233"/>
      <c r="Q111" s="233"/>
      <c r="R111" s="233"/>
      <c r="S111" s="233"/>
      <c r="T111" s="23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5" t="s">
        <v>130</v>
      </c>
      <c r="AU111" s="235" t="s">
        <v>79</v>
      </c>
      <c r="AV111" s="13" t="s">
        <v>79</v>
      </c>
      <c r="AW111" s="13" t="s">
        <v>31</v>
      </c>
      <c r="AX111" s="13" t="s">
        <v>77</v>
      </c>
      <c r="AY111" s="235" t="s">
        <v>119</v>
      </c>
    </row>
    <row r="112" spans="1:65" s="2" customFormat="1" ht="24.15" customHeight="1">
      <c r="A112" s="40"/>
      <c r="B112" s="41"/>
      <c r="C112" s="206" t="s">
        <v>174</v>
      </c>
      <c r="D112" s="206" t="s">
        <v>121</v>
      </c>
      <c r="E112" s="207" t="s">
        <v>175</v>
      </c>
      <c r="F112" s="208" t="s">
        <v>176</v>
      </c>
      <c r="G112" s="209" t="s">
        <v>177</v>
      </c>
      <c r="H112" s="210">
        <v>972.23</v>
      </c>
      <c r="I112" s="211"/>
      <c r="J112" s="212">
        <f>ROUND(I112*H112,2)</f>
        <v>0</v>
      </c>
      <c r="K112" s="208" t="s">
        <v>125</v>
      </c>
      <c r="L112" s="46"/>
      <c r="M112" s="213" t="s">
        <v>19</v>
      </c>
      <c r="N112" s="214" t="s">
        <v>40</v>
      </c>
      <c r="O112" s="86"/>
      <c r="P112" s="215">
        <f>O112*H112</f>
        <v>0</v>
      </c>
      <c r="Q112" s="215">
        <v>0</v>
      </c>
      <c r="R112" s="215">
        <f>Q112*H112</f>
        <v>0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126</v>
      </c>
      <c r="AT112" s="217" t="s">
        <v>121</v>
      </c>
      <c r="AU112" s="217" t="s">
        <v>79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126</v>
      </c>
      <c r="BM112" s="217" t="s">
        <v>178</v>
      </c>
    </row>
    <row r="113" spans="1:47" s="2" customFormat="1" ht="12">
      <c r="A113" s="40"/>
      <c r="B113" s="41"/>
      <c r="C113" s="42"/>
      <c r="D113" s="219" t="s">
        <v>128</v>
      </c>
      <c r="E113" s="42"/>
      <c r="F113" s="220" t="s">
        <v>179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128</v>
      </c>
      <c r="AU113" s="19" t="s">
        <v>79</v>
      </c>
    </row>
    <row r="114" spans="1:65" s="2" customFormat="1" ht="37.8" customHeight="1">
      <c r="A114" s="40"/>
      <c r="B114" s="41"/>
      <c r="C114" s="206" t="s">
        <v>180</v>
      </c>
      <c r="D114" s="206" t="s">
        <v>121</v>
      </c>
      <c r="E114" s="207" t="s">
        <v>181</v>
      </c>
      <c r="F114" s="208" t="s">
        <v>182</v>
      </c>
      <c r="G114" s="209" t="s">
        <v>177</v>
      </c>
      <c r="H114" s="210">
        <v>1245.57</v>
      </c>
      <c r="I114" s="211"/>
      <c r="J114" s="212">
        <f>ROUND(I114*H114,2)</f>
        <v>0</v>
      </c>
      <c r="K114" s="208" t="s">
        <v>125</v>
      </c>
      <c r="L114" s="46"/>
      <c r="M114" s="213" t="s">
        <v>19</v>
      </c>
      <c r="N114" s="214" t="s">
        <v>40</v>
      </c>
      <c r="O114" s="86"/>
      <c r="P114" s="215">
        <f>O114*H114</f>
        <v>0</v>
      </c>
      <c r="Q114" s="215">
        <v>0</v>
      </c>
      <c r="R114" s="215">
        <f>Q114*H114</f>
        <v>0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126</v>
      </c>
      <c r="AT114" s="217" t="s">
        <v>121</v>
      </c>
      <c r="AU114" s="217" t="s">
        <v>79</v>
      </c>
      <c r="AY114" s="19" t="s">
        <v>119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126</v>
      </c>
      <c r="BM114" s="217" t="s">
        <v>183</v>
      </c>
    </row>
    <row r="115" spans="1:47" s="2" customFormat="1" ht="12">
      <c r="A115" s="40"/>
      <c r="B115" s="41"/>
      <c r="C115" s="42"/>
      <c r="D115" s="219" t="s">
        <v>128</v>
      </c>
      <c r="E115" s="42"/>
      <c r="F115" s="220" t="s">
        <v>184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128</v>
      </c>
      <c r="AU115" s="19" t="s">
        <v>79</v>
      </c>
    </row>
    <row r="116" spans="1:51" s="13" customFormat="1" ht="12">
      <c r="A116" s="13"/>
      <c r="B116" s="224"/>
      <c r="C116" s="225"/>
      <c r="D116" s="226" t="s">
        <v>130</v>
      </c>
      <c r="E116" s="227" t="s">
        <v>19</v>
      </c>
      <c r="F116" s="228" t="s">
        <v>185</v>
      </c>
      <c r="G116" s="225"/>
      <c r="H116" s="229">
        <v>1245.57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130</v>
      </c>
      <c r="AU116" s="235" t="s">
        <v>79</v>
      </c>
      <c r="AV116" s="13" t="s">
        <v>79</v>
      </c>
      <c r="AW116" s="13" t="s">
        <v>31</v>
      </c>
      <c r="AX116" s="13" t="s">
        <v>77</v>
      </c>
      <c r="AY116" s="235" t="s">
        <v>119</v>
      </c>
    </row>
    <row r="117" spans="1:65" s="2" customFormat="1" ht="24.15" customHeight="1">
      <c r="A117" s="40"/>
      <c r="B117" s="41"/>
      <c r="C117" s="206" t="s">
        <v>186</v>
      </c>
      <c r="D117" s="206" t="s">
        <v>121</v>
      </c>
      <c r="E117" s="207" t="s">
        <v>187</v>
      </c>
      <c r="F117" s="208" t="s">
        <v>188</v>
      </c>
      <c r="G117" s="209" t="s">
        <v>177</v>
      </c>
      <c r="H117" s="210">
        <v>1.29</v>
      </c>
      <c r="I117" s="211"/>
      <c r="J117" s="212">
        <f>ROUND(I117*H117,2)</f>
        <v>0</v>
      </c>
      <c r="K117" s="208" t="s">
        <v>125</v>
      </c>
      <c r="L117" s="46"/>
      <c r="M117" s="213" t="s">
        <v>19</v>
      </c>
      <c r="N117" s="214" t="s">
        <v>40</v>
      </c>
      <c r="O117" s="86"/>
      <c r="P117" s="215">
        <f>O117*H117</f>
        <v>0</v>
      </c>
      <c r="Q117" s="215">
        <v>0</v>
      </c>
      <c r="R117" s="215">
        <f>Q117*H117</f>
        <v>0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126</v>
      </c>
      <c r="AT117" s="217" t="s">
        <v>121</v>
      </c>
      <c r="AU117" s="217" t="s">
        <v>79</v>
      </c>
      <c r="AY117" s="19" t="s">
        <v>119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126</v>
      </c>
      <c r="BM117" s="217" t="s">
        <v>189</v>
      </c>
    </row>
    <row r="118" spans="1:47" s="2" customFormat="1" ht="12">
      <c r="A118" s="40"/>
      <c r="B118" s="41"/>
      <c r="C118" s="42"/>
      <c r="D118" s="219" t="s">
        <v>128</v>
      </c>
      <c r="E118" s="42"/>
      <c r="F118" s="220" t="s">
        <v>190</v>
      </c>
      <c r="G118" s="42"/>
      <c r="H118" s="42"/>
      <c r="I118" s="221"/>
      <c r="J118" s="42"/>
      <c r="K118" s="42"/>
      <c r="L118" s="46"/>
      <c r="M118" s="222"/>
      <c r="N118" s="223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128</v>
      </c>
      <c r="AU118" s="19" t="s">
        <v>79</v>
      </c>
    </row>
    <row r="119" spans="1:65" s="2" customFormat="1" ht="24.15" customHeight="1">
      <c r="A119" s="40"/>
      <c r="B119" s="41"/>
      <c r="C119" s="206" t="s">
        <v>191</v>
      </c>
      <c r="D119" s="206" t="s">
        <v>121</v>
      </c>
      <c r="E119" s="207" t="s">
        <v>192</v>
      </c>
      <c r="F119" s="208" t="s">
        <v>193</v>
      </c>
      <c r="G119" s="209" t="s">
        <v>177</v>
      </c>
      <c r="H119" s="210">
        <v>1245.57</v>
      </c>
      <c r="I119" s="211"/>
      <c r="J119" s="212">
        <f>ROUND(I119*H119,2)</f>
        <v>0</v>
      </c>
      <c r="K119" s="208" t="s">
        <v>125</v>
      </c>
      <c r="L119" s="46"/>
      <c r="M119" s="213" t="s">
        <v>19</v>
      </c>
      <c r="N119" s="214" t="s">
        <v>40</v>
      </c>
      <c r="O119" s="86"/>
      <c r="P119" s="215">
        <f>O119*H119</f>
        <v>0</v>
      </c>
      <c r="Q119" s="215">
        <v>0</v>
      </c>
      <c r="R119" s="215">
        <f>Q119*H119</f>
        <v>0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126</v>
      </c>
      <c r="AT119" s="217" t="s">
        <v>121</v>
      </c>
      <c r="AU119" s="217" t="s">
        <v>79</v>
      </c>
      <c r="AY119" s="19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126</v>
      </c>
      <c r="BM119" s="217" t="s">
        <v>194</v>
      </c>
    </row>
    <row r="120" spans="1:47" s="2" customFormat="1" ht="12">
      <c r="A120" s="40"/>
      <c r="B120" s="41"/>
      <c r="C120" s="42"/>
      <c r="D120" s="219" t="s">
        <v>128</v>
      </c>
      <c r="E120" s="42"/>
      <c r="F120" s="220" t="s">
        <v>195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128</v>
      </c>
      <c r="AU120" s="19" t="s">
        <v>79</v>
      </c>
    </row>
    <row r="121" spans="1:63" s="12" customFormat="1" ht="22.8" customHeight="1">
      <c r="A121" s="12"/>
      <c r="B121" s="190"/>
      <c r="C121" s="191"/>
      <c r="D121" s="192" t="s">
        <v>68</v>
      </c>
      <c r="E121" s="204" t="s">
        <v>174</v>
      </c>
      <c r="F121" s="204" t="s">
        <v>196</v>
      </c>
      <c r="G121" s="191"/>
      <c r="H121" s="191"/>
      <c r="I121" s="194"/>
      <c r="J121" s="205">
        <f>BK121</f>
        <v>0</v>
      </c>
      <c r="K121" s="191"/>
      <c r="L121" s="196"/>
      <c r="M121" s="197"/>
      <c r="N121" s="198"/>
      <c r="O121" s="198"/>
      <c r="P121" s="199">
        <f>SUM(P122:P123)</f>
        <v>0</v>
      </c>
      <c r="Q121" s="198"/>
      <c r="R121" s="199">
        <f>SUM(R122:R123)</f>
        <v>0</v>
      </c>
      <c r="S121" s="198"/>
      <c r="T121" s="200">
        <f>SUM(T122:T123)</f>
        <v>46.2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01" t="s">
        <v>77</v>
      </c>
      <c r="AT121" s="202" t="s">
        <v>68</v>
      </c>
      <c r="AU121" s="202" t="s">
        <v>77</v>
      </c>
      <c r="AY121" s="201" t="s">
        <v>119</v>
      </c>
      <c r="BK121" s="203">
        <f>SUM(BK122:BK123)</f>
        <v>0</v>
      </c>
    </row>
    <row r="122" spans="1:65" s="2" customFormat="1" ht="16.5" customHeight="1">
      <c r="A122" s="40"/>
      <c r="B122" s="41"/>
      <c r="C122" s="206" t="s">
        <v>197</v>
      </c>
      <c r="D122" s="206" t="s">
        <v>121</v>
      </c>
      <c r="E122" s="207" t="s">
        <v>198</v>
      </c>
      <c r="F122" s="208" t="s">
        <v>199</v>
      </c>
      <c r="G122" s="209" t="s">
        <v>177</v>
      </c>
      <c r="H122" s="210">
        <v>21</v>
      </c>
      <c r="I122" s="211"/>
      <c r="J122" s="212">
        <f>ROUND(I122*H122,2)</f>
        <v>0</v>
      </c>
      <c r="K122" s="208" t="s">
        <v>125</v>
      </c>
      <c r="L122" s="46"/>
      <c r="M122" s="213" t="s">
        <v>19</v>
      </c>
      <c r="N122" s="214" t="s">
        <v>40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2.2</v>
      </c>
      <c r="T122" s="216">
        <f>S122*H122</f>
        <v>46.2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126</v>
      </c>
      <c r="AT122" s="217" t="s">
        <v>121</v>
      </c>
      <c r="AU122" s="217" t="s">
        <v>79</v>
      </c>
      <c r="AY122" s="19" t="s">
        <v>119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126</v>
      </c>
      <c r="BM122" s="217" t="s">
        <v>200</v>
      </c>
    </row>
    <row r="123" spans="1:47" s="2" customFormat="1" ht="12">
      <c r="A123" s="40"/>
      <c r="B123" s="41"/>
      <c r="C123" s="42"/>
      <c r="D123" s="219" t="s">
        <v>128</v>
      </c>
      <c r="E123" s="42"/>
      <c r="F123" s="220" t="s">
        <v>201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128</v>
      </c>
      <c r="AU123" s="19" t="s">
        <v>79</v>
      </c>
    </row>
    <row r="124" spans="1:63" s="12" customFormat="1" ht="22.8" customHeight="1">
      <c r="A124" s="12"/>
      <c r="B124" s="190"/>
      <c r="C124" s="191"/>
      <c r="D124" s="192" t="s">
        <v>68</v>
      </c>
      <c r="E124" s="204" t="s">
        <v>202</v>
      </c>
      <c r="F124" s="204" t="s">
        <v>203</v>
      </c>
      <c r="G124" s="191"/>
      <c r="H124" s="191"/>
      <c r="I124" s="194"/>
      <c r="J124" s="205">
        <f>BK124</f>
        <v>0</v>
      </c>
      <c r="K124" s="191"/>
      <c r="L124" s="196"/>
      <c r="M124" s="197"/>
      <c r="N124" s="198"/>
      <c r="O124" s="198"/>
      <c r="P124" s="199">
        <f>SUM(P125:P139)</f>
        <v>0</v>
      </c>
      <c r="Q124" s="198"/>
      <c r="R124" s="199">
        <f>SUM(R125:R139)</f>
        <v>0</v>
      </c>
      <c r="S124" s="198"/>
      <c r="T124" s="200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1" t="s">
        <v>77</v>
      </c>
      <c r="AT124" s="202" t="s">
        <v>68</v>
      </c>
      <c r="AU124" s="202" t="s">
        <v>77</v>
      </c>
      <c r="AY124" s="201" t="s">
        <v>119</v>
      </c>
      <c r="BK124" s="203">
        <f>SUM(BK125:BK139)</f>
        <v>0</v>
      </c>
    </row>
    <row r="125" spans="1:65" s="2" customFormat="1" ht="21.75" customHeight="1">
      <c r="A125" s="40"/>
      <c r="B125" s="41"/>
      <c r="C125" s="206" t="s">
        <v>204</v>
      </c>
      <c r="D125" s="206" t="s">
        <v>121</v>
      </c>
      <c r="E125" s="207" t="s">
        <v>205</v>
      </c>
      <c r="F125" s="208" t="s">
        <v>206</v>
      </c>
      <c r="G125" s="209" t="s">
        <v>207</v>
      </c>
      <c r="H125" s="210">
        <v>770.621</v>
      </c>
      <c r="I125" s="211"/>
      <c r="J125" s="212">
        <f>ROUND(I125*H125,2)</f>
        <v>0</v>
      </c>
      <c r="K125" s="208" t="s">
        <v>125</v>
      </c>
      <c r="L125" s="46"/>
      <c r="M125" s="213" t="s">
        <v>19</v>
      </c>
      <c r="N125" s="214" t="s">
        <v>40</v>
      </c>
      <c r="O125" s="86"/>
      <c r="P125" s="215">
        <f>O125*H125</f>
        <v>0</v>
      </c>
      <c r="Q125" s="215">
        <v>0</v>
      </c>
      <c r="R125" s="215">
        <f>Q125*H125</f>
        <v>0</v>
      </c>
      <c r="S125" s="215">
        <v>0</v>
      </c>
      <c r="T125" s="216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126</v>
      </c>
      <c r="AT125" s="217" t="s">
        <v>121</v>
      </c>
      <c r="AU125" s="217" t="s">
        <v>79</v>
      </c>
      <c r="AY125" s="19" t="s">
        <v>119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77</v>
      </c>
      <c r="BK125" s="218">
        <f>ROUND(I125*H125,2)</f>
        <v>0</v>
      </c>
      <c r="BL125" s="19" t="s">
        <v>126</v>
      </c>
      <c r="BM125" s="217" t="s">
        <v>208</v>
      </c>
    </row>
    <row r="126" spans="1:47" s="2" customFormat="1" ht="12">
      <c r="A126" s="40"/>
      <c r="B126" s="41"/>
      <c r="C126" s="42"/>
      <c r="D126" s="219" t="s">
        <v>128</v>
      </c>
      <c r="E126" s="42"/>
      <c r="F126" s="220" t="s">
        <v>209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128</v>
      </c>
      <c r="AU126" s="19" t="s">
        <v>79</v>
      </c>
    </row>
    <row r="127" spans="1:65" s="2" customFormat="1" ht="24.15" customHeight="1">
      <c r="A127" s="40"/>
      <c r="B127" s="41"/>
      <c r="C127" s="206" t="s">
        <v>8</v>
      </c>
      <c r="D127" s="206" t="s">
        <v>121</v>
      </c>
      <c r="E127" s="207" t="s">
        <v>210</v>
      </c>
      <c r="F127" s="208" t="s">
        <v>211</v>
      </c>
      <c r="G127" s="209" t="s">
        <v>207</v>
      </c>
      <c r="H127" s="210">
        <v>14641.799</v>
      </c>
      <c r="I127" s="211"/>
      <c r="J127" s="212">
        <f>ROUND(I127*H127,2)</f>
        <v>0</v>
      </c>
      <c r="K127" s="208" t="s">
        <v>125</v>
      </c>
      <c r="L127" s="46"/>
      <c r="M127" s="213" t="s">
        <v>19</v>
      </c>
      <c r="N127" s="214" t="s">
        <v>40</v>
      </c>
      <c r="O127" s="86"/>
      <c r="P127" s="215">
        <f>O127*H127</f>
        <v>0</v>
      </c>
      <c r="Q127" s="215">
        <v>0</v>
      </c>
      <c r="R127" s="215">
        <f>Q127*H127</f>
        <v>0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126</v>
      </c>
      <c r="AT127" s="217" t="s">
        <v>121</v>
      </c>
      <c r="AU127" s="217" t="s">
        <v>79</v>
      </c>
      <c r="AY127" s="19" t="s">
        <v>119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126</v>
      </c>
      <c r="BM127" s="217" t="s">
        <v>212</v>
      </c>
    </row>
    <row r="128" spans="1:47" s="2" customFormat="1" ht="12">
      <c r="A128" s="40"/>
      <c r="B128" s="41"/>
      <c r="C128" s="42"/>
      <c r="D128" s="219" t="s">
        <v>128</v>
      </c>
      <c r="E128" s="42"/>
      <c r="F128" s="220" t="s">
        <v>213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128</v>
      </c>
      <c r="AU128" s="19" t="s">
        <v>79</v>
      </c>
    </row>
    <row r="129" spans="1:51" s="13" customFormat="1" ht="12">
      <c r="A129" s="13"/>
      <c r="B129" s="224"/>
      <c r="C129" s="225"/>
      <c r="D129" s="226" t="s">
        <v>130</v>
      </c>
      <c r="E129" s="227" t="s">
        <v>19</v>
      </c>
      <c r="F129" s="228" t="s">
        <v>214</v>
      </c>
      <c r="G129" s="225"/>
      <c r="H129" s="229">
        <v>14641.799</v>
      </c>
      <c r="I129" s="230"/>
      <c r="J129" s="225"/>
      <c r="K129" s="225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130</v>
      </c>
      <c r="AU129" s="235" t="s">
        <v>79</v>
      </c>
      <c r="AV129" s="13" t="s">
        <v>79</v>
      </c>
      <c r="AW129" s="13" t="s">
        <v>31</v>
      </c>
      <c r="AX129" s="13" t="s">
        <v>77</v>
      </c>
      <c r="AY129" s="235" t="s">
        <v>119</v>
      </c>
    </row>
    <row r="130" spans="1:65" s="2" customFormat="1" ht="24.15" customHeight="1">
      <c r="A130" s="40"/>
      <c r="B130" s="41"/>
      <c r="C130" s="206" t="s">
        <v>215</v>
      </c>
      <c r="D130" s="206" t="s">
        <v>121</v>
      </c>
      <c r="E130" s="207" t="s">
        <v>216</v>
      </c>
      <c r="F130" s="208" t="s">
        <v>217</v>
      </c>
      <c r="G130" s="209" t="s">
        <v>207</v>
      </c>
      <c r="H130" s="210">
        <v>644.85</v>
      </c>
      <c r="I130" s="211"/>
      <c r="J130" s="212">
        <f>ROUND(I130*H130,2)</f>
        <v>0</v>
      </c>
      <c r="K130" s="208" t="s">
        <v>125</v>
      </c>
      <c r="L130" s="46"/>
      <c r="M130" s="213" t="s">
        <v>19</v>
      </c>
      <c r="N130" s="214" t="s">
        <v>40</v>
      </c>
      <c r="O130" s="86"/>
      <c r="P130" s="215">
        <f>O130*H130</f>
        <v>0</v>
      </c>
      <c r="Q130" s="215">
        <v>0</v>
      </c>
      <c r="R130" s="215">
        <f>Q130*H130</f>
        <v>0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126</v>
      </c>
      <c r="AT130" s="217" t="s">
        <v>121</v>
      </c>
      <c r="AU130" s="217" t="s">
        <v>79</v>
      </c>
      <c r="AY130" s="19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126</v>
      </c>
      <c r="BM130" s="217" t="s">
        <v>218</v>
      </c>
    </row>
    <row r="131" spans="1:47" s="2" customFormat="1" ht="12">
      <c r="A131" s="40"/>
      <c r="B131" s="41"/>
      <c r="C131" s="42"/>
      <c r="D131" s="219" t="s">
        <v>128</v>
      </c>
      <c r="E131" s="42"/>
      <c r="F131" s="220" t="s">
        <v>219</v>
      </c>
      <c r="G131" s="42"/>
      <c r="H131" s="42"/>
      <c r="I131" s="221"/>
      <c r="J131" s="42"/>
      <c r="K131" s="42"/>
      <c r="L131" s="46"/>
      <c r="M131" s="222"/>
      <c r="N131" s="223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128</v>
      </c>
      <c r="AU131" s="19" t="s">
        <v>79</v>
      </c>
    </row>
    <row r="132" spans="1:51" s="13" customFormat="1" ht="12">
      <c r="A132" s="13"/>
      <c r="B132" s="224"/>
      <c r="C132" s="225"/>
      <c r="D132" s="226" t="s">
        <v>130</v>
      </c>
      <c r="E132" s="227" t="s">
        <v>19</v>
      </c>
      <c r="F132" s="228" t="s">
        <v>220</v>
      </c>
      <c r="G132" s="225"/>
      <c r="H132" s="229">
        <v>644.85</v>
      </c>
      <c r="I132" s="230"/>
      <c r="J132" s="225"/>
      <c r="K132" s="225"/>
      <c r="L132" s="231"/>
      <c r="M132" s="232"/>
      <c r="N132" s="233"/>
      <c r="O132" s="233"/>
      <c r="P132" s="233"/>
      <c r="Q132" s="233"/>
      <c r="R132" s="233"/>
      <c r="S132" s="233"/>
      <c r="T132" s="23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5" t="s">
        <v>130</v>
      </c>
      <c r="AU132" s="235" t="s">
        <v>79</v>
      </c>
      <c r="AV132" s="13" t="s">
        <v>79</v>
      </c>
      <c r="AW132" s="13" t="s">
        <v>31</v>
      </c>
      <c r="AX132" s="13" t="s">
        <v>69</v>
      </c>
      <c r="AY132" s="235" t="s">
        <v>119</v>
      </c>
    </row>
    <row r="133" spans="1:51" s="15" customFormat="1" ht="12">
      <c r="A133" s="15"/>
      <c r="B133" s="246"/>
      <c r="C133" s="247"/>
      <c r="D133" s="226" t="s">
        <v>130</v>
      </c>
      <c r="E133" s="248" t="s">
        <v>19</v>
      </c>
      <c r="F133" s="249" t="s">
        <v>142</v>
      </c>
      <c r="G133" s="247"/>
      <c r="H133" s="250">
        <v>644.85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56" t="s">
        <v>130</v>
      </c>
      <c r="AU133" s="256" t="s">
        <v>79</v>
      </c>
      <c r="AV133" s="15" t="s">
        <v>126</v>
      </c>
      <c r="AW133" s="15" t="s">
        <v>31</v>
      </c>
      <c r="AX133" s="15" t="s">
        <v>77</v>
      </c>
      <c r="AY133" s="256" t="s">
        <v>119</v>
      </c>
    </row>
    <row r="134" spans="1:65" s="2" customFormat="1" ht="24.15" customHeight="1">
      <c r="A134" s="40"/>
      <c r="B134" s="41"/>
      <c r="C134" s="206" t="s">
        <v>221</v>
      </c>
      <c r="D134" s="206" t="s">
        <v>121</v>
      </c>
      <c r="E134" s="207" t="s">
        <v>222</v>
      </c>
      <c r="F134" s="208" t="s">
        <v>223</v>
      </c>
      <c r="G134" s="209" t="s">
        <v>207</v>
      </c>
      <c r="H134" s="210">
        <v>125.771</v>
      </c>
      <c r="I134" s="211"/>
      <c r="J134" s="212">
        <f>ROUND(I134*H134,2)</f>
        <v>0</v>
      </c>
      <c r="K134" s="208" t="s">
        <v>125</v>
      </c>
      <c r="L134" s="46"/>
      <c r="M134" s="213" t="s">
        <v>19</v>
      </c>
      <c r="N134" s="214" t="s">
        <v>40</v>
      </c>
      <c r="O134" s="86"/>
      <c r="P134" s="215">
        <f>O134*H134</f>
        <v>0</v>
      </c>
      <c r="Q134" s="215">
        <v>0</v>
      </c>
      <c r="R134" s="215">
        <f>Q134*H134</f>
        <v>0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126</v>
      </c>
      <c r="AT134" s="217" t="s">
        <v>121</v>
      </c>
      <c r="AU134" s="217" t="s">
        <v>79</v>
      </c>
      <c r="AY134" s="19" t="s">
        <v>119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126</v>
      </c>
      <c r="BM134" s="217" t="s">
        <v>224</v>
      </c>
    </row>
    <row r="135" spans="1:47" s="2" customFormat="1" ht="12">
      <c r="A135" s="40"/>
      <c r="B135" s="41"/>
      <c r="C135" s="42"/>
      <c r="D135" s="219" t="s">
        <v>128</v>
      </c>
      <c r="E135" s="42"/>
      <c r="F135" s="220" t="s">
        <v>225</v>
      </c>
      <c r="G135" s="42"/>
      <c r="H135" s="42"/>
      <c r="I135" s="221"/>
      <c r="J135" s="42"/>
      <c r="K135" s="42"/>
      <c r="L135" s="46"/>
      <c r="M135" s="222"/>
      <c r="N135" s="223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128</v>
      </c>
      <c r="AU135" s="19" t="s">
        <v>79</v>
      </c>
    </row>
    <row r="136" spans="1:51" s="13" customFormat="1" ht="12">
      <c r="A136" s="13"/>
      <c r="B136" s="224"/>
      <c r="C136" s="225"/>
      <c r="D136" s="226" t="s">
        <v>130</v>
      </c>
      <c r="E136" s="227" t="s">
        <v>19</v>
      </c>
      <c r="F136" s="228" t="s">
        <v>226</v>
      </c>
      <c r="G136" s="225"/>
      <c r="H136" s="229">
        <v>34.678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130</v>
      </c>
      <c r="AU136" s="235" t="s">
        <v>79</v>
      </c>
      <c r="AV136" s="13" t="s">
        <v>79</v>
      </c>
      <c r="AW136" s="13" t="s">
        <v>31</v>
      </c>
      <c r="AX136" s="13" t="s">
        <v>69</v>
      </c>
      <c r="AY136" s="235" t="s">
        <v>119</v>
      </c>
    </row>
    <row r="137" spans="1:51" s="13" customFormat="1" ht="12">
      <c r="A137" s="13"/>
      <c r="B137" s="224"/>
      <c r="C137" s="225"/>
      <c r="D137" s="226" t="s">
        <v>130</v>
      </c>
      <c r="E137" s="227" t="s">
        <v>19</v>
      </c>
      <c r="F137" s="228" t="s">
        <v>227</v>
      </c>
      <c r="G137" s="225"/>
      <c r="H137" s="229">
        <v>69.357</v>
      </c>
      <c r="I137" s="230"/>
      <c r="J137" s="225"/>
      <c r="K137" s="225"/>
      <c r="L137" s="231"/>
      <c r="M137" s="232"/>
      <c r="N137" s="233"/>
      <c r="O137" s="233"/>
      <c r="P137" s="233"/>
      <c r="Q137" s="233"/>
      <c r="R137" s="233"/>
      <c r="S137" s="233"/>
      <c r="T137" s="23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5" t="s">
        <v>130</v>
      </c>
      <c r="AU137" s="235" t="s">
        <v>79</v>
      </c>
      <c r="AV137" s="13" t="s">
        <v>79</v>
      </c>
      <c r="AW137" s="13" t="s">
        <v>31</v>
      </c>
      <c r="AX137" s="13" t="s">
        <v>69</v>
      </c>
      <c r="AY137" s="235" t="s">
        <v>119</v>
      </c>
    </row>
    <row r="138" spans="1:51" s="13" customFormat="1" ht="12">
      <c r="A138" s="13"/>
      <c r="B138" s="224"/>
      <c r="C138" s="225"/>
      <c r="D138" s="226" t="s">
        <v>130</v>
      </c>
      <c r="E138" s="227" t="s">
        <v>19</v>
      </c>
      <c r="F138" s="228" t="s">
        <v>228</v>
      </c>
      <c r="G138" s="225"/>
      <c r="H138" s="229">
        <v>21.736</v>
      </c>
      <c r="I138" s="230"/>
      <c r="J138" s="225"/>
      <c r="K138" s="225"/>
      <c r="L138" s="231"/>
      <c r="M138" s="232"/>
      <c r="N138" s="233"/>
      <c r="O138" s="233"/>
      <c r="P138" s="233"/>
      <c r="Q138" s="233"/>
      <c r="R138" s="233"/>
      <c r="S138" s="233"/>
      <c r="T138" s="23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5" t="s">
        <v>130</v>
      </c>
      <c r="AU138" s="235" t="s">
        <v>79</v>
      </c>
      <c r="AV138" s="13" t="s">
        <v>79</v>
      </c>
      <c r="AW138" s="13" t="s">
        <v>31</v>
      </c>
      <c r="AX138" s="13" t="s">
        <v>69</v>
      </c>
      <c r="AY138" s="235" t="s">
        <v>119</v>
      </c>
    </row>
    <row r="139" spans="1:51" s="15" customFormat="1" ht="12">
      <c r="A139" s="15"/>
      <c r="B139" s="246"/>
      <c r="C139" s="247"/>
      <c r="D139" s="226" t="s">
        <v>130</v>
      </c>
      <c r="E139" s="248" t="s">
        <v>19</v>
      </c>
      <c r="F139" s="249" t="s">
        <v>142</v>
      </c>
      <c r="G139" s="247"/>
      <c r="H139" s="250">
        <v>125.771</v>
      </c>
      <c r="I139" s="251"/>
      <c r="J139" s="247"/>
      <c r="K139" s="247"/>
      <c r="L139" s="252"/>
      <c r="M139" s="257"/>
      <c r="N139" s="258"/>
      <c r="O139" s="258"/>
      <c r="P139" s="258"/>
      <c r="Q139" s="258"/>
      <c r="R139" s="258"/>
      <c r="S139" s="258"/>
      <c r="T139" s="25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6" t="s">
        <v>130</v>
      </c>
      <c r="AU139" s="256" t="s">
        <v>79</v>
      </c>
      <c r="AV139" s="15" t="s">
        <v>126</v>
      </c>
      <c r="AW139" s="15" t="s">
        <v>31</v>
      </c>
      <c r="AX139" s="15" t="s">
        <v>77</v>
      </c>
      <c r="AY139" s="256" t="s">
        <v>119</v>
      </c>
    </row>
    <row r="140" spans="1:31" s="2" customFormat="1" ht="6.95" customHeight="1">
      <c r="A140" s="40"/>
      <c r="B140" s="61"/>
      <c r="C140" s="62"/>
      <c r="D140" s="62"/>
      <c r="E140" s="62"/>
      <c r="F140" s="62"/>
      <c r="G140" s="62"/>
      <c r="H140" s="62"/>
      <c r="I140" s="62"/>
      <c r="J140" s="62"/>
      <c r="K140" s="62"/>
      <c r="L140" s="46"/>
      <c r="M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</row>
  </sheetData>
  <sheetProtection password="CC35" sheet="1" objects="1" scenarios="1" formatColumns="0" formatRows="0" autoFilter="0"/>
  <autoFilter ref="C82:K13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111211101"/>
    <hyperlink ref="F90" r:id="rId2" display="https://podminky.urs.cz/item/CS_URS_2021_02/113107132"/>
    <hyperlink ref="F99" r:id="rId3" display="https://podminky.urs.cz/item/CS_URS_2021_02/113107142"/>
    <hyperlink ref="F102" r:id="rId4" display="https://podminky.urs.cz/item/CS_URS_2021_02/113107426"/>
    <hyperlink ref="F104" r:id="rId5" display="https://podminky.urs.cz/item/CS_URS_2021_02/113151111"/>
    <hyperlink ref="F106" r:id="rId6" display="https://podminky.urs.cz/item/CS_URS_2021_02/113154113"/>
    <hyperlink ref="F108" r:id="rId7" display="https://podminky.urs.cz/item/CS_URS_2021_02/113154114"/>
    <hyperlink ref="F110" r:id="rId8" display="https://podminky.urs.cz/item/CS_URS_2021_02/121151123"/>
    <hyperlink ref="F113" r:id="rId9" display="https://podminky.urs.cz/item/CS_URS_2021_02/131251105"/>
    <hyperlink ref="F115" r:id="rId10" display="https://podminky.urs.cz/item/CS_URS_2021_02/162351103"/>
    <hyperlink ref="F118" r:id="rId11" display="https://podminky.urs.cz/item/CS_URS_2021_02/171111103"/>
    <hyperlink ref="F120" r:id="rId12" display="https://podminky.urs.cz/item/CS_URS_2021_02/171251101"/>
    <hyperlink ref="F123" r:id="rId13" display="https://podminky.urs.cz/item/CS_URS_2021_02/962042321"/>
    <hyperlink ref="F126" r:id="rId14" display="https://podminky.urs.cz/item/CS_URS_2021_02/997013501"/>
    <hyperlink ref="F128" r:id="rId15" display="https://podminky.urs.cz/item/CS_URS_2021_02/997013509"/>
    <hyperlink ref="F131" r:id="rId16" display="https://podminky.urs.cz/item/CS_URS_2021_02/997013601"/>
    <hyperlink ref="F135" r:id="rId17" display="https://podminky.urs.cz/item/CS_URS_2021_02/997013645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Zpevněné a příjezdové plochy sloužící pro odpadové hospodářství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229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22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ROUND((SUM(BE91:BE271)),2)</f>
        <v>0</v>
      </c>
      <c r="G33" s="40"/>
      <c r="H33" s="40"/>
      <c r="I33" s="150">
        <v>0.21</v>
      </c>
      <c r="J33" s="149">
        <f>ROUND(((SUM(BE91:BE271))*I33),2)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ROUND((SUM(BF91:BF271)),2)</f>
        <v>0</v>
      </c>
      <c r="G34" s="40"/>
      <c r="H34" s="40"/>
      <c r="I34" s="150">
        <v>0.15</v>
      </c>
      <c r="J34" s="149">
        <f>ROUND(((SUM(BF91:BF271))*I34),2)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ROUND((SUM(BG91:BG271)),2)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ROUND((SUM(BH91:BH271)),2)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ROUND((SUM(BI91:BI271)),2)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Zpevněné a příjezdové plochy sloužící pro odpadové hospodářství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02 - Plocha komunikaí a zpevněných ploch vč. chrániček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19. 4. 2022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97</v>
      </c>
      <c r="D57" s="164"/>
      <c r="E57" s="164"/>
      <c r="F57" s="164"/>
      <c r="G57" s="164"/>
      <c r="H57" s="164"/>
      <c r="I57" s="164"/>
      <c r="J57" s="165" t="s">
        <v>98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99</v>
      </c>
    </row>
    <row r="60" spans="1:31" s="9" customFormat="1" ht="24.95" customHeight="1">
      <c r="A60" s="9"/>
      <c r="B60" s="167"/>
      <c r="C60" s="168"/>
      <c r="D60" s="169" t="s">
        <v>100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101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230</v>
      </c>
      <c r="E62" s="176"/>
      <c r="F62" s="176"/>
      <c r="G62" s="176"/>
      <c r="H62" s="176"/>
      <c r="I62" s="176"/>
      <c r="J62" s="177">
        <f>J130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231</v>
      </c>
      <c r="E63" s="176"/>
      <c r="F63" s="176"/>
      <c r="G63" s="176"/>
      <c r="H63" s="176"/>
      <c r="I63" s="176"/>
      <c r="J63" s="177">
        <f>J147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232</v>
      </c>
      <c r="E64" s="176"/>
      <c r="F64" s="176"/>
      <c r="G64" s="176"/>
      <c r="H64" s="176"/>
      <c r="I64" s="176"/>
      <c r="J64" s="177">
        <f>J150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233</v>
      </c>
      <c r="E65" s="176"/>
      <c r="F65" s="176"/>
      <c r="G65" s="176"/>
      <c r="H65" s="176"/>
      <c r="I65" s="176"/>
      <c r="J65" s="177">
        <f>J162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102</v>
      </c>
      <c r="E66" s="176"/>
      <c r="F66" s="176"/>
      <c r="G66" s="176"/>
      <c r="H66" s="176"/>
      <c r="I66" s="176"/>
      <c r="J66" s="177">
        <f>J234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234</v>
      </c>
      <c r="E67" s="176"/>
      <c r="F67" s="176"/>
      <c r="G67" s="176"/>
      <c r="H67" s="176"/>
      <c r="I67" s="176"/>
      <c r="J67" s="177">
        <f>J251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9" customFormat="1" ht="24.95" customHeight="1">
      <c r="A68" s="9"/>
      <c r="B68" s="167"/>
      <c r="C68" s="168"/>
      <c r="D68" s="169" t="s">
        <v>235</v>
      </c>
      <c r="E68" s="170"/>
      <c r="F68" s="170"/>
      <c r="G68" s="170"/>
      <c r="H68" s="170"/>
      <c r="I68" s="170"/>
      <c r="J68" s="171">
        <f>J254</f>
        <v>0</v>
      </c>
      <c r="K68" s="168"/>
      <c r="L68" s="172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</row>
    <row r="69" spans="1:31" s="10" customFormat="1" ht="19.9" customHeight="1">
      <c r="A69" s="10"/>
      <c r="B69" s="173"/>
      <c r="C69" s="174"/>
      <c r="D69" s="175" t="s">
        <v>236</v>
      </c>
      <c r="E69" s="176"/>
      <c r="F69" s="176"/>
      <c r="G69" s="176"/>
      <c r="H69" s="176"/>
      <c r="I69" s="176"/>
      <c r="J69" s="177">
        <f>J255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237</v>
      </c>
      <c r="E70" s="170"/>
      <c r="F70" s="170"/>
      <c r="G70" s="170"/>
      <c r="H70" s="170"/>
      <c r="I70" s="170"/>
      <c r="J70" s="171">
        <f>J264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238</v>
      </c>
      <c r="E71" s="176"/>
      <c r="F71" s="176"/>
      <c r="G71" s="176"/>
      <c r="H71" s="176"/>
      <c r="I71" s="176"/>
      <c r="J71" s="177">
        <f>J265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104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Zpevněné a příjezdové plochy sloužící pro odpadové hospodářství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94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 xml:space="preserve">02 - Plocha komunikaí a zpevněných ploch vč. chrániček 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 xml:space="preserve"> </v>
      </c>
      <c r="G85" s="42"/>
      <c r="H85" s="42"/>
      <c r="I85" s="34" t="s">
        <v>23</v>
      </c>
      <c r="J85" s="74" t="str">
        <f>IF(J12="","",J12)</f>
        <v>19. 4. 2022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5.15" customHeight="1">
      <c r="A87" s="40"/>
      <c r="B87" s="41"/>
      <c r="C87" s="34" t="s">
        <v>25</v>
      </c>
      <c r="D87" s="42"/>
      <c r="E87" s="42"/>
      <c r="F87" s="29" t="str">
        <f>E15</f>
        <v xml:space="preserve"> </v>
      </c>
      <c r="G87" s="42"/>
      <c r="H87" s="42"/>
      <c r="I87" s="34" t="s">
        <v>30</v>
      </c>
      <c r="J87" s="38" t="str">
        <f>E21</f>
        <v xml:space="preserve"> 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15.15" customHeight="1">
      <c r="A88" s="40"/>
      <c r="B88" s="41"/>
      <c r="C88" s="34" t="s">
        <v>28</v>
      </c>
      <c r="D88" s="42"/>
      <c r="E88" s="42"/>
      <c r="F88" s="29" t="str">
        <f>IF(E18="","",E18)</f>
        <v>Vyplň údaj</v>
      </c>
      <c r="G88" s="42"/>
      <c r="H88" s="42"/>
      <c r="I88" s="34" t="s">
        <v>32</v>
      </c>
      <c r="J88" s="38" t="str">
        <f>E24</f>
        <v xml:space="preserve"> 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105</v>
      </c>
      <c r="D90" s="182" t="s">
        <v>54</v>
      </c>
      <c r="E90" s="182" t="s">
        <v>50</v>
      </c>
      <c r="F90" s="182" t="s">
        <v>51</v>
      </c>
      <c r="G90" s="182" t="s">
        <v>106</v>
      </c>
      <c r="H90" s="182" t="s">
        <v>107</v>
      </c>
      <c r="I90" s="182" t="s">
        <v>108</v>
      </c>
      <c r="J90" s="182" t="s">
        <v>98</v>
      </c>
      <c r="K90" s="183" t="s">
        <v>109</v>
      </c>
      <c r="L90" s="184"/>
      <c r="M90" s="94" t="s">
        <v>19</v>
      </c>
      <c r="N90" s="95" t="s">
        <v>39</v>
      </c>
      <c r="O90" s="95" t="s">
        <v>110</v>
      </c>
      <c r="P90" s="95" t="s">
        <v>111</v>
      </c>
      <c r="Q90" s="95" t="s">
        <v>112</v>
      </c>
      <c r="R90" s="95" t="s">
        <v>113</v>
      </c>
      <c r="S90" s="95" t="s">
        <v>114</v>
      </c>
      <c r="T90" s="96" t="s">
        <v>115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116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P92+P254+P264</f>
        <v>0</v>
      </c>
      <c r="Q91" s="98"/>
      <c r="R91" s="187">
        <f>R92+R254+R264</f>
        <v>1601.3971550399995</v>
      </c>
      <c r="S91" s="98"/>
      <c r="T91" s="188">
        <f>T92+T254+T264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68</v>
      </c>
      <c r="AU91" s="19" t="s">
        <v>99</v>
      </c>
      <c r="BK91" s="189">
        <f>BK92+BK254+BK264</f>
        <v>0</v>
      </c>
    </row>
    <row r="92" spans="1:63" s="12" customFormat="1" ht="25.9" customHeight="1">
      <c r="A92" s="12"/>
      <c r="B92" s="190"/>
      <c r="C92" s="191"/>
      <c r="D92" s="192" t="s">
        <v>68</v>
      </c>
      <c r="E92" s="193" t="s">
        <v>117</v>
      </c>
      <c r="F92" s="193" t="s">
        <v>118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P93+P130+P147+P150+P162+P234+P251</f>
        <v>0</v>
      </c>
      <c r="Q92" s="198"/>
      <c r="R92" s="199">
        <f>R93+R130+R147+R150+R162+R234+R251</f>
        <v>1601.3666520399995</v>
      </c>
      <c r="S92" s="198"/>
      <c r="T92" s="200">
        <f>T93+T130+T147+T150+T162+T234+T251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77</v>
      </c>
      <c r="AT92" s="202" t="s">
        <v>68</v>
      </c>
      <c r="AU92" s="202" t="s">
        <v>69</v>
      </c>
      <c r="AY92" s="201" t="s">
        <v>119</v>
      </c>
      <c r="BK92" s="203">
        <f>BK93+BK130+BK147+BK150+BK162+BK234+BK251</f>
        <v>0</v>
      </c>
    </row>
    <row r="93" spans="1:63" s="12" customFormat="1" ht="22.8" customHeight="1">
      <c r="A93" s="12"/>
      <c r="B93" s="190"/>
      <c r="C93" s="191"/>
      <c r="D93" s="192" t="s">
        <v>68</v>
      </c>
      <c r="E93" s="204" t="s">
        <v>77</v>
      </c>
      <c r="F93" s="204" t="s">
        <v>120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SUM(P94:P129)</f>
        <v>0</v>
      </c>
      <c r="Q93" s="198"/>
      <c r="R93" s="199">
        <f>SUM(R94:R129)</f>
        <v>84.293658</v>
      </c>
      <c r="S93" s="198"/>
      <c r="T93" s="200">
        <f>SUM(T94:T129)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77</v>
      </c>
      <c r="AT93" s="202" t="s">
        <v>68</v>
      </c>
      <c r="AU93" s="202" t="s">
        <v>77</v>
      </c>
      <c r="AY93" s="201" t="s">
        <v>119</v>
      </c>
      <c r="BK93" s="203">
        <f>SUM(BK94:BK129)</f>
        <v>0</v>
      </c>
    </row>
    <row r="94" spans="1:65" s="2" customFormat="1" ht="24.15" customHeight="1">
      <c r="A94" s="40"/>
      <c r="B94" s="41"/>
      <c r="C94" s="206" t="s">
        <v>77</v>
      </c>
      <c r="D94" s="206" t="s">
        <v>121</v>
      </c>
      <c r="E94" s="207" t="s">
        <v>239</v>
      </c>
      <c r="F94" s="208" t="s">
        <v>240</v>
      </c>
      <c r="G94" s="209" t="s">
        <v>177</v>
      </c>
      <c r="H94" s="210">
        <v>1.07</v>
      </c>
      <c r="I94" s="211"/>
      <c r="J94" s="212">
        <f>ROUND(I94*H94,2)</f>
        <v>0</v>
      </c>
      <c r="K94" s="208" t="s">
        <v>125</v>
      </c>
      <c r="L94" s="46"/>
      <c r="M94" s="213" t="s">
        <v>19</v>
      </c>
      <c r="N94" s="214" t="s">
        <v>40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126</v>
      </c>
      <c r="AT94" s="217" t="s">
        <v>121</v>
      </c>
      <c r="AU94" s="217" t="s">
        <v>79</v>
      </c>
      <c r="AY94" s="19" t="s">
        <v>119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126</v>
      </c>
      <c r="BM94" s="217" t="s">
        <v>241</v>
      </c>
    </row>
    <row r="95" spans="1:47" s="2" customFormat="1" ht="12">
      <c r="A95" s="40"/>
      <c r="B95" s="41"/>
      <c r="C95" s="42"/>
      <c r="D95" s="219" t="s">
        <v>128</v>
      </c>
      <c r="E95" s="42"/>
      <c r="F95" s="220" t="s">
        <v>242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128</v>
      </c>
      <c r="AU95" s="19" t="s">
        <v>79</v>
      </c>
    </row>
    <row r="96" spans="1:51" s="14" customFormat="1" ht="12">
      <c r="A96" s="14"/>
      <c r="B96" s="236"/>
      <c r="C96" s="237"/>
      <c r="D96" s="226" t="s">
        <v>130</v>
      </c>
      <c r="E96" s="238" t="s">
        <v>19</v>
      </c>
      <c r="F96" s="239" t="s">
        <v>243</v>
      </c>
      <c r="G96" s="237"/>
      <c r="H96" s="238" t="s">
        <v>19</v>
      </c>
      <c r="I96" s="240"/>
      <c r="J96" s="237"/>
      <c r="K96" s="237"/>
      <c r="L96" s="241"/>
      <c r="M96" s="242"/>
      <c r="N96" s="243"/>
      <c r="O96" s="243"/>
      <c r="P96" s="243"/>
      <c r="Q96" s="243"/>
      <c r="R96" s="243"/>
      <c r="S96" s="243"/>
      <c r="T96" s="24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5" t="s">
        <v>130</v>
      </c>
      <c r="AU96" s="245" t="s">
        <v>79</v>
      </c>
      <c r="AV96" s="14" t="s">
        <v>77</v>
      </c>
      <c r="AW96" s="14" t="s">
        <v>31</v>
      </c>
      <c r="AX96" s="14" t="s">
        <v>69</v>
      </c>
      <c r="AY96" s="245" t="s">
        <v>119</v>
      </c>
    </row>
    <row r="97" spans="1:51" s="13" customFormat="1" ht="12">
      <c r="A97" s="13"/>
      <c r="B97" s="224"/>
      <c r="C97" s="225"/>
      <c r="D97" s="226" t="s">
        <v>130</v>
      </c>
      <c r="E97" s="227" t="s">
        <v>19</v>
      </c>
      <c r="F97" s="228" t="s">
        <v>244</v>
      </c>
      <c r="G97" s="225"/>
      <c r="H97" s="229">
        <v>1.07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130</v>
      </c>
      <c r="AU97" s="235" t="s">
        <v>79</v>
      </c>
      <c r="AV97" s="13" t="s">
        <v>79</v>
      </c>
      <c r="AW97" s="13" t="s">
        <v>31</v>
      </c>
      <c r="AX97" s="13" t="s">
        <v>69</v>
      </c>
      <c r="AY97" s="235" t="s">
        <v>119</v>
      </c>
    </row>
    <row r="98" spans="1:51" s="15" customFormat="1" ht="12">
      <c r="A98" s="15"/>
      <c r="B98" s="246"/>
      <c r="C98" s="247"/>
      <c r="D98" s="226" t="s">
        <v>130</v>
      </c>
      <c r="E98" s="248" t="s">
        <v>19</v>
      </c>
      <c r="F98" s="249" t="s">
        <v>142</v>
      </c>
      <c r="G98" s="247"/>
      <c r="H98" s="250">
        <v>1.07</v>
      </c>
      <c r="I98" s="251"/>
      <c r="J98" s="247"/>
      <c r="K98" s="247"/>
      <c r="L98" s="252"/>
      <c r="M98" s="253"/>
      <c r="N98" s="254"/>
      <c r="O98" s="254"/>
      <c r="P98" s="254"/>
      <c r="Q98" s="254"/>
      <c r="R98" s="254"/>
      <c r="S98" s="254"/>
      <c r="T98" s="25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6" t="s">
        <v>130</v>
      </c>
      <c r="AU98" s="256" t="s">
        <v>79</v>
      </c>
      <c r="AV98" s="15" t="s">
        <v>126</v>
      </c>
      <c r="AW98" s="15" t="s">
        <v>31</v>
      </c>
      <c r="AX98" s="15" t="s">
        <v>77</v>
      </c>
      <c r="AY98" s="256" t="s">
        <v>119</v>
      </c>
    </row>
    <row r="99" spans="1:65" s="2" customFormat="1" ht="24.15" customHeight="1">
      <c r="A99" s="40"/>
      <c r="B99" s="41"/>
      <c r="C99" s="206" t="s">
        <v>79</v>
      </c>
      <c r="D99" s="206" t="s">
        <v>121</v>
      </c>
      <c r="E99" s="207" t="s">
        <v>245</v>
      </c>
      <c r="F99" s="208" t="s">
        <v>246</v>
      </c>
      <c r="G99" s="209" t="s">
        <v>124</v>
      </c>
      <c r="H99" s="210">
        <v>321.05</v>
      </c>
      <c r="I99" s="211"/>
      <c r="J99" s="212">
        <f>ROUND(I99*H99,2)</f>
        <v>0</v>
      </c>
      <c r="K99" s="208" t="s">
        <v>125</v>
      </c>
      <c r="L99" s="46"/>
      <c r="M99" s="213" t="s">
        <v>19</v>
      </c>
      <c r="N99" s="214" t="s">
        <v>40</v>
      </c>
      <c r="O99" s="86"/>
      <c r="P99" s="215">
        <f>O99*H99</f>
        <v>0</v>
      </c>
      <c r="Q99" s="215">
        <v>0</v>
      </c>
      <c r="R99" s="215">
        <f>Q99*H99</f>
        <v>0</v>
      </c>
      <c r="S99" s="215">
        <v>0</v>
      </c>
      <c r="T99" s="216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17" t="s">
        <v>126</v>
      </c>
      <c r="AT99" s="217" t="s">
        <v>121</v>
      </c>
      <c r="AU99" s="217" t="s">
        <v>79</v>
      </c>
      <c r="AY99" s="19" t="s">
        <v>119</v>
      </c>
      <c r="BE99" s="218">
        <f>IF(N99="základní",J99,0)</f>
        <v>0</v>
      </c>
      <c r="BF99" s="218">
        <f>IF(N99="snížená",J99,0)</f>
        <v>0</v>
      </c>
      <c r="BG99" s="218">
        <f>IF(N99="zákl. přenesená",J99,0)</f>
        <v>0</v>
      </c>
      <c r="BH99" s="218">
        <f>IF(N99="sníž. přenesená",J99,0)</f>
        <v>0</v>
      </c>
      <c r="BI99" s="218">
        <f>IF(N99="nulová",J99,0)</f>
        <v>0</v>
      </c>
      <c r="BJ99" s="19" t="s">
        <v>77</v>
      </c>
      <c r="BK99" s="218">
        <f>ROUND(I99*H99,2)</f>
        <v>0</v>
      </c>
      <c r="BL99" s="19" t="s">
        <v>126</v>
      </c>
      <c r="BM99" s="217" t="s">
        <v>247</v>
      </c>
    </row>
    <row r="100" spans="1:47" s="2" customFormat="1" ht="12">
      <c r="A100" s="40"/>
      <c r="B100" s="41"/>
      <c r="C100" s="42"/>
      <c r="D100" s="219" t="s">
        <v>128</v>
      </c>
      <c r="E100" s="42"/>
      <c r="F100" s="220" t="s">
        <v>248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128</v>
      </c>
      <c r="AU100" s="19" t="s">
        <v>79</v>
      </c>
    </row>
    <row r="101" spans="1:51" s="14" customFormat="1" ht="12">
      <c r="A101" s="14"/>
      <c r="B101" s="236"/>
      <c r="C101" s="237"/>
      <c r="D101" s="226" t="s">
        <v>130</v>
      </c>
      <c r="E101" s="238" t="s">
        <v>19</v>
      </c>
      <c r="F101" s="239" t="s">
        <v>249</v>
      </c>
      <c r="G101" s="237"/>
      <c r="H101" s="238" t="s">
        <v>19</v>
      </c>
      <c r="I101" s="240"/>
      <c r="J101" s="237"/>
      <c r="K101" s="237"/>
      <c r="L101" s="241"/>
      <c r="M101" s="242"/>
      <c r="N101" s="243"/>
      <c r="O101" s="243"/>
      <c r="P101" s="243"/>
      <c r="Q101" s="243"/>
      <c r="R101" s="243"/>
      <c r="S101" s="243"/>
      <c r="T101" s="24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5" t="s">
        <v>130</v>
      </c>
      <c r="AU101" s="245" t="s">
        <v>79</v>
      </c>
      <c r="AV101" s="14" t="s">
        <v>77</v>
      </c>
      <c r="AW101" s="14" t="s">
        <v>31</v>
      </c>
      <c r="AX101" s="14" t="s">
        <v>69</v>
      </c>
      <c r="AY101" s="245" t="s">
        <v>119</v>
      </c>
    </row>
    <row r="102" spans="1:51" s="13" customFormat="1" ht="12">
      <c r="A102" s="13"/>
      <c r="B102" s="224"/>
      <c r="C102" s="225"/>
      <c r="D102" s="226" t="s">
        <v>130</v>
      </c>
      <c r="E102" s="227" t="s">
        <v>19</v>
      </c>
      <c r="F102" s="228" t="s">
        <v>250</v>
      </c>
      <c r="G102" s="225"/>
      <c r="H102" s="229">
        <v>37.2</v>
      </c>
      <c r="I102" s="230"/>
      <c r="J102" s="225"/>
      <c r="K102" s="225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130</v>
      </c>
      <c r="AU102" s="235" t="s">
        <v>79</v>
      </c>
      <c r="AV102" s="13" t="s">
        <v>79</v>
      </c>
      <c r="AW102" s="13" t="s">
        <v>31</v>
      </c>
      <c r="AX102" s="13" t="s">
        <v>69</v>
      </c>
      <c r="AY102" s="235" t="s">
        <v>119</v>
      </c>
    </row>
    <row r="103" spans="1:51" s="13" customFormat="1" ht="12">
      <c r="A103" s="13"/>
      <c r="B103" s="224"/>
      <c r="C103" s="225"/>
      <c r="D103" s="226" t="s">
        <v>130</v>
      </c>
      <c r="E103" s="227" t="s">
        <v>19</v>
      </c>
      <c r="F103" s="228" t="s">
        <v>251</v>
      </c>
      <c r="G103" s="225"/>
      <c r="H103" s="229">
        <v>283.85</v>
      </c>
      <c r="I103" s="230"/>
      <c r="J103" s="225"/>
      <c r="K103" s="225"/>
      <c r="L103" s="231"/>
      <c r="M103" s="232"/>
      <c r="N103" s="233"/>
      <c r="O103" s="233"/>
      <c r="P103" s="233"/>
      <c r="Q103" s="233"/>
      <c r="R103" s="233"/>
      <c r="S103" s="233"/>
      <c r="T103" s="234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5" t="s">
        <v>130</v>
      </c>
      <c r="AU103" s="235" t="s">
        <v>79</v>
      </c>
      <c r="AV103" s="13" t="s">
        <v>79</v>
      </c>
      <c r="AW103" s="13" t="s">
        <v>31</v>
      </c>
      <c r="AX103" s="13" t="s">
        <v>69</v>
      </c>
      <c r="AY103" s="235" t="s">
        <v>119</v>
      </c>
    </row>
    <row r="104" spans="1:51" s="15" customFormat="1" ht="12">
      <c r="A104" s="15"/>
      <c r="B104" s="246"/>
      <c r="C104" s="247"/>
      <c r="D104" s="226" t="s">
        <v>130</v>
      </c>
      <c r="E104" s="248" t="s">
        <v>19</v>
      </c>
      <c r="F104" s="249" t="s">
        <v>142</v>
      </c>
      <c r="G104" s="247"/>
      <c r="H104" s="250">
        <v>321.05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6" t="s">
        <v>130</v>
      </c>
      <c r="AU104" s="256" t="s">
        <v>79</v>
      </c>
      <c r="AV104" s="15" t="s">
        <v>126</v>
      </c>
      <c r="AW104" s="15" t="s">
        <v>31</v>
      </c>
      <c r="AX104" s="15" t="s">
        <v>77</v>
      </c>
      <c r="AY104" s="256" t="s">
        <v>119</v>
      </c>
    </row>
    <row r="105" spans="1:65" s="2" customFormat="1" ht="16.5" customHeight="1">
      <c r="A105" s="40"/>
      <c r="B105" s="41"/>
      <c r="C105" s="260" t="s">
        <v>143</v>
      </c>
      <c r="D105" s="260" t="s">
        <v>252</v>
      </c>
      <c r="E105" s="261" t="s">
        <v>253</v>
      </c>
      <c r="F105" s="262" t="s">
        <v>254</v>
      </c>
      <c r="G105" s="263" t="s">
        <v>207</v>
      </c>
      <c r="H105" s="264">
        <v>84.276</v>
      </c>
      <c r="I105" s="265"/>
      <c r="J105" s="266">
        <f>ROUND(I105*H105,2)</f>
        <v>0</v>
      </c>
      <c r="K105" s="262" t="s">
        <v>125</v>
      </c>
      <c r="L105" s="267"/>
      <c r="M105" s="268" t="s">
        <v>19</v>
      </c>
      <c r="N105" s="269" t="s">
        <v>40</v>
      </c>
      <c r="O105" s="86"/>
      <c r="P105" s="215">
        <f>O105*H105</f>
        <v>0</v>
      </c>
      <c r="Q105" s="215">
        <v>1</v>
      </c>
      <c r="R105" s="215">
        <f>Q105*H105</f>
        <v>84.276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168</v>
      </c>
      <c r="AT105" s="217" t="s">
        <v>252</v>
      </c>
      <c r="AU105" s="217" t="s">
        <v>79</v>
      </c>
      <c r="AY105" s="19" t="s">
        <v>119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126</v>
      </c>
      <c r="BM105" s="217" t="s">
        <v>255</v>
      </c>
    </row>
    <row r="106" spans="1:51" s="13" customFormat="1" ht="12">
      <c r="A106" s="13"/>
      <c r="B106" s="224"/>
      <c r="C106" s="225"/>
      <c r="D106" s="226" t="s">
        <v>130</v>
      </c>
      <c r="E106" s="227" t="s">
        <v>19</v>
      </c>
      <c r="F106" s="228" t="s">
        <v>256</v>
      </c>
      <c r="G106" s="225"/>
      <c r="H106" s="229">
        <v>84.276</v>
      </c>
      <c r="I106" s="230"/>
      <c r="J106" s="225"/>
      <c r="K106" s="225"/>
      <c r="L106" s="231"/>
      <c r="M106" s="232"/>
      <c r="N106" s="233"/>
      <c r="O106" s="233"/>
      <c r="P106" s="233"/>
      <c r="Q106" s="233"/>
      <c r="R106" s="233"/>
      <c r="S106" s="233"/>
      <c r="T106" s="23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5" t="s">
        <v>130</v>
      </c>
      <c r="AU106" s="235" t="s">
        <v>79</v>
      </c>
      <c r="AV106" s="13" t="s">
        <v>79</v>
      </c>
      <c r="AW106" s="13" t="s">
        <v>31</v>
      </c>
      <c r="AX106" s="13" t="s">
        <v>69</v>
      </c>
      <c r="AY106" s="235" t="s">
        <v>119</v>
      </c>
    </row>
    <row r="107" spans="1:51" s="15" customFormat="1" ht="12">
      <c r="A107" s="15"/>
      <c r="B107" s="246"/>
      <c r="C107" s="247"/>
      <c r="D107" s="226" t="s">
        <v>130</v>
      </c>
      <c r="E107" s="248" t="s">
        <v>19</v>
      </c>
      <c r="F107" s="249" t="s">
        <v>142</v>
      </c>
      <c r="G107" s="247"/>
      <c r="H107" s="250">
        <v>84.276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6" t="s">
        <v>130</v>
      </c>
      <c r="AU107" s="256" t="s">
        <v>79</v>
      </c>
      <c r="AV107" s="15" t="s">
        <v>126</v>
      </c>
      <c r="AW107" s="15" t="s">
        <v>31</v>
      </c>
      <c r="AX107" s="15" t="s">
        <v>77</v>
      </c>
      <c r="AY107" s="256" t="s">
        <v>119</v>
      </c>
    </row>
    <row r="108" spans="1:65" s="2" customFormat="1" ht="24.15" customHeight="1">
      <c r="A108" s="40"/>
      <c r="B108" s="41"/>
      <c r="C108" s="206" t="s">
        <v>126</v>
      </c>
      <c r="D108" s="206" t="s">
        <v>121</v>
      </c>
      <c r="E108" s="207" t="s">
        <v>257</v>
      </c>
      <c r="F108" s="208" t="s">
        <v>258</v>
      </c>
      <c r="G108" s="209" t="s">
        <v>124</v>
      </c>
      <c r="H108" s="210">
        <v>321.05</v>
      </c>
      <c r="I108" s="211"/>
      <c r="J108" s="212">
        <f>ROUND(I108*H108,2)</f>
        <v>0</v>
      </c>
      <c r="K108" s="208" t="s">
        <v>125</v>
      </c>
      <c r="L108" s="46"/>
      <c r="M108" s="213" t="s">
        <v>19</v>
      </c>
      <c r="N108" s="214" t="s">
        <v>40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126</v>
      </c>
      <c r="AT108" s="217" t="s">
        <v>121</v>
      </c>
      <c r="AU108" s="217" t="s">
        <v>79</v>
      </c>
      <c r="AY108" s="19" t="s">
        <v>119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126</v>
      </c>
      <c r="BM108" s="217" t="s">
        <v>259</v>
      </c>
    </row>
    <row r="109" spans="1:47" s="2" customFormat="1" ht="12">
      <c r="A109" s="40"/>
      <c r="B109" s="41"/>
      <c r="C109" s="42"/>
      <c r="D109" s="219" t="s">
        <v>128</v>
      </c>
      <c r="E109" s="42"/>
      <c r="F109" s="220" t="s">
        <v>260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128</v>
      </c>
      <c r="AU109" s="19" t="s">
        <v>79</v>
      </c>
    </row>
    <row r="110" spans="1:51" s="13" customFormat="1" ht="12">
      <c r="A110" s="13"/>
      <c r="B110" s="224"/>
      <c r="C110" s="225"/>
      <c r="D110" s="226" t="s">
        <v>130</v>
      </c>
      <c r="E110" s="227" t="s">
        <v>19</v>
      </c>
      <c r="F110" s="228" t="s">
        <v>261</v>
      </c>
      <c r="G110" s="225"/>
      <c r="H110" s="229">
        <v>321.05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130</v>
      </c>
      <c r="AU110" s="235" t="s">
        <v>79</v>
      </c>
      <c r="AV110" s="13" t="s">
        <v>79</v>
      </c>
      <c r="AW110" s="13" t="s">
        <v>31</v>
      </c>
      <c r="AX110" s="13" t="s">
        <v>69</v>
      </c>
      <c r="AY110" s="235" t="s">
        <v>119</v>
      </c>
    </row>
    <row r="111" spans="1:51" s="15" customFormat="1" ht="12">
      <c r="A111" s="15"/>
      <c r="B111" s="246"/>
      <c r="C111" s="247"/>
      <c r="D111" s="226" t="s">
        <v>130</v>
      </c>
      <c r="E111" s="248" t="s">
        <v>19</v>
      </c>
      <c r="F111" s="249" t="s">
        <v>142</v>
      </c>
      <c r="G111" s="247"/>
      <c r="H111" s="250">
        <v>321.05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130</v>
      </c>
      <c r="AU111" s="256" t="s">
        <v>79</v>
      </c>
      <c r="AV111" s="15" t="s">
        <v>126</v>
      </c>
      <c r="AW111" s="15" t="s">
        <v>31</v>
      </c>
      <c r="AX111" s="15" t="s">
        <v>77</v>
      </c>
      <c r="AY111" s="256" t="s">
        <v>119</v>
      </c>
    </row>
    <row r="112" spans="1:65" s="2" customFormat="1" ht="16.5" customHeight="1">
      <c r="A112" s="40"/>
      <c r="B112" s="41"/>
      <c r="C112" s="260" t="s">
        <v>153</v>
      </c>
      <c r="D112" s="260" t="s">
        <v>252</v>
      </c>
      <c r="E112" s="261" t="s">
        <v>262</v>
      </c>
      <c r="F112" s="262" t="s">
        <v>263</v>
      </c>
      <c r="G112" s="263" t="s">
        <v>264</v>
      </c>
      <c r="H112" s="264">
        <v>11.237</v>
      </c>
      <c r="I112" s="265"/>
      <c r="J112" s="266">
        <f>ROUND(I112*H112,2)</f>
        <v>0</v>
      </c>
      <c r="K112" s="262" t="s">
        <v>125</v>
      </c>
      <c r="L112" s="267"/>
      <c r="M112" s="268" t="s">
        <v>19</v>
      </c>
      <c r="N112" s="269" t="s">
        <v>40</v>
      </c>
      <c r="O112" s="86"/>
      <c r="P112" s="215">
        <f>O112*H112</f>
        <v>0</v>
      </c>
      <c r="Q112" s="215">
        <v>0.001</v>
      </c>
      <c r="R112" s="215">
        <f>Q112*H112</f>
        <v>0.011237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168</v>
      </c>
      <c r="AT112" s="217" t="s">
        <v>252</v>
      </c>
      <c r="AU112" s="217" t="s">
        <v>79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126</v>
      </c>
      <c r="BM112" s="217" t="s">
        <v>265</v>
      </c>
    </row>
    <row r="113" spans="1:51" s="13" customFormat="1" ht="12">
      <c r="A113" s="13"/>
      <c r="B113" s="224"/>
      <c r="C113" s="225"/>
      <c r="D113" s="226" t="s">
        <v>130</v>
      </c>
      <c r="E113" s="227" t="s">
        <v>19</v>
      </c>
      <c r="F113" s="228" t="s">
        <v>266</v>
      </c>
      <c r="G113" s="225"/>
      <c r="H113" s="229">
        <v>11.237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130</v>
      </c>
      <c r="AU113" s="235" t="s">
        <v>79</v>
      </c>
      <c r="AV113" s="13" t="s">
        <v>79</v>
      </c>
      <c r="AW113" s="13" t="s">
        <v>31</v>
      </c>
      <c r="AX113" s="13" t="s">
        <v>69</v>
      </c>
      <c r="AY113" s="235" t="s">
        <v>119</v>
      </c>
    </row>
    <row r="114" spans="1:51" s="15" customFormat="1" ht="12">
      <c r="A114" s="15"/>
      <c r="B114" s="246"/>
      <c r="C114" s="247"/>
      <c r="D114" s="226" t="s">
        <v>130</v>
      </c>
      <c r="E114" s="248" t="s">
        <v>19</v>
      </c>
      <c r="F114" s="249" t="s">
        <v>142</v>
      </c>
      <c r="G114" s="247"/>
      <c r="H114" s="250">
        <v>11.237</v>
      </c>
      <c r="I114" s="251"/>
      <c r="J114" s="247"/>
      <c r="K114" s="247"/>
      <c r="L114" s="252"/>
      <c r="M114" s="253"/>
      <c r="N114" s="254"/>
      <c r="O114" s="254"/>
      <c r="P114" s="254"/>
      <c r="Q114" s="254"/>
      <c r="R114" s="254"/>
      <c r="S114" s="254"/>
      <c r="T114" s="25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6" t="s">
        <v>130</v>
      </c>
      <c r="AU114" s="256" t="s">
        <v>79</v>
      </c>
      <c r="AV114" s="15" t="s">
        <v>126</v>
      </c>
      <c r="AW114" s="15" t="s">
        <v>31</v>
      </c>
      <c r="AX114" s="15" t="s">
        <v>77</v>
      </c>
      <c r="AY114" s="256" t="s">
        <v>119</v>
      </c>
    </row>
    <row r="115" spans="1:65" s="2" customFormat="1" ht="16.5" customHeight="1">
      <c r="A115" s="40"/>
      <c r="B115" s="41"/>
      <c r="C115" s="206" t="s">
        <v>158</v>
      </c>
      <c r="D115" s="206" t="s">
        <v>121</v>
      </c>
      <c r="E115" s="207" t="s">
        <v>267</v>
      </c>
      <c r="F115" s="208" t="s">
        <v>268</v>
      </c>
      <c r="G115" s="209" t="s">
        <v>207</v>
      </c>
      <c r="H115" s="210">
        <v>0.064</v>
      </c>
      <c r="I115" s="211"/>
      <c r="J115" s="212">
        <f>ROUND(I115*H115,2)</f>
        <v>0</v>
      </c>
      <c r="K115" s="208" t="s">
        <v>125</v>
      </c>
      <c r="L115" s="46"/>
      <c r="M115" s="213" t="s">
        <v>19</v>
      </c>
      <c r="N115" s="214" t="s">
        <v>40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</v>
      </c>
      <c r="T115" s="216">
        <f>S115*H115</f>
        <v>0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126</v>
      </c>
      <c r="AT115" s="217" t="s">
        <v>121</v>
      </c>
      <c r="AU115" s="217" t="s">
        <v>79</v>
      </c>
      <c r="AY115" s="19" t="s">
        <v>119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77</v>
      </c>
      <c r="BK115" s="218">
        <f>ROUND(I115*H115,2)</f>
        <v>0</v>
      </c>
      <c r="BL115" s="19" t="s">
        <v>126</v>
      </c>
      <c r="BM115" s="217" t="s">
        <v>269</v>
      </c>
    </row>
    <row r="116" spans="1:47" s="2" customFormat="1" ht="12">
      <c r="A116" s="40"/>
      <c r="B116" s="41"/>
      <c r="C116" s="42"/>
      <c r="D116" s="219" t="s">
        <v>128</v>
      </c>
      <c r="E116" s="42"/>
      <c r="F116" s="220" t="s">
        <v>270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128</v>
      </c>
      <c r="AU116" s="19" t="s">
        <v>79</v>
      </c>
    </row>
    <row r="117" spans="1:51" s="13" customFormat="1" ht="12">
      <c r="A117" s="13"/>
      <c r="B117" s="224"/>
      <c r="C117" s="225"/>
      <c r="D117" s="226" t="s">
        <v>130</v>
      </c>
      <c r="E117" s="227" t="s">
        <v>19</v>
      </c>
      <c r="F117" s="228" t="s">
        <v>271</v>
      </c>
      <c r="G117" s="225"/>
      <c r="H117" s="229">
        <v>0.064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130</v>
      </c>
      <c r="AU117" s="235" t="s">
        <v>79</v>
      </c>
      <c r="AV117" s="13" t="s">
        <v>79</v>
      </c>
      <c r="AW117" s="13" t="s">
        <v>31</v>
      </c>
      <c r="AX117" s="13" t="s">
        <v>69</v>
      </c>
      <c r="AY117" s="235" t="s">
        <v>119</v>
      </c>
    </row>
    <row r="118" spans="1:51" s="15" customFormat="1" ht="12">
      <c r="A118" s="15"/>
      <c r="B118" s="246"/>
      <c r="C118" s="247"/>
      <c r="D118" s="226" t="s">
        <v>130</v>
      </c>
      <c r="E118" s="248" t="s">
        <v>19</v>
      </c>
      <c r="F118" s="249" t="s">
        <v>142</v>
      </c>
      <c r="G118" s="247"/>
      <c r="H118" s="250">
        <v>0.064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130</v>
      </c>
      <c r="AU118" s="256" t="s">
        <v>79</v>
      </c>
      <c r="AV118" s="15" t="s">
        <v>126</v>
      </c>
      <c r="AW118" s="15" t="s">
        <v>31</v>
      </c>
      <c r="AX118" s="15" t="s">
        <v>77</v>
      </c>
      <c r="AY118" s="256" t="s">
        <v>119</v>
      </c>
    </row>
    <row r="119" spans="1:65" s="2" customFormat="1" ht="16.5" customHeight="1">
      <c r="A119" s="40"/>
      <c r="B119" s="41"/>
      <c r="C119" s="260" t="s">
        <v>163</v>
      </c>
      <c r="D119" s="260" t="s">
        <v>252</v>
      </c>
      <c r="E119" s="261" t="s">
        <v>272</v>
      </c>
      <c r="F119" s="262" t="s">
        <v>273</v>
      </c>
      <c r="G119" s="263" t="s">
        <v>264</v>
      </c>
      <c r="H119" s="264">
        <v>6.421</v>
      </c>
      <c r="I119" s="265"/>
      <c r="J119" s="266">
        <f>ROUND(I119*H119,2)</f>
        <v>0</v>
      </c>
      <c r="K119" s="262" t="s">
        <v>125</v>
      </c>
      <c r="L119" s="267"/>
      <c r="M119" s="268" t="s">
        <v>19</v>
      </c>
      <c r="N119" s="269" t="s">
        <v>40</v>
      </c>
      <c r="O119" s="86"/>
      <c r="P119" s="215">
        <f>O119*H119</f>
        <v>0</v>
      </c>
      <c r="Q119" s="215">
        <v>0.001</v>
      </c>
      <c r="R119" s="215">
        <f>Q119*H119</f>
        <v>0.0064210000000000005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168</v>
      </c>
      <c r="AT119" s="217" t="s">
        <v>252</v>
      </c>
      <c r="AU119" s="217" t="s">
        <v>79</v>
      </c>
      <c r="AY119" s="19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126</v>
      </c>
      <c r="BM119" s="217" t="s">
        <v>274</v>
      </c>
    </row>
    <row r="120" spans="1:51" s="13" customFormat="1" ht="12">
      <c r="A120" s="13"/>
      <c r="B120" s="224"/>
      <c r="C120" s="225"/>
      <c r="D120" s="226" t="s">
        <v>130</v>
      </c>
      <c r="E120" s="227" t="s">
        <v>19</v>
      </c>
      <c r="F120" s="228" t="s">
        <v>275</v>
      </c>
      <c r="G120" s="225"/>
      <c r="H120" s="229">
        <v>6.421</v>
      </c>
      <c r="I120" s="230"/>
      <c r="J120" s="225"/>
      <c r="K120" s="225"/>
      <c r="L120" s="231"/>
      <c r="M120" s="232"/>
      <c r="N120" s="233"/>
      <c r="O120" s="233"/>
      <c r="P120" s="233"/>
      <c r="Q120" s="233"/>
      <c r="R120" s="233"/>
      <c r="S120" s="233"/>
      <c r="T120" s="23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5" t="s">
        <v>130</v>
      </c>
      <c r="AU120" s="235" t="s">
        <v>79</v>
      </c>
      <c r="AV120" s="13" t="s">
        <v>79</v>
      </c>
      <c r="AW120" s="13" t="s">
        <v>31</v>
      </c>
      <c r="AX120" s="13" t="s">
        <v>69</v>
      </c>
      <c r="AY120" s="235" t="s">
        <v>119</v>
      </c>
    </row>
    <row r="121" spans="1:51" s="15" customFormat="1" ht="12">
      <c r="A121" s="15"/>
      <c r="B121" s="246"/>
      <c r="C121" s="247"/>
      <c r="D121" s="226" t="s">
        <v>130</v>
      </c>
      <c r="E121" s="248" t="s">
        <v>19</v>
      </c>
      <c r="F121" s="249" t="s">
        <v>142</v>
      </c>
      <c r="G121" s="247"/>
      <c r="H121" s="250">
        <v>6.421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56" t="s">
        <v>130</v>
      </c>
      <c r="AU121" s="256" t="s">
        <v>79</v>
      </c>
      <c r="AV121" s="15" t="s">
        <v>126</v>
      </c>
      <c r="AW121" s="15" t="s">
        <v>31</v>
      </c>
      <c r="AX121" s="15" t="s">
        <v>77</v>
      </c>
      <c r="AY121" s="256" t="s">
        <v>119</v>
      </c>
    </row>
    <row r="122" spans="1:65" s="2" customFormat="1" ht="16.5" customHeight="1">
      <c r="A122" s="40"/>
      <c r="B122" s="41"/>
      <c r="C122" s="206" t="s">
        <v>168</v>
      </c>
      <c r="D122" s="206" t="s">
        <v>121</v>
      </c>
      <c r="E122" s="207" t="s">
        <v>276</v>
      </c>
      <c r="F122" s="208" t="s">
        <v>277</v>
      </c>
      <c r="G122" s="209" t="s">
        <v>177</v>
      </c>
      <c r="H122" s="210">
        <v>0.642</v>
      </c>
      <c r="I122" s="211"/>
      <c r="J122" s="212">
        <f>ROUND(I122*H122,2)</f>
        <v>0</v>
      </c>
      <c r="K122" s="208" t="s">
        <v>125</v>
      </c>
      <c r="L122" s="46"/>
      <c r="M122" s="213" t="s">
        <v>19</v>
      </c>
      <c r="N122" s="214" t="s">
        <v>40</v>
      </c>
      <c r="O122" s="86"/>
      <c r="P122" s="215">
        <f>O122*H122</f>
        <v>0</v>
      </c>
      <c r="Q122" s="215">
        <v>0</v>
      </c>
      <c r="R122" s="215">
        <f>Q122*H122</f>
        <v>0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126</v>
      </c>
      <c r="AT122" s="217" t="s">
        <v>121</v>
      </c>
      <c r="AU122" s="217" t="s">
        <v>79</v>
      </c>
      <c r="AY122" s="19" t="s">
        <v>119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126</v>
      </c>
      <c r="BM122" s="217" t="s">
        <v>278</v>
      </c>
    </row>
    <row r="123" spans="1:47" s="2" customFormat="1" ht="12">
      <c r="A123" s="40"/>
      <c r="B123" s="41"/>
      <c r="C123" s="42"/>
      <c r="D123" s="219" t="s">
        <v>128</v>
      </c>
      <c r="E123" s="42"/>
      <c r="F123" s="220" t="s">
        <v>279</v>
      </c>
      <c r="G123" s="42"/>
      <c r="H123" s="42"/>
      <c r="I123" s="221"/>
      <c r="J123" s="42"/>
      <c r="K123" s="42"/>
      <c r="L123" s="46"/>
      <c r="M123" s="222"/>
      <c r="N123" s="223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128</v>
      </c>
      <c r="AU123" s="19" t="s">
        <v>79</v>
      </c>
    </row>
    <row r="124" spans="1:51" s="13" customFormat="1" ht="12">
      <c r="A124" s="13"/>
      <c r="B124" s="224"/>
      <c r="C124" s="225"/>
      <c r="D124" s="226" t="s">
        <v>130</v>
      </c>
      <c r="E124" s="227" t="s">
        <v>19</v>
      </c>
      <c r="F124" s="228" t="s">
        <v>280</v>
      </c>
      <c r="G124" s="225"/>
      <c r="H124" s="229">
        <v>0.642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130</v>
      </c>
      <c r="AU124" s="235" t="s">
        <v>79</v>
      </c>
      <c r="AV124" s="13" t="s">
        <v>79</v>
      </c>
      <c r="AW124" s="13" t="s">
        <v>31</v>
      </c>
      <c r="AX124" s="13" t="s">
        <v>69</v>
      </c>
      <c r="AY124" s="235" t="s">
        <v>119</v>
      </c>
    </row>
    <row r="125" spans="1:51" s="15" customFormat="1" ht="12">
      <c r="A125" s="15"/>
      <c r="B125" s="246"/>
      <c r="C125" s="247"/>
      <c r="D125" s="226" t="s">
        <v>130</v>
      </c>
      <c r="E125" s="248" t="s">
        <v>19</v>
      </c>
      <c r="F125" s="249" t="s">
        <v>142</v>
      </c>
      <c r="G125" s="247"/>
      <c r="H125" s="250">
        <v>0.642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130</v>
      </c>
      <c r="AU125" s="256" t="s">
        <v>79</v>
      </c>
      <c r="AV125" s="15" t="s">
        <v>126</v>
      </c>
      <c r="AW125" s="15" t="s">
        <v>31</v>
      </c>
      <c r="AX125" s="15" t="s">
        <v>77</v>
      </c>
      <c r="AY125" s="256" t="s">
        <v>119</v>
      </c>
    </row>
    <row r="126" spans="1:65" s="2" customFormat="1" ht="16.5" customHeight="1">
      <c r="A126" s="40"/>
      <c r="B126" s="41"/>
      <c r="C126" s="206" t="s">
        <v>174</v>
      </c>
      <c r="D126" s="206" t="s">
        <v>121</v>
      </c>
      <c r="E126" s="207" t="s">
        <v>281</v>
      </c>
      <c r="F126" s="208" t="s">
        <v>282</v>
      </c>
      <c r="G126" s="209" t="s">
        <v>177</v>
      </c>
      <c r="H126" s="210">
        <v>0.642</v>
      </c>
      <c r="I126" s="211"/>
      <c r="J126" s="212">
        <f>ROUND(I126*H126,2)</f>
        <v>0</v>
      </c>
      <c r="K126" s="208" t="s">
        <v>125</v>
      </c>
      <c r="L126" s="46"/>
      <c r="M126" s="213" t="s">
        <v>19</v>
      </c>
      <c r="N126" s="214" t="s">
        <v>40</v>
      </c>
      <c r="O126" s="86"/>
      <c r="P126" s="215">
        <f>O126*H126</f>
        <v>0</v>
      </c>
      <c r="Q126" s="215">
        <v>0</v>
      </c>
      <c r="R126" s="215">
        <f>Q126*H126</f>
        <v>0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126</v>
      </c>
      <c r="AT126" s="217" t="s">
        <v>121</v>
      </c>
      <c r="AU126" s="217" t="s">
        <v>79</v>
      </c>
      <c r="AY126" s="19" t="s">
        <v>119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126</v>
      </c>
      <c r="BM126" s="217" t="s">
        <v>283</v>
      </c>
    </row>
    <row r="127" spans="1:47" s="2" customFormat="1" ht="12">
      <c r="A127" s="40"/>
      <c r="B127" s="41"/>
      <c r="C127" s="42"/>
      <c r="D127" s="219" t="s">
        <v>128</v>
      </c>
      <c r="E127" s="42"/>
      <c r="F127" s="220" t="s">
        <v>284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128</v>
      </c>
      <c r="AU127" s="19" t="s">
        <v>79</v>
      </c>
    </row>
    <row r="128" spans="1:51" s="13" customFormat="1" ht="12">
      <c r="A128" s="13"/>
      <c r="B128" s="224"/>
      <c r="C128" s="225"/>
      <c r="D128" s="226" t="s">
        <v>130</v>
      </c>
      <c r="E128" s="227" t="s">
        <v>19</v>
      </c>
      <c r="F128" s="228" t="s">
        <v>285</v>
      </c>
      <c r="G128" s="225"/>
      <c r="H128" s="229">
        <v>0.642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130</v>
      </c>
      <c r="AU128" s="235" t="s">
        <v>79</v>
      </c>
      <c r="AV128" s="13" t="s">
        <v>79</v>
      </c>
      <c r="AW128" s="13" t="s">
        <v>31</v>
      </c>
      <c r="AX128" s="13" t="s">
        <v>69</v>
      </c>
      <c r="AY128" s="235" t="s">
        <v>119</v>
      </c>
    </row>
    <row r="129" spans="1:51" s="15" customFormat="1" ht="12">
      <c r="A129" s="15"/>
      <c r="B129" s="246"/>
      <c r="C129" s="247"/>
      <c r="D129" s="226" t="s">
        <v>130</v>
      </c>
      <c r="E129" s="248" t="s">
        <v>19</v>
      </c>
      <c r="F129" s="249" t="s">
        <v>142</v>
      </c>
      <c r="G129" s="247"/>
      <c r="H129" s="250">
        <v>0.642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130</v>
      </c>
      <c r="AU129" s="256" t="s">
        <v>79</v>
      </c>
      <c r="AV129" s="15" t="s">
        <v>126</v>
      </c>
      <c r="AW129" s="15" t="s">
        <v>31</v>
      </c>
      <c r="AX129" s="15" t="s">
        <v>77</v>
      </c>
      <c r="AY129" s="256" t="s">
        <v>119</v>
      </c>
    </row>
    <row r="130" spans="1:63" s="12" customFormat="1" ht="22.8" customHeight="1">
      <c r="A130" s="12"/>
      <c r="B130" s="190"/>
      <c r="C130" s="191"/>
      <c r="D130" s="192" t="s">
        <v>68</v>
      </c>
      <c r="E130" s="204" t="s">
        <v>79</v>
      </c>
      <c r="F130" s="204" t="s">
        <v>286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SUM(P131:P146)</f>
        <v>0</v>
      </c>
      <c r="Q130" s="198"/>
      <c r="R130" s="199">
        <f>SUM(R131:R146)</f>
        <v>134.50508799999997</v>
      </c>
      <c r="S130" s="198"/>
      <c r="T130" s="200">
        <f>SUM(T131:T146)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77</v>
      </c>
      <c r="AT130" s="202" t="s">
        <v>68</v>
      </c>
      <c r="AU130" s="202" t="s">
        <v>77</v>
      </c>
      <c r="AY130" s="201" t="s">
        <v>119</v>
      </c>
      <c r="BK130" s="203">
        <f>SUM(BK131:BK146)</f>
        <v>0</v>
      </c>
    </row>
    <row r="131" spans="1:65" s="2" customFormat="1" ht="16.5" customHeight="1">
      <c r="A131" s="40"/>
      <c r="B131" s="41"/>
      <c r="C131" s="206" t="s">
        <v>180</v>
      </c>
      <c r="D131" s="206" t="s">
        <v>121</v>
      </c>
      <c r="E131" s="207" t="s">
        <v>287</v>
      </c>
      <c r="F131" s="208" t="s">
        <v>288</v>
      </c>
      <c r="G131" s="209" t="s">
        <v>289</v>
      </c>
      <c r="H131" s="210">
        <v>59</v>
      </c>
      <c r="I131" s="211"/>
      <c r="J131" s="212">
        <f>ROUND(I131*H131,2)</f>
        <v>0</v>
      </c>
      <c r="K131" s="208" t="s">
        <v>125</v>
      </c>
      <c r="L131" s="46"/>
      <c r="M131" s="213" t="s">
        <v>19</v>
      </c>
      <c r="N131" s="214" t="s">
        <v>40</v>
      </c>
      <c r="O131" s="86"/>
      <c r="P131" s="215">
        <f>O131*H131</f>
        <v>0</v>
      </c>
      <c r="Q131" s="215">
        <v>0.00033</v>
      </c>
      <c r="R131" s="215">
        <f>Q131*H131</f>
        <v>0.01947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126</v>
      </c>
      <c r="AT131" s="217" t="s">
        <v>121</v>
      </c>
      <c r="AU131" s="217" t="s">
        <v>79</v>
      </c>
      <c r="AY131" s="19" t="s">
        <v>119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126</v>
      </c>
      <c r="BM131" s="217" t="s">
        <v>290</v>
      </c>
    </row>
    <row r="132" spans="1:47" s="2" customFormat="1" ht="12">
      <c r="A132" s="40"/>
      <c r="B132" s="41"/>
      <c r="C132" s="42"/>
      <c r="D132" s="219" t="s">
        <v>128</v>
      </c>
      <c r="E132" s="42"/>
      <c r="F132" s="220" t="s">
        <v>291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128</v>
      </c>
      <c r="AU132" s="19" t="s">
        <v>79</v>
      </c>
    </row>
    <row r="133" spans="1:51" s="13" customFormat="1" ht="12">
      <c r="A133" s="13"/>
      <c r="B133" s="224"/>
      <c r="C133" s="225"/>
      <c r="D133" s="226" t="s">
        <v>130</v>
      </c>
      <c r="E133" s="227" t="s">
        <v>19</v>
      </c>
      <c r="F133" s="228" t="s">
        <v>292</v>
      </c>
      <c r="G133" s="225"/>
      <c r="H133" s="229">
        <v>31.5</v>
      </c>
      <c r="I133" s="230"/>
      <c r="J133" s="225"/>
      <c r="K133" s="225"/>
      <c r="L133" s="231"/>
      <c r="M133" s="232"/>
      <c r="N133" s="233"/>
      <c r="O133" s="233"/>
      <c r="P133" s="233"/>
      <c r="Q133" s="233"/>
      <c r="R133" s="233"/>
      <c r="S133" s="233"/>
      <c r="T133" s="23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5" t="s">
        <v>130</v>
      </c>
      <c r="AU133" s="235" t="s">
        <v>79</v>
      </c>
      <c r="AV133" s="13" t="s">
        <v>79</v>
      </c>
      <c r="AW133" s="13" t="s">
        <v>31</v>
      </c>
      <c r="AX133" s="13" t="s">
        <v>69</v>
      </c>
      <c r="AY133" s="235" t="s">
        <v>119</v>
      </c>
    </row>
    <row r="134" spans="1:51" s="13" customFormat="1" ht="12">
      <c r="A134" s="13"/>
      <c r="B134" s="224"/>
      <c r="C134" s="225"/>
      <c r="D134" s="226" t="s">
        <v>130</v>
      </c>
      <c r="E134" s="227" t="s">
        <v>19</v>
      </c>
      <c r="F134" s="228" t="s">
        <v>293</v>
      </c>
      <c r="G134" s="225"/>
      <c r="H134" s="229">
        <v>27.5</v>
      </c>
      <c r="I134" s="230"/>
      <c r="J134" s="225"/>
      <c r="K134" s="225"/>
      <c r="L134" s="231"/>
      <c r="M134" s="232"/>
      <c r="N134" s="233"/>
      <c r="O134" s="233"/>
      <c r="P134" s="233"/>
      <c r="Q134" s="233"/>
      <c r="R134" s="233"/>
      <c r="S134" s="233"/>
      <c r="T134" s="234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5" t="s">
        <v>130</v>
      </c>
      <c r="AU134" s="235" t="s">
        <v>79</v>
      </c>
      <c r="AV134" s="13" t="s">
        <v>79</v>
      </c>
      <c r="AW134" s="13" t="s">
        <v>31</v>
      </c>
      <c r="AX134" s="13" t="s">
        <v>69</v>
      </c>
      <c r="AY134" s="235" t="s">
        <v>119</v>
      </c>
    </row>
    <row r="135" spans="1:51" s="15" customFormat="1" ht="12">
      <c r="A135" s="15"/>
      <c r="B135" s="246"/>
      <c r="C135" s="247"/>
      <c r="D135" s="226" t="s">
        <v>130</v>
      </c>
      <c r="E135" s="248" t="s">
        <v>19</v>
      </c>
      <c r="F135" s="249" t="s">
        <v>142</v>
      </c>
      <c r="G135" s="247"/>
      <c r="H135" s="250">
        <v>59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6" t="s">
        <v>130</v>
      </c>
      <c r="AU135" s="256" t="s">
        <v>79</v>
      </c>
      <c r="AV135" s="15" t="s">
        <v>126</v>
      </c>
      <c r="AW135" s="15" t="s">
        <v>31</v>
      </c>
      <c r="AX135" s="15" t="s">
        <v>77</v>
      </c>
      <c r="AY135" s="256" t="s">
        <v>119</v>
      </c>
    </row>
    <row r="136" spans="1:65" s="2" customFormat="1" ht="21.75" customHeight="1">
      <c r="A136" s="40"/>
      <c r="B136" s="41"/>
      <c r="C136" s="206" t="s">
        <v>186</v>
      </c>
      <c r="D136" s="206" t="s">
        <v>121</v>
      </c>
      <c r="E136" s="207" t="s">
        <v>294</v>
      </c>
      <c r="F136" s="208" t="s">
        <v>295</v>
      </c>
      <c r="G136" s="209" t="s">
        <v>177</v>
      </c>
      <c r="H136" s="210">
        <v>0.5</v>
      </c>
      <c r="I136" s="211"/>
      <c r="J136" s="212">
        <f>ROUND(I136*H136,2)</f>
        <v>0</v>
      </c>
      <c r="K136" s="208" t="s">
        <v>125</v>
      </c>
      <c r="L136" s="46"/>
      <c r="M136" s="213" t="s">
        <v>19</v>
      </c>
      <c r="N136" s="214" t="s">
        <v>40</v>
      </c>
      <c r="O136" s="86"/>
      <c r="P136" s="215">
        <f>O136*H136</f>
        <v>0</v>
      </c>
      <c r="Q136" s="215">
        <v>2.45329</v>
      </c>
      <c r="R136" s="215">
        <f>Q136*H136</f>
        <v>1.226645</v>
      </c>
      <c r="S136" s="215">
        <v>0</v>
      </c>
      <c r="T136" s="216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7" t="s">
        <v>126</v>
      </c>
      <c r="AT136" s="217" t="s">
        <v>121</v>
      </c>
      <c r="AU136" s="217" t="s">
        <v>79</v>
      </c>
      <c r="AY136" s="19" t="s">
        <v>119</v>
      </c>
      <c r="BE136" s="218">
        <f>IF(N136="základní",J136,0)</f>
        <v>0</v>
      </c>
      <c r="BF136" s="218">
        <f>IF(N136="snížená",J136,0)</f>
        <v>0</v>
      </c>
      <c r="BG136" s="218">
        <f>IF(N136="zákl. přenesená",J136,0)</f>
        <v>0</v>
      </c>
      <c r="BH136" s="218">
        <f>IF(N136="sníž. přenesená",J136,0)</f>
        <v>0</v>
      </c>
      <c r="BI136" s="218">
        <f>IF(N136="nulová",J136,0)</f>
        <v>0</v>
      </c>
      <c r="BJ136" s="19" t="s">
        <v>77</v>
      </c>
      <c r="BK136" s="218">
        <f>ROUND(I136*H136,2)</f>
        <v>0</v>
      </c>
      <c r="BL136" s="19" t="s">
        <v>126</v>
      </c>
      <c r="BM136" s="217" t="s">
        <v>296</v>
      </c>
    </row>
    <row r="137" spans="1:47" s="2" customFormat="1" ht="12">
      <c r="A137" s="40"/>
      <c r="B137" s="41"/>
      <c r="C137" s="42"/>
      <c r="D137" s="219" t="s">
        <v>128</v>
      </c>
      <c r="E137" s="42"/>
      <c r="F137" s="220" t="s">
        <v>297</v>
      </c>
      <c r="G137" s="42"/>
      <c r="H137" s="42"/>
      <c r="I137" s="221"/>
      <c r="J137" s="42"/>
      <c r="K137" s="42"/>
      <c r="L137" s="46"/>
      <c r="M137" s="222"/>
      <c r="N137" s="223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79</v>
      </c>
    </row>
    <row r="138" spans="1:51" s="14" customFormat="1" ht="12">
      <c r="A138" s="14"/>
      <c r="B138" s="236"/>
      <c r="C138" s="237"/>
      <c r="D138" s="226" t="s">
        <v>130</v>
      </c>
      <c r="E138" s="238" t="s">
        <v>19</v>
      </c>
      <c r="F138" s="239" t="s">
        <v>298</v>
      </c>
      <c r="G138" s="237"/>
      <c r="H138" s="238" t="s">
        <v>19</v>
      </c>
      <c r="I138" s="240"/>
      <c r="J138" s="237"/>
      <c r="K138" s="237"/>
      <c r="L138" s="241"/>
      <c r="M138" s="242"/>
      <c r="N138" s="243"/>
      <c r="O138" s="243"/>
      <c r="P138" s="243"/>
      <c r="Q138" s="243"/>
      <c r="R138" s="243"/>
      <c r="S138" s="243"/>
      <c r="T138" s="24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45" t="s">
        <v>130</v>
      </c>
      <c r="AU138" s="245" t="s">
        <v>79</v>
      </c>
      <c r="AV138" s="14" t="s">
        <v>77</v>
      </c>
      <c r="AW138" s="14" t="s">
        <v>31</v>
      </c>
      <c r="AX138" s="14" t="s">
        <v>69</v>
      </c>
      <c r="AY138" s="245" t="s">
        <v>119</v>
      </c>
    </row>
    <row r="139" spans="1:51" s="13" customFormat="1" ht="12">
      <c r="A139" s="13"/>
      <c r="B139" s="224"/>
      <c r="C139" s="225"/>
      <c r="D139" s="226" t="s">
        <v>130</v>
      </c>
      <c r="E139" s="227" t="s">
        <v>19</v>
      </c>
      <c r="F139" s="228" t="s">
        <v>299</v>
      </c>
      <c r="G139" s="225"/>
      <c r="H139" s="229">
        <v>0.5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130</v>
      </c>
      <c r="AU139" s="235" t="s">
        <v>79</v>
      </c>
      <c r="AV139" s="13" t="s">
        <v>79</v>
      </c>
      <c r="AW139" s="13" t="s">
        <v>31</v>
      </c>
      <c r="AX139" s="13" t="s">
        <v>69</v>
      </c>
      <c r="AY139" s="235" t="s">
        <v>119</v>
      </c>
    </row>
    <row r="140" spans="1:51" s="15" customFormat="1" ht="12">
      <c r="A140" s="15"/>
      <c r="B140" s="246"/>
      <c r="C140" s="247"/>
      <c r="D140" s="226" t="s">
        <v>130</v>
      </c>
      <c r="E140" s="248" t="s">
        <v>19</v>
      </c>
      <c r="F140" s="249" t="s">
        <v>142</v>
      </c>
      <c r="G140" s="247"/>
      <c r="H140" s="250">
        <v>0.5</v>
      </c>
      <c r="I140" s="251"/>
      <c r="J140" s="247"/>
      <c r="K140" s="247"/>
      <c r="L140" s="252"/>
      <c r="M140" s="253"/>
      <c r="N140" s="254"/>
      <c r="O140" s="254"/>
      <c r="P140" s="254"/>
      <c r="Q140" s="254"/>
      <c r="R140" s="254"/>
      <c r="S140" s="254"/>
      <c r="T140" s="25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56" t="s">
        <v>130</v>
      </c>
      <c r="AU140" s="256" t="s">
        <v>79</v>
      </c>
      <c r="AV140" s="15" t="s">
        <v>126</v>
      </c>
      <c r="AW140" s="15" t="s">
        <v>31</v>
      </c>
      <c r="AX140" s="15" t="s">
        <v>77</v>
      </c>
      <c r="AY140" s="256" t="s">
        <v>119</v>
      </c>
    </row>
    <row r="141" spans="1:65" s="2" customFormat="1" ht="21.75" customHeight="1">
      <c r="A141" s="40"/>
      <c r="B141" s="41"/>
      <c r="C141" s="206" t="s">
        <v>191</v>
      </c>
      <c r="D141" s="206" t="s">
        <v>121</v>
      </c>
      <c r="E141" s="207" t="s">
        <v>300</v>
      </c>
      <c r="F141" s="208" t="s">
        <v>301</v>
      </c>
      <c r="G141" s="209" t="s">
        <v>177</v>
      </c>
      <c r="H141" s="210">
        <v>2.5</v>
      </c>
      <c r="I141" s="211"/>
      <c r="J141" s="212">
        <f>ROUND(I141*H141,2)</f>
        <v>0</v>
      </c>
      <c r="K141" s="208" t="s">
        <v>125</v>
      </c>
      <c r="L141" s="46"/>
      <c r="M141" s="213" t="s">
        <v>19</v>
      </c>
      <c r="N141" s="214" t="s">
        <v>40</v>
      </c>
      <c r="O141" s="86"/>
      <c r="P141" s="215">
        <f>O141*H141</f>
        <v>0</v>
      </c>
      <c r="Q141" s="215">
        <v>1.93125</v>
      </c>
      <c r="R141" s="215">
        <f>Q141*H141</f>
        <v>4.828125</v>
      </c>
      <c r="S141" s="215">
        <v>0</v>
      </c>
      <c r="T141" s="216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17" t="s">
        <v>126</v>
      </c>
      <c r="AT141" s="217" t="s">
        <v>121</v>
      </c>
      <c r="AU141" s="217" t="s">
        <v>79</v>
      </c>
      <c r="AY141" s="19" t="s">
        <v>119</v>
      </c>
      <c r="BE141" s="218">
        <f>IF(N141="základní",J141,0)</f>
        <v>0</v>
      </c>
      <c r="BF141" s="218">
        <f>IF(N141="snížená",J141,0)</f>
        <v>0</v>
      </c>
      <c r="BG141" s="218">
        <f>IF(N141="zákl. přenesená",J141,0)</f>
        <v>0</v>
      </c>
      <c r="BH141" s="218">
        <f>IF(N141="sníž. přenesená",J141,0)</f>
        <v>0</v>
      </c>
      <c r="BI141" s="218">
        <f>IF(N141="nulová",J141,0)</f>
        <v>0</v>
      </c>
      <c r="BJ141" s="19" t="s">
        <v>77</v>
      </c>
      <c r="BK141" s="218">
        <f>ROUND(I141*H141,2)</f>
        <v>0</v>
      </c>
      <c r="BL141" s="19" t="s">
        <v>126</v>
      </c>
      <c r="BM141" s="217" t="s">
        <v>302</v>
      </c>
    </row>
    <row r="142" spans="1:47" s="2" customFormat="1" ht="12">
      <c r="A142" s="40"/>
      <c r="B142" s="41"/>
      <c r="C142" s="42"/>
      <c r="D142" s="219" t="s">
        <v>128</v>
      </c>
      <c r="E142" s="42"/>
      <c r="F142" s="220" t="s">
        <v>303</v>
      </c>
      <c r="G142" s="42"/>
      <c r="H142" s="42"/>
      <c r="I142" s="221"/>
      <c r="J142" s="42"/>
      <c r="K142" s="42"/>
      <c r="L142" s="46"/>
      <c r="M142" s="222"/>
      <c r="N142" s="223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128</v>
      </c>
      <c r="AU142" s="19" t="s">
        <v>79</v>
      </c>
    </row>
    <row r="143" spans="1:51" s="14" customFormat="1" ht="12">
      <c r="A143" s="14"/>
      <c r="B143" s="236"/>
      <c r="C143" s="237"/>
      <c r="D143" s="226" t="s">
        <v>130</v>
      </c>
      <c r="E143" s="238" t="s">
        <v>19</v>
      </c>
      <c r="F143" s="239" t="s">
        <v>304</v>
      </c>
      <c r="G143" s="237"/>
      <c r="H143" s="238" t="s">
        <v>19</v>
      </c>
      <c r="I143" s="240"/>
      <c r="J143" s="237"/>
      <c r="K143" s="237"/>
      <c r="L143" s="241"/>
      <c r="M143" s="242"/>
      <c r="N143" s="243"/>
      <c r="O143" s="243"/>
      <c r="P143" s="243"/>
      <c r="Q143" s="243"/>
      <c r="R143" s="243"/>
      <c r="S143" s="243"/>
      <c r="T143" s="24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45" t="s">
        <v>130</v>
      </c>
      <c r="AU143" s="245" t="s">
        <v>79</v>
      </c>
      <c r="AV143" s="14" t="s">
        <v>77</v>
      </c>
      <c r="AW143" s="14" t="s">
        <v>31</v>
      </c>
      <c r="AX143" s="14" t="s">
        <v>69</v>
      </c>
      <c r="AY143" s="245" t="s">
        <v>119</v>
      </c>
    </row>
    <row r="144" spans="1:51" s="13" customFormat="1" ht="12">
      <c r="A144" s="13"/>
      <c r="B144" s="224"/>
      <c r="C144" s="225"/>
      <c r="D144" s="226" t="s">
        <v>130</v>
      </c>
      <c r="E144" s="227" t="s">
        <v>19</v>
      </c>
      <c r="F144" s="228" t="s">
        <v>305</v>
      </c>
      <c r="G144" s="225"/>
      <c r="H144" s="229">
        <v>2.5</v>
      </c>
      <c r="I144" s="230"/>
      <c r="J144" s="225"/>
      <c r="K144" s="225"/>
      <c r="L144" s="231"/>
      <c r="M144" s="232"/>
      <c r="N144" s="233"/>
      <c r="O144" s="233"/>
      <c r="P144" s="233"/>
      <c r="Q144" s="233"/>
      <c r="R144" s="233"/>
      <c r="S144" s="233"/>
      <c r="T144" s="23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5" t="s">
        <v>130</v>
      </c>
      <c r="AU144" s="235" t="s">
        <v>79</v>
      </c>
      <c r="AV144" s="13" t="s">
        <v>79</v>
      </c>
      <c r="AW144" s="13" t="s">
        <v>31</v>
      </c>
      <c r="AX144" s="13" t="s">
        <v>77</v>
      </c>
      <c r="AY144" s="235" t="s">
        <v>119</v>
      </c>
    </row>
    <row r="145" spans="1:65" s="2" customFormat="1" ht="21.75" customHeight="1">
      <c r="A145" s="40"/>
      <c r="B145" s="41"/>
      <c r="C145" s="206" t="s">
        <v>197</v>
      </c>
      <c r="D145" s="206" t="s">
        <v>121</v>
      </c>
      <c r="E145" s="207" t="s">
        <v>306</v>
      </c>
      <c r="F145" s="208" t="s">
        <v>307</v>
      </c>
      <c r="G145" s="209" t="s">
        <v>177</v>
      </c>
      <c r="H145" s="210">
        <v>51.8</v>
      </c>
      <c r="I145" s="211"/>
      <c r="J145" s="212">
        <f>ROUND(I145*H145,2)</f>
        <v>0</v>
      </c>
      <c r="K145" s="208" t="s">
        <v>125</v>
      </c>
      <c r="L145" s="46"/>
      <c r="M145" s="213" t="s">
        <v>19</v>
      </c>
      <c r="N145" s="214" t="s">
        <v>40</v>
      </c>
      <c r="O145" s="86"/>
      <c r="P145" s="215">
        <f>O145*H145</f>
        <v>0</v>
      </c>
      <c r="Q145" s="215">
        <v>2.47936</v>
      </c>
      <c r="R145" s="215">
        <f>Q145*H145</f>
        <v>128.43084799999997</v>
      </c>
      <c r="S145" s="215">
        <v>0</v>
      </c>
      <c r="T145" s="216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7" t="s">
        <v>126</v>
      </c>
      <c r="AT145" s="217" t="s">
        <v>121</v>
      </c>
      <c r="AU145" s="217" t="s">
        <v>79</v>
      </c>
      <c r="AY145" s="19" t="s">
        <v>119</v>
      </c>
      <c r="BE145" s="218">
        <f>IF(N145="základní",J145,0)</f>
        <v>0</v>
      </c>
      <c r="BF145" s="218">
        <f>IF(N145="snížená",J145,0)</f>
        <v>0</v>
      </c>
      <c r="BG145" s="218">
        <f>IF(N145="zákl. přenesená",J145,0)</f>
        <v>0</v>
      </c>
      <c r="BH145" s="218">
        <f>IF(N145="sníž. přenesená",J145,0)</f>
        <v>0</v>
      </c>
      <c r="BI145" s="218">
        <f>IF(N145="nulová",J145,0)</f>
        <v>0</v>
      </c>
      <c r="BJ145" s="19" t="s">
        <v>77</v>
      </c>
      <c r="BK145" s="218">
        <f>ROUND(I145*H145,2)</f>
        <v>0</v>
      </c>
      <c r="BL145" s="19" t="s">
        <v>126</v>
      </c>
      <c r="BM145" s="217" t="s">
        <v>308</v>
      </c>
    </row>
    <row r="146" spans="1:47" s="2" customFormat="1" ht="12">
      <c r="A146" s="40"/>
      <c r="B146" s="41"/>
      <c r="C146" s="42"/>
      <c r="D146" s="219" t="s">
        <v>128</v>
      </c>
      <c r="E146" s="42"/>
      <c r="F146" s="220" t="s">
        <v>309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128</v>
      </c>
      <c r="AU146" s="19" t="s">
        <v>79</v>
      </c>
    </row>
    <row r="147" spans="1:63" s="12" customFormat="1" ht="22.8" customHeight="1">
      <c r="A147" s="12"/>
      <c r="B147" s="190"/>
      <c r="C147" s="191"/>
      <c r="D147" s="192" t="s">
        <v>68</v>
      </c>
      <c r="E147" s="204" t="s">
        <v>143</v>
      </c>
      <c r="F147" s="204" t="s">
        <v>310</v>
      </c>
      <c r="G147" s="191"/>
      <c r="H147" s="191"/>
      <c r="I147" s="194"/>
      <c r="J147" s="205">
        <f>BK147</f>
        <v>0</v>
      </c>
      <c r="K147" s="191"/>
      <c r="L147" s="196"/>
      <c r="M147" s="197"/>
      <c r="N147" s="198"/>
      <c r="O147" s="198"/>
      <c r="P147" s="199">
        <f>SUM(P148:P149)</f>
        <v>0</v>
      </c>
      <c r="Q147" s="198"/>
      <c r="R147" s="199">
        <f>SUM(R148:R149)</f>
        <v>1.3738536000000001</v>
      </c>
      <c r="S147" s="198"/>
      <c r="T147" s="200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01" t="s">
        <v>77</v>
      </c>
      <c r="AT147" s="202" t="s">
        <v>68</v>
      </c>
      <c r="AU147" s="202" t="s">
        <v>77</v>
      </c>
      <c r="AY147" s="201" t="s">
        <v>119</v>
      </c>
      <c r="BK147" s="203">
        <f>SUM(BK148:BK149)</f>
        <v>0</v>
      </c>
    </row>
    <row r="148" spans="1:65" s="2" customFormat="1" ht="16.5" customHeight="1">
      <c r="A148" s="40"/>
      <c r="B148" s="41"/>
      <c r="C148" s="206" t="s">
        <v>204</v>
      </c>
      <c r="D148" s="206" t="s">
        <v>121</v>
      </c>
      <c r="E148" s="207" t="s">
        <v>311</v>
      </c>
      <c r="F148" s="208" t="s">
        <v>312</v>
      </c>
      <c r="G148" s="209" t="s">
        <v>177</v>
      </c>
      <c r="H148" s="210">
        <v>0.56</v>
      </c>
      <c r="I148" s="211"/>
      <c r="J148" s="212">
        <f>ROUND(I148*H148,2)</f>
        <v>0</v>
      </c>
      <c r="K148" s="208" t="s">
        <v>125</v>
      </c>
      <c r="L148" s="46"/>
      <c r="M148" s="213" t="s">
        <v>19</v>
      </c>
      <c r="N148" s="214" t="s">
        <v>40</v>
      </c>
      <c r="O148" s="86"/>
      <c r="P148" s="215">
        <f>O148*H148</f>
        <v>0</v>
      </c>
      <c r="Q148" s="215">
        <v>2.45331</v>
      </c>
      <c r="R148" s="215">
        <f>Q148*H148</f>
        <v>1.3738536000000001</v>
      </c>
      <c r="S148" s="215">
        <v>0</v>
      </c>
      <c r="T148" s="216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7" t="s">
        <v>126</v>
      </c>
      <c r="AT148" s="217" t="s">
        <v>121</v>
      </c>
      <c r="AU148" s="217" t="s">
        <v>79</v>
      </c>
      <c r="AY148" s="19" t="s">
        <v>119</v>
      </c>
      <c r="BE148" s="218">
        <f>IF(N148="základní",J148,0)</f>
        <v>0</v>
      </c>
      <c r="BF148" s="218">
        <f>IF(N148="snížená",J148,0)</f>
        <v>0</v>
      </c>
      <c r="BG148" s="218">
        <f>IF(N148="zákl. přenesená",J148,0)</f>
        <v>0</v>
      </c>
      <c r="BH148" s="218">
        <f>IF(N148="sníž. přenesená",J148,0)</f>
        <v>0</v>
      </c>
      <c r="BI148" s="218">
        <f>IF(N148="nulová",J148,0)</f>
        <v>0</v>
      </c>
      <c r="BJ148" s="19" t="s">
        <v>77</v>
      </c>
      <c r="BK148" s="218">
        <f>ROUND(I148*H148,2)</f>
        <v>0</v>
      </c>
      <c r="BL148" s="19" t="s">
        <v>126</v>
      </c>
      <c r="BM148" s="217" t="s">
        <v>313</v>
      </c>
    </row>
    <row r="149" spans="1:47" s="2" customFormat="1" ht="12">
      <c r="A149" s="40"/>
      <c r="B149" s="41"/>
      <c r="C149" s="42"/>
      <c r="D149" s="219" t="s">
        <v>128</v>
      </c>
      <c r="E149" s="42"/>
      <c r="F149" s="220" t="s">
        <v>314</v>
      </c>
      <c r="G149" s="42"/>
      <c r="H149" s="42"/>
      <c r="I149" s="221"/>
      <c r="J149" s="42"/>
      <c r="K149" s="42"/>
      <c r="L149" s="46"/>
      <c r="M149" s="222"/>
      <c r="N149" s="223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128</v>
      </c>
      <c r="AU149" s="19" t="s">
        <v>79</v>
      </c>
    </row>
    <row r="150" spans="1:63" s="12" customFormat="1" ht="22.8" customHeight="1">
      <c r="A150" s="12"/>
      <c r="B150" s="190"/>
      <c r="C150" s="191"/>
      <c r="D150" s="192" t="s">
        <v>68</v>
      </c>
      <c r="E150" s="204" t="s">
        <v>126</v>
      </c>
      <c r="F150" s="204" t="s">
        <v>315</v>
      </c>
      <c r="G150" s="191"/>
      <c r="H150" s="191"/>
      <c r="I150" s="194"/>
      <c r="J150" s="205">
        <f>BK150</f>
        <v>0</v>
      </c>
      <c r="K150" s="191"/>
      <c r="L150" s="196"/>
      <c r="M150" s="197"/>
      <c r="N150" s="198"/>
      <c r="O150" s="198"/>
      <c r="P150" s="199">
        <f>SUM(P151:P161)</f>
        <v>0</v>
      </c>
      <c r="Q150" s="198"/>
      <c r="R150" s="199">
        <f>SUM(R151:R161)</f>
        <v>2.5082635</v>
      </c>
      <c r="S150" s="198"/>
      <c r="T150" s="200">
        <f>SUM(T151:T161)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1" t="s">
        <v>77</v>
      </c>
      <c r="AT150" s="202" t="s">
        <v>68</v>
      </c>
      <c r="AU150" s="202" t="s">
        <v>77</v>
      </c>
      <c r="AY150" s="201" t="s">
        <v>119</v>
      </c>
      <c r="BK150" s="203">
        <f>SUM(BK151:BK161)</f>
        <v>0</v>
      </c>
    </row>
    <row r="151" spans="1:65" s="2" customFormat="1" ht="24.15" customHeight="1">
      <c r="A151" s="40"/>
      <c r="B151" s="41"/>
      <c r="C151" s="206" t="s">
        <v>8</v>
      </c>
      <c r="D151" s="206" t="s">
        <v>121</v>
      </c>
      <c r="E151" s="207" t="s">
        <v>316</v>
      </c>
      <c r="F151" s="208" t="s">
        <v>317</v>
      </c>
      <c r="G151" s="209" t="s">
        <v>177</v>
      </c>
      <c r="H151" s="210">
        <v>0.5</v>
      </c>
      <c r="I151" s="211"/>
      <c r="J151" s="212">
        <f>ROUND(I151*H151,2)</f>
        <v>0</v>
      </c>
      <c r="K151" s="208" t="s">
        <v>125</v>
      </c>
      <c r="L151" s="46"/>
      <c r="M151" s="213" t="s">
        <v>19</v>
      </c>
      <c r="N151" s="214" t="s">
        <v>40</v>
      </c>
      <c r="O151" s="86"/>
      <c r="P151" s="215">
        <f>O151*H151</f>
        <v>0</v>
      </c>
      <c r="Q151" s="215">
        <v>2.45337</v>
      </c>
      <c r="R151" s="215">
        <f>Q151*H151</f>
        <v>1.226685</v>
      </c>
      <c r="S151" s="215">
        <v>0</v>
      </c>
      <c r="T151" s="216">
        <f>S151*H151</f>
        <v>0</v>
      </c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R151" s="217" t="s">
        <v>126</v>
      </c>
      <c r="AT151" s="217" t="s">
        <v>121</v>
      </c>
      <c r="AU151" s="217" t="s">
        <v>79</v>
      </c>
      <c r="AY151" s="19" t="s">
        <v>119</v>
      </c>
      <c r="BE151" s="218">
        <f>IF(N151="základní",J151,0)</f>
        <v>0</v>
      </c>
      <c r="BF151" s="218">
        <f>IF(N151="snížená",J151,0)</f>
        <v>0</v>
      </c>
      <c r="BG151" s="218">
        <f>IF(N151="zákl. přenesená",J151,0)</f>
        <v>0</v>
      </c>
      <c r="BH151" s="218">
        <f>IF(N151="sníž. přenesená",J151,0)</f>
        <v>0</v>
      </c>
      <c r="BI151" s="218">
        <f>IF(N151="nulová",J151,0)</f>
        <v>0</v>
      </c>
      <c r="BJ151" s="19" t="s">
        <v>77</v>
      </c>
      <c r="BK151" s="218">
        <f>ROUND(I151*H151,2)</f>
        <v>0</v>
      </c>
      <c r="BL151" s="19" t="s">
        <v>126</v>
      </c>
      <c r="BM151" s="217" t="s">
        <v>318</v>
      </c>
    </row>
    <row r="152" spans="1:47" s="2" customFormat="1" ht="12">
      <c r="A152" s="40"/>
      <c r="B152" s="41"/>
      <c r="C152" s="42"/>
      <c r="D152" s="219" t="s">
        <v>128</v>
      </c>
      <c r="E152" s="42"/>
      <c r="F152" s="220" t="s">
        <v>319</v>
      </c>
      <c r="G152" s="42"/>
      <c r="H152" s="42"/>
      <c r="I152" s="221"/>
      <c r="J152" s="42"/>
      <c r="K152" s="42"/>
      <c r="L152" s="46"/>
      <c r="M152" s="222"/>
      <c r="N152" s="223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128</v>
      </c>
      <c r="AU152" s="19" t="s">
        <v>79</v>
      </c>
    </row>
    <row r="153" spans="1:65" s="2" customFormat="1" ht="24.15" customHeight="1">
      <c r="A153" s="40"/>
      <c r="B153" s="41"/>
      <c r="C153" s="206" t="s">
        <v>215</v>
      </c>
      <c r="D153" s="206" t="s">
        <v>121</v>
      </c>
      <c r="E153" s="207" t="s">
        <v>320</v>
      </c>
      <c r="F153" s="208" t="s">
        <v>321</v>
      </c>
      <c r="G153" s="209" t="s">
        <v>207</v>
      </c>
      <c r="H153" s="210">
        <v>0.05</v>
      </c>
      <c r="I153" s="211"/>
      <c r="J153" s="212">
        <f>ROUND(I153*H153,2)</f>
        <v>0</v>
      </c>
      <c r="K153" s="208" t="s">
        <v>125</v>
      </c>
      <c r="L153" s="46"/>
      <c r="M153" s="213" t="s">
        <v>19</v>
      </c>
      <c r="N153" s="214" t="s">
        <v>40</v>
      </c>
      <c r="O153" s="86"/>
      <c r="P153" s="215">
        <f>O153*H153</f>
        <v>0</v>
      </c>
      <c r="Q153" s="215">
        <v>1.06277</v>
      </c>
      <c r="R153" s="215">
        <f>Q153*H153</f>
        <v>0.053138500000000005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126</v>
      </c>
      <c r="AT153" s="217" t="s">
        <v>121</v>
      </c>
      <c r="AU153" s="217" t="s">
        <v>79</v>
      </c>
      <c r="AY153" s="19" t="s">
        <v>119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126</v>
      </c>
      <c r="BM153" s="217" t="s">
        <v>322</v>
      </c>
    </row>
    <row r="154" spans="1:47" s="2" customFormat="1" ht="12">
      <c r="A154" s="40"/>
      <c r="B154" s="41"/>
      <c r="C154" s="42"/>
      <c r="D154" s="219" t="s">
        <v>128</v>
      </c>
      <c r="E154" s="42"/>
      <c r="F154" s="220" t="s">
        <v>323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128</v>
      </c>
      <c r="AU154" s="19" t="s">
        <v>79</v>
      </c>
    </row>
    <row r="155" spans="1:65" s="2" customFormat="1" ht="24.15" customHeight="1">
      <c r="A155" s="40"/>
      <c r="B155" s="41"/>
      <c r="C155" s="206" t="s">
        <v>221</v>
      </c>
      <c r="D155" s="206" t="s">
        <v>121</v>
      </c>
      <c r="E155" s="207" t="s">
        <v>324</v>
      </c>
      <c r="F155" s="208" t="s">
        <v>325</v>
      </c>
      <c r="G155" s="209" t="s">
        <v>289</v>
      </c>
      <c r="H155" s="210">
        <v>4</v>
      </c>
      <c r="I155" s="211"/>
      <c r="J155" s="212">
        <f>ROUND(I155*H155,2)</f>
        <v>0</v>
      </c>
      <c r="K155" s="208" t="s">
        <v>125</v>
      </c>
      <c r="L155" s="46"/>
      <c r="M155" s="213" t="s">
        <v>19</v>
      </c>
      <c r="N155" s="214" t="s">
        <v>40</v>
      </c>
      <c r="O155" s="86"/>
      <c r="P155" s="215">
        <f>O155*H155</f>
        <v>0</v>
      </c>
      <c r="Q155" s="215">
        <v>0.03465</v>
      </c>
      <c r="R155" s="215">
        <f>Q155*H155</f>
        <v>0.1386</v>
      </c>
      <c r="S155" s="215">
        <v>0</v>
      </c>
      <c r="T155" s="216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17" t="s">
        <v>126</v>
      </c>
      <c r="AT155" s="217" t="s">
        <v>121</v>
      </c>
      <c r="AU155" s="217" t="s">
        <v>79</v>
      </c>
      <c r="AY155" s="19" t="s">
        <v>119</v>
      </c>
      <c r="BE155" s="218">
        <f>IF(N155="základní",J155,0)</f>
        <v>0</v>
      </c>
      <c r="BF155" s="218">
        <f>IF(N155="snížená",J155,0)</f>
        <v>0</v>
      </c>
      <c r="BG155" s="218">
        <f>IF(N155="zákl. přenesená",J155,0)</f>
        <v>0</v>
      </c>
      <c r="BH155" s="218">
        <f>IF(N155="sníž. přenesená",J155,0)</f>
        <v>0</v>
      </c>
      <c r="BI155" s="218">
        <f>IF(N155="nulová",J155,0)</f>
        <v>0</v>
      </c>
      <c r="BJ155" s="19" t="s">
        <v>77</v>
      </c>
      <c r="BK155" s="218">
        <f>ROUND(I155*H155,2)</f>
        <v>0</v>
      </c>
      <c r="BL155" s="19" t="s">
        <v>126</v>
      </c>
      <c r="BM155" s="217" t="s">
        <v>326</v>
      </c>
    </row>
    <row r="156" spans="1:47" s="2" customFormat="1" ht="12">
      <c r="A156" s="40"/>
      <c r="B156" s="41"/>
      <c r="C156" s="42"/>
      <c r="D156" s="219" t="s">
        <v>128</v>
      </c>
      <c r="E156" s="42"/>
      <c r="F156" s="220" t="s">
        <v>327</v>
      </c>
      <c r="G156" s="42"/>
      <c r="H156" s="42"/>
      <c r="I156" s="221"/>
      <c r="J156" s="42"/>
      <c r="K156" s="42"/>
      <c r="L156" s="46"/>
      <c r="M156" s="222"/>
      <c r="N156" s="223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128</v>
      </c>
      <c r="AU156" s="19" t="s">
        <v>79</v>
      </c>
    </row>
    <row r="157" spans="1:65" s="2" customFormat="1" ht="16.5" customHeight="1">
      <c r="A157" s="40"/>
      <c r="B157" s="41"/>
      <c r="C157" s="260" t="s">
        <v>328</v>
      </c>
      <c r="D157" s="260" t="s">
        <v>252</v>
      </c>
      <c r="E157" s="261" t="s">
        <v>329</v>
      </c>
      <c r="F157" s="262" t="s">
        <v>330</v>
      </c>
      <c r="G157" s="263" t="s">
        <v>331</v>
      </c>
      <c r="H157" s="264">
        <v>4</v>
      </c>
      <c r="I157" s="265"/>
      <c r="J157" s="266">
        <f>ROUND(I157*H157,2)</f>
        <v>0</v>
      </c>
      <c r="K157" s="262" t="s">
        <v>19</v>
      </c>
      <c r="L157" s="267"/>
      <c r="M157" s="268" t="s">
        <v>19</v>
      </c>
      <c r="N157" s="269" t="s">
        <v>40</v>
      </c>
      <c r="O157" s="86"/>
      <c r="P157" s="215">
        <f>O157*H157</f>
        <v>0</v>
      </c>
      <c r="Q157" s="215">
        <v>0.162</v>
      </c>
      <c r="R157" s="215">
        <f>Q157*H157</f>
        <v>0.648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168</v>
      </c>
      <c r="AT157" s="217" t="s">
        <v>252</v>
      </c>
      <c r="AU157" s="217" t="s">
        <v>79</v>
      </c>
      <c r="AY157" s="19" t="s">
        <v>119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77</v>
      </c>
      <c r="BK157" s="218">
        <f>ROUND(I157*H157,2)</f>
        <v>0</v>
      </c>
      <c r="BL157" s="19" t="s">
        <v>126</v>
      </c>
      <c r="BM157" s="217" t="s">
        <v>332</v>
      </c>
    </row>
    <row r="158" spans="1:65" s="2" customFormat="1" ht="24.15" customHeight="1">
      <c r="A158" s="40"/>
      <c r="B158" s="41"/>
      <c r="C158" s="206" t="s">
        <v>333</v>
      </c>
      <c r="D158" s="206" t="s">
        <v>121</v>
      </c>
      <c r="E158" s="207" t="s">
        <v>334</v>
      </c>
      <c r="F158" s="208" t="s">
        <v>335</v>
      </c>
      <c r="G158" s="209" t="s">
        <v>289</v>
      </c>
      <c r="H158" s="210">
        <v>4</v>
      </c>
      <c r="I158" s="211"/>
      <c r="J158" s="212">
        <f>ROUND(I158*H158,2)</f>
        <v>0</v>
      </c>
      <c r="K158" s="208" t="s">
        <v>125</v>
      </c>
      <c r="L158" s="46"/>
      <c r="M158" s="213" t="s">
        <v>19</v>
      </c>
      <c r="N158" s="214" t="s">
        <v>40</v>
      </c>
      <c r="O158" s="86"/>
      <c r="P158" s="215">
        <f>O158*H158</f>
        <v>0</v>
      </c>
      <c r="Q158" s="215">
        <v>0.11046</v>
      </c>
      <c r="R158" s="215">
        <f>Q158*H158</f>
        <v>0.44184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126</v>
      </c>
      <c r="AT158" s="217" t="s">
        <v>121</v>
      </c>
      <c r="AU158" s="217" t="s">
        <v>79</v>
      </c>
      <c r="AY158" s="19" t="s">
        <v>119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126</v>
      </c>
      <c r="BM158" s="217" t="s">
        <v>336</v>
      </c>
    </row>
    <row r="159" spans="1:47" s="2" customFormat="1" ht="12">
      <c r="A159" s="40"/>
      <c r="B159" s="41"/>
      <c r="C159" s="42"/>
      <c r="D159" s="219" t="s">
        <v>128</v>
      </c>
      <c r="E159" s="42"/>
      <c r="F159" s="220" t="s">
        <v>337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128</v>
      </c>
      <c r="AU159" s="19" t="s">
        <v>79</v>
      </c>
    </row>
    <row r="160" spans="1:51" s="14" customFormat="1" ht="12">
      <c r="A160" s="14"/>
      <c r="B160" s="236"/>
      <c r="C160" s="237"/>
      <c r="D160" s="226" t="s">
        <v>130</v>
      </c>
      <c r="E160" s="238" t="s">
        <v>19</v>
      </c>
      <c r="F160" s="239" t="s">
        <v>338</v>
      </c>
      <c r="G160" s="237"/>
      <c r="H160" s="238" t="s">
        <v>19</v>
      </c>
      <c r="I160" s="240"/>
      <c r="J160" s="237"/>
      <c r="K160" s="237"/>
      <c r="L160" s="241"/>
      <c r="M160" s="242"/>
      <c r="N160" s="243"/>
      <c r="O160" s="243"/>
      <c r="P160" s="243"/>
      <c r="Q160" s="243"/>
      <c r="R160" s="243"/>
      <c r="S160" s="243"/>
      <c r="T160" s="24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5" t="s">
        <v>130</v>
      </c>
      <c r="AU160" s="245" t="s">
        <v>79</v>
      </c>
      <c r="AV160" s="14" t="s">
        <v>77</v>
      </c>
      <c r="AW160" s="14" t="s">
        <v>31</v>
      </c>
      <c r="AX160" s="14" t="s">
        <v>69</v>
      </c>
      <c r="AY160" s="245" t="s">
        <v>119</v>
      </c>
    </row>
    <row r="161" spans="1:51" s="13" customFormat="1" ht="12">
      <c r="A161" s="13"/>
      <c r="B161" s="224"/>
      <c r="C161" s="225"/>
      <c r="D161" s="226" t="s">
        <v>130</v>
      </c>
      <c r="E161" s="227" t="s">
        <v>19</v>
      </c>
      <c r="F161" s="228" t="s">
        <v>126</v>
      </c>
      <c r="G161" s="225"/>
      <c r="H161" s="229">
        <v>4</v>
      </c>
      <c r="I161" s="230"/>
      <c r="J161" s="225"/>
      <c r="K161" s="225"/>
      <c r="L161" s="231"/>
      <c r="M161" s="232"/>
      <c r="N161" s="233"/>
      <c r="O161" s="233"/>
      <c r="P161" s="233"/>
      <c r="Q161" s="233"/>
      <c r="R161" s="233"/>
      <c r="S161" s="233"/>
      <c r="T161" s="23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5" t="s">
        <v>130</v>
      </c>
      <c r="AU161" s="235" t="s">
        <v>79</v>
      </c>
      <c r="AV161" s="13" t="s">
        <v>79</v>
      </c>
      <c r="AW161" s="13" t="s">
        <v>31</v>
      </c>
      <c r="AX161" s="13" t="s">
        <v>77</v>
      </c>
      <c r="AY161" s="235" t="s">
        <v>119</v>
      </c>
    </row>
    <row r="162" spans="1:63" s="12" customFormat="1" ht="22.8" customHeight="1">
      <c r="A162" s="12"/>
      <c r="B162" s="190"/>
      <c r="C162" s="191"/>
      <c r="D162" s="192" t="s">
        <v>68</v>
      </c>
      <c r="E162" s="204" t="s">
        <v>153</v>
      </c>
      <c r="F162" s="204" t="s">
        <v>339</v>
      </c>
      <c r="G162" s="191"/>
      <c r="H162" s="191"/>
      <c r="I162" s="194"/>
      <c r="J162" s="205">
        <f>BK162</f>
        <v>0</v>
      </c>
      <c r="K162" s="191"/>
      <c r="L162" s="196"/>
      <c r="M162" s="197"/>
      <c r="N162" s="198"/>
      <c r="O162" s="198"/>
      <c r="P162" s="199">
        <f>SUM(P163:P233)</f>
        <v>0</v>
      </c>
      <c r="Q162" s="198"/>
      <c r="R162" s="199">
        <f>SUM(R163:R233)</f>
        <v>1375.8788174399997</v>
      </c>
      <c r="S162" s="198"/>
      <c r="T162" s="200">
        <f>SUM(T163:T233)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1" t="s">
        <v>77</v>
      </c>
      <c r="AT162" s="202" t="s">
        <v>68</v>
      </c>
      <c r="AU162" s="202" t="s">
        <v>77</v>
      </c>
      <c r="AY162" s="201" t="s">
        <v>119</v>
      </c>
      <c r="BK162" s="203">
        <f>SUM(BK163:BK233)</f>
        <v>0</v>
      </c>
    </row>
    <row r="163" spans="1:65" s="2" customFormat="1" ht="16.5" customHeight="1">
      <c r="A163" s="40"/>
      <c r="B163" s="41"/>
      <c r="C163" s="206" t="s">
        <v>340</v>
      </c>
      <c r="D163" s="206" t="s">
        <v>121</v>
      </c>
      <c r="E163" s="207" t="s">
        <v>341</v>
      </c>
      <c r="F163" s="208" t="s">
        <v>342</v>
      </c>
      <c r="G163" s="209" t="s">
        <v>124</v>
      </c>
      <c r="H163" s="210">
        <v>8.04</v>
      </c>
      <c r="I163" s="211"/>
      <c r="J163" s="212">
        <f>ROUND(I163*H163,2)</f>
        <v>0</v>
      </c>
      <c r="K163" s="208" t="s">
        <v>125</v>
      </c>
      <c r="L163" s="46"/>
      <c r="M163" s="213" t="s">
        <v>19</v>
      </c>
      <c r="N163" s="214" t="s">
        <v>40</v>
      </c>
      <c r="O163" s="86"/>
      <c r="P163" s="215">
        <f>O163*H163</f>
        <v>0</v>
      </c>
      <c r="Q163" s="215">
        <v>0.345</v>
      </c>
      <c r="R163" s="215">
        <f>Q163*H163</f>
        <v>2.7737999999999996</v>
      </c>
      <c r="S163" s="215">
        <v>0</v>
      </c>
      <c r="T163" s="216">
        <f>S163*H163</f>
        <v>0</v>
      </c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R163" s="217" t="s">
        <v>126</v>
      </c>
      <c r="AT163" s="217" t="s">
        <v>121</v>
      </c>
      <c r="AU163" s="217" t="s">
        <v>79</v>
      </c>
      <c r="AY163" s="19" t="s">
        <v>119</v>
      </c>
      <c r="BE163" s="218">
        <f>IF(N163="základní",J163,0)</f>
        <v>0</v>
      </c>
      <c r="BF163" s="218">
        <f>IF(N163="snížená",J163,0)</f>
        <v>0</v>
      </c>
      <c r="BG163" s="218">
        <f>IF(N163="zákl. přenesená",J163,0)</f>
        <v>0</v>
      </c>
      <c r="BH163" s="218">
        <f>IF(N163="sníž. přenesená",J163,0)</f>
        <v>0</v>
      </c>
      <c r="BI163" s="218">
        <f>IF(N163="nulová",J163,0)</f>
        <v>0</v>
      </c>
      <c r="BJ163" s="19" t="s">
        <v>77</v>
      </c>
      <c r="BK163" s="218">
        <f>ROUND(I163*H163,2)</f>
        <v>0</v>
      </c>
      <c r="BL163" s="19" t="s">
        <v>126</v>
      </c>
      <c r="BM163" s="217" t="s">
        <v>343</v>
      </c>
    </row>
    <row r="164" spans="1:47" s="2" customFormat="1" ht="12">
      <c r="A164" s="40"/>
      <c r="B164" s="41"/>
      <c r="C164" s="42"/>
      <c r="D164" s="219" t="s">
        <v>128</v>
      </c>
      <c r="E164" s="42"/>
      <c r="F164" s="220" t="s">
        <v>344</v>
      </c>
      <c r="G164" s="42"/>
      <c r="H164" s="42"/>
      <c r="I164" s="221"/>
      <c r="J164" s="42"/>
      <c r="K164" s="42"/>
      <c r="L164" s="46"/>
      <c r="M164" s="222"/>
      <c r="N164" s="223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128</v>
      </c>
      <c r="AU164" s="19" t="s">
        <v>79</v>
      </c>
    </row>
    <row r="165" spans="1:51" s="13" customFormat="1" ht="12">
      <c r="A165" s="13"/>
      <c r="B165" s="224"/>
      <c r="C165" s="225"/>
      <c r="D165" s="226" t="s">
        <v>130</v>
      </c>
      <c r="E165" s="227" t="s">
        <v>19</v>
      </c>
      <c r="F165" s="228" t="s">
        <v>345</v>
      </c>
      <c r="G165" s="225"/>
      <c r="H165" s="229">
        <v>8.04</v>
      </c>
      <c r="I165" s="230"/>
      <c r="J165" s="225"/>
      <c r="K165" s="225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130</v>
      </c>
      <c r="AU165" s="235" t="s">
        <v>79</v>
      </c>
      <c r="AV165" s="13" t="s">
        <v>79</v>
      </c>
      <c r="AW165" s="13" t="s">
        <v>31</v>
      </c>
      <c r="AX165" s="13" t="s">
        <v>77</v>
      </c>
      <c r="AY165" s="235" t="s">
        <v>119</v>
      </c>
    </row>
    <row r="166" spans="1:65" s="2" customFormat="1" ht="16.5" customHeight="1">
      <c r="A166" s="40"/>
      <c r="B166" s="41"/>
      <c r="C166" s="206" t="s">
        <v>7</v>
      </c>
      <c r="D166" s="206" t="s">
        <v>121</v>
      </c>
      <c r="E166" s="207" t="s">
        <v>346</v>
      </c>
      <c r="F166" s="208" t="s">
        <v>347</v>
      </c>
      <c r="G166" s="209" t="s">
        <v>124</v>
      </c>
      <c r="H166" s="210">
        <v>829.49</v>
      </c>
      <c r="I166" s="211"/>
      <c r="J166" s="212">
        <f>ROUND(I166*H166,2)</f>
        <v>0</v>
      </c>
      <c r="K166" s="208" t="s">
        <v>125</v>
      </c>
      <c r="L166" s="46"/>
      <c r="M166" s="213" t="s">
        <v>19</v>
      </c>
      <c r="N166" s="214" t="s">
        <v>40</v>
      </c>
      <c r="O166" s="86"/>
      <c r="P166" s="215">
        <f>O166*H166</f>
        <v>0</v>
      </c>
      <c r="Q166" s="215">
        <v>0.575</v>
      </c>
      <c r="R166" s="215">
        <f>Q166*H166</f>
        <v>476.95674999999994</v>
      </c>
      <c r="S166" s="215">
        <v>0</v>
      </c>
      <c r="T166" s="216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7" t="s">
        <v>126</v>
      </c>
      <c r="AT166" s="217" t="s">
        <v>121</v>
      </c>
      <c r="AU166" s="217" t="s">
        <v>79</v>
      </c>
      <c r="AY166" s="19" t="s">
        <v>119</v>
      </c>
      <c r="BE166" s="218">
        <f>IF(N166="základní",J166,0)</f>
        <v>0</v>
      </c>
      <c r="BF166" s="218">
        <f>IF(N166="snížená",J166,0)</f>
        <v>0</v>
      </c>
      <c r="BG166" s="218">
        <f>IF(N166="zákl. přenesená",J166,0)</f>
        <v>0</v>
      </c>
      <c r="BH166" s="218">
        <f>IF(N166="sníž. přenesená",J166,0)</f>
        <v>0</v>
      </c>
      <c r="BI166" s="218">
        <f>IF(N166="nulová",J166,0)</f>
        <v>0</v>
      </c>
      <c r="BJ166" s="19" t="s">
        <v>77</v>
      </c>
      <c r="BK166" s="218">
        <f>ROUND(I166*H166,2)</f>
        <v>0</v>
      </c>
      <c r="BL166" s="19" t="s">
        <v>126</v>
      </c>
      <c r="BM166" s="217" t="s">
        <v>348</v>
      </c>
    </row>
    <row r="167" spans="1:47" s="2" customFormat="1" ht="12">
      <c r="A167" s="40"/>
      <c r="B167" s="41"/>
      <c r="C167" s="42"/>
      <c r="D167" s="219" t="s">
        <v>128</v>
      </c>
      <c r="E167" s="42"/>
      <c r="F167" s="220" t="s">
        <v>349</v>
      </c>
      <c r="G167" s="42"/>
      <c r="H167" s="42"/>
      <c r="I167" s="221"/>
      <c r="J167" s="42"/>
      <c r="K167" s="42"/>
      <c r="L167" s="46"/>
      <c r="M167" s="222"/>
      <c r="N167" s="223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128</v>
      </c>
      <c r="AU167" s="19" t="s">
        <v>79</v>
      </c>
    </row>
    <row r="168" spans="1:51" s="14" customFormat="1" ht="12">
      <c r="A168" s="14"/>
      <c r="B168" s="236"/>
      <c r="C168" s="237"/>
      <c r="D168" s="226" t="s">
        <v>130</v>
      </c>
      <c r="E168" s="238" t="s">
        <v>19</v>
      </c>
      <c r="F168" s="239" t="s">
        <v>350</v>
      </c>
      <c r="G168" s="237"/>
      <c r="H168" s="238" t="s">
        <v>19</v>
      </c>
      <c r="I168" s="240"/>
      <c r="J168" s="237"/>
      <c r="K168" s="237"/>
      <c r="L168" s="241"/>
      <c r="M168" s="242"/>
      <c r="N168" s="243"/>
      <c r="O168" s="243"/>
      <c r="P168" s="243"/>
      <c r="Q168" s="243"/>
      <c r="R168" s="243"/>
      <c r="S168" s="243"/>
      <c r="T168" s="24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5" t="s">
        <v>130</v>
      </c>
      <c r="AU168" s="245" t="s">
        <v>79</v>
      </c>
      <c r="AV168" s="14" t="s">
        <v>77</v>
      </c>
      <c r="AW168" s="14" t="s">
        <v>31</v>
      </c>
      <c r="AX168" s="14" t="s">
        <v>69</v>
      </c>
      <c r="AY168" s="245" t="s">
        <v>119</v>
      </c>
    </row>
    <row r="169" spans="1:51" s="13" customFormat="1" ht="12">
      <c r="A169" s="13"/>
      <c r="B169" s="224"/>
      <c r="C169" s="225"/>
      <c r="D169" s="226" t="s">
        <v>130</v>
      </c>
      <c r="E169" s="227" t="s">
        <v>19</v>
      </c>
      <c r="F169" s="228" t="s">
        <v>351</v>
      </c>
      <c r="G169" s="225"/>
      <c r="H169" s="229">
        <v>348.26</v>
      </c>
      <c r="I169" s="230"/>
      <c r="J169" s="225"/>
      <c r="K169" s="225"/>
      <c r="L169" s="231"/>
      <c r="M169" s="232"/>
      <c r="N169" s="233"/>
      <c r="O169" s="233"/>
      <c r="P169" s="233"/>
      <c r="Q169" s="233"/>
      <c r="R169" s="233"/>
      <c r="S169" s="233"/>
      <c r="T169" s="234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5" t="s">
        <v>130</v>
      </c>
      <c r="AU169" s="235" t="s">
        <v>79</v>
      </c>
      <c r="AV169" s="13" t="s">
        <v>79</v>
      </c>
      <c r="AW169" s="13" t="s">
        <v>31</v>
      </c>
      <c r="AX169" s="13" t="s">
        <v>69</v>
      </c>
      <c r="AY169" s="235" t="s">
        <v>119</v>
      </c>
    </row>
    <row r="170" spans="1:51" s="13" customFormat="1" ht="12">
      <c r="A170" s="13"/>
      <c r="B170" s="224"/>
      <c r="C170" s="225"/>
      <c r="D170" s="226" t="s">
        <v>130</v>
      </c>
      <c r="E170" s="227" t="s">
        <v>19</v>
      </c>
      <c r="F170" s="228" t="s">
        <v>352</v>
      </c>
      <c r="G170" s="225"/>
      <c r="H170" s="229">
        <v>279.48</v>
      </c>
      <c r="I170" s="230"/>
      <c r="J170" s="225"/>
      <c r="K170" s="225"/>
      <c r="L170" s="231"/>
      <c r="M170" s="232"/>
      <c r="N170" s="233"/>
      <c r="O170" s="233"/>
      <c r="P170" s="233"/>
      <c r="Q170" s="233"/>
      <c r="R170" s="233"/>
      <c r="S170" s="233"/>
      <c r="T170" s="23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5" t="s">
        <v>130</v>
      </c>
      <c r="AU170" s="235" t="s">
        <v>79</v>
      </c>
      <c r="AV170" s="13" t="s">
        <v>79</v>
      </c>
      <c r="AW170" s="13" t="s">
        <v>31</v>
      </c>
      <c r="AX170" s="13" t="s">
        <v>69</v>
      </c>
      <c r="AY170" s="235" t="s">
        <v>119</v>
      </c>
    </row>
    <row r="171" spans="1:51" s="14" customFormat="1" ht="12">
      <c r="A171" s="14"/>
      <c r="B171" s="236"/>
      <c r="C171" s="237"/>
      <c r="D171" s="226" t="s">
        <v>130</v>
      </c>
      <c r="E171" s="238" t="s">
        <v>19</v>
      </c>
      <c r="F171" s="239" t="s">
        <v>353</v>
      </c>
      <c r="G171" s="237"/>
      <c r="H171" s="238" t="s">
        <v>19</v>
      </c>
      <c r="I171" s="240"/>
      <c r="J171" s="237"/>
      <c r="K171" s="237"/>
      <c r="L171" s="241"/>
      <c r="M171" s="242"/>
      <c r="N171" s="243"/>
      <c r="O171" s="243"/>
      <c r="P171" s="243"/>
      <c r="Q171" s="243"/>
      <c r="R171" s="243"/>
      <c r="S171" s="243"/>
      <c r="T171" s="24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45" t="s">
        <v>130</v>
      </c>
      <c r="AU171" s="245" t="s">
        <v>79</v>
      </c>
      <c r="AV171" s="14" t="s">
        <v>77</v>
      </c>
      <c r="AW171" s="14" t="s">
        <v>31</v>
      </c>
      <c r="AX171" s="14" t="s">
        <v>69</v>
      </c>
      <c r="AY171" s="245" t="s">
        <v>119</v>
      </c>
    </row>
    <row r="172" spans="1:51" s="13" customFormat="1" ht="12">
      <c r="A172" s="13"/>
      <c r="B172" s="224"/>
      <c r="C172" s="225"/>
      <c r="D172" s="226" t="s">
        <v>130</v>
      </c>
      <c r="E172" s="227" t="s">
        <v>19</v>
      </c>
      <c r="F172" s="228" t="s">
        <v>354</v>
      </c>
      <c r="G172" s="225"/>
      <c r="H172" s="229">
        <v>201.75</v>
      </c>
      <c r="I172" s="230"/>
      <c r="J172" s="225"/>
      <c r="K172" s="225"/>
      <c r="L172" s="231"/>
      <c r="M172" s="232"/>
      <c r="N172" s="233"/>
      <c r="O172" s="233"/>
      <c r="P172" s="233"/>
      <c r="Q172" s="233"/>
      <c r="R172" s="233"/>
      <c r="S172" s="233"/>
      <c r="T172" s="23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5" t="s">
        <v>130</v>
      </c>
      <c r="AU172" s="235" t="s">
        <v>79</v>
      </c>
      <c r="AV172" s="13" t="s">
        <v>79</v>
      </c>
      <c r="AW172" s="13" t="s">
        <v>31</v>
      </c>
      <c r="AX172" s="13" t="s">
        <v>69</v>
      </c>
      <c r="AY172" s="235" t="s">
        <v>119</v>
      </c>
    </row>
    <row r="173" spans="1:51" s="15" customFormat="1" ht="12">
      <c r="A173" s="15"/>
      <c r="B173" s="246"/>
      <c r="C173" s="247"/>
      <c r="D173" s="226" t="s">
        <v>130</v>
      </c>
      <c r="E173" s="248" t="s">
        <v>19</v>
      </c>
      <c r="F173" s="249" t="s">
        <v>142</v>
      </c>
      <c r="G173" s="247"/>
      <c r="H173" s="250">
        <v>829.49</v>
      </c>
      <c r="I173" s="251"/>
      <c r="J173" s="247"/>
      <c r="K173" s="247"/>
      <c r="L173" s="252"/>
      <c r="M173" s="253"/>
      <c r="N173" s="254"/>
      <c r="O173" s="254"/>
      <c r="P173" s="254"/>
      <c r="Q173" s="254"/>
      <c r="R173" s="254"/>
      <c r="S173" s="254"/>
      <c r="T173" s="25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56" t="s">
        <v>130</v>
      </c>
      <c r="AU173" s="256" t="s">
        <v>79</v>
      </c>
      <c r="AV173" s="15" t="s">
        <v>126</v>
      </c>
      <c r="AW173" s="15" t="s">
        <v>31</v>
      </c>
      <c r="AX173" s="15" t="s">
        <v>77</v>
      </c>
      <c r="AY173" s="256" t="s">
        <v>119</v>
      </c>
    </row>
    <row r="174" spans="1:65" s="2" customFormat="1" ht="24.15" customHeight="1">
      <c r="A174" s="40"/>
      <c r="B174" s="41"/>
      <c r="C174" s="206" t="s">
        <v>355</v>
      </c>
      <c r="D174" s="206" t="s">
        <v>121</v>
      </c>
      <c r="E174" s="207" t="s">
        <v>356</v>
      </c>
      <c r="F174" s="208" t="s">
        <v>357</v>
      </c>
      <c r="G174" s="209" t="s">
        <v>124</v>
      </c>
      <c r="H174" s="210">
        <v>627.74</v>
      </c>
      <c r="I174" s="211"/>
      <c r="J174" s="212">
        <f>ROUND(I174*H174,2)</f>
        <v>0</v>
      </c>
      <c r="K174" s="208" t="s">
        <v>125</v>
      </c>
      <c r="L174" s="46"/>
      <c r="M174" s="213" t="s">
        <v>19</v>
      </c>
      <c r="N174" s="214" t="s">
        <v>40</v>
      </c>
      <c r="O174" s="86"/>
      <c r="P174" s="215">
        <f>O174*H174</f>
        <v>0</v>
      </c>
      <c r="Q174" s="215">
        <v>0.42149</v>
      </c>
      <c r="R174" s="215">
        <f>Q174*H174</f>
        <v>264.5861326</v>
      </c>
      <c r="S174" s="215">
        <v>0</v>
      </c>
      <c r="T174" s="216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7" t="s">
        <v>126</v>
      </c>
      <c r="AT174" s="217" t="s">
        <v>121</v>
      </c>
      <c r="AU174" s="217" t="s">
        <v>79</v>
      </c>
      <c r="AY174" s="19" t="s">
        <v>119</v>
      </c>
      <c r="BE174" s="218">
        <f>IF(N174="základní",J174,0)</f>
        <v>0</v>
      </c>
      <c r="BF174" s="218">
        <f>IF(N174="snížená",J174,0)</f>
        <v>0</v>
      </c>
      <c r="BG174" s="218">
        <f>IF(N174="zákl. přenesená",J174,0)</f>
        <v>0</v>
      </c>
      <c r="BH174" s="218">
        <f>IF(N174="sníž. přenesená",J174,0)</f>
        <v>0</v>
      </c>
      <c r="BI174" s="218">
        <f>IF(N174="nulová",J174,0)</f>
        <v>0</v>
      </c>
      <c r="BJ174" s="19" t="s">
        <v>77</v>
      </c>
      <c r="BK174" s="218">
        <f>ROUND(I174*H174,2)</f>
        <v>0</v>
      </c>
      <c r="BL174" s="19" t="s">
        <v>126</v>
      </c>
      <c r="BM174" s="217" t="s">
        <v>358</v>
      </c>
    </row>
    <row r="175" spans="1:47" s="2" customFormat="1" ht="12">
      <c r="A175" s="40"/>
      <c r="B175" s="41"/>
      <c r="C175" s="42"/>
      <c r="D175" s="219" t="s">
        <v>128</v>
      </c>
      <c r="E175" s="42"/>
      <c r="F175" s="220" t="s">
        <v>359</v>
      </c>
      <c r="G175" s="42"/>
      <c r="H175" s="42"/>
      <c r="I175" s="221"/>
      <c r="J175" s="42"/>
      <c r="K175" s="42"/>
      <c r="L175" s="46"/>
      <c r="M175" s="222"/>
      <c r="N175" s="223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128</v>
      </c>
      <c r="AU175" s="19" t="s">
        <v>79</v>
      </c>
    </row>
    <row r="176" spans="1:51" s="14" customFormat="1" ht="12">
      <c r="A176" s="14"/>
      <c r="B176" s="236"/>
      <c r="C176" s="237"/>
      <c r="D176" s="226" t="s">
        <v>130</v>
      </c>
      <c r="E176" s="238" t="s">
        <v>19</v>
      </c>
      <c r="F176" s="239" t="s">
        <v>350</v>
      </c>
      <c r="G176" s="237"/>
      <c r="H176" s="238" t="s">
        <v>19</v>
      </c>
      <c r="I176" s="240"/>
      <c r="J176" s="237"/>
      <c r="K176" s="237"/>
      <c r="L176" s="241"/>
      <c r="M176" s="242"/>
      <c r="N176" s="243"/>
      <c r="O176" s="243"/>
      <c r="P176" s="243"/>
      <c r="Q176" s="243"/>
      <c r="R176" s="243"/>
      <c r="S176" s="243"/>
      <c r="T176" s="24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45" t="s">
        <v>130</v>
      </c>
      <c r="AU176" s="245" t="s">
        <v>79</v>
      </c>
      <c r="AV176" s="14" t="s">
        <v>77</v>
      </c>
      <c r="AW176" s="14" t="s">
        <v>31</v>
      </c>
      <c r="AX176" s="14" t="s">
        <v>69</v>
      </c>
      <c r="AY176" s="245" t="s">
        <v>119</v>
      </c>
    </row>
    <row r="177" spans="1:51" s="13" customFormat="1" ht="12">
      <c r="A177" s="13"/>
      <c r="B177" s="224"/>
      <c r="C177" s="225"/>
      <c r="D177" s="226" t="s">
        <v>130</v>
      </c>
      <c r="E177" s="227" t="s">
        <v>19</v>
      </c>
      <c r="F177" s="228" t="s">
        <v>351</v>
      </c>
      <c r="G177" s="225"/>
      <c r="H177" s="229">
        <v>348.26</v>
      </c>
      <c r="I177" s="230"/>
      <c r="J177" s="225"/>
      <c r="K177" s="225"/>
      <c r="L177" s="231"/>
      <c r="M177" s="232"/>
      <c r="N177" s="233"/>
      <c r="O177" s="233"/>
      <c r="P177" s="233"/>
      <c r="Q177" s="233"/>
      <c r="R177" s="233"/>
      <c r="S177" s="233"/>
      <c r="T177" s="23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5" t="s">
        <v>130</v>
      </c>
      <c r="AU177" s="235" t="s">
        <v>79</v>
      </c>
      <c r="AV177" s="13" t="s">
        <v>79</v>
      </c>
      <c r="AW177" s="13" t="s">
        <v>31</v>
      </c>
      <c r="AX177" s="13" t="s">
        <v>69</v>
      </c>
      <c r="AY177" s="235" t="s">
        <v>119</v>
      </c>
    </row>
    <row r="178" spans="1:51" s="13" customFormat="1" ht="12">
      <c r="A178" s="13"/>
      <c r="B178" s="224"/>
      <c r="C178" s="225"/>
      <c r="D178" s="226" t="s">
        <v>130</v>
      </c>
      <c r="E178" s="227" t="s">
        <v>19</v>
      </c>
      <c r="F178" s="228" t="s">
        <v>352</v>
      </c>
      <c r="G178" s="225"/>
      <c r="H178" s="229">
        <v>279.48</v>
      </c>
      <c r="I178" s="230"/>
      <c r="J178" s="225"/>
      <c r="K178" s="225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130</v>
      </c>
      <c r="AU178" s="235" t="s">
        <v>79</v>
      </c>
      <c r="AV178" s="13" t="s">
        <v>79</v>
      </c>
      <c r="AW178" s="13" t="s">
        <v>31</v>
      </c>
      <c r="AX178" s="13" t="s">
        <v>69</v>
      </c>
      <c r="AY178" s="235" t="s">
        <v>119</v>
      </c>
    </row>
    <row r="179" spans="1:51" s="15" customFormat="1" ht="12">
      <c r="A179" s="15"/>
      <c r="B179" s="246"/>
      <c r="C179" s="247"/>
      <c r="D179" s="226" t="s">
        <v>130</v>
      </c>
      <c r="E179" s="248" t="s">
        <v>19</v>
      </c>
      <c r="F179" s="249" t="s">
        <v>142</v>
      </c>
      <c r="G179" s="247"/>
      <c r="H179" s="250">
        <v>627.74</v>
      </c>
      <c r="I179" s="251"/>
      <c r="J179" s="247"/>
      <c r="K179" s="247"/>
      <c r="L179" s="252"/>
      <c r="M179" s="253"/>
      <c r="N179" s="254"/>
      <c r="O179" s="254"/>
      <c r="P179" s="254"/>
      <c r="Q179" s="254"/>
      <c r="R179" s="254"/>
      <c r="S179" s="254"/>
      <c r="T179" s="25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56" t="s">
        <v>130</v>
      </c>
      <c r="AU179" s="256" t="s">
        <v>79</v>
      </c>
      <c r="AV179" s="15" t="s">
        <v>126</v>
      </c>
      <c r="AW179" s="15" t="s">
        <v>31</v>
      </c>
      <c r="AX179" s="15" t="s">
        <v>77</v>
      </c>
      <c r="AY179" s="256" t="s">
        <v>119</v>
      </c>
    </row>
    <row r="180" spans="1:65" s="2" customFormat="1" ht="24.15" customHeight="1">
      <c r="A180" s="40"/>
      <c r="B180" s="41"/>
      <c r="C180" s="206" t="s">
        <v>360</v>
      </c>
      <c r="D180" s="206" t="s">
        <v>121</v>
      </c>
      <c r="E180" s="207" t="s">
        <v>361</v>
      </c>
      <c r="F180" s="208" t="s">
        <v>362</v>
      </c>
      <c r="G180" s="209" t="s">
        <v>124</v>
      </c>
      <c r="H180" s="210">
        <v>331.25</v>
      </c>
      <c r="I180" s="211"/>
      <c r="J180" s="212">
        <f>ROUND(I180*H180,2)</f>
        <v>0</v>
      </c>
      <c r="K180" s="208" t="s">
        <v>125</v>
      </c>
      <c r="L180" s="46"/>
      <c r="M180" s="213" t="s">
        <v>19</v>
      </c>
      <c r="N180" s="214" t="s">
        <v>40</v>
      </c>
      <c r="O180" s="86"/>
      <c r="P180" s="215">
        <f>O180*H180</f>
        <v>0</v>
      </c>
      <c r="Q180" s="215">
        <v>0.49587</v>
      </c>
      <c r="R180" s="215">
        <f>Q180*H180</f>
        <v>164.2569375</v>
      </c>
      <c r="S180" s="215">
        <v>0</v>
      </c>
      <c r="T180" s="216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17" t="s">
        <v>126</v>
      </c>
      <c r="AT180" s="217" t="s">
        <v>121</v>
      </c>
      <c r="AU180" s="217" t="s">
        <v>79</v>
      </c>
      <c r="AY180" s="19" t="s">
        <v>119</v>
      </c>
      <c r="BE180" s="218">
        <f>IF(N180="základní",J180,0)</f>
        <v>0</v>
      </c>
      <c r="BF180" s="218">
        <f>IF(N180="snížená",J180,0)</f>
        <v>0</v>
      </c>
      <c r="BG180" s="218">
        <f>IF(N180="zákl. přenesená",J180,0)</f>
        <v>0</v>
      </c>
      <c r="BH180" s="218">
        <f>IF(N180="sníž. přenesená",J180,0)</f>
        <v>0</v>
      </c>
      <c r="BI180" s="218">
        <f>IF(N180="nulová",J180,0)</f>
        <v>0</v>
      </c>
      <c r="BJ180" s="19" t="s">
        <v>77</v>
      </c>
      <c r="BK180" s="218">
        <f>ROUND(I180*H180,2)</f>
        <v>0</v>
      </c>
      <c r="BL180" s="19" t="s">
        <v>126</v>
      </c>
      <c r="BM180" s="217" t="s">
        <v>363</v>
      </c>
    </row>
    <row r="181" spans="1:47" s="2" customFormat="1" ht="12">
      <c r="A181" s="40"/>
      <c r="B181" s="41"/>
      <c r="C181" s="42"/>
      <c r="D181" s="219" t="s">
        <v>128</v>
      </c>
      <c r="E181" s="42"/>
      <c r="F181" s="220" t="s">
        <v>364</v>
      </c>
      <c r="G181" s="42"/>
      <c r="H181" s="42"/>
      <c r="I181" s="221"/>
      <c r="J181" s="42"/>
      <c r="K181" s="42"/>
      <c r="L181" s="46"/>
      <c r="M181" s="222"/>
      <c r="N181" s="223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128</v>
      </c>
      <c r="AU181" s="19" t="s">
        <v>79</v>
      </c>
    </row>
    <row r="182" spans="1:51" s="14" customFormat="1" ht="12">
      <c r="A182" s="14"/>
      <c r="B182" s="236"/>
      <c r="C182" s="237"/>
      <c r="D182" s="226" t="s">
        <v>130</v>
      </c>
      <c r="E182" s="238" t="s">
        <v>19</v>
      </c>
      <c r="F182" s="239" t="s">
        <v>365</v>
      </c>
      <c r="G182" s="237"/>
      <c r="H182" s="238" t="s">
        <v>19</v>
      </c>
      <c r="I182" s="240"/>
      <c r="J182" s="237"/>
      <c r="K182" s="237"/>
      <c r="L182" s="241"/>
      <c r="M182" s="242"/>
      <c r="N182" s="243"/>
      <c r="O182" s="243"/>
      <c r="P182" s="243"/>
      <c r="Q182" s="243"/>
      <c r="R182" s="243"/>
      <c r="S182" s="243"/>
      <c r="T182" s="24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5" t="s">
        <v>130</v>
      </c>
      <c r="AU182" s="245" t="s">
        <v>79</v>
      </c>
      <c r="AV182" s="14" t="s">
        <v>77</v>
      </c>
      <c r="AW182" s="14" t="s">
        <v>31</v>
      </c>
      <c r="AX182" s="14" t="s">
        <v>69</v>
      </c>
      <c r="AY182" s="245" t="s">
        <v>119</v>
      </c>
    </row>
    <row r="183" spans="1:51" s="13" customFormat="1" ht="12">
      <c r="A183" s="13"/>
      <c r="B183" s="224"/>
      <c r="C183" s="225"/>
      <c r="D183" s="226" t="s">
        <v>130</v>
      </c>
      <c r="E183" s="227" t="s">
        <v>19</v>
      </c>
      <c r="F183" s="228" t="s">
        <v>354</v>
      </c>
      <c r="G183" s="225"/>
      <c r="H183" s="229">
        <v>201.75</v>
      </c>
      <c r="I183" s="230"/>
      <c r="J183" s="225"/>
      <c r="K183" s="225"/>
      <c r="L183" s="231"/>
      <c r="M183" s="232"/>
      <c r="N183" s="233"/>
      <c r="O183" s="233"/>
      <c r="P183" s="233"/>
      <c r="Q183" s="233"/>
      <c r="R183" s="233"/>
      <c r="S183" s="233"/>
      <c r="T183" s="23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5" t="s">
        <v>130</v>
      </c>
      <c r="AU183" s="235" t="s">
        <v>79</v>
      </c>
      <c r="AV183" s="13" t="s">
        <v>79</v>
      </c>
      <c r="AW183" s="13" t="s">
        <v>31</v>
      </c>
      <c r="AX183" s="13" t="s">
        <v>69</v>
      </c>
      <c r="AY183" s="235" t="s">
        <v>119</v>
      </c>
    </row>
    <row r="184" spans="1:51" s="14" customFormat="1" ht="12">
      <c r="A184" s="14"/>
      <c r="B184" s="236"/>
      <c r="C184" s="237"/>
      <c r="D184" s="226" t="s">
        <v>130</v>
      </c>
      <c r="E184" s="238" t="s">
        <v>19</v>
      </c>
      <c r="F184" s="239" t="s">
        <v>366</v>
      </c>
      <c r="G184" s="237"/>
      <c r="H184" s="238" t="s">
        <v>19</v>
      </c>
      <c r="I184" s="240"/>
      <c r="J184" s="237"/>
      <c r="K184" s="237"/>
      <c r="L184" s="241"/>
      <c r="M184" s="242"/>
      <c r="N184" s="243"/>
      <c r="O184" s="243"/>
      <c r="P184" s="243"/>
      <c r="Q184" s="243"/>
      <c r="R184" s="243"/>
      <c r="S184" s="243"/>
      <c r="T184" s="24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45" t="s">
        <v>130</v>
      </c>
      <c r="AU184" s="245" t="s">
        <v>79</v>
      </c>
      <c r="AV184" s="14" t="s">
        <v>77</v>
      </c>
      <c r="AW184" s="14" t="s">
        <v>31</v>
      </c>
      <c r="AX184" s="14" t="s">
        <v>69</v>
      </c>
      <c r="AY184" s="245" t="s">
        <v>119</v>
      </c>
    </row>
    <row r="185" spans="1:51" s="13" customFormat="1" ht="12">
      <c r="A185" s="13"/>
      <c r="B185" s="224"/>
      <c r="C185" s="225"/>
      <c r="D185" s="226" t="s">
        <v>130</v>
      </c>
      <c r="E185" s="227" t="s">
        <v>19</v>
      </c>
      <c r="F185" s="228" t="s">
        <v>367</v>
      </c>
      <c r="G185" s="225"/>
      <c r="H185" s="229">
        <v>129.5</v>
      </c>
      <c r="I185" s="230"/>
      <c r="J185" s="225"/>
      <c r="K185" s="225"/>
      <c r="L185" s="231"/>
      <c r="M185" s="232"/>
      <c r="N185" s="233"/>
      <c r="O185" s="233"/>
      <c r="P185" s="233"/>
      <c r="Q185" s="233"/>
      <c r="R185" s="233"/>
      <c r="S185" s="233"/>
      <c r="T185" s="23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5" t="s">
        <v>130</v>
      </c>
      <c r="AU185" s="235" t="s">
        <v>79</v>
      </c>
      <c r="AV185" s="13" t="s">
        <v>79</v>
      </c>
      <c r="AW185" s="13" t="s">
        <v>31</v>
      </c>
      <c r="AX185" s="13" t="s">
        <v>69</v>
      </c>
      <c r="AY185" s="235" t="s">
        <v>119</v>
      </c>
    </row>
    <row r="186" spans="1:51" s="15" customFormat="1" ht="12">
      <c r="A186" s="15"/>
      <c r="B186" s="246"/>
      <c r="C186" s="247"/>
      <c r="D186" s="226" t="s">
        <v>130</v>
      </c>
      <c r="E186" s="248" t="s">
        <v>19</v>
      </c>
      <c r="F186" s="249" t="s">
        <v>142</v>
      </c>
      <c r="G186" s="247"/>
      <c r="H186" s="250">
        <v>331.25</v>
      </c>
      <c r="I186" s="251"/>
      <c r="J186" s="247"/>
      <c r="K186" s="247"/>
      <c r="L186" s="252"/>
      <c r="M186" s="253"/>
      <c r="N186" s="254"/>
      <c r="O186" s="254"/>
      <c r="P186" s="254"/>
      <c r="Q186" s="254"/>
      <c r="R186" s="254"/>
      <c r="S186" s="254"/>
      <c r="T186" s="25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6" t="s">
        <v>130</v>
      </c>
      <c r="AU186" s="256" t="s">
        <v>79</v>
      </c>
      <c r="AV186" s="15" t="s">
        <v>126</v>
      </c>
      <c r="AW186" s="15" t="s">
        <v>31</v>
      </c>
      <c r="AX186" s="15" t="s">
        <v>77</v>
      </c>
      <c r="AY186" s="256" t="s">
        <v>119</v>
      </c>
    </row>
    <row r="187" spans="1:65" s="2" customFormat="1" ht="24.15" customHeight="1">
      <c r="A187" s="40"/>
      <c r="B187" s="41"/>
      <c r="C187" s="206" t="s">
        <v>368</v>
      </c>
      <c r="D187" s="206" t="s">
        <v>121</v>
      </c>
      <c r="E187" s="207" t="s">
        <v>369</v>
      </c>
      <c r="F187" s="208" t="s">
        <v>370</v>
      </c>
      <c r="G187" s="209" t="s">
        <v>124</v>
      </c>
      <c r="H187" s="210">
        <v>627.74</v>
      </c>
      <c r="I187" s="211"/>
      <c r="J187" s="212">
        <f>ROUND(I187*H187,2)</f>
        <v>0</v>
      </c>
      <c r="K187" s="208" t="s">
        <v>125</v>
      </c>
      <c r="L187" s="46"/>
      <c r="M187" s="213" t="s">
        <v>19</v>
      </c>
      <c r="N187" s="214" t="s">
        <v>40</v>
      </c>
      <c r="O187" s="86"/>
      <c r="P187" s="215">
        <f>O187*H187</f>
        <v>0</v>
      </c>
      <c r="Q187" s="215">
        <v>0.13188</v>
      </c>
      <c r="R187" s="215">
        <f>Q187*H187</f>
        <v>82.7863512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126</v>
      </c>
      <c r="AT187" s="217" t="s">
        <v>121</v>
      </c>
      <c r="AU187" s="217" t="s">
        <v>79</v>
      </c>
      <c r="AY187" s="19" t="s">
        <v>119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77</v>
      </c>
      <c r="BK187" s="218">
        <f>ROUND(I187*H187,2)</f>
        <v>0</v>
      </c>
      <c r="BL187" s="19" t="s">
        <v>126</v>
      </c>
      <c r="BM187" s="217" t="s">
        <v>371</v>
      </c>
    </row>
    <row r="188" spans="1:47" s="2" customFormat="1" ht="12">
      <c r="A188" s="40"/>
      <c r="B188" s="41"/>
      <c r="C188" s="42"/>
      <c r="D188" s="219" t="s">
        <v>128</v>
      </c>
      <c r="E188" s="42"/>
      <c r="F188" s="220" t="s">
        <v>372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128</v>
      </c>
      <c r="AU188" s="19" t="s">
        <v>79</v>
      </c>
    </row>
    <row r="189" spans="1:65" s="2" customFormat="1" ht="24.15" customHeight="1">
      <c r="A189" s="40"/>
      <c r="B189" s="41"/>
      <c r="C189" s="206" t="s">
        <v>373</v>
      </c>
      <c r="D189" s="206" t="s">
        <v>121</v>
      </c>
      <c r="E189" s="207" t="s">
        <v>374</v>
      </c>
      <c r="F189" s="208" t="s">
        <v>375</v>
      </c>
      <c r="G189" s="209" t="s">
        <v>124</v>
      </c>
      <c r="H189" s="210">
        <v>154.66</v>
      </c>
      <c r="I189" s="211"/>
      <c r="J189" s="212">
        <f>ROUND(I189*H189,2)</f>
        <v>0</v>
      </c>
      <c r="K189" s="208" t="s">
        <v>125</v>
      </c>
      <c r="L189" s="46"/>
      <c r="M189" s="213" t="s">
        <v>19</v>
      </c>
      <c r="N189" s="214" t="s">
        <v>40</v>
      </c>
      <c r="O189" s="86"/>
      <c r="P189" s="215">
        <f>O189*H189</f>
        <v>0</v>
      </c>
      <c r="Q189" s="215">
        <v>0.2916</v>
      </c>
      <c r="R189" s="215">
        <f>Q189*H189</f>
        <v>45.098856000000005</v>
      </c>
      <c r="S189" s="215">
        <v>0</v>
      </c>
      <c r="T189" s="216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7" t="s">
        <v>126</v>
      </c>
      <c r="AT189" s="217" t="s">
        <v>121</v>
      </c>
      <c r="AU189" s="217" t="s">
        <v>79</v>
      </c>
      <c r="AY189" s="19" t="s">
        <v>119</v>
      </c>
      <c r="BE189" s="218">
        <f>IF(N189="základní",J189,0)</f>
        <v>0</v>
      </c>
      <c r="BF189" s="218">
        <f>IF(N189="snížená",J189,0)</f>
        <v>0</v>
      </c>
      <c r="BG189" s="218">
        <f>IF(N189="zákl. přenesená",J189,0)</f>
        <v>0</v>
      </c>
      <c r="BH189" s="218">
        <f>IF(N189="sníž. přenesená",J189,0)</f>
        <v>0</v>
      </c>
      <c r="BI189" s="218">
        <f>IF(N189="nulová",J189,0)</f>
        <v>0</v>
      </c>
      <c r="BJ189" s="19" t="s">
        <v>77</v>
      </c>
      <c r="BK189" s="218">
        <f>ROUND(I189*H189,2)</f>
        <v>0</v>
      </c>
      <c r="BL189" s="19" t="s">
        <v>126</v>
      </c>
      <c r="BM189" s="217" t="s">
        <v>376</v>
      </c>
    </row>
    <row r="190" spans="1:47" s="2" customFormat="1" ht="12">
      <c r="A190" s="40"/>
      <c r="B190" s="41"/>
      <c r="C190" s="42"/>
      <c r="D190" s="219" t="s">
        <v>128</v>
      </c>
      <c r="E190" s="42"/>
      <c r="F190" s="220" t="s">
        <v>377</v>
      </c>
      <c r="G190" s="42"/>
      <c r="H190" s="42"/>
      <c r="I190" s="221"/>
      <c r="J190" s="42"/>
      <c r="K190" s="42"/>
      <c r="L190" s="46"/>
      <c r="M190" s="222"/>
      <c r="N190" s="223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128</v>
      </c>
      <c r="AU190" s="19" t="s">
        <v>79</v>
      </c>
    </row>
    <row r="191" spans="1:51" s="13" customFormat="1" ht="12">
      <c r="A191" s="13"/>
      <c r="B191" s="224"/>
      <c r="C191" s="225"/>
      <c r="D191" s="226" t="s">
        <v>130</v>
      </c>
      <c r="E191" s="227" t="s">
        <v>19</v>
      </c>
      <c r="F191" s="228" t="s">
        <v>378</v>
      </c>
      <c r="G191" s="225"/>
      <c r="H191" s="229">
        <v>29.61</v>
      </c>
      <c r="I191" s="230"/>
      <c r="J191" s="225"/>
      <c r="K191" s="225"/>
      <c r="L191" s="231"/>
      <c r="M191" s="232"/>
      <c r="N191" s="233"/>
      <c r="O191" s="233"/>
      <c r="P191" s="233"/>
      <c r="Q191" s="233"/>
      <c r="R191" s="233"/>
      <c r="S191" s="233"/>
      <c r="T191" s="23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5" t="s">
        <v>130</v>
      </c>
      <c r="AU191" s="235" t="s">
        <v>79</v>
      </c>
      <c r="AV191" s="13" t="s">
        <v>79</v>
      </c>
      <c r="AW191" s="13" t="s">
        <v>31</v>
      </c>
      <c r="AX191" s="13" t="s">
        <v>69</v>
      </c>
      <c r="AY191" s="235" t="s">
        <v>119</v>
      </c>
    </row>
    <row r="192" spans="1:51" s="13" customFormat="1" ht="12">
      <c r="A192" s="13"/>
      <c r="B192" s="224"/>
      <c r="C192" s="225"/>
      <c r="D192" s="226" t="s">
        <v>130</v>
      </c>
      <c r="E192" s="227" t="s">
        <v>19</v>
      </c>
      <c r="F192" s="228" t="s">
        <v>378</v>
      </c>
      <c r="G192" s="225"/>
      <c r="H192" s="229">
        <v>29.61</v>
      </c>
      <c r="I192" s="230"/>
      <c r="J192" s="225"/>
      <c r="K192" s="225"/>
      <c r="L192" s="231"/>
      <c r="M192" s="232"/>
      <c r="N192" s="233"/>
      <c r="O192" s="233"/>
      <c r="P192" s="233"/>
      <c r="Q192" s="233"/>
      <c r="R192" s="233"/>
      <c r="S192" s="233"/>
      <c r="T192" s="23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35" t="s">
        <v>130</v>
      </c>
      <c r="AU192" s="235" t="s">
        <v>79</v>
      </c>
      <c r="AV192" s="13" t="s">
        <v>79</v>
      </c>
      <c r="AW192" s="13" t="s">
        <v>31</v>
      </c>
      <c r="AX192" s="13" t="s">
        <v>69</v>
      </c>
      <c r="AY192" s="235" t="s">
        <v>119</v>
      </c>
    </row>
    <row r="193" spans="1:51" s="13" customFormat="1" ht="12">
      <c r="A193" s="13"/>
      <c r="B193" s="224"/>
      <c r="C193" s="225"/>
      <c r="D193" s="226" t="s">
        <v>130</v>
      </c>
      <c r="E193" s="227" t="s">
        <v>19</v>
      </c>
      <c r="F193" s="228" t="s">
        <v>379</v>
      </c>
      <c r="G193" s="225"/>
      <c r="H193" s="229">
        <v>95.44</v>
      </c>
      <c r="I193" s="230"/>
      <c r="J193" s="225"/>
      <c r="K193" s="225"/>
      <c r="L193" s="231"/>
      <c r="M193" s="232"/>
      <c r="N193" s="233"/>
      <c r="O193" s="233"/>
      <c r="P193" s="233"/>
      <c r="Q193" s="233"/>
      <c r="R193" s="233"/>
      <c r="S193" s="233"/>
      <c r="T193" s="23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5" t="s">
        <v>130</v>
      </c>
      <c r="AU193" s="235" t="s">
        <v>79</v>
      </c>
      <c r="AV193" s="13" t="s">
        <v>79</v>
      </c>
      <c r="AW193" s="13" t="s">
        <v>31</v>
      </c>
      <c r="AX193" s="13" t="s">
        <v>69</v>
      </c>
      <c r="AY193" s="235" t="s">
        <v>119</v>
      </c>
    </row>
    <row r="194" spans="1:51" s="15" customFormat="1" ht="12">
      <c r="A194" s="15"/>
      <c r="B194" s="246"/>
      <c r="C194" s="247"/>
      <c r="D194" s="226" t="s">
        <v>130</v>
      </c>
      <c r="E194" s="248" t="s">
        <v>19</v>
      </c>
      <c r="F194" s="249" t="s">
        <v>142</v>
      </c>
      <c r="G194" s="247"/>
      <c r="H194" s="250">
        <v>154.66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6" t="s">
        <v>130</v>
      </c>
      <c r="AU194" s="256" t="s">
        <v>79</v>
      </c>
      <c r="AV194" s="15" t="s">
        <v>126</v>
      </c>
      <c r="AW194" s="15" t="s">
        <v>31</v>
      </c>
      <c r="AX194" s="15" t="s">
        <v>77</v>
      </c>
      <c r="AY194" s="256" t="s">
        <v>119</v>
      </c>
    </row>
    <row r="195" spans="1:65" s="2" customFormat="1" ht="16.5" customHeight="1">
      <c r="A195" s="40"/>
      <c r="B195" s="41"/>
      <c r="C195" s="206" t="s">
        <v>139</v>
      </c>
      <c r="D195" s="206" t="s">
        <v>121</v>
      </c>
      <c r="E195" s="207" t="s">
        <v>380</v>
      </c>
      <c r="F195" s="208" t="s">
        <v>381</v>
      </c>
      <c r="G195" s="209" t="s">
        <v>124</v>
      </c>
      <c r="H195" s="210">
        <v>1557.03</v>
      </c>
      <c r="I195" s="211"/>
      <c r="J195" s="212">
        <f>ROUND(I195*H195,2)</f>
        <v>0</v>
      </c>
      <c r="K195" s="208" t="s">
        <v>125</v>
      </c>
      <c r="L195" s="46"/>
      <c r="M195" s="213" t="s">
        <v>19</v>
      </c>
      <c r="N195" s="214" t="s">
        <v>40</v>
      </c>
      <c r="O195" s="86"/>
      <c r="P195" s="215">
        <f>O195*H195</f>
        <v>0</v>
      </c>
      <c r="Q195" s="215">
        <v>0.00051</v>
      </c>
      <c r="R195" s="215">
        <f>Q195*H195</f>
        <v>0.7940853</v>
      </c>
      <c r="S195" s="215">
        <v>0</v>
      </c>
      <c r="T195" s="216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17" t="s">
        <v>126</v>
      </c>
      <c r="AT195" s="217" t="s">
        <v>121</v>
      </c>
      <c r="AU195" s="217" t="s">
        <v>79</v>
      </c>
      <c r="AY195" s="19" t="s">
        <v>119</v>
      </c>
      <c r="BE195" s="218">
        <f>IF(N195="základní",J195,0)</f>
        <v>0</v>
      </c>
      <c r="BF195" s="218">
        <f>IF(N195="snížená",J195,0)</f>
        <v>0</v>
      </c>
      <c r="BG195" s="218">
        <f>IF(N195="zákl. přenesená",J195,0)</f>
        <v>0</v>
      </c>
      <c r="BH195" s="218">
        <f>IF(N195="sníž. přenesená",J195,0)</f>
        <v>0</v>
      </c>
      <c r="BI195" s="218">
        <f>IF(N195="nulová",J195,0)</f>
        <v>0</v>
      </c>
      <c r="BJ195" s="19" t="s">
        <v>77</v>
      </c>
      <c r="BK195" s="218">
        <f>ROUND(I195*H195,2)</f>
        <v>0</v>
      </c>
      <c r="BL195" s="19" t="s">
        <v>126</v>
      </c>
      <c r="BM195" s="217" t="s">
        <v>382</v>
      </c>
    </row>
    <row r="196" spans="1:47" s="2" customFormat="1" ht="12">
      <c r="A196" s="40"/>
      <c r="B196" s="41"/>
      <c r="C196" s="42"/>
      <c r="D196" s="219" t="s">
        <v>128</v>
      </c>
      <c r="E196" s="42"/>
      <c r="F196" s="220" t="s">
        <v>383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128</v>
      </c>
      <c r="AU196" s="19" t="s">
        <v>79</v>
      </c>
    </row>
    <row r="197" spans="1:51" s="13" customFormat="1" ht="12">
      <c r="A197" s="13"/>
      <c r="B197" s="224"/>
      <c r="C197" s="225"/>
      <c r="D197" s="226" t="s">
        <v>130</v>
      </c>
      <c r="E197" s="227" t="s">
        <v>19</v>
      </c>
      <c r="F197" s="228" t="s">
        <v>384</v>
      </c>
      <c r="G197" s="225"/>
      <c r="H197" s="229">
        <v>1255.48</v>
      </c>
      <c r="I197" s="230"/>
      <c r="J197" s="225"/>
      <c r="K197" s="225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130</v>
      </c>
      <c r="AU197" s="235" t="s">
        <v>79</v>
      </c>
      <c r="AV197" s="13" t="s">
        <v>79</v>
      </c>
      <c r="AW197" s="13" t="s">
        <v>31</v>
      </c>
      <c r="AX197" s="13" t="s">
        <v>69</v>
      </c>
      <c r="AY197" s="235" t="s">
        <v>119</v>
      </c>
    </row>
    <row r="198" spans="1:51" s="13" customFormat="1" ht="12">
      <c r="A198" s="13"/>
      <c r="B198" s="224"/>
      <c r="C198" s="225"/>
      <c r="D198" s="226" t="s">
        <v>130</v>
      </c>
      <c r="E198" s="227" t="s">
        <v>19</v>
      </c>
      <c r="F198" s="228" t="s">
        <v>385</v>
      </c>
      <c r="G198" s="225"/>
      <c r="H198" s="229">
        <v>301.55</v>
      </c>
      <c r="I198" s="230"/>
      <c r="J198" s="225"/>
      <c r="K198" s="225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130</v>
      </c>
      <c r="AU198" s="235" t="s">
        <v>79</v>
      </c>
      <c r="AV198" s="13" t="s">
        <v>79</v>
      </c>
      <c r="AW198" s="13" t="s">
        <v>31</v>
      </c>
      <c r="AX198" s="13" t="s">
        <v>69</v>
      </c>
      <c r="AY198" s="235" t="s">
        <v>119</v>
      </c>
    </row>
    <row r="199" spans="1:51" s="15" customFormat="1" ht="12">
      <c r="A199" s="15"/>
      <c r="B199" s="246"/>
      <c r="C199" s="247"/>
      <c r="D199" s="226" t="s">
        <v>130</v>
      </c>
      <c r="E199" s="248" t="s">
        <v>19</v>
      </c>
      <c r="F199" s="249" t="s">
        <v>142</v>
      </c>
      <c r="G199" s="247"/>
      <c r="H199" s="250">
        <v>1557.03</v>
      </c>
      <c r="I199" s="251"/>
      <c r="J199" s="247"/>
      <c r="K199" s="247"/>
      <c r="L199" s="252"/>
      <c r="M199" s="253"/>
      <c r="N199" s="254"/>
      <c r="O199" s="254"/>
      <c r="P199" s="254"/>
      <c r="Q199" s="254"/>
      <c r="R199" s="254"/>
      <c r="S199" s="254"/>
      <c r="T199" s="25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56" t="s">
        <v>130</v>
      </c>
      <c r="AU199" s="256" t="s">
        <v>79</v>
      </c>
      <c r="AV199" s="15" t="s">
        <v>126</v>
      </c>
      <c r="AW199" s="15" t="s">
        <v>31</v>
      </c>
      <c r="AX199" s="15" t="s">
        <v>77</v>
      </c>
      <c r="AY199" s="256" t="s">
        <v>119</v>
      </c>
    </row>
    <row r="200" spans="1:65" s="2" customFormat="1" ht="16.5" customHeight="1">
      <c r="A200" s="40"/>
      <c r="B200" s="41"/>
      <c r="C200" s="206" t="s">
        <v>386</v>
      </c>
      <c r="D200" s="206" t="s">
        <v>121</v>
      </c>
      <c r="E200" s="207" t="s">
        <v>387</v>
      </c>
      <c r="F200" s="208" t="s">
        <v>388</v>
      </c>
      <c r="G200" s="209" t="s">
        <v>124</v>
      </c>
      <c r="H200" s="210">
        <v>627.74</v>
      </c>
      <c r="I200" s="211"/>
      <c r="J200" s="212">
        <f>ROUND(I200*H200,2)</f>
        <v>0</v>
      </c>
      <c r="K200" s="208" t="s">
        <v>125</v>
      </c>
      <c r="L200" s="46"/>
      <c r="M200" s="213" t="s">
        <v>19</v>
      </c>
      <c r="N200" s="214" t="s">
        <v>40</v>
      </c>
      <c r="O200" s="86"/>
      <c r="P200" s="215">
        <f>O200*H200</f>
        <v>0</v>
      </c>
      <c r="Q200" s="215">
        <v>0.00081</v>
      </c>
      <c r="R200" s="215">
        <f>Q200*H200</f>
        <v>0.5084694</v>
      </c>
      <c r="S200" s="215">
        <v>0</v>
      </c>
      <c r="T200" s="216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7" t="s">
        <v>126</v>
      </c>
      <c r="AT200" s="217" t="s">
        <v>121</v>
      </c>
      <c r="AU200" s="217" t="s">
        <v>79</v>
      </c>
      <c r="AY200" s="19" t="s">
        <v>119</v>
      </c>
      <c r="BE200" s="218">
        <f>IF(N200="základní",J200,0)</f>
        <v>0</v>
      </c>
      <c r="BF200" s="218">
        <f>IF(N200="snížená",J200,0)</f>
        <v>0</v>
      </c>
      <c r="BG200" s="218">
        <f>IF(N200="zákl. přenesená",J200,0)</f>
        <v>0</v>
      </c>
      <c r="BH200" s="218">
        <f>IF(N200="sníž. přenesená",J200,0)</f>
        <v>0</v>
      </c>
      <c r="BI200" s="218">
        <f>IF(N200="nulová",J200,0)</f>
        <v>0</v>
      </c>
      <c r="BJ200" s="19" t="s">
        <v>77</v>
      </c>
      <c r="BK200" s="218">
        <f>ROUND(I200*H200,2)</f>
        <v>0</v>
      </c>
      <c r="BL200" s="19" t="s">
        <v>126</v>
      </c>
      <c r="BM200" s="217" t="s">
        <v>389</v>
      </c>
    </row>
    <row r="201" spans="1:47" s="2" customFormat="1" ht="12">
      <c r="A201" s="40"/>
      <c r="B201" s="41"/>
      <c r="C201" s="42"/>
      <c r="D201" s="219" t="s">
        <v>128</v>
      </c>
      <c r="E201" s="42"/>
      <c r="F201" s="220" t="s">
        <v>390</v>
      </c>
      <c r="G201" s="42"/>
      <c r="H201" s="42"/>
      <c r="I201" s="221"/>
      <c r="J201" s="42"/>
      <c r="K201" s="42"/>
      <c r="L201" s="46"/>
      <c r="M201" s="222"/>
      <c r="N201" s="223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128</v>
      </c>
      <c r="AU201" s="19" t="s">
        <v>79</v>
      </c>
    </row>
    <row r="202" spans="1:65" s="2" customFormat="1" ht="24.15" customHeight="1">
      <c r="A202" s="40"/>
      <c r="B202" s="41"/>
      <c r="C202" s="206" t="s">
        <v>391</v>
      </c>
      <c r="D202" s="206" t="s">
        <v>121</v>
      </c>
      <c r="E202" s="207" t="s">
        <v>392</v>
      </c>
      <c r="F202" s="208" t="s">
        <v>393</v>
      </c>
      <c r="G202" s="209" t="s">
        <v>124</v>
      </c>
      <c r="H202" s="210">
        <v>627.74</v>
      </c>
      <c r="I202" s="211"/>
      <c r="J202" s="212">
        <f>ROUND(I202*H202,2)</f>
        <v>0</v>
      </c>
      <c r="K202" s="208" t="s">
        <v>125</v>
      </c>
      <c r="L202" s="46"/>
      <c r="M202" s="213" t="s">
        <v>19</v>
      </c>
      <c r="N202" s="214" t="s">
        <v>40</v>
      </c>
      <c r="O202" s="86"/>
      <c r="P202" s="215">
        <f>O202*H202</f>
        <v>0</v>
      </c>
      <c r="Q202" s="215">
        <v>0.10373</v>
      </c>
      <c r="R202" s="215">
        <f>Q202*H202</f>
        <v>65.1154702</v>
      </c>
      <c r="S202" s="215">
        <v>0</v>
      </c>
      <c r="T202" s="216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7" t="s">
        <v>126</v>
      </c>
      <c r="AT202" s="217" t="s">
        <v>121</v>
      </c>
      <c r="AU202" s="217" t="s">
        <v>79</v>
      </c>
      <c r="AY202" s="19" t="s">
        <v>119</v>
      </c>
      <c r="BE202" s="218">
        <f>IF(N202="základní",J202,0)</f>
        <v>0</v>
      </c>
      <c r="BF202" s="218">
        <f>IF(N202="snížená",J202,0)</f>
        <v>0</v>
      </c>
      <c r="BG202" s="218">
        <f>IF(N202="zákl. přenesená",J202,0)</f>
        <v>0</v>
      </c>
      <c r="BH202" s="218">
        <f>IF(N202="sníž. přenesená",J202,0)</f>
        <v>0</v>
      </c>
      <c r="BI202" s="218">
        <f>IF(N202="nulová",J202,0)</f>
        <v>0</v>
      </c>
      <c r="BJ202" s="19" t="s">
        <v>77</v>
      </c>
      <c r="BK202" s="218">
        <f>ROUND(I202*H202,2)</f>
        <v>0</v>
      </c>
      <c r="BL202" s="19" t="s">
        <v>126</v>
      </c>
      <c r="BM202" s="217" t="s">
        <v>394</v>
      </c>
    </row>
    <row r="203" spans="1:47" s="2" customFormat="1" ht="12">
      <c r="A203" s="40"/>
      <c r="B203" s="41"/>
      <c r="C203" s="42"/>
      <c r="D203" s="219" t="s">
        <v>128</v>
      </c>
      <c r="E203" s="42"/>
      <c r="F203" s="220" t="s">
        <v>395</v>
      </c>
      <c r="G203" s="42"/>
      <c r="H203" s="42"/>
      <c r="I203" s="221"/>
      <c r="J203" s="42"/>
      <c r="K203" s="42"/>
      <c r="L203" s="46"/>
      <c r="M203" s="222"/>
      <c r="N203" s="223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128</v>
      </c>
      <c r="AU203" s="19" t="s">
        <v>79</v>
      </c>
    </row>
    <row r="204" spans="1:65" s="2" customFormat="1" ht="24.15" customHeight="1">
      <c r="A204" s="40"/>
      <c r="B204" s="41"/>
      <c r="C204" s="206" t="s">
        <v>396</v>
      </c>
      <c r="D204" s="206" t="s">
        <v>121</v>
      </c>
      <c r="E204" s="207" t="s">
        <v>397</v>
      </c>
      <c r="F204" s="208" t="s">
        <v>398</v>
      </c>
      <c r="G204" s="209" t="s">
        <v>124</v>
      </c>
      <c r="H204" s="210">
        <v>301.55</v>
      </c>
      <c r="I204" s="211"/>
      <c r="J204" s="212">
        <f>ROUND(I204*H204,2)</f>
        <v>0</v>
      </c>
      <c r="K204" s="208" t="s">
        <v>125</v>
      </c>
      <c r="L204" s="46"/>
      <c r="M204" s="213" t="s">
        <v>19</v>
      </c>
      <c r="N204" s="214" t="s">
        <v>40</v>
      </c>
      <c r="O204" s="86"/>
      <c r="P204" s="215">
        <f>O204*H204</f>
        <v>0</v>
      </c>
      <c r="Q204" s="215">
        <v>0.12966</v>
      </c>
      <c r="R204" s="215">
        <f>Q204*H204</f>
        <v>39.098973</v>
      </c>
      <c r="S204" s="215">
        <v>0</v>
      </c>
      <c r="T204" s="216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17" t="s">
        <v>126</v>
      </c>
      <c r="AT204" s="217" t="s">
        <v>121</v>
      </c>
      <c r="AU204" s="217" t="s">
        <v>79</v>
      </c>
      <c r="AY204" s="19" t="s">
        <v>119</v>
      </c>
      <c r="BE204" s="218">
        <f>IF(N204="základní",J204,0)</f>
        <v>0</v>
      </c>
      <c r="BF204" s="218">
        <f>IF(N204="snížená",J204,0)</f>
        <v>0</v>
      </c>
      <c r="BG204" s="218">
        <f>IF(N204="zákl. přenesená",J204,0)</f>
        <v>0</v>
      </c>
      <c r="BH204" s="218">
        <f>IF(N204="sníž. přenesená",J204,0)</f>
        <v>0</v>
      </c>
      <c r="BI204" s="218">
        <f>IF(N204="nulová",J204,0)</f>
        <v>0</v>
      </c>
      <c r="BJ204" s="19" t="s">
        <v>77</v>
      </c>
      <c r="BK204" s="218">
        <f>ROUND(I204*H204,2)</f>
        <v>0</v>
      </c>
      <c r="BL204" s="19" t="s">
        <v>126</v>
      </c>
      <c r="BM204" s="217" t="s">
        <v>399</v>
      </c>
    </row>
    <row r="205" spans="1:47" s="2" customFormat="1" ht="12">
      <c r="A205" s="40"/>
      <c r="B205" s="41"/>
      <c r="C205" s="42"/>
      <c r="D205" s="219" t="s">
        <v>128</v>
      </c>
      <c r="E205" s="42"/>
      <c r="F205" s="220" t="s">
        <v>400</v>
      </c>
      <c r="G205" s="42"/>
      <c r="H205" s="42"/>
      <c r="I205" s="221"/>
      <c r="J205" s="42"/>
      <c r="K205" s="42"/>
      <c r="L205" s="46"/>
      <c r="M205" s="222"/>
      <c r="N205" s="223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128</v>
      </c>
      <c r="AU205" s="19" t="s">
        <v>79</v>
      </c>
    </row>
    <row r="206" spans="1:65" s="2" customFormat="1" ht="24.15" customHeight="1">
      <c r="A206" s="40"/>
      <c r="B206" s="41"/>
      <c r="C206" s="206" t="s">
        <v>401</v>
      </c>
      <c r="D206" s="206" t="s">
        <v>121</v>
      </c>
      <c r="E206" s="207" t="s">
        <v>402</v>
      </c>
      <c r="F206" s="208" t="s">
        <v>403</v>
      </c>
      <c r="G206" s="209" t="s">
        <v>124</v>
      </c>
      <c r="H206" s="210">
        <v>627.74</v>
      </c>
      <c r="I206" s="211"/>
      <c r="J206" s="212">
        <f>ROUND(I206*H206,2)</f>
        <v>0</v>
      </c>
      <c r="K206" s="208" t="s">
        <v>125</v>
      </c>
      <c r="L206" s="46"/>
      <c r="M206" s="213" t="s">
        <v>19</v>
      </c>
      <c r="N206" s="214" t="s">
        <v>40</v>
      </c>
      <c r="O206" s="86"/>
      <c r="P206" s="215">
        <f>O206*H206</f>
        <v>0</v>
      </c>
      <c r="Q206" s="215">
        <v>0.12966</v>
      </c>
      <c r="R206" s="215">
        <f>Q206*H206</f>
        <v>81.3927684</v>
      </c>
      <c r="S206" s="215">
        <v>0</v>
      </c>
      <c r="T206" s="216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7" t="s">
        <v>126</v>
      </c>
      <c r="AT206" s="217" t="s">
        <v>121</v>
      </c>
      <c r="AU206" s="217" t="s">
        <v>79</v>
      </c>
      <c r="AY206" s="19" t="s">
        <v>119</v>
      </c>
      <c r="BE206" s="218">
        <f>IF(N206="základní",J206,0)</f>
        <v>0</v>
      </c>
      <c r="BF206" s="218">
        <f>IF(N206="snížená",J206,0)</f>
        <v>0</v>
      </c>
      <c r="BG206" s="218">
        <f>IF(N206="zákl. přenesená",J206,0)</f>
        <v>0</v>
      </c>
      <c r="BH206" s="218">
        <f>IF(N206="sníž. přenesená",J206,0)</f>
        <v>0</v>
      </c>
      <c r="BI206" s="218">
        <f>IF(N206="nulová",J206,0)</f>
        <v>0</v>
      </c>
      <c r="BJ206" s="19" t="s">
        <v>77</v>
      </c>
      <c r="BK206" s="218">
        <f>ROUND(I206*H206,2)</f>
        <v>0</v>
      </c>
      <c r="BL206" s="19" t="s">
        <v>126</v>
      </c>
      <c r="BM206" s="217" t="s">
        <v>404</v>
      </c>
    </row>
    <row r="207" spans="1:47" s="2" customFormat="1" ht="12">
      <c r="A207" s="40"/>
      <c r="B207" s="41"/>
      <c r="C207" s="42"/>
      <c r="D207" s="219" t="s">
        <v>128</v>
      </c>
      <c r="E207" s="42"/>
      <c r="F207" s="220" t="s">
        <v>405</v>
      </c>
      <c r="G207" s="42"/>
      <c r="H207" s="42"/>
      <c r="I207" s="221"/>
      <c r="J207" s="42"/>
      <c r="K207" s="42"/>
      <c r="L207" s="46"/>
      <c r="M207" s="222"/>
      <c r="N207" s="223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128</v>
      </c>
      <c r="AU207" s="19" t="s">
        <v>79</v>
      </c>
    </row>
    <row r="208" spans="1:65" s="2" customFormat="1" ht="16.5" customHeight="1">
      <c r="A208" s="40"/>
      <c r="B208" s="41"/>
      <c r="C208" s="206" t="s">
        <v>406</v>
      </c>
      <c r="D208" s="206" t="s">
        <v>121</v>
      </c>
      <c r="E208" s="207" t="s">
        <v>407</v>
      </c>
      <c r="F208" s="208" t="s">
        <v>408</v>
      </c>
      <c r="G208" s="209" t="s">
        <v>124</v>
      </c>
      <c r="H208" s="210">
        <v>0.36</v>
      </c>
      <c r="I208" s="211"/>
      <c r="J208" s="212">
        <f>ROUND(I208*H208,2)</f>
        <v>0</v>
      </c>
      <c r="K208" s="208" t="s">
        <v>125</v>
      </c>
      <c r="L208" s="46"/>
      <c r="M208" s="213" t="s">
        <v>19</v>
      </c>
      <c r="N208" s="214" t="s">
        <v>40</v>
      </c>
      <c r="O208" s="86"/>
      <c r="P208" s="215">
        <f>O208*H208</f>
        <v>0</v>
      </c>
      <c r="Q208" s="215">
        <v>0.36924</v>
      </c>
      <c r="R208" s="215">
        <f>Q208*H208</f>
        <v>0.1329264</v>
      </c>
      <c r="S208" s="215">
        <v>0</v>
      </c>
      <c r="T208" s="216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17" t="s">
        <v>126</v>
      </c>
      <c r="AT208" s="217" t="s">
        <v>121</v>
      </c>
      <c r="AU208" s="217" t="s">
        <v>79</v>
      </c>
      <c r="AY208" s="19" t="s">
        <v>119</v>
      </c>
      <c r="BE208" s="218">
        <f>IF(N208="základní",J208,0)</f>
        <v>0</v>
      </c>
      <c r="BF208" s="218">
        <f>IF(N208="snížená",J208,0)</f>
        <v>0</v>
      </c>
      <c r="BG208" s="218">
        <f>IF(N208="zákl. přenesená",J208,0)</f>
        <v>0</v>
      </c>
      <c r="BH208" s="218">
        <f>IF(N208="sníž. přenesená",J208,0)</f>
        <v>0</v>
      </c>
      <c r="BI208" s="218">
        <f>IF(N208="nulová",J208,0)</f>
        <v>0</v>
      </c>
      <c r="BJ208" s="19" t="s">
        <v>77</v>
      </c>
      <c r="BK208" s="218">
        <f>ROUND(I208*H208,2)</f>
        <v>0</v>
      </c>
      <c r="BL208" s="19" t="s">
        <v>126</v>
      </c>
      <c r="BM208" s="217" t="s">
        <v>409</v>
      </c>
    </row>
    <row r="209" spans="1:47" s="2" customFormat="1" ht="12">
      <c r="A209" s="40"/>
      <c r="B209" s="41"/>
      <c r="C209" s="42"/>
      <c r="D209" s="219" t="s">
        <v>128</v>
      </c>
      <c r="E209" s="42"/>
      <c r="F209" s="220" t="s">
        <v>410</v>
      </c>
      <c r="G209" s="42"/>
      <c r="H209" s="42"/>
      <c r="I209" s="221"/>
      <c r="J209" s="42"/>
      <c r="K209" s="42"/>
      <c r="L209" s="46"/>
      <c r="M209" s="222"/>
      <c r="N209" s="223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128</v>
      </c>
      <c r="AU209" s="19" t="s">
        <v>79</v>
      </c>
    </row>
    <row r="210" spans="1:65" s="2" customFormat="1" ht="16.5" customHeight="1">
      <c r="A210" s="40"/>
      <c r="B210" s="41"/>
      <c r="C210" s="206" t="s">
        <v>411</v>
      </c>
      <c r="D210" s="206" t="s">
        <v>121</v>
      </c>
      <c r="E210" s="207" t="s">
        <v>412</v>
      </c>
      <c r="F210" s="208" t="s">
        <v>413</v>
      </c>
      <c r="G210" s="209" t="s">
        <v>124</v>
      </c>
      <c r="H210" s="210">
        <v>201.75</v>
      </c>
      <c r="I210" s="211"/>
      <c r="J210" s="212">
        <f>ROUND(I210*H210,2)</f>
        <v>0</v>
      </c>
      <c r="K210" s="208" t="s">
        <v>19</v>
      </c>
      <c r="L210" s="46"/>
      <c r="M210" s="213" t="s">
        <v>19</v>
      </c>
      <c r="N210" s="214" t="s">
        <v>40</v>
      </c>
      <c r="O210" s="86"/>
      <c r="P210" s="215">
        <f>O210*H210</f>
        <v>0</v>
      </c>
      <c r="Q210" s="215">
        <v>0.36924</v>
      </c>
      <c r="R210" s="215">
        <f>Q210*H210</f>
        <v>74.49417</v>
      </c>
      <c r="S210" s="215">
        <v>0</v>
      </c>
      <c r="T210" s="216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7" t="s">
        <v>126</v>
      </c>
      <c r="AT210" s="217" t="s">
        <v>121</v>
      </c>
      <c r="AU210" s="217" t="s">
        <v>79</v>
      </c>
      <c r="AY210" s="19" t="s">
        <v>119</v>
      </c>
      <c r="BE210" s="218">
        <f>IF(N210="základní",J210,0)</f>
        <v>0</v>
      </c>
      <c r="BF210" s="218">
        <f>IF(N210="snížená",J210,0)</f>
        <v>0</v>
      </c>
      <c r="BG210" s="218">
        <f>IF(N210="zákl. přenesená",J210,0)</f>
        <v>0</v>
      </c>
      <c r="BH210" s="218">
        <f>IF(N210="sníž. přenesená",J210,0)</f>
        <v>0</v>
      </c>
      <c r="BI210" s="218">
        <f>IF(N210="nulová",J210,0)</f>
        <v>0</v>
      </c>
      <c r="BJ210" s="19" t="s">
        <v>77</v>
      </c>
      <c r="BK210" s="218">
        <f>ROUND(I210*H210,2)</f>
        <v>0</v>
      </c>
      <c r="BL210" s="19" t="s">
        <v>126</v>
      </c>
      <c r="BM210" s="217" t="s">
        <v>414</v>
      </c>
    </row>
    <row r="211" spans="1:51" s="14" customFormat="1" ht="12">
      <c r="A211" s="14"/>
      <c r="B211" s="236"/>
      <c r="C211" s="237"/>
      <c r="D211" s="226" t="s">
        <v>130</v>
      </c>
      <c r="E211" s="238" t="s">
        <v>19</v>
      </c>
      <c r="F211" s="239" t="s">
        <v>365</v>
      </c>
      <c r="G211" s="237"/>
      <c r="H211" s="238" t="s">
        <v>19</v>
      </c>
      <c r="I211" s="240"/>
      <c r="J211" s="237"/>
      <c r="K211" s="237"/>
      <c r="L211" s="241"/>
      <c r="M211" s="242"/>
      <c r="N211" s="243"/>
      <c r="O211" s="243"/>
      <c r="P211" s="243"/>
      <c r="Q211" s="243"/>
      <c r="R211" s="243"/>
      <c r="S211" s="243"/>
      <c r="T211" s="24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5" t="s">
        <v>130</v>
      </c>
      <c r="AU211" s="245" t="s">
        <v>79</v>
      </c>
      <c r="AV211" s="14" t="s">
        <v>77</v>
      </c>
      <c r="AW211" s="14" t="s">
        <v>31</v>
      </c>
      <c r="AX211" s="14" t="s">
        <v>69</v>
      </c>
      <c r="AY211" s="245" t="s">
        <v>119</v>
      </c>
    </row>
    <row r="212" spans="1:51" s="13" customFormat="1" ht="12">
      <c r="A212" s="13"/>
      <c r="B212" s="224"/>
      <c r="C212" s="225"/>
      <c r="D212" s="226" t="s">
        <v>130</v>
      </c>
      <c r="E212" s="227" t="s">
        <v>19</v>
      </c>
      <c r="F212" s="228" t="s">
        <v>354</v>
      </c>
      <c r="G212" s="225"/>
      <c r="H212" s="229">
        <v>201.75</v>
      </c>
      <c r="I212" s="230"/>
      <c r="J212" s="225"/>
      <c r="K212" s="225"/>
      <c r="L212" s="231"/>
      <c r="M212" s="232"/>
      <c r="N212" s="233"/>
      <c r="O212" s="233"/>
      <c r="P212" s="233"/>
      <c r="Q212" s="233"/>
      <c r="R212" s="233"/>
      <c r="S212" s="233"/>
      <c r="T212" s="23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5" t="s">
        <v>130</v>
      </c>
      <c r="AU212" s="235" t="s">
        <v>79</v>
      </c>
      <c r="AV212" s="13" t="s">
        <v>79</v>
      </c>
      <c r="AW212" s="13" t="s">
        <v>31</v>
      </c>
      <c r="AX212" s="13" t="s">
        <v>69</v>
      </c>
      <c r="AY212" s="235" t="s">
        <v>119</v>
      </c>
    </row>
    <row r="213" spans="1:51" s="15" customFormat="1" ht="12">
      <c r="A213" s="15"/>
      <c r="B213" s="246"/>
      <c r="C213" s="247"/>
      <c r="D213" s="226" t="s">
        <v>130</v>
      </c>
      <c r="E213" s="248" t="s">
        <v>19</v>
      </c>
      <c r="F213" s="249" t="s">
        <v>142</v>
      </c>
      <c r="G213" s="247"/>
      <c r="H213" s="250">
        <v>201.75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56" t="s">
        <v>130</v>
      </c>
      <c r="AU213" s="256" t="s">
        <v>79</v>
      </c>
      <c r="AV213" s="15" t="s">
        <v>126</v>
      </c>
      <c r="AW213" s="15" t="s">
        <v>31</v>
      </c>
      <c r="AX213" s="15" t="s">
        <v>77</v>
      </c>
      <c r="AY213" s="256" t="s">
        <v>119</v>
      </c>
    </row>
    <row r="214" spans="1:65" s="2" customFormat="1" ht="16.5" customHeight="1">
      <c r="A214" s="40"/>
      <c r="B214" s="41"/>
      <c r="C214" s="206" t="s">
        <v>415</v>
      </c>
      <c r="D214" s="206" t="s">
        <v>121</v>
      </c>
      <c r="E214" s="207" t="s">
        <v>416</v>
      </c>
      <c r="F214" s="208" t="s">
        <v>417</v>
      </c>
      <c r="G214" s="209" t="s">
        <v>207</v>
      </c>
      <c r="H214" s="210">
        <v>4.206</v>
      </c>
      <c r="I214" s="211"/>
      <c r="J214" s="212">
        <f>ROUND(I214*H214,2)</f>
        <v>0</v>
      </c>
      <c r="K214" s="208" t="s">
        <v>19</v>
      </c>
      <c r="L214" s="46"/>
      <c r="M214" s="213" t="s">
        <v>19</v>
      </c>
      <c r="N214" s="214" t="s">
        <v>40</v>
      </c>
      <c r="O214" s="86"/>
      <c r="P214" s="215">
        <f>O214*H214</f>
        <v>0</v>
      </c>
      <c r="Q214" s="215">
        <v>0.36924</v>
      </c>
      <c r="R214" s="215">
        <f>Q214*H214</f>
        <v>1.5530234400000003</v>
      </c>
      <c r="S214" s="215">
        <v>0</v>
      </c>
      <c r="T214" s="216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17" t="s">
        <v>126</v>
      </c>
      <c r="AT214" s="217" t="s">
        <v>121</v>
      </c>
      <c r="AU214" s="217" t="s">
        <v>79</v>
      </c>
      <c r="AY214" s="19" t="s">
        <v>119</v>
      </c>
      <c r="BE214" s="218">
        <f>IF(N214="základní",J214,0)</f>
        <v>0</v>
      </c>
      <c r="BF214" s="218">
        <f>IF(N214="snížená",J214,0)</f>
        <v>0</v>
      </c>
      <c r="BG214" s="218">
        <f>IF(N214="zákl. přenesená",J214,0)</f>
        <v>0</v>
      </c>
      <c r="BH214" s="218">
        <f>IF(N214="sníž. přenesená",J214,0)</f>
        <v>0</v>
      </c>
      <c r="BI214" s="218">
        <f>IF(N214="nulová",J214,0)</f>
        <v>0</v>
      </c>
      <c r="BJ214" s="19" t="s">
        <v>77</v>
      </c>
      <c r="BK214" s="218">
        <f>ROUND(I214*H214,2)</f>
        <v>0</v>
      </c>
      <c r="BL214" s="19" t="s">
        <v>126</v>
      </c>
      <c r="BM214" s="217" t="s">
        <v>418</v>
      </c>
    </row>
    <row r="215" spans="1:51" s="14" customFormat="1" ht="12">
      <c r="A215" s="14"/>
      <c r="B215" s="236"/>
      <c r="C215" s="237"/>
      <c r="D215" s="226" t="s">
        <v>130</v>
      </c>
      <c r="E215" s="238" t="s">
        <v>19</v>
      </c>
      <c r="F215" s="239" t="s">
        <v>365</v>
      </c>
      <c r="G215" s="237"/>
      <c r="H215" s="238" t="s">
        <v>19</v>
      </c>
      <c r="I215" s="240"/>
      <c r="J215" s="237"/>
      <c r="K215" s="237"/>
      <c r="L215" s="241"/>
      <c r="M215" s="242"/>
      <c r="N215" s="243"/>
      <c r="O215" s="243"/>
      <c r="P215" s="243"/>
      <c r="Q215" s="243"/>
      <c r="R215" s="243"/>
      <c r="S215" s="243"/>
      <c r="T215" s="24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5" t="s">
        <v>130</v>
      </c>
      <c r="AU215" s="245" t="s">
        <v>79</v>
      </c>
      <c r="AV215" s="14" t="s">
        <v>77</v>
      </c>
      <c r="AW215" s="14" t="s">
        <v>31</v>
      </c>
      <c r="AX215" s="14" t="s">
        <v>69</v>
      </c>
      <c r="AY215" s="245" t="s">
        <v>119</v>
      </c>
    </row>
    <row r="216" spans="1:51" s="13" customFormat="1" ht="12">
      <c r="A216" s="13"/>
      <c r="B216" s="224"/>
      <c r="C216" s="225"/>
      <c r="D216" s="226" t="s">
        <v>130</v>
      </c>
      <c r="E216" s="227" t="s">
        <v>19</v>
      </c>
      <c r="F216" s="228" t="s">
        <v>419</v>
      </c>
      <c r="G216" s="225"/>
      <c r="H216" s="229">
        <v>3.506</v>
      </c>
      <c r="I216" s="230"/>
      <c r="J216" s="225"/>
      <c r="K216" s="225"/>
      <c r="L216" s="231"/>
      <c r="M216" s="232"/>
      <c r="N216" s="233"/>
      <c r="O216" s="233"/>
      <c r="P216" s="233"/>
      <c r="Q216" s="233"/>
      <c r="R216" s="233"/>
      <c r="S216" s="233"/>
      <c r="T216" s="234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5" t="s">
        <v>130</v>
      </c>
      <c r="AU216" s="235" t="s">
        <v>79</v>
      </c>
      <c r="AV216" s="13" t="s">
        <v>79</v>
      </c>
      <c r="AW216" s="13" t="s">
        <v>31</v>
      </c>
      <c r="AX216" s="13" t="s">
        <v>69</v>
      </c>
      <c r="AY216" s="235" t="s">
        <v>119</v>
      </c>
    </row>
    <row r="217" spans="1:51" s="16" customFormat="1" ht="12">
      <c r="A217" s="16"/>
      <c r="B217" s="270"/>
      <c r="C217" s="271"/>
      <c r="D217" s="226" t="s">
        <v>130</v>
      </c>
      <c r="E217" s="272" t="s">
        <v>19</v>
      </c>
      <c r="F217" s="273" t="s">
        <v>420</v>
      </c>
      <c r="G217" s="271"/>
      <c r="H217" s="274">
        <v>3.506</v>
      </c>
      <c r="I217" s="275"/>
      <c r="J217" s="271"/>
      <c r="K217" s="271"/>
      <c r="L217" s="276"/>
      <c r="M217" s="277"/>
      <c r="N217" s="278"/>
      <c r="O217" s="278"/>
      <c r="P217" s="278"/>
      <c r="Q217" s="278"/>
      <c r="R217" s="278"/>
      <c r="S217" s="278"/>
      <c r="T217" s="279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T217" s="280" t="s">
        <v>130</v>
      </c>
      <c r="AU217" s="280" t="s">
        <v>79</v>
      </c>
      <c r="AV217" s="16" t="s">
        <v>143</v>
      </c>
      <c r="AW217" s="16" t="s">
        <v>31</v>
      </c>
      <c r="AX217" s="16" t="s">
        <v>69</v>
      </c>
      <c r="AY217" s="280" t="s">
        <v>119</v>
      </c>
    </row>
    <row r="218" spans="1:51" s="14" customFormat="1" ht="12">
      <c r="A218" s="14"/>
      <c r="B218" s="236"/>
      <c r="C218" s="237"/>
      <c r="D218" s="226" t="s">
        <v>130</v>
      </c>
      <c r="E218" s="238" t="s">
        <v>19</v>
      </c>
      <c r="F218" s="239" t="s">
        <v>421</v>
      </c>
      <c r="G218" s="237"/>
      <c r="H218" s="238" t="s">
        <v>19</v>
      </c>
      <c r="I218" s="240"/>
      <c r="J218" s="237"/>
      <c r="K218" s="237"/>
      <c r="L218" s="241"/>
      <c r="M218" s="242"/>
      <c r="N218" s="243"/>
      <c r="O218" s="243"/>
      <c r="P218" s="243"/>
      <c r="Q218" s="243"/>
      <c r="R218" s="243"/>
      <c r="S218" s="243"/>
      <c r="T218" s="24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45" t="s">
        <v>130</v>
      </c>
      <c r="AU218" s="245" t="s">
        <v>79</v>
      </c>
      <c r="AV218" s="14" t="s">
        <v>77</v>
      </c>
      <c r="AW218" s="14" t="s">
        <v>31</v>
      </c>
      <c r="AX218" s="14" t="s">
        <v>69</v>
      </c>
      <c r="AY218" s="245" t="s">
        <v>119</v>
      </c>
    </row>
    <row r="219" spans="1:51" s="13" customFormat="1" ht="12">
      <c r="A219" s="13"/>
      <c r="B219" s="224"/>
      <c r="C219" s="225"/>
      <c r="D219" s="226" t="s">
        <v>130</v>
      </c>
      <c r="E219" s="227" t="s">
        <v>19</v>
      </c>
      <c r="F219" s="228" t="s">
        <v>422</v>
      </c>
      <c r="G219" s="225"/>
      <c r="H219" s="229">
        <v>0.7</v>
      </c>
      <c r="I219" s="230"/>
      <c r="J219" s="225"/>
      <c r="K219" s="225"/>
      <c r="L219" s="231"/>
      <c r="M219" s="232"/>
      <c r="N219" s="233"/>
      <c r="O219" s="233"/>
      <c r="P219" s="233"/>
      <c r="Q219" s="233"/>
      <c r="R219" s="233"/>
      <c r="S219" s="233"/>
      <c r="T219" s="23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5" t="s">
        <v>130</v>
      </c>
      <c r="AU219" s="235" t="s">
        <v>79</v>
      </c>
      <c r="AV219" s="13" t="s">
        <v>79</v>
      </c>
      <c r="AW219" s="13" t="s">
        <v>31</v>
      </c>
      <c r="AX219" s="13" t="s">
        <v>69</v>
      </c>
      <c r="AY219" s="235" t="s">
        <v>119</v>
      </c>
    </row>
    <row r="220" spans="1:51" s="16" customFormat="1" ht="12">
      <c r="A220" s="16"/>
      <c r="B220" s="270"/>
      <c r="C220" s="271"/>
      <c r="D220" s="226" t="s">
        <v>130</v>
      </c>
      <c r="E220" s="272" t="s">
        <v>19</v>
      </c>
      <c r="F220" s="273" t="s">
        <v>420</v>
      </c>
      <c r="G220" s="271"/>
      <c r="H220" s="274">
        <v>0.7</v>
      </c>
      <c r="I220" s="275"/>
      <c r="J220" s="271"/>
      <c r="K220" s="271"/>
      <c r="L220" s="276"/>
      <c r="M220" s="277"/>
      <c r="N220" s="278"/>
      <c r="O220" s="278"/>
      <c r="P220" s="278"/>
      <c r="Q220" s="278"/>
      <c r="R220" s="278"/>
      <c r="S220" s="278"/>
      <c r="T220" s="279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T220" s="280" t="s">
        <v>130</v>
      </c>
      <c r="AU220" s="280" t="s">
        <v>79</v>
      </c>
      <c r="AV220" s="16" t="s">
        <v>143</v>
      </c>
      <c r="AW220" s="16" t="s">
        <v>31</v>
      </c>
      <c r="AX220" s="16" t="s">
        <v>69</v>
      </c>
      <c r="AY220" s="280" t="s">
        <v>119</v>
      </c>
    </row>
    <row r="221" spans="1:51" s="15" customFormat="1" ht="12">
      <c r="A221" s="15"/>
      <c r="B221" s="246"/>
      <c r="C221" s="247"/>
      <c r="D221" s="226" t="s">
        <v>130</v>
      </c>
      <c r="E221" s="248" t="s">
        <v>19</v>
      </c>
      <c r="F221" s="249" t="s">
        <v>142</v>
      </c>
      <c r="G221" s="247"/>
      <c r="H221" s="250">
        <v>4.2059999999999995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56" t="s">
        <v>130</v>
      </c>
      <c r="AU221" s="256" t="s">
        <v>79</v>
      </c>
      <c r="AV221" s="15" t="s">
        <v>126</v>
      </c>
      <c r="AW221" s="15" t="s">
        <v>31</v>
      </c>
      <c r="AX221" s="15" t="s">
        <v>77</v>
      </c>
      <c r="AY221" s="256" t="s">
        <v>119</v>
      </c>
    </row>
    <row r="222" spans="1:65" s="2" customFormat="1" ht="16.5" customHeight="1">
      <c r="A222" s="40"/>
      <c r="B222" s="41"/>
      <c r="C222" s="206" t="s">
        <v>423</v>
      </c>
      <c r="D222" s="206" t="s">
        <v>121</v>
      </c>
      <c r="E222" s="207" t="s">
        <v>424</v>
      </c>
      <c r="F222" s="208" t="s">
        <v>425</v>
      </c>
      <c r="G222" s="209" t="s">
        <v>124</v>
      </c>
      <c r="H222" s="210">
        <v>201.75</v>
      </c>
      <c r="I222" s="211"/>
      <c r="J222" s="212">
        <f>ROUND(I222*H222,2)</f>
        <v>0</v>
      </c>
      <c r="K222" s="208" t="s">
        <v>19</v>
      </c>
      <c r="L222" s="46"/>
      <c r="M222" s="213" t="s">
        <v>19</v>
      </c>
      <c r="N222" s="214" t="s">
        <v>40</v>
      </c>
      <c r="O222" s="86"/>
      <c r="P222" s="215">
        <f>O222*H222</f>
        <v>0</v>
      </c>
      <c r="Q222" s="215">
        <v>0.36924</v>
      </c>
      <c r="R222" s="215">
        <f>Q222*H222</f>
        <v>74.49417</v>
      </c>
      <c r="S222" s="215">
        <v>0</v>
      </c>
      <c r="T222" s="216">
        <f>S222*H222</f>
        <v>0</v>
      </c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R222" s="217" t="s">
        <v>126</v>
      </c>
      <c r="AT222" s="217" t="s">
        <v>121</v>
      </c>
      <c r="AU222" s="217" t="s">
        <v>79</v>
      </c>
      <c r="AY222" s="19" t="s">
        <v>119</v>
      </c>
      <c r="BE222" s="218">
        <f>IF(N222="základní",J222,0)</f>
        <v>0</v>
      </c>
      <c r="BF222" s="218">
        <f>IF(N222="snížená",J222,0)</f>
        <v>0</v>
      </c>
      <c r="BG222" s="218">
        <f>IF(N222="zákl. přenesená",J222,0)</f>
        <v>0</v>
      </c>
      <c r="BH222" s="218">
        <f>IF(N222="sníž. přenesená",J222,0)</f>
        <v>0</v>
      </c>
      <c r="BI222" s="218">
        <f>IF(N222="nulová",J222,0)</f>
        <v>0</v>
      </c>
      <c r="BJ222" s="19" t="s">
        <v>77</v>
      </c>
      <c r="BK222" s="218">
        <f>ROUND(I222*H222,2)</f>
        <v>0</v>
      </c>
      <c r="BL222" s="19" t="s">
        <v>126</v>
      </c>
      <c r="BM222" s="217" t="s">
        <v>426</v>
      </c>
    </row>
    <row r="223" spans="1:65" s="2" customFormat="1" ht="37.8" customHeight="1">
      <c r="A223" s="40"/>
      <c r="B223" s="41"/>
      <c r="C223" s="206" t="s">
        <v>427</v>
      </c>
      <c r="D223" s="206" t="s">
        <v>121</v>
      </c>
      <c r="E223" s="207" t="s">
        <v>428</v>
      </c>
      <c r="F223" s="208" t="s">
        <v>429</v>
      </c>
      <c r="G223" s="209" t="s">
        <v>124</v>
      </c>
      <c r="H223" s="210">
        <v>8.04</v>
      </c>
      <c r="I223" s="211"/>
      <c r="J223" s="212">
        <f>ROUND(I223*H223,2)</f>
        <v>0</v>
      </c>
      <c r="K223" s="208" t="s">
        <v>125</v>
      </c>
      <c r="L223" s="46"/>
      <c r="M223" s="213" t="s">
        <v>19</v>
      </c>
      <c r="N223" s="214" t="s">
        <v>40</v>
      </c>
      <c r="O223" s="86"/>
      <c r="P223" s="215">
        <f>O223*H223</f>
        <v>0</v>
      </c>
      <c r="Q223" s="215">
        <v>0.08425</v>
      </c>
      <c r="R223" s="215">
        <f>Q223*H223</f>
        <v>0.6773699999999999</v>
      </c>
      <c r="S223" s="215">
        <v>0</v>
      </c>
      <c r="T223" s="216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17" t="s">
        <v>126</v>
      </c>
      <c r="AT223" s="217" t="s">
        <v>121</v>
      </c>
      <c r="AU223" s="217" t="s">
        <v>79</v>
      </c>
      <c r="AY223" s="19" t="s">
        <v>119</v>
      </c>
      <c r="BE223" s="218">
        <f>IF(N223="základní",J223,0)</f>
        <v>0</v>
      </c>
      <c r="BF223" s="218">
        <f>IF(N223="snížená",J223,0)</f>
        <v>0</v>
      </c>
      <c r="BG223" s="218">
        <f>IF(N223="zákl. přenesená",J223,0)</f>
        <v>0</v>
      </c>
      <c r="BH223" s="218">
        <f>IF(N223="sníž. přenesená",J223,0)</f>
        <v>0</v>
      </c>
      <c r="BI223" s="218">
        <f>IF(N223="nulová",J223,0)</f>
        <v>0</v>
      </c>
      <c r="BJ223" s="19" t="s">
        <v>77</v>
      </c>
      <c r="BK223" s="218">
        <f>ROUND(I223*H223,2)</f>
        <v>0</v>
      </c>
      <c r="BL223" s="19" t="s">
        <v>126</v>
      </c>
      <c r="BM223" s="217" t="s">
        <v>430</v>
      </c>
    </row>
    <row r="224" spans="1:47" s="2" customFormat="1" ht="12">
      <c r="A224" s="40"/>
      <c r="B224" s="41"/>
      <c r="C224" s="42"/>
      <c r="D224" s="219" t="s">
        <v>128</v>
      </c>
      <c r="E224" s="42"/>
      <c r="F224" s="220" t="s">
        <v>431</v>
      </c>
      <c r="G224" s="42"/>
      <c r="H224" s="42"/>
      <c r="I224" s="221"/>
      <c r="J224" s="42"/>
      <c r="K224" s="42"/>
      <c r="L224" s="46"/>
      <c r="M224" s="222"/>
      <c r="N224" s="223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128</v>
      </c>
      <c r="AU224" s="19" t="s">
        <v>79</v>
      </c>
    </row>
    <row r="225" spans="1:51" s="14" customFormat="1" ht="12">
      <c r="A225" s="14"/>
      <c r="B225" s="236"/>
      <c r="C225" s="237"/>
      <c r="D225" s="226" t="s">
        <v>130</v>
      </c>
      <c r="E225" s="238" t="s">
        <v>19</v>
      </c>
      <c r="F225" s="239" t="s">
        <v>432</v>
      </c>
      <c r="G225" s="237"/>
      <c r="H225" s="238" t="s">
        <v>19</v>
      </c>
      <c r="I225" s="240"/>
      <c r="J225" s="237"/>
      <c r="K225" s="237"/>
      <c r="L225" s="241"/>
      <c r="M225" s="242"/>
      <c r="N225" s="243"/>
      <c r="O225" s="243"/>
      <c r="P225" s="243"/>
      <c r="Q225" s="243"/>
      <c r="R225" s="243"/>
      <c r="S225" s="243"/>
      <c r="T225" s="24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45" t="s">
        <v>130</v>
      </c>
      <c r="AU225" s="245" t="s">
        <v>79</v>
      </c>
      <c r="AV225" s="14" t="s">
        <v>77</v>
      </c>
      <c r="AW225" s="14" t="s">
        <v>31</v>
      </c>
      <c r="AX225" s="14" t="s">
        <v>69</v>
      </c>
      <c r="AY225" s="245" t="s">
        <v>119</v>
      </c>
    </row>
    <row r="226" spans="1:51" s="13" customFormat="1" ht="12">
      <c r="A226" s="13"/>
      <c r="B226" s="224"/>
      <c r="C226" s="225"/>
      <c r="D226" s="226" t="s">
        <v>130</v>
      </c>
      <c r="E226" s="227" t="s">
        <v>19</v>
      </c>
      <c r="F226" s="228" t="s">
        <v>433</v>
      </c>
      <c r="G226" s="225"/>
      <c r="H226" s="229">
        <v>7.64</v>
      </c>
      <c r="I226" s="230"/>
      <c r="J226" s="225"/>
      <c r="K226" s="225"/>
      <c r="L226" s="231"/>
      <c r="M226" s="232"/>
      <c r="N226" s="233"/>
      <c r="O226" s="233"/>
      <c r="P226" s="233"/>
      <c r="Q226" s="233"/>
      <c r="R226" s="233"/>
      <c r="S226" s="233"/>
      <c r="T226" s="23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35" t="s">
        <v>130</v>
      </c>
      <c r="AU226" s="235" t="s">
        <v>79</v>
      </c>
      <c r="AV226" s="13" t="s">
        <v>79</v>
      </c>
      <c r="AW226" s="13" t="s">
        <v>31</v>
      </c>
      <c r="AX226" s="13" t="s">
        <v>69</v>
      </c>
      <c r="AY226" s="235" t="s">
        <v>119</v>
      </c>
    </row>
    <row r="227" spans="1:51" s="14" customFormat="1" ht="12">
      <c r="A227" s="14"/>
      <c r="B227" s="236"/>
      <c r="C227" s="237"/>
      <c r="D227" s="226" t="s">
        <v>130</v>
      </c>
      <c r="E227" s="238" t="s">
        <v>19</v>
      </c>
      <c r="F227" s="239" t="s">
        <v>434</v>
      </c>
      <c r="G227" s="237"/>
      <c r="H227" s="238" t="s">
        <v>19</v>
      </c>
      <c r="I227" s="240"/>
      <c r="J227" s="237"/>
      <c r="K227" s="237"/>
      <c r="L227" s="241"/>
      <c r="M227" s="242"/>
      <c r="N227" s="243"/>
      <c r="O227" s="243"/>
      <c r="P227" s="243"/>
      <c r="Q227" s="243"/>
      <c r="R227" s="243"/>
      <c r="S227" s="243"/>
      <c r="T227" s="24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5" t="s">
        <v>130</v>
      </c>
      <c r="AU227" s="245" t="s">
        <v>79</v>
      </c>
      <c r="AV227" s="14" t="s">
        <v>77</v>
      </c>
      <c r="AW227" s="14" t="s">
        <v>31</v>
      </c>
      <c r="AX227" s="14" t="s">
        <v>69</v>
      </c>
      <c r="AY227" s="245" t="s">
        <v>119</v>
      </c>
    </row>
    <row r="228" spans="1:51" s="13" customFormat="1" ht="12">
      <c r="A228" s="13"/>
      <c r="B228" s="224"/>
      <c r="C228" s="225"/>
      <c r="D228" s="226" t="s">
        <v>130</v>
      </c>
      <c r="E228" s="227" t="s">
        <v>19</v>
      </c>
      <c r="F228" s="228" t="s">
        <v>435</v>
      </c>
      <c r="G228" s="225"/>
      <c r="H228" s="229">
        <v>0.4</v>
      </c>
      <c r="I228" s="230"/>
      <c r="J228" s="225"/>
      <c r="K228" s="225"/>
      <c r="L228" s="231"/>
      <c r="M228" s="232"/>
      <c r="N228" s="233"/>
      <c r="O228" s="233"/>
      <c r="P228" s="233"/>
      <c r="Q228" s="233"/>
      <c r="R228" s="233"/>
      <c r="S228" s="233"/>
      <c r="T228" s="23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35" t="s">
        <v>130</v>
      </c>
      <c r="AU228" s="235" t="s">
        <v>79</v>
      </c>
      <c r="AV228" s="13" t="s">
        <v>79</v>
      </c>
      <c r="AW228" s="13" t="s">
        <v>31</v>
      </c>
      <c r="AX228" s="13" t="s">
        <v>69</v>
      </c>
      <c r="AY228" s="235" t="s">
        <v>119</v>
      </c>
    </row>
    <row r="229" spans="1:51" s="15" customFormat="1" ht="12">
      <c r="A229" s="15"/>
      <c r="B229" s="246"/>
      <c r="C229" s="247"/>
      <c r="D229" s="226" t="s">
        <v>130</v>
      </c>
      <c r="E229" s="248" t="s">
        <v>19</v>
      </c>
      <c r="F229" s="249" t="s">
        <v>142</v>
      </c>
      <c r="G229" s="247"/>
      <c r="H229" s="250">
        <v>8.04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6" t="s">
        <v>130</v>
      </c>
      <c r="AU229" s="256" t="s">
        <v>79</v>
      </c>
      <c r="AV229" s="15" t="s">
        <v>126</v>
      </c>
      <c r="AW229" s="15" t="s">
        <v>31</v>
      </c>
      <c r="AX229" s="15" t="s">
        <v>77</v>
      </c>
      <c r="AY229" s="256" t="s">
        <v>119</v>
      </c>
    </row>
    <row r="230" spans="1:65" s="2" customFormat="1" ht="16.5" customHeight="1">
      <c r="A230" s="40"/>
      <c r="B230" s="41"/>
      <c r="C230" s="260" t="s">
        <v>436</v>
      </c>
      <c r="D230" s="260" t="s">
        <v>252</v>
      </c>
      <c r="E230" s="261" t="s">
        <v>437</v>
      </c>
      <c r="F230" s="262" t="s">
        <v>438</v>
      </c>
      <c r="G230" s="263" t="s">
        <v>124</v>
      </c>
      <c r="H230" s="264">
        <v>8.404</v>
      </c>
      <c r="I230" s="265"/>
      <c r="J230" s="266">
        <f>ROUND(I230*H230,2)</f>
        <v>0</v>
      </c>
      <c r="K230" s="262" t="s">
        <v>125</v>
      </c>
      <c r="L230" s="267"/>
      <c r="M230" s="268" t="s">
        <v>19</v>
      </c>
      <c r="N230" s="269" t="s">
        <v>40</v>
      </c>
      <c r="O230" s="86"/>
      <c r="P230" s="215">
        <f>O230*H230</f>
        <v>0</v>
      </c>
      <c r="Q230" s="215">
        <v>0.131</v>
      </c>
      <c r="R230" s="215">
        <f>Q230*H230</f>
        <v>1.100924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168</v>
      </c>
      <c r="AT230" s="217" t="s">
        <v>252</v>
      </c>
      <c r="AU230" s="217" t="s">
        <v>79</v>
      </c>
      <c r="AY230" s="19" t="s">
        <v>119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77</v>
      </c>
      <c r="BK230" s="218">
        <f>ROUND(I230*H230,2)</f>
        <v>0</v>
      </c>
      <c r="BL230" s="19" t="s">
        <v>126</v>
      </c>
      <c r="BM230" s="217" t="s">
        <v>439</v>
      </c>
    </row>
    <row r="231" spans="1:51" s="13" customFormat="1" ht="12">
      <c r="A231" s="13"/>
      <c r="B231" s="224"/>
      <c r="C231" s="225"/>
      <c r="D231" s="226" t="s">
        <v>130</v>
      </c>
      <c r="E231" s="227" t="s">
        <v>19</v>
      </c>
      <c r="F231" s="228" t="s">
        <v>440</v>
      </c>
      <c r="G231" s="225"/>
      <c r="H231" s="229">
        <v>8.404</v>
      </c>
      <c r="I231" s="230"/>
      <c r="J231" s="225"/>
      <c r="K231" s="225"/>
      <c r="L231" s="231"/>
      <c r="M231" s="232"/>
      <c r="N231" s="233"/>
      <c r="O231" s="233"/>
      <c r="P231" s="233"/>
      <c r="Q231" s="233"/>
      <c r="R231" s="233"/>
      <c r="S231" s="233"/>
      <c r="T231" s="23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5" t="s">
        <v>130</v>
      </c>
      <c r="AU231" s="235" t="s">
        <v>79</v>
      </c>
      <c r="AV231" s="13" t="s">
        <v>79</v>
      </c>
      <c r="AW231" s="13" t="s">
        <v>31</v>
      </c>
      <c r="AX231" s="13" t="s">
        <v>77</v>
      </c>
      <c r="AY231" s="235" t="s">
        <v>119</v>
      </c>
    </row>
    <row r="232" spans="1:65" s="2" customFormat="1" ht="16.5" customHeight="1">
      <c r="A232" s="40"/>
      <c r="B232" s="41"/>
      <c r="C232" s="260" t="s">
        <v>441</v>
      </c>
      <c r="D232" s="260" t="s">
        <v>252</v>
      </c>
      <c r="E232" s="261" t="s">
        <v>442</v>
      </c>
      <c r="F232" s="262" t="s">
        <v>443</v>
      </c>
      <c r="G232" s="263" t="s">
        <v>124</v>
      </c>
      <c r="H232" s="264">
        <v>0.44</v>
      </c>
      <c r="I232" s="265"/>
      <c r="J232" s="266">
        <f>ROUND(I232*H232,2)</f>
        <v>0</v>
      </c>
      <c r="K232" s="262" t="s">
        <v>125</v>
      </c>
      <c r="L232" s="267"/>
      <c r="M232" s="268" t="s">
        <v>19</v>
      </c>
      <c r="N232" s="269" t="s">
        <v>40</v>
      </c>
      <c r="O232" s="86"/>
      <c r="P232" s="215">
        <f>O232*H232</f>
        <v>0</v>
      </c>
      <c r="Q232" s="215">
        <v>0.131</v>
      </c>
      <c r="R232" s="215">
        <f>Q232*H232</f>
        <v>0.057640000000000004</v>
      </c>
      <c r="S232" s="215">
        <v>0</v>
      </c>
      <c r="T232" s="216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17" t="s">
        <v>168</v>
      </c>
      <c r="AT232" s="217" t="s">
        <v>252</v>
      </c>
      <c r="AU232" s="217" t="s">
        <v>79</v>
      </c>
      <c r="AY232" s="19" t="s">
        <v>119</v>
      </c>
      <c r="BE232" s="218">
        <f>IF(N232="základní",J232,0)</f>
        <v>0</v>
      </c>
      <c r="BF232" s="218">
        <f>IF(N232="snížená",J232,0)</f>
        <v>0</v>
      </c>
      <c r="BG232" s="218">
        <f>IF(N232="zákl. přenesená",J232,0)</f>
        <v>0</v>
      </c>
      <c r="BH232" s="218">
        <f>IF(N232="sníž. přenesená",J232,0)</f>
        <v>0</v>
      </c>
      <c r="BI232" s="218">
        <f>IF(N232="nulová",J232,0)</f>
        <v>0</v>
      </c>
      <c r="BJ232" s="19" t="s">
        <v>77</v>
      </c>
      <c r="BK232" s="218">
        <f>ROUND(I232*H232,2)</f>
        <v>0</v>
      </c>
      <c r="BL232" s="19" t="s">
        <v>126</v>
      </c>
      <c r="BM232" s="217" t="s">
        <v>444</v>
      </c>
    </row>
    <row r="233" spans="1:51" s="13" customFormat="1" ht="12">
      <c r="A233" s="13"/>
      <c r="B233" s="224"/>
      <c r="C233" s="225"/>
      <c r="D233" s="226" t="s">
        <v>130</v>
      </c>
      <c r="E233" s="227" t="s">
        <v>19</v>
      </c>
      <c r="F233" s="228" t="s">
        <v>445</v>
      </c>
      <c r="G233" s="225"/>
      <c r="H233" s="229">
        <v>0.44</v>
      </c>
      <c r="I233" s="230"/>
      <c r="J233" s="225"/>
      <c r="K233" s="225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130</v>
      </c>
      <c r="AU233" s="235" t="s">
        <v>79</v>
      </c>
      <c r="AV233" s="13" t="s">
        <v>79</v>
      </c>
      <c r="AW233" s="13" t="s">
        <v>31</v>
      </c>
      <c r="AX233" s="13" t="s">
        <v>77</v>
      </c>
      <c r="AY233" s="235" t="s">
        <v>119</v>
      </c>
    </row>
    <row r="234" spans="1:63" s="12" customFormat="1" ht="22.8" customHeight="1">
      <c r="A234" s="12"/>
      <c r="B234" s="190"/>
      <c r="C234" s="191"/>
      <c r="D234" s="192" t="s">
        <v>68</v>
      </c>
      <c r="E234" s="204" t="s">
        <v>174</v>
      </c>
      <c r="F234" s="204" t="s">
        <v>196</v>
      </c>
      <c r="G234" s="191"/>
      <c r="H234" s="191"/>
      <c r="I234" s="194"/>
      <c r="J234" s="205">
        <f>BK234</f>
        <v>0</v>
      </c>
      <c r="K234" s="191"/>
      <c r="L234" s="196"/>
      <c r="M234" s="197"/>
      <c r="N234" s="198"/>
      <c r="O234" s="198"/>
      <c r="P234" s="199">
        <f>SUM(P235:P250)</f>
        <v>0</v>
      </c>
      <c r="Q234" s="198"/>
      <c r="R234" s="199">
        <f>SUM(R235:R250)</f>
        <v>2.8069715</v>
      </c>
      <c r="S234" s="198"/>
      <c r="T234" s="200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01" t="s">
        <v>77</v>
      </c>
      <c r="AT234" s="202" t="s">
        <v>68</v>
      </c>
      <c r="AU234" s="202" t="s">
        <v>77</v>
      </c>
      <c r="AY234" s="201" t="s">
        <v>119</v>
      </c>
      <c r="BK234" s="203">
        <f>SUM(BK235:BK250)</f>
        <v>0</v>
      </c>
    </row>
    <row r="235" spans="1:65" s="2" customFormat="1" ht="24.15" customHeight="1">
      <c r="A235" s="40"/>
      <c r="B235" s="41"/>
      <c r="C235" s="206" t="s">
        <v>446</v>
      </c>
      <c r="D235" s="206" t="s">
        <v>121</v>
      </c>
      <c r="E235" s="207" t="s">
        <v>447</v>
      </c>
      <c r="F235" s="208" t="s">
        <v>448</v>
      </c>
      <c r="G235" s="209" t="s">
        <v>289</v>
      </c>
      <c r="H235" s="210">
        <v>15</v>
      </c>
      <c r="I235" s="211"/>
      <c r="J235" s="212">
        <f>ROUND(I235*H235,2)</f>
        <v>0</v>
      </c>
      <c r="K235" s="208" t="s">
        <v>125</v>
      </c>
      <c r="L235" s="46"/>
      <c r="M235" s="213" t="s">
        <v>19</v>
      </c>
      <c r="N235" s="214" t="s">
        <v>40</v>
      </c>
      <c r="O235" s="86"/>
      <c r="P235" s="215">
        <f>O235*H235</f>
        <v>0</v>
      </c>
      <c r="Q235" s="215">
        <v>0.1295</v>
      </c>
      <c r="R235" s="215">
        <f>Q235*H235</f>
        <v>1.9425000000000001</v>
      </c>
      <c r="S235" s="215">
        <v>0</v>
      </c>
      <c r="T235" s="216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7" t="s">
        <v>126</v>
      </c>
      <c r="AT235" s="217" t="s">
        <v>121</v>
      </c>
      <c r="AU235" s="217" t="s">
        <v>79</v>
      </c>
      <c r="AY235" s="19" t="s">
        <v>119</v>
      </c>
      <c r="BE235" s="218">
        <f>IF(N235="základní",J235,0)</f>
        <v>0</v>
      </c>
      <c r="BF235" s="218">
        <f>IF(N235="snížená",J235,0)</f>
        <v>0</v>
      </c>
      <c r="BG235" s="218">
        <f>IF(N235="zákl. přenesená",J235,0)</f>
        <v>0</v>
      </c>
      <c r="BH235" s="218">
        <f>IF(N235="sníž. přenesená",J235,0)</f>
        <v>0</v>
      </c>
      <c r="BI235" s="218">
        <f>IF(N235="nulová",J235,0)</f>
        <v>0</v>
      </c>
      <c r="BJ235" s="19" t="s">
        <v>77</v>
      </c>
      <c r="BK235" s="218">
        <f>ROUND(I235*H235,2)</f>
        <v>0</v>
      </c>
      <c r="BL235" s="19" t="s">
        <v>126</v>
      </c>
      <c r="BM235" s="217" t="s">
        <v>449</v>
      </c>
    </row>
    <row r="236" spans="1:47" s="2" customFormat="1" ht="12">
      <c r="A236" s="40"/>
      <c r="B236" s="41"/>
      <c r="C236" s="42"/>
      <c r="D236" s="219" t="s">
        <v>128</v>
      </c>
      <c r="E236" s="42"/>
      <c r="F236" s="220" t="s">
        <v>450</v>
      </c>
      <c r="G236" s="42"/>
      <c r="H236" s="42"/>
      <c r="I236" s="221"/>
      <c r="J236" s="42"/>
      <c r="K236" s="42"/>
      <c r="L236" s="46"/>
      <c r="M236" s="222"/>
      <c r="N236" s="223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128</v>
      </c>
      <c r="AU236" s="19" t="s">
        <v>79</v>
      </c>
    </row>
    <row r="237" spans="1:65" s="2" customFormat="1" ht="16.5" customHeight="1">
      <c r="A237" s="40"/>
      <c r="B237" s="41"/>
      <c r="C237" s="260" t="s">
        <v>451</v>
      </c>
      <c r="D237" s="260" t="s">
        <v>252</v>
      </c>
      <c r="E237" s="261" t="s">
        <v>452</v>
      </c>
      <c r="F237" s="262" t="s">
        <v>453</v>
      </c>
      <c r="G237" s="263" t="s">
        <v>289</v>
      </c>
      <c r="H237" s="264">
        <v>15</v>
      </c>
      <c r="I237" s="265"/>
      <c r="J237" s="266">
        <f>ROUND(I237*H237,2)</f>
        <v>0</v>
      </c>
      <c r="K237" s="262" t="s">
        <v>125</v>
      </c>
      <c r="L237" s="267"/>
      <c r="M237" s="268" t="s">
        <v>19</v>
      </c>
      <c r="N237" s="269" t="s">
        <v>40</v>
      </c>
      <c r="O237" s="86"/>
      <c r="P237" s="215">
        <f>O237*H237</f>
        <v>0</v>
      </c>
      <c r="Q237" s="215">
        <v>0.022</v>
      </c>
      <c r="R237" s="215">
        <f>Q237*H237</f>
        <v>0.32999999999999996</v>
      </c>
      <c r="S237" s="215">
        <v>0</v>
      </c>
      <c r="T237" s="216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7" t="s">
        <v>168</v>
      </c>
      <c r="AT237" s="217" t="s">
        <v>252</v>
      </c>
      <c r="AU237" s="217" t="s">
        <v>79</v>
      </c>
      <c r="AY237" s="19" t="s">
        <v>119</v>
      </c>
      <c r="BE237" s="218">
        <f>IF(N237="základní",J237,0)</f>
        <v>0</v>
      </c>
      <c r="BF237" s="218">
        <f>IF(N237="snížená",J237,0)</f>
        <v>0</v>
      </c>
      <c r="BG237" s="218">
        <f>IF(N237="zákl. přenesená",J237,0)</f>
        <v>0</v>
      </c>
      <c r="BH237" s="218">
        <f>IF(N237="sníž. přenesená",J237,0)</f>
        <v>0</v>
      </c>
      <c r="BI237" s="218">
        <f>IF(N237="nulová",J237,0)</f>
        <v>0</v>
      </c>
      <c r="BJ237" s="19" t="s">
        <v>77</v>
      </c>
      <c r="BK237" s="218">
        <f>ROUND(I237*H237,2)</f>
        <v>0</v>
      </c>
      <c r="BL237" s="19" t="s">
        <v>126</v>
      </c>
      <c r="BM237" s="217" t="s">
        <v>454</v>
      </c>
    </row>
    <row r="238" spans="1:65" s="2" customFormat="1" ht="16.5" customHeight="1">
      <c r="A238" s="40"/>
      <c r="B238" s="41"/>
      <c r="C238" s="206" t="s">
        <v>455</v>
      </c>
      <c r="D238" s="206" t="s">
        <v>121</v>
      </c>
      <c r="E238" s="207" t="s">
        <v>456</v>
      </c>
      <c r="F238" s="208" t="s">
        <v>457</v>
      </c>
      <c r="G238" s="209" t="s">
        <v>177</v>
      </c>
      <c r="H238" s="210">
        <v>0.225</v>
      </c>
      <c r="I238" s="211"/>
      <c r="J238" s="212">
        <f>ROUND(I238*H238,2)</f>
        <v>0</v>
      </c>
      <c r="K238" s="208" t="s">
        <v>125</v>
      </c>
      <c r="L238" s="46"/>
      <c r="M238" s="213" t="s">
        <v>19</v>
      </c>
      <c r="N238" s="214" t="s">
        <v>40</v>
      </c>
      <c r="O238" s="86"/>
      <c r="P238" s="215">
        <f>O238*H238</f>
        <v>0</v>
      </c>
      <c r="Q238" s="215">
        <v>2.25634</v>
      </c>
      <c r="R238" s="215">
        <f>Q238*H238</f>
        <v>0.5076765</v>
      </c>
      <c r="S238" s="215">
        <v>0</v>
      </c>
      <c r="T238" s="216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7" t="s">
        <v>126</v>
      </c>
      <c r="AT238" s="217" t="s">
        <v>121</v>
      </c>
      <c r="AU238" s="217" t="s">
        <v>79</v>
      </c>
      <c r="AY238" s="19" t="s">
        <v>119</v>
      </c>
      <c r="BE238" s="218">
        <f>IF(N238="základní",J238,0)</f>
        <v>0</v>
      </c>
      <c r="BF238" s="218">
        <f>IF(N238="snížená",J238,0)</f>
        <v>0</v>
      </c>
      <c r="BG238" s="218">
        <f>IF(N238="zákl. přenesená",J238,0)</f>
        <v>0</v>
      </c>
      <c r="BH238" s="218">
        <f>IF(N238="sníž. přenesená",J238,0)</f>
        <v>0</v>
      </c>
      <c r="BI238" s="218">
        <f>IF(N238="nulová",J238,0)</f>
        <v>0</v>
      </c>
      <c r="BJ238" s="19" t="s">
        <v>77</v>
      </c>
      <c r="BK238" s="218">
        <f>ROUND(I238*H238,2)</f>
        <v>0</v>
      </c>
      <c r="BL238" s="19" t="s">
        <v>126</v>
      </c>
      <c r="BM238" s="217" t="s">
        <v>458</v>
      </c>
    </row>
    <row r="239" spans="1:47" s="2" customFormat="1" ht="12">
      <c r="A239" s="40"/>
      <c r="B239" s="41"/>
      <c r="C239" s="42"/>
      <c r="D239" s="219" t="s">
        <v>128</v>
      </c>
      <c r="E239" s="42"/>
      <c r="F239" s="220" t="s">
        <v>459</v>
      </c>
      <c r="G239" s="42"/>
      <c r="H239" s="42"/>
      <c r="I239" s="221"/>
      <c r="J239" s="42"/>
      <c r="K239" s="42"/>
      <c r="L239" s="46"/>
      <c r="M239" s="222"/>
      <c r="N239" s="223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128</v>
      </c>
      <c r="AU239" s="19" t="s">
        <v>79</v>
      </c>
    </row>
    <row r="240" spans="1:51" s="13" customFormat="1" ht="12">
      <c r="A240" s="13"/>
      <c r="B240" s="224"/>
      <c r="C240" s="225"/>
      <c r="D240" s="226" t="s">
        <v>130</v>
      </c>
      <c r="E240" s="227" t="s">
        <v>19</v>
      </c>
      <c r="F240" s="228" t="s">
        <v>460</v>
      </c>
      <c r="G240" s="225"/>
      <c r="H240" s="229">
        <v>0.225</v>
      </c>
      <c r="I240" s="230"/>
      <c r="J240" s="225"/>
      <c r="K240" s="225"/>
      <c r="L240" s="231"/>
      <c r="M240" s="232"/>
      <c r="N240" s="233"/>
      <c r="O240" s="233"/>
      <c r="P240" s="233"/>
      <c r="Q240" s="233"/>
      <c r="R240" s="233"/>
      <c r="S240" s="233"/>
      <c r="T240" s="23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35" t="s">
        <v>130</v>
      </c>
      <c r="AU240" s="235" t="s">
        <v>79</v>
      </c>
      <c r="AV240" s="13" t="s">
        <v>79</v>
      </c>
      <c r="AW240" s="13" t="s">
        <v>31</v>
      </c>
      <c r="AX240" s="13" t="s">
        <v>69</v>
      </c>
      <c r="AY240" s="235" t="s">
        <v>119</v>
      </c>
    </row>
    <row r="241" spans="1:51" s="15" customFormat="1" ht="12">
      <c r="A241" s="15"/>
      <c r="B241" s="246"/>
      <c r="C241" s="247"/>
      <c r="D241" s="226" t="s">
        <v>130</v>
      </c>
      <c r="E241" s="248" t="s">
        <v>19</v>
      </c>
      <c r="F241" s="249" t="s">
        <v>142</v>
      </c>
      <c r="G241" s="247"/>
      <c r="H241" s="250">
        <v>0.225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56" t="s">
        <v>130</v>
      </c>
      <c r="AU241" s="256" t="s">
        <v>79</v>
      </c>
      <c r="AV241" s="15" t="s">
        <v>126</v>
      </c>
      <c r="AW241" s="15" t="s">
        <v>31</v>
      </c>
      <c r="AX241" s="15" t="s">
        <v>77</v>
      </c>
      <c r="AY241" s="256" t="s">
        <v>119</v>
      </c>
    </row>
    <row r="242" spans="1:65" s="2" customFormat="1" ht="24.15" customHeight="1">
      <c r="A242" s="40"/>
      <c r="B242" s="41"/>
      <c r="C242" s="206" t="s">
        <v>461</v>
      </c>
      <c r="D242" s="206" t="s">
        <v>121</v>
      </c>
      <c r="E242" s="207" t="s">
        <v>462</v>
      </c>
      <c r="F242" s="208" t="s">
        <v>463</v>
      </c>
      <c r="G242" s="209" t="s">
        <v>289</v>
      </c>
      <c r="H242" s="210">
        <v>23.5</v>
      </c>
      <c r="I242" s="211"/>
      <c r="J242" s="212">
        <f>ROUND(I242*H242,2)</f>
        <v>0</v>
      </c>
      <c r="K242" s="208" t="s">
        <v>464</v>
      </c>
      <c r="L242" s="46"/>
      <c r="M242" s="213" t="s">
        <v>19</v>
      </c>
      <c r="N242" s="214" t="s">
        <v>40</v>
      </c>
      <c r="O242" s="86"/>
      <c r="P242" s="215">
        <f>O242*H242</f>
        <v>0</v>
      </c>
      <c r="Q242" s="215">
        <v>0</v>
      </c>
      <c r="R242" s="215">
        <f>Q242*H242</f>
        <v>0</v>
      </c>
      <c r="S242" s="215">
        <v>0</v>
      </c>
      <c r="T242" s="216">
        <f>S242*H242</f>
        <v>0</v>
      </c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R242" s="217" t="s">
        <v>126</v>
      </c>
      <c r="AT242" s="217" t="s">
        <v>121</v>
      </c>
      <c r="AU242" s="217" t="s">
        <v>79</v>
      </c>
      <c r="AY242" s="19" t="s">
        <v>119</v>
      </c>
      <c r="BE242" s="218">
        <f>IF(N242="základní",J242,0)</f>
        <v>0</v>
      </c>
      <c r="BF242" s="218">
        <f>IF(N242="snížená",J242,0)</f>
        <v>0</v>
      </c>
      <c r="BG242" s="218">
        <f>IF(N242="zákl. přenesená",J242,0)</f>
        <v>0</v>
      </c>
      <c r="BH242" s="218">
        <f>IF(N242="sníž. přenesená",J242,0)</f>
        <v>0</v>
      </c>
      <c r="BI242" s="218">
        <f>IF(N242="nulová",J242,0)</f>
        <v>0</v>
      </c>
      <c r="BJ242" s="19" t="s">
        <v>77</v>
      </c>
      <c r="BK242" s="218">
        <f>ROUND(I242*H242,2)</f>
        <v>0</v>
      </c>
      <c r="BL242" s="19" t="s">
        <v>126</v>
      </c>
      <c r="BM242" s="217" t="s">
        <v>465</v>
      </c>
    </row>
    <row r="243" spans="1:51" s="13" customFormat="1" ht="12">
      <c r="A243" s="13"/>
      <c r="B243" s="224"/>
      <c r="C243" s="225"/>
      <c r="D243" s="226" t="s">
        <v>130</v>
      </c>
      <c r="E243" s="227" t="s">
        <v>19</v>
      </c>
      <c r="F243" s="228" t="s">
        <v>466</v>
      </c>
      <c r="G243" s="225"/>
      <c r="H243" s="229">
        <v>14.5</v>
      </c>
      <c r="I243" s="230"/>
      <c r="J243" s="225"/>
      <c r="K243" s="225"/>
      <c r="L243" s="231"/>
      <c r="M243" s="232"/>
      <c r="N243" s="233"/>
      <c r="O243" s="233"/>
      <c r="P243" s="233"/>
      <c r="Q243" s="233"/>
      <c r="R243" s="233"/>
      <c r="S243" s="233"/>
      <c r="T243" s="23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5" t="s">
        <v>130</v>
      </c>
      <c r="AU243" s="235" t="s">
        <v>79</v>
      </c>
      <c r="AV243" s="13" t="s">
        <v>79</v>
      </c>
      <c r="AW243" s="13" t="s">
        <v>31</v>
      </c>
      <c r="AX243" s="13" t="s">
        <v>69</v>
      </c>
      <c r="AY243" s="235" t="s">
        <v>119</v>
      </c>
    </row>
    <row r="244" spans="1:51" s="13" customFormat="1" ht="12">
      <c r="A244" s="13"/>
      <c r="B244" s="224"/>
      <c r="C244" s="225"/>
      <c r="D244" s="226" t="s">
        <v>130</v>
      </c>
      <c r="E244" s="227" t="s">
        <v>19</v>
      </c>
      <c r="F244" s="228" t="s">
        <v>174</v>
      </c>
      <c r="G244" s="225"/>
      <c r="H244" s="229">
        <v>9</v>
      </c>
      <c r="I244" s="230"/>
      <c r="J244" s="225"/>
      <c r="K244" s="225"/>
      <c r="L244" s="231"/>
      <c r="M244" s="232"/>
      <c r="N244" s="233"/>
      <c r="O244" s="233"/>
      <c r="P244" s="233"/>
      <c r="Q244" s="233"/>
      <c r="R244" s="233"/>
      <c r="S244" s="233"/>
      <c r="T244" s="23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35" t="s">
        <v>130</v>
      </c>
      <c r="AU244" s="235" t="s">
        <v>79</v>
      </c>
      <c r="AV244" s="13" t="s">
        <v>79</v>
      </c>
      <c r="AW244" s="13" t="s">
        <v>31</v>
      </c>
      <c r="AX244" s="13" t="s">
        <v>69</v>
      </c>
      <c r="AY244" s="235" t="s">
        <v>119</v>
      </c>
    </row>
    <row r="245" spans="1:51" s="15" customFormat="1" ht="12">
      <c r="A245" s="15"/>
      <c r="B245" s="246"/>
      <c r="C245" s="247"/>
      <c r="D245" s="226" t="s">
        <v>130</v>
      </c>
      <c r="E245" s="248" t="s">
        <v>19</v>
      </c>
      <c r="F245" s="249" t="s">
        <v>142</v>
      </c>
      <c r="G245" s="247"/>
      <c r="H245" s="250">
        <v>23.5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56" t="s">
        <v>130</v>
      </c>
      <c r="AU245" s="256" t="s">
        <v>79</v>
      </c>
      <c r="AV245" s="15" t="s">
        <v>126</v>
      </c>
      <c r="AW245" s="15" t="s">
        <v>31</v>
      </c>
      <c r="AX245" s="15" t="s">
        <v>77</v>
      </c>
      <c r="AY245" s="256" t="s">
        <v>119</v>
      </c>
    </row>
    <row r="246" spans="1:65" s="2" customFormat="1" ht="24.15" customHeight="1">
      <c r="A246" s="40"/>
      <c r="B246" s="41"/>
      <c r="C246" s="206" t="s">
        <v>467</v>
      </c>
      <c r="D246" s="206" t="s">
        <v>121</v>
      </c>
      <c r="E246" s="207" t="s">
        <v>468</v>
      </c>
      <c r="F246" s="208" t="s">
        <v>469</v>
      </c>
      <c r="G246" s="209" t="s">
        <v>289</v>
      </c>
      <c r="H246" s="210">
        <v>23.5</v>
      </c>
      <c r="I246" s="211"/>
      <c r="J246" s="212">
        <f>ROUND(I246*H246,2)</f>
        <v>0</v>
      </c>
      <c r="K246" s="208" t="s">
        <v>464</v>
      </c>
      <c r="L246" s="46"/>
      <c r="M246" s="213" t="s">
        <v>19</v>
      </c>
      <c r="N246" s="214" t="s">
        <v>40</v>
      </c>
      <c r="O246" s="86"/>
      <c r="P246" s="215">
        <f>O246*H246</f>
        <v>0</v>
      </c>
      <c r="Q246" s="215">
        <v>0.00011</v>
      </c>
      <c r="R246" s="215">
        <f>Q246*H246</f>
        <v>0.002585</v>
      </c>
      <c r="S246" s="215">
        <v>0</v>
      </c>
      <c r="T246" s="216">
        <f>S246*H246</f>
        <v>0</v>
      </c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R246" s="217" t="s">
        <v>126</v>
      </c>
      <c r="AT246" s="217" t="s">
        <v>121</v>
      </c>
      <c r="AU246" s="217" t="s">
        <v>79</v>
      </c>
      <c r="AY246" s="19" t="s">
        <v>119</v>
      </c>
      <c r="BE246" s="218">
        <f>IF(N246="základní",J246,0)</f>
        <v>0</v>
      </c>
      <c r="BF246" s="218">
        <f>IF(N246="snížená",J246,0)</f>
        <v>0</v>
      </c>
      <c r="BG246" s="218">
        <f>IF(N246="zákl. přenesená",J246,0)</f>
        <v>0</v>
      </c>
      <c r="BH246" s="218">
        <f>IF(N246="sníž. přenesená",J246,0)</f>
        <v>0</v>
      </c>
      <c r="BI246" s="218">
        <f>IF(N246="nulová",J246,0)</f>
        <v>0</v>
      </c>
      <c r="BJ246" s="19" t="s">
        <v>77</v>
      </c>
      <c r="BK246" s="218">
        <f>ROUND(I246*H246,2)</f>
        <v>0</v>
      </c>
      <c r="BL246" s="19" t="s">
        <v>126</v>
      </c>
      <c r="BM246" s="217" t="s">
        <v>470</v>
      </c>
    </row>
    <row r="247" spans="1:65" s="2" customFormat="1" ht="21.75" customHeight="1">
      <c r="A247" s="40"/>
      <c r="B247" s="41"/>
      <c r="C247" s="206" t="s">
        <v>471</v>
      </c>
      <c r="D247" s="206" t="s">
        <v>121</v>
      </c>
      <c r="E247" s="207" t="s">
        <v>472</v>
      </c>
      <c r="F247" s="208" t="s">
        <v>473</v>
      </c>
      <c r="G247" s="209" t="s">
        <v>124</v>
      </c>
      <c r="H247" s="210">
        <v>201.75</v>
      </c>
      <c r="I247" s="211"/>
      <c r="J247" s="212">
        <f>ROUND(I247*H247,2)</f>
        <v>0</v>
      </c>
      <c r="K247" s="208" t="s">
        <v>464</v>
      </c>
      <c r="L247" s="46"/>
      <c r="M247" s="213" t="s">
        <v>19</v>
      </c>
      <c r="N247" s="214" t="s">
        <v>40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126</v>
      </c>
      <c r="AT247" s="217" t="s">
        <v>121</v>
      </c>
      <c r="AU247" s="217" t="s">
        <v>79</v>
      </c>
      <c r="AY247" s="19" t="s">
        <v>119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77</v>
      </c>
      <c r="BK247" s="218">
        <f>ROUND(I247*H247,2)</f>
        <v>0</v>
      </c>
      <c r="BL247" s="19" t="s">
        <v>126</v>
      </c>
      <c r="BM247" s="217" t="s">
        <v>474</v>
      </c>
    </row>
    <row r="248" spans="1:65" s="2" customFormat="1" ht="16.5" customHeight="1">
      <c r="A248" s="40"/>
      <c r="B248" s="41"/>
      <c r="C248" s="260" t="s">
        <v>475</v>
      </c>
      <c r="D248" s="260" t="s">
        <v>252</v>
      </c>
      <c r="E248" s="261" t="s">
        <v>476</v>
      </c>
      <c r="F248" s="262" t="s">
        <v>477</v>
      </c>
      <c r="G248" s="263" t="s">
        <v>264</v>
      </c>
      <c r="H248" s="264">
        <v>24.21</v>
      </c>
      <c r="I248" s="265"/>
      <c r="J248" s="266">
        <f>ROUND(I248*H248,2)</f>
        <v>0</v>
      </c>
      <c r="K248" s="262" t="s">
        <v>464</v>
      </c>
      <c r="L248" s="267"/>
      <c r="M248" s="268" t="s">
        <v>19</v>
      </c>
      <c r="N248" s="269" t="s">
        <v>40</v>
      </c>
      <c r="O248" s="86"/>
      <c r="P248" s="215">
        <f>O248*H248</f>
        <v>0</v>
      </c>
      <c r="Q248" s="215">
        <v>0.001</v>
      </c>
      <c r="R248" s="215">
        <f>Q248*H248</f>
        <v>0.024210000000000002</v>
      </c>
      <c r="S248" s="215">
        <v>0</v>
      </c>
      <c r="T248" s="216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17" t="s">
        <v>168</v>
      </c>
      <c r="AT248" s="217" t="s">
        <v>252</v>
      </c>
      <c r="AU248" s="217" t="s">
        <v>79</v>
      </c>
      <c r="AY248" s="19" t="s">
        <v>119</v>
      </c>
      <c r="BE248" s="218">
        <f>IF(N248="základní",J248,0)</f>
        <v>0</v>
      </c>
      <c r="BF248" s="218">
        <f>IF(N248="snížená",J248,0)</f>
        <v>0</v>
      </c>
      <c r="BG248" s="218">
        <f>IF(N248="zákl. přenesená",J248,0)</f>
        <v>0</v>
      </c>
      <c r="BH248" s="218">
        <f>IF(N248="sníž. přenesená",J248,0)</f>
        <v>0</v>
      </c>
      <c r="BI248" s="218">
        <f>IF(N248="nulová",J248,0)</f>
        <v>0</v>
      </c>
      <c r="BJ248" s="19" t="s">
        <v>77</v>
      </c>
      <c r="BK248" s="218">
        <f>ROUND(I248*H248,2)</f>
        <v>0</v>
      </c>
      <c r="BL248" s="19" t="s">
        <v>126</v>
      </c>
      <c r="BM248" s="217" t="s">
        <v>478</v>
      </c>
    </row>
    <row r="249" spans="1:51" s="13" customFormat="1" ht="12">
      <c r="A249" s="13"/>
      <c r="B249" s="224"/>
      <c r="C249" s="225"/>
      <c r="D249" s="226" t="s">
        <v>130</v>
      </c>
      <c r="E249" s="227" t="s">
        <v>19</v>
      </c>
      <c r="F249" s="228" t="s">
        <v>479</v>
      </c>
      <c r="G249" s="225"/>
      <c r="H249" s="229">
        <v>24.21</v>
      </c>
      <c r="I249" s="230"/>
      <c r="J249" s="225"/>
      <c r="K249" s="225"/>
      <c r="L249" s="231"/>
      <c r="M249" s="232"/>
      <c r="N249" s="233"/>
      <c r="O249" s="233"/>
      <c r="P249" s="233"/>
      <c r="Q249" s="233"/>
      <c r="R249" s="233"/>
      <c r="S249" s="233"/>
      <c r="T249" s="23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5" t="s">
        <v>130</v>
      </c>
      <c r="AU249" s="235" t="s">
        <v>79</v>
      </c>
      <c r="AV249" s="13" t="s">
        <v>79</v>
      </c>
      <c r="AW249" s="13" t="s">
        <v>31</v>
      </c>
      <c r="AX249" s="13" t="s">
        <v>77</v>
      </c>
      <c r="AY249" s="235" t="s">
        <v>119</v>
      </c>
    </row>
    <row r="250" spans="1:65" s="2" customFormat="1" ht="21.75" customHeight="1">
      <c r="A250" s="40"/>
      <c r="B250" s="41"/>
      <c r="C250" s="206" t="s">
        <v>480</v>
      </c>
      <c r="D250" s="206" t="s">
        <v>121</v>
      </c>
      <c r="E250" s="207" t="s">
        <v>481</v>
      </c>
      <c r="F250" s="208" t="s">
        <v>482</v>
      </c>
      <c r="G250" s="209" t="s">
        <v>483</v>
      </c>
      <c r="H250" s="210">
        <v>1</v>
      </c>
      <c r="I250" s="211"/>
      <c r="J250" s="212">
        <f>ROUND(I250*H250,2)</f>
        <v>0</v>
      </c>
      <c r="K250" s="208" t="s">
        <v>19</v>
      </c>
      <c r="L250" s="46"/>
      <c r="M250" s="213" t="s">
        <v>19</v>
      </c>
      <c r="N250" s="214" t="s">
        <v>40</v>
      </c>
      <c r="O250" s="86"/>
      <c r="P250" s="215">
        <f>O250*H250</f>
        <v>0</v>
      </c>
      <c r="Q250" s="215">
        <v>0</v>
      </c>
      <c r="R250" s="215">
        <f>Q250*H250</f>
        <v>0</v>
      </c>
      <c r="S250" s="215">
        <v>0</v>
      </c>
      <c r="T250" s="216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7" t="s">
        <v>126</v>
      </c>
      <c r="AT250" s="217" t="s">
        <v>121</v>
      </c>
      <c r="AU250" s="217" t="s">
        <v>79</v>
      </c>
      <c r="AY250" s="19" t="s">
        <v>119</v>
      </c>
      <c r="BE250" s="218">
        <f>IF(N250="základní",J250,0)</f>
        <v>0</v>
      </c>
      <c r="BF250" s="218">
        <f>IF(N250="snížená",J250,0)</f>
        <v>0</v>
      </c>
      <c r="BG250" s="218">
        <f>IF(N250="zákl. přenesená",J250,0)</f>
        <v>0</v>
      </c>
      <c r="BH250" s="218">
        <f>IF(N250="sníž. přenesená",J250,0)</f>
        <v>0</v>
      </c>
      <c r="BI250" s="218">
        <f>IF(N250="nulová",J250,0)</f>
        <v>0</v>
      </c>
      <c r="BJ250" s="19" t="s">
        <v>77</v>
      </c>
      <c r="BK250" s="218">
        <f>ROUND(I250*H250,2)</f>
        <v>0</v>
      </c>
      <c r="BL250" s="19" t="s">
        <v>126</v>
      </c>
      <c r="BM250" s="217" t="s">
        <v>484</v>
      </c>
    </row>
    <row r="251" spans="1:63" s="12" customFormat="1" ht="22.8" customHeight="1">
      <c r="A251" s="12"/>
      <c r="B251" s="190"/>
      <c r="C251" s="191"/>
      <c r="D251" s="192" t="s">
        <v>68</v>
      </c>
      <c r="E251" s="204" t="s">
        <v>485</v>
      </c>
      <c r="F251" s="204" t="s">
        <v>486</v>
      </c>
      <c r="G251" s="191"/>
      <c r="H251" s="191"/>
      <c r="I251" s="194"/>
      <c r="J251" s="205">
        <f>BK251</f>
        <v>0</v>
      </c>
      <c r="K251" s="191"/>
      <c r="L251" s="196"/>
      <c r="M251" s="197"/>
      <c r="N251" s="198"/>
      <c r="O251" s="198"/>
      <c r="P251" s="199">
        <f>SUM(P252:P253)</f>
        <v>0</v>
      </c>
      <c r="Q251" s="198"/>
      <c r="R251" s="199">
        <f>SUM(R252:R253)</f>
        <v>0</v>
      </c>
      <c r="S251" s="198"/>
      <c r="T251" s="200">
        <f>SUM(T252:T253)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1" t="s">
        <v>77</v>
      </c>
      <c r="AT251" s="202" t="s">
        <v>68</v>
      </c>
      <c r="AU251" s="202" t="s">
        <v>77</v>
      </c>
      <c r="AY251" s="201" t="s">
        <v>119</v>
      </c>
      <c r="BK251" s="203">
        <f>SUM(BK252:BK253)</f>
        <v>0</v>
      </c>
    </row>
    <row r="252" spans="1:65" s="2" customFormat="1" ht="24.15" customHeight="1">
      <c r="A252" s="40"/>
      <c r="B252" s="41"/>
      <c r="C252" s="206" t="s">
        <v>487</v>
      </c>
      <c r="D252" s="206" t="s">
        <v>121</v>
      </c>
      <c r="E252" s="207" t="s">
        <v>488</v>
      </c>
      <c r="F252" s="208" t="s">
        <v>489</v>
      </c>
      <c r="G252" s="209" t="s">
        <v>207</v>
      </c>
      <c r="H252" s="210">
        <v>1601.367</v>
      </c>
      <c r="I252" s="211"/>
      <c r="J252" s="212">
        <f>ROUND(I252*H252,2)</f>
        <v>0</v>
      </c>
      <c r="K252" s="208" t="s">
        <v>125</v>
      </c>
      <c r="L252" s="46"/>
      <c r="M252" s="213" t="s">
        <v>19</v>
      </c>
      <c r="N252" s="214" t="s">
        <v>40</v>
      </c>
      <c r="O252" s="86"/>
      <c r="P252" s="215">
        <f>O252*H252</f>
        <v>0</v>
      </c>
      <c r="Q252" s="215">
        <v>0</v>
      </c>
      <c r="R252" s="215">
        <f>Q252*H252</f>
        <v>0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126</v>
      </c>
      <c r="AT252" s="217" t="s">
        <v>121</v>
      </c>
      <c r="AU252" s="217" t="s">
        <v>79</v>
      </c>
      <c r="AY252" s="19" t="s">
        <v>119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77</v>
      </c>
      <c r="BK252" s="218">
        <f>ROUND(I252*H252,2)</f>
        <v>0</v>
      </c>
      <c r="BL252" s="19" t="s">
        <v>126</v>
      </c>
      <c r="BM252" s="217" t="s">
        <v>490</v>
      </c>
    </row>
    <row r="253" spans="1:47" s="2" customFormat="1" ht="12">
      <c r="A253" s="40"/>
      <c r="B253" s="41"/>
      <c r="C253" s="42"/>
      <c r="D253" s="219" t="s">
        <v>128</v>
      </c>
      <c r="E253" s="42"/>
      <c r="F253" s="220" t="s">
        <v>491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128</v>
      </c>
      <c r="AU253" s="19" t="s">
        <v>79</v>
      </c>
    </row>
    <row r="254" spans="1:63" s="12" customFormat="1" ht="25.9" customHeight="1">
      <c r="A254" s="12"/>
      <c r="B254" s="190"/>
      <c r="C254" s="191"/>
      <c r="D254" s="192" t="s">
        <v>68</v>
      </c>
      <c r="E254" s="193" t="s">
        <v>492</v>
      </c>
      <c r="F254" s="193" t="s">
        <v>493</v>
      </c>
      <c r="G254" s="191"/>
      <c r="H254" s="191"/>
      <c r="I254" s="194"/>
      <c r="J254" s="195">
        <f>BK254</f>
        <v>0</v>
      </c>
      <c r="K254" s="191"/>
      <c r="L254" s="196"/>
      <c r="M254" s="197"/>
      <c r="N254" s="198"/>
      <c r="O254" s="198"/>
      <c r="P254" s="199">
        <f>P255</f>
        <v>0</v>
      </c>
      <c r="Q254" s="198"/>
      <c r="R254" s="199">
        <f>R255</f>
        <v>0.030503000000000002</v>
      </c>
      <c r="S254" s="198"/>
      <c r="T254" s="200">
        <f>T255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01" t="s">
        <v>79</v>
      </c>
      <c r="AT254" s="202" t="s">
        <v>68</v>
      </c>
      <c r="AU254" s="202" t="s">
        <v>69</v>
      </c>
      <c r="AY254" s="201" t="s">
        <v>119</v>
      </c>
      <c r="BK254" s="203">
        <f>BK255</f>
        <v>0</v>
      </c>
    </row>
    <row r="255" spans="1:63" s="12" customFormat="1" ht="22.8" customHeight="1">
      <c r="A255" s="12"/>
      <c r="B255" s="190"/>
      <c r="C255" s="191"/>
      <c r="D255" s="192" t="s">
        <v>68</v>
      </c>
      <c r="E255" s="204" t="s">
        <v>494</v>
      </c>
      <c r="F255" s="204" t="s">
        <v>495</v>
      </c>
      <c r="G255" s="191"/>
      <c r="H255" s="191"/>
      <c r="I255" s="194"/>
      <c r="J255" s="205">
        <f>BK255</f>
        <v>0</v>
      </c>
      <c r="K255" s="191"/>
      <c r="L255" s="196"/>
      <c r="M255" s="197"/>
      <c r="N255" s="198"/>
      <c r="O255" s="198"/>
      <c r="P255" s="199">
        <f>SUM(P256:P263)</f>
        <v>0</v>
      </c>
      <c r="Q255" s="198"/>
      <c r="R255" s="199">
        <f>SUM(R256:R263)</f>
        <v>0.030503000000000002</v>
      </c>
      <c r="S255" s="198"/>
      <c r="T255" s="200">
        <f>SUM(T256:T263)</f>
        <v>0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01" t="s">
        <v>79</v>
      </c>
      <c r="AT255" s="202" t="s">
        <v>68</v>
      </c>
      <c r="AU255" s="202" t="s">
        <v>77</v>
      </c>
      <c r="AY255" s="201" t="s">
        <v>119</v>
      </c>
      <c r="BK255" s="203">
        <f>SUM(BK256:BK263)</f>
        <v>0</v>
      </c>
    </row>
    <row r="256" spans="1:65" s="2" customFormat="1" ht="16.5" customHeight="1">
      <c r="A256" s="40"/>
      <c r="B256" s="41"/>
      <c r="C256" s="206" t="s">
        <v>496</v>
      </c>
      <c r="D256" s="206" t="s">
        <v>121</v>
      </c>
      <c r="E256" s="207" t="s">
        <v>497</v>
      </c>
      <c r="F256" s="208" t="s">
        <v>498</v>
      </c>
      <c r="G256" s="209" t="s">
        <v>289</v>
      </c>
      <c r="H256" s="210">
        <v>5.17</v>
      </c>
      <c r="I256" s="211"/>
      <c r="J256" s="212">
        <f>ROUND(I256*H256,2)</f>
        <v>0</v>
      </c>
      <c r="K256" s="208" t="s">
        <v>125</v>
      </c>
      <c r="L256" s="46"/>
      <c r="M256" s="213" t="s">
        <v>19</v>
      </c>
      <c r="N256" s="214" t="s">
        <v>40</v>
      </c>
      <c r="O256" s="86"/>
      <c r="P256" s="215">
        <f>O256*H256</f>
        <v>0</v>
      </c>
      <c r="Q256" s="215">
        <v>0.0002</v>
      </c>
      <c r="R256" s="215">
        <f>Q256*H256</f>
        <v>0.001034</v>
      </c>
      <c r="S256" s="215">
        <v>0</v>
      </c>
      <c r="T256" s="216">
        <f>S256*H256</f>
        <v>0</v>
      </c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R256" s="217" t="s">
        <v>215</v>
      </c>
      <c r="AT256" s="217" t="s">
        <v>121</v>
      </c>
      <c r="AU256" s="217" t="s">
        <v>79</v>
      </c>
      <c r="AY256" s="19" t="s">
        <v>119</v>
      </c>
      <c r="BE256" s="218">
        <f>IF(N256="základní",J256,0)</f>
        <v>0</v>
      </c>
      <c r="BF256" s="218">
        <f>IF(N256="snížená",J256,0)</f>
        <v>0</v>
      </c>
      <c r="BG256" s="218">
        <f>IF(N256="zákl. přenesená",J256,0)</f>
        <v>0</v>
      </c>
      <c r="BH256" s="218">
        <f>IF(N256="sníž. přenesená",J256,0)</f>
        <v>0</v>
      </c>
      <c r="BI256" s="218">
        <f>IF(N256="nulová",J256,0)</f>
        <v>0</v>
      </c>
      <c r="BJ256" s="19" t="s">
        <v>77</v>
      </c>
      <c r="BK256" s="218">
        <f>ROUND(I256*H256,2)</f>
        <v>0</v>
      </c>
      <c r="BL256" s="19" t="s">
        <v>215</v>
      </c>
      <c r="BM256" s="217" t="s">
        <v>499</v>
      </c>
    </row>
    <row r="257" spans="1:47" s="2" customFormat="1" ht="12">
      <c r="A257" s="40"/>
      <c r="B257" s="41"/>
      <c r="C257" s="42"/>
      <c r="D257" s="219" t="s">
        <v>128</v>
      </c>
      <c r="E257" s="42"/>
      <c r="F257" s="220" t="s">
        <v>500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128</v>
      </c>
      <c r="AU257" s="19" t="s">
        <v>79</v>
      </c>
    </row>
    <row r="258" spans="1:51" s="13" customFormat="1" ht="12">
      <c r="A258" s="13"/>
      <c r="B258" s="224"/>
      <c r="C258" s="225"/>
      <c r="D258" s="226" t="s">
        <v>130</v>
      </c>
      <c r="E258" s="227" t="s">
        <v>19</v>
      </c>
      <c r="F258" s="228" t="s">
        <v>501</v>
      </c>
      <c r="G258" s="225"/>
      <c r="H258" s="229">
        <v>5.17</v>
      </c>
      <c r="I258" s="230"/>
      <c r="J258" s="225"/>
      <c r="K258" s="225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130</v>
      </c>
      <c r="AU258" s="235" t="s">
        <v>79</v>
      </c>
      <c r="AV258" s="13" t="s">
        <v>79</v>
      </c>
      <c r="AW258" s="13" t="s">
        <v>31</v>
      </c>
      <c r="AX258" s="13" t="s">
        <v>77</v>
      </c>
      <c r="AY258" s="235" t="s">
        <v>119</v>
      </c>
    </row>
    <row r="259" spans="1:65" s="2" customFormat="1" ht="16.5" customHeight="1">
      <c r="A259" s="40"/>
      <c r="B259" s="41"/>
      <c r="C259" s="260" t="s">
        <v>502</v>
      </c>
      <c r="D259" s="260" t="s">
        <v>252</v>
      </c>
      <c r="E259" s="261" t="s">
        <v>503</v>
      </c>
      <c r="F259" s="262" t="s">
        <v>504</v>
      </c>
      <c r="G259" s="263" t="s">
        <v>289</v>
      </c>
      <c r="H259" s="264">
        <v>5.17</v>
      </c>
      <c r="I259" s="265"/>
      <c r="J259" s="266">
        <f>ROUND(I259*H259,2)</f>
        <v>0</v>
      </c>
      <c r="K259" s="262" t="s">
        <v>125</v>
      </c>
      <c r="L259" s="267"/>
      <c r="M259" s="268" t="s">
        <v>19</v>
      </c>
      <c r="N259" s="269" t="s">
        <v>40</v>
      </c>
      <c r="O259" s="86"/>
      <c r="P259" s="215">
        <f>O259*H259</f>
        <v>0</v>
      </c>
      <c r="Q259" s="215">
        <v>0.0057</v>
      </c>
      <c r="R259" s="215">
        <f>Q259*H259</f>
        <v>0.029469000000000002</v>
      </c>
      <c r="S259" s="215">
        <v>0</v>
      </c>
      <c r="T259" s="21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7" t="s">
        <v>411</v>
      </c>
      <c r="AT259" s="217" t="s">
        <v>252</v>
      </c>
      <c r="AU259" s="217" t="s">
        <v>79</v>
      </c>
      <c r="AY259" s="19" t="s">
        <v>119</v>
      </c>
      <c r="BE259" s="218">
        <f>IF(N259="základní",J259,0)</f>
        <v>0</v>
      </c>
      <c r="BF259" s="218">
        <f>IF(N259="snížená",J259,0)</f>
        <v>0</v>
      </c>
      <c r="BG259" s="218">
        <f>IF(N259="zákl. přenesená",J259,0)</f>
        <v>0</v>
      </c>
      <c r="BH259" s="218">
        <f>IF(N259="sníž. přenesená",J259,0)</f>
        <v>0</v>
      </c>
      <c r="BI259" s="218">
        <f>IF(N259="nulová",J259,0)</f>
        <v>0</v>
      </c>
      <c r="BJ259" s="19" t="s">
        <v>77</v>
      </c>
      <c r="BK259" s="218">
        <f>ROUND(I259*H259,2)</f>
        <v>0</v>
      </c>
      <c r="BL259" s="19" t="s">
        <v>215</v>
      </c>
      <c r="BM259" s="217" t="s">
        <v>505</v>
      </c>
    </row>
    <row r="260" spans="1:65" s="2" customFormat="1" ht="24.15" customHeight="1">
      <c r="A260" s="40"/>
      <c r="B260" s="41"/>
      <c r="C260" s="206" t="s">
        <v>506</v>
      </c>
      <c r="D260" s="206" t="s">
        <v>121</v>
      </c>
      <c r="E260" s="207" t="s">
        <v>507</v>
      </c>
      <c r="F260" s="208" t="s">
        <v>508</v>
      </c>
      <c r="G260" s="209" t="s">
        <v>207</v>
      </c>
      <c r="H260" s="210">
        <v>0.031</v>
      </c>
      <c r="I260" s="211"/>
      <c r="J260" s="212">
        <f>ROUND(I260*H260,2)</f>
        <v>0</v>
      </c>
      <c r="K260" s="208" t="s">
        <v>125</v>
      </c>
      <c r="L260" s="46"/>
      <c r="M260" s="213" t="s">
        <v>19</v>
      </c>
      <c r="N260" s="214" t="s">
        <v>40</v>
      </c>
      <c r="O260" s="86"/>
      <c r="P260" s="215">
        <f>O260*H260</f>
        <v>0</v>
      </c>
      <c r="Q260" s="215">
        <v>0</v>
      </c>
      <c r="R260" s="215">
        <f>Q260*H260</f>
        <v>0</v>
      </c>
      <c r="S260" s="215">
        <v>0</v>
      </c>
      <c r="T260" s="216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17" t="s">
        <v>215</v>
      </c>
      <c r="AT260" s="217" t="s">
        <v>121</v>
      </c>
      <c r="AU260" s="217" t="s">
        <v>79</v>
      </c>
      <c r="AY260" s="19" t="s">
        <v>119</v>
      </c>
      <c r="BE260" s="218">
        <f>IF(N260="základní",J260,0)</f>
        <v>0</v>
      </c>
      <c r="BF260" s="218">
        <f>IF(N260="snížená",J260,0)</f>
        <v>0</v>
      </c>
      <c r="BG260" s="218">
        <f>IF(N260="zákl. přenesená",J260,0)</f>
        <v>0</v>
      </c>
      <c r="BH260" s="218">
        <f>IF(N260="sníž. přenesená",J260,0)</f>
        <v>0</v>
      </c>
      <c r="BI260" s="218">
        <f>IF(N260="nulová",J260,0)</f>
        <v>0</v>
      </c>
      <c r="BJ260" s="19" t="s">
        <v>77</v>
      </c>
      <c r="BK260" s="218">
        <f>ROUND(I260*H260,2)</f>
        <v>0</v>
      </c>
      <c r="BL260" s="19" t="s">
        <v>215</v>
      </c>
      <c r="BM260" s="217" t="s">
        <v>509</v>
      </c>
    </row>
    <row r="261" spans="1:47" s="2" customFormat="1" ht="12">
      <c r="A261" s="40"/>
      <c r="B261" s="41"/>
      <c r="C261" s="42"/>
      <c r="D261" s="219" t="s">
        <v>128</v>
      </c>
      <c r="E261" s="42"/>
      <c r="F261" s="220" t="s">
        <v>510</v>
      </c>
      <c r="G261" s="42"/>
      <c r="H261" s="42"/>
      <c r="I261" s="221"/>
      <c r="J261" s="42"/>
      <c r="K261" s="42"/>
      <c r="L261" s="46"/>
      <c r="M261" s="222"/>
      <c r="N261" s="223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128</v>
      </c>
      <c r="AU261" s="19" t="s">
        <v>79</v>
      </c>
    </row>
    <row r="262" spans="1:65" s="2" customFormat="1" ht="24.15" customHeight="1">
      <c r="A262" s="40"/>
      <c r="B262" s="41"/>
      <c r="C262" s="206" t="s">
        <v>511</v>
      </c>
      <c r="D262" s="206" t="s">
        <v>121</v>
      </c>
      <c r="E262" s="207" t="s">
        <v>512</v>
      </c>
      <c r="F262" s="208" t="s">
        <v>513</v>
      </c>
      <c r="G262" s="209" t="s">
        <v>207</v>
      </c>
      <c r="H262" s="210">
        <v>0.031</v>
      </c>
      <c r="I262" s="211"/>
      <c r="J262" s="212">
        <f>ROUND(I262*H262,2)</f>
        <v>0</v>
      </c>
      <c r="K262" s="208" t="s">
        <v>125</v>
      </c>
      <c r="L262" s="46"/>
      <c r="M262" s="213" t="s">
        <v>19</v>
      </c>
      <c r="N262" s="214" t="s">
        <v>40</v>
      </c>
      <c r="O262" s="86"/>
      <c r="P262" s="215">
        <f>O262*H262</f>
        <v>0</v>
      </c>
      <c r="Q262" s="215">
        <v>0</v>
      </c>
      <c r="R262" s="215">
        <f>Q262*H262</f>
        <v>0</v>
      </c>
      <c r="S262" s="215">
        <v>0</v>
      </c>
      <c r="T262" s="216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17" t="s">
        <v>215</v>
      </c>
      <c r="AT262" s="217" t="s">
        <v>121</v>
      </c>
      <c r="AU262" s="217" t="s">
        <v>79</v>
      </c>
      <c r="AY262" s="19" t="s">
        <v>119</v>
      </c>
      <c r="BE262" s="218">
        <f>IF(N262="základní",J262,0)</f>
        <v>0</v>
      </c>
      <c r="BF262" s="218">
        <f>IF(N262="snížená",J262,0)</f>
        <v>0</v>
      </c>
      <c r="BG262" s="218">
        <f>IF(N262="zákl. přenesená",J262,0)</f>
        <v>0</v>
      </c>
      <c r="BH262" s="218">
        <f>IF(N262="sníž. přenesená",J262,0)</f>
        <v>0</v>
      </c>
      <c r="BI262" s="218">
        <f>IF(N262="nulová",J262,0)</f>
        <v>0</v>
      </c>
      <c r="BJ262" s="19" t="s">
        <v>77</v>
      </c>
      <c r="BK262" s="218">
        <f>ROUND(I262*H262,2)</f>
        <v>0</v>
      </c>
      <c r="BL262" s="19" t="s">
        <v>215</v>
      </c>
      <c r="BM262" s="217" t="s">
        <v>514</v>
      </c>
    </row>
    <row r="263" spans="1:47" s="2" customFormat="1" ht="12">
      <c r="A263" s="40"/>
      <c r="B263" s="41"/>
      <c r="C263" s="42"/>
      <c r="D263" s="219" t="s">
        <v>128</v>
      </c>
      <c r="E263" s="42"/>
      <c r="F263" s="220" t="s">
        <v>515</v>
      </c>
      <c r="G263" s="42"/>
      <c r="H263" s="42"/>
      <c r="I263" s="221"/>
      <c r="J263" s="42"/>
      <c r="K263" s="42"/>
      <c r="L263" s="46"/>
      <c r="M263" s="222"/>
      <c r="N263" s="223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128</v>
      </c>
      <c r="AU263" s="19" t="s">
        <v>79</v>
      </c>
    </row>
    <row r="264" spans="1:63" s="12" customFormat="1" ht="25.9" customHeight="1">
      <c r="A264" s="12"/>
      <c r="B264" s="190"/>
      <c r="C264" s="191"/>
      <c r="D264" s="192" t="s">
        <v>68</v>
      </c>
      <c r="E264" s="193" t="s">
        <v>252</v>
      </c>
      <c r="F264" s="193" t="s">
        <v>516</v>
      </c>
      <c r="G264" s="191"/>
      <c r="H264" s="191"/>
      <c r="I264" s="194"/>
      <c r="J264" s="195">
        <f>BK264</f>
        <v>0</v>
      </c>
      <c r="K264" s="191"/>
      <c r="L264" s="196"/>
      <c r="M264" s="197"/>
      <c r="N264" s="198"/>
      <c r="O264" s="198"/>
      <c r="P264" s="199">
        <f>P265</f>
        <v>0</v>
      </c>
      <c r="Q264" s="198"/>
      <c r="R264" s="199">
        <f>R265</f>
        <v>0</v>
      </c>
      <c r="S264" s="198"/>
      <c r="T264" s="200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1" t="s">
        <v>143</v>
      </c>
      <c r="AT264" s="202" t="s">
        <v>68</v>
      </c>
      <c r="AU264" s="202" t="s">
        <v>69</v>
      </c>
      <c r="AY264" s="201" t="s">
        <v>119</v>
      </c>
      <c r="BK264" s="203">
        <f>BK265</f>
        <v>0</v>
      </c>
    </row>
    <row r="265" spans="1:63" s="12" customFormat="1" ht="22.8" customHeight="1">
      <c r="A265" s="12"/>
      <c r="B265" s="190"/>
      <c r="C265" s="191"/>
      <c r="D265" s="192" t="s">
        <v>68</v>
      </c>
      <c r="E265" s="204" t="s">
        <v>517</v>
      </c>
      <c r="F265" s="204" t="s">
        <v>518</v>
      </c>
      <c r="G265" s="191"/>
      <c r="H265" s="191"/>
      <c r="I265" s="194"/>
      <c r="J265" s="205">
        <f>BK265</f>
        <v>0</v>
      </c>
      <c r="K265" s="191"/>
      <c r="L265" s="196"/>
      <c r="M265" s="197"/>
      <c r="N265" s="198"/>
      <c r="O265" s="198"/>
      <c r="P265" s="199">
        <f>SUM(P266:P271)</f>
        <v>0</v>
      </c>
      <c r="Q265" s="198"/>
      <c r="R265" s="199">
        <f>SUM(R266:R271)</f>
        <v>0</v>
      </c>
      <c r="S265" s="198"/>
      <c r="T265" s="200">
        <f>SUM(T266:T271)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01" t="s">
        <v>143</v>
      </c>
      <c r="AT265" s="202" t="s">
        <v>68</v>
      </c>
      <c r="AU265" s="202" t="s">
        <v>77</v>
      </c>
      <c r="AY265" s="201" t="s">
        <v>119</v>
      </c>
      <c r="BK265" s="203">
        <f>SUM(BK266:BK271)</f>
        <v>0</v>
      </c>
    </row>
    <row r="266" spans="1:65" s="2" customFormat="1" ht="16.5" customHeight="1">
      <c r="A266" s="40"/>
      <c r="B266" s="41"/>
      <c r="C266" s="206" t="s">
        <v>519</v>
      </c>
      <c r="D266" s="206" t="s">
        <v>121</v>
      </c>
      <c r="E266" s="207" t="s">
        <v>520</v>
      </c>
      <c r="F266" s="208" t="s">
        <v>521</v>
      </c>
      <c r="G266" s="209" t="s">
        <v>289</v>
      </c>
      <c r="H266" s="210">
        <v>48</v>
      </c>
      <c r="I266" s="211"/>
      <c r="J266" s="212">
        <f>ROUND(I266*H266,2)</f>
        <v>0</v>
      </c>
      <c r="K266" s="208" t="s">
        <v>19</v>
      </c>
      <c r="L266" s="46"/>
      <c r="M266" s="213" t="s">
        <v>19</v>
      </c>
      <c r="N266" s="214" t="s">
        <v>40</v>
      </c>
      <c r="O266" s="86"/>
      <c r="P266" s="215">
        <f>O266*H266</f>
        <v>0</v>
      </c>
      <c r="Q266" s="215">
        <v>0</v>
      </c>
      <c r="R266" s="215">
        <f>Q266*H266</f>
        <v>0</v>
      </c>
      <c r="S266" s="215">
        <v>0</v>
      </c>
      <c r="T266" s="216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17" t="s">
        <v>522</v>
      </c>
      <c r="AT266" s="217" t="s">
        <v>121</v>
      </c>
      <c r="AU266" s="217" t="s">
        <v>79</v>
      </c>
      <c r="AY266" s="19" t="s">
        <v>119</v>
      </c>
      <c r="BE266" s="218">
        <f>IF(N266="základní",J266,0)</f>
        <v>0</v>
      </c>
      <c r="BF266" s="218">
        <f>IF(N266="snížená",J266,0)</f>
        <v>0</v>
      </c>
      <c r="BG266" s="218">
        <f>IF(N266="zákl. přenesená",J266,0)</f>
        <v>0</v>
      </c>
      <c r="BH266" s="218">
        <f>IF(N266="sníž. přenesená",J266,0)</f>
        <v>0</v>
      </c>
      <c r="BI266" s="218">
        <f>IF(N266="nulová",J266,0)</f>
        <v>0</v>
      </c>
      <c r="BJ266" s="19" t="s">
        <v>77</v>
      </c>
      <c r="BK266" s="218">
        <f>ROUND(I266*H266,2)</f>
        <v>0</v>
      </c>
      <c r="BL266" s="19" t="s">
        <v>522</v>
      </c>
      <c r="BM266" s="217" t="s">
        <v>523</v>
      </c>
    </row>
    <row r="267" spans="1:51" s="13" customFormat="1" ht="12">
      <c r="A267" s="13"/>
      <c r="B267" s="224"/>
      <c r="C267" s="225"/>
      <c r="D267" s="226" t="s">
        <v>130</v>
      </c>
      <c r="E267" s="227" t="s">
        <v>19</v>
      </c>
      <c r="F267" s="228" t="s">
        <v>524</v>
      </c>
      <c r="G267" s="225"/>
      <c r="H267" s="229">
        <v>48</v>
      </c>
      <c r="I267" s="230"/>
      <c r="J267" s="225"/>
      <c r="K267" s="225"/>
      <c r="L267" s="231"/>
      <c r="M267" s="232"/>
      <c r="N267" s="233"/>
      <c r="O267" s="233"/>
      <c r="P267" s="233"/>
      <c r="Q267" s="233"/>
      <c r="R267" s="233"/>
      <c r="S267" s="233"/>
      <c r="T267" s="23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35" t="s">
        <v>130</v>
      </c>
      <c r="AU267" s="235" t="s">
        <v>79</v>
      </c>
      <c r="AV267" s="13" t="s">
        <v>79</v>
      </c>
      <c r="AW267" s="13" t="s">
        <v>31</v>
      </c>
      <c r="AX267" s="13" t="s">
        <v>77</v>
      </c>
      <c r="AY267" s="235" t="s">
        <v>119</v>
      </c>
    </row>
    <row r="268" spans="1:65" s="2" customFormat="1" ht="16.5" customHeight="1">
      <c r="A268" s="40"/>
      <c r="B268" s="41"/>
      <c r="C268" s="206" t="s">
        <v>525</v>
      </c>
      <c r="D268" s="206" t="s">
        <v>121</v>
      </c>
      <c r="E268" s="207" t="s">
        <v>526</v>
      </c>
      <c r="F268" s="208" t="s">
        <v>527</v>
      </c>
      <c r="G268" s="209" t="s">
        <v>289</v>
      </c>
      <c r="H268" s="210">
        <v>27</v>
      </c>
      <c r="I268" s="211"/>
      <c r="J268" s="212">
        <f>ROUND(I268*H268,2)</f>
        <v>0</v>
      </c>
      <c r="K268" s="208" t="s">
        <v>19</v>
      </c>
      <c r="L268" s="46"/>
      <c r="M268" s="213" t="s">
        <v>19</v>
      </c>
      <c r="N268" s="214" t="s">
        <v>40</v>
      </c>
      <c r="O268" s="86"/>
      <c r="P268" s="215">
        <f>O268*H268</f>
        <v>0</v>
      </c>
      <c r="Q268" s="215">
        <v>0</v>
      </c>
      <c r="R268" s="215">
        <f>Q268*H268</f>
        <v>0</v>
      </c>
      <c r="S268" s="215">
        <v>0</v>
      </c>
      <c r="T268" s="216">
        <f>S268*H268</f>
        <v>0</v>
      </c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R268" s="217" t="s">
        <v>522</v>
      </c>
      <c r="AT268" s="217" t="s">
        <v>121</v>
      </c>
      <c r="AU268" s="217" t="s">
        <v>79</v>
      </c>
      <c r="AY268" s="19" t="s">
        <v>119</v>
      </c>
      <c r="BE268" s="218">
        <f>IF(N268="základní",J268,0)</f>
        <v>0</v>
      </c>
      <c r="BF268" s="218">
        <f>IF(N268="snížená",J268,0)</f>
        <v>0</v>
      </c>
      <c r="BG268" s="218">
        <f>IF(N268="zákl. přenesená",J268,0)</f>
        <v>0</v>
      </c>
      <c r="BH268" s="218">
        <f>IF(N268="sníž. přenesená",J268,0)</f>
        <v>0</v>
      </c>
      <c r="BI268" s="218">
        <f>IF(N268="nulová",J268,0)</f>
        <v>0</v>
      </c>
      <c r="BJ268" s="19" t="s">
        <v>77</v>
      </c>
      <c r="BK268" s="218">
        <f>ROUND(I268*H268,2)</f>
        <v>0</v>
      </c>
      <c r="BL268" s="19" t="s">
        <v>522</v>
      </c>
      <c r="BM268" s="217" t="s">
        <v>528</v>
      </c>
    </row>
    <row r="269" spans="1:51" s="13" customFormat="1" ht="12">
      <c r="A269" s="13"/>
      <c r="B269" s="224"/>
      <c r="C269" s="225"/>
      <c r="D269" s="226" t="s">
        <v>130</v>
      </c>
      <c r="E269" s="227" t="s">
        <v>19</v>
      </c>
      <c r="F269" s="228" t="s">
        <v>529</v>
      </c>
      <c r="G269" s="225"/>
      <c r="H269" s="229">
        <v>27</v>
      </c>
      <c r="I269" s="230"/>
      <c r="J269" s="225"/>
      <c r="K269" s="225"/>
      <c r="L269" s="231"/>
      <c r="M269" s="232"/>
      <c r="N269" s="233"/>
      <c r="O269" s="233"/>
      <c r="P269" s="233"/>
      <c r="Q269" s="233"/>
      <c r="R269" s="233"/>
      <c r="S269" s="233"/>
      <c r="T269" s="23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35" t="s">
        <v>130</v>
      </c>
      <c r="AU269" s="235" t="s">
        <v>79</v>
      </c>
      <c r="AV269" s="13" t="s">
        <v>79</v>
      </c>
      <c r="AW269" s="13" t="s">
        <v>31</v>
      </c>
      <c r="AX269" s="13" t="s">
        <v>77</v>
      </c>
      <c r="AY269" s="235" t="s">
        <v>119</v>
      </c>
    </row>
    <row r="270" spans="1:65" s="2" customFormat="1" ht="16.5" customHeight="1">
      <c r="A270" s="40"/>
      <c r="B270" s="41"/>
      <c r="C270" s="206" t="s">
        <v>530</v>
      </c>
      <c r="D270" s="206" t="s">
        <v>121</v>
      </c>
      <c r="E270" s="207" t="s">
        <v>531</v>
      </c>
      <c r="F270" s="208" t="s">
        <v>532</v>
      </c>
      <c r="G270" s="209" t="s">
        <v>289</v>
      </c>
      <c r="H270" s="210">
        <v>12</v>
      </c>
      <c r="I270" s="211"/>
      <c r="J270" s="212">
        <f>ROUND(I270*H270,2)</f>
        <v>0</v>
      </c>
      <c r="K270" s="208" t="s">
        <v>19</v>
      </c>
      <c r="L270" s="46"/>
      <c r="M270" s="213" t="s">
        <v>19</v>
      </c>
      <c r="N270" s="214" t="s">
        <v>40</v>
      </c>
      <c r="O270" s="86"/>
      <c r="P270" s="215">
        <f>O270*H270</f>
        <v>0</v>
      </c>
      <c r="Q270" s="215">
        <v>0</v>
      </c>
      <c r="R270" s="215">
        <f>Q270*H270</f>
        <v>0</v>
      </c>
      <c r="S270" s="215">
        <v>0</v>
      </c>
      <c r="T270" s="216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17" t="s">
        <v>522</v>
      </c>
      <c r="AT270" s="217" t="s">
        <v>121</v>
      </c>
      <c r="AU270" s="217" t="s">
        <v>79</v>
      </c>
      <c r="AY270" s="19" t="s">
        <v>119</v>
      </c>
      <c r="BE270" s="218">
        <f>IF(N270="základní",J270,0)</f>
        <v>0</v>
      </c>
      <c r="BF270" s="218">
        <f>IF(N270="snížená",J270,0)</f>
        <v>0</v>
      </c>
      <c r="BG270" s="218">
        <f>IF(N270="zákl. přenesená",J270,0)</f>
        <v>0</v>
      </c>
      <c r="BH270" s="218">
        <f>IF(N270="sníž. přenesená",J270,0)</f>
        <v>0</v>
      </c>
      <c r="BI270" s="218">
        <f>IF(N270="nulová",J270,0)</f>
        <v>0</v>
      </c>
      <c r="BJ270" s="19" t="s">
        <v>77</v>
      </c>
      <c r="BK270" s="218">
        <f>ROUND(I270*H270,2)</f>
        <v>0</v>
      </c>
      <c r="BL270" s="19" t="s">
        <v>522</v>
      </c>
      <c r="BM270" s="217" t="s">
        <v>533</v>
      </c>
    </row>
    <row r="271" spans="1:51" s="13" customFormat="1" ht="12">
      <c r="A271" s="13"/>
      <c r="B271" s="224"/>
      <c r="C271" s="225"/>
      <c r="D271" s="226" t="s">
        <v>130</v>
      </c>
      <c r="E271" s="227" t="s">
        <v>19</v>
      </c>
      <c r="F271" s="228" t="s">
        <v>191</v>
      </c>
      <c r="G271" s="225"/>
      <c r="H271" s="229">
        <v>12</v>
      </c>
      <c r="I271" s="230"/>
      <c r="J271" s="225"/>
      <c r="K271" s="225"/>
      <c r="L271" s="231"/>
      <c r="M271" s="281"/>
      <c r="N271" s="282"/>
      <c r="O271" s="282"/>
      <c r="P271" s="282"/>
      <c r="Q271" s="282"/>
      <c r="R271" s="282"/>
      <c r="S271" s="282"/>
      <c r="T271" s="28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35" t="s">
        <v>130</v>
      </c>
      <c r="AU271" s="235" t="s">
        <v>79</v>
      </c>
      <c r="AV271" s="13" t="s">
        <v>79</v>
      </c>
      <c r="AW271" s="13" t="s">
        <v>31</v>
      </c>
      <c r="AX271" s="13" t="s">
        <v>77</v>
      </c>
      <c r="AY271" s="235" t="s">
        <v>119</v>
      </c>
    </row>
    <row r="272" spans="1:31" s="2" customFormat="1" ht="6.95" customHeight="1">
      <c r="A272" s="40"/>
      <c r="B272" s="61"/>
      <c r="C272" s="62"/>
      <c r="D272" s="62"/>
      <c r="E272" s="62"/>
      <c r="F272" s="62"/>
      <c r="G272" s="62"/>
      <c r="H272" s="62"/>
      <c r="I272" s="62"/>
      <c r="J272" s="62"/>
      <c r="K272" s="62"/>
      <c r="L272" s="46"/>
      <c r="M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</row>
  </sheetData>
  <sheetProtection password="CC35" sheet="1" objects="1" scenarios="1" formatColumns="0" formatRows="0" autoFilter="0"/>
  <autoFilter ref="C90:K271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5" r:id="rId1" display="https://podminky.urs.cz/item/CS_URS_2021_02/132212211"/>
    <hyperlink ref="F100" r:id="rId2" display="https://podminky.urs.cz/item/CS_URS_2021_02/181351003"/>
    <hyperlink ref="F109" r:id="rId3" display="https://podminky.urs.cz/item/CS_URS_2021_02/181411131"/>
    <hyperlink ref="F116" r:id="rId4" display="https://podminky.urs.cz/item/CS_URS_2021_02/185802113"/>
    <hyperlink ref="F123" r:id="rId5" display="https://podminky.urs.cz/item/CS_URS_2021_02/185804312"/>
    <hyperlink ref="F127" r:id="rId6" display="https://podminky.urs.cz/item/CS_URS_2021_02/185851121"/>
    <hyperlink ref="F132" r:id="rId7" display="https://podminky.urs.cz/item/CS_URS_2021_02/212755213"/>
    <hyperlink ref="F137" r:id="rId8" display="https://podminky.urs.cz/item/CS_URS_2021_02/273321611"/>
    <hyperlink ref="F142" r:id="rId9" display="https://podminky.urs.cz/item/CS_URS_2021_02/291111111"/>
    <hyperlink ref="F146" r:id="rId10" display="https://podminky.urs.cz/item/CS_URS_2021_02/291111112"/>
    <hyperlink ref="F149" r:id="rId11" display="https://podminky.urs.cz/item/CS_URS_2021_02/345321616"/>
    <hyperlink ref="F152" r:id="rId12" display="https://podminky.urs.cz/item/CS_URS_2021_02/430321616"/>
    <hyperlink ref="F154" r:id="rId13" display="https://podminky.urs.cz/item/CS_URS_2021_02/430362021"/>
    <hyperlink ref="F156" r:id="rId14" display="https://podminky.urs.cz/item/CS_URS_2021_02/434191421"/>
    <hyperlink ref="F159" r:id="rId15" display="https://podminky.urs.cz/item/CS_URS_2021_02/434311115"/>
    <hyperlink ref="F164" r:id="rId16" display="https://podminky.urs.cz/item/CS_URS_2021_02/564851111"/>
    <hyperlink ref="F167" r:id="rId17" display="https://podminky.urs.cz/item/CS_URS_2021_02/564871111"/>
    <hyperlink ref="F175" r:id="rId18" display="https://podminky.urs.cz/item/CS_URS_2021_02/564952113"/>
    <hyperlink ref="F181" r:id="rId19" display="https://podminky.urs.cz/item/CS_URS_2021_02/564962111"/>
    <hyperlink ref="F188" r:id="rId20" display="https://podminky.urs.cz/item/CS_URS_2021_02/565135111"/>
    <hyperlink ref="F190" r:id="rId21" display="https://podminky.urs.cz/item/CS_URS_2021_02/569751111"/>
    <hyperlink ref="F196" r:id="rId22" display="https://podminky.urs.cz/item/CS_URS_2021_02/573211109"/>
    <hyperlink ref="F201" r:id="rId23" display="https://podminky.urs.cz/item/CS_URS_2021_02/573231112"/>
    <hyperlink ref="F203" r:id="rId24" display="https://podminky.urs.cz/item/CS_URS_2021_02/577134111"/>
    <hyperlink ref="F205" r:id="rId25" display="https://podminky.urs.cz/item/CS_URS_2021_02/577144111"/>
    <hyperlink ref="F207" r:id="rId26" display="https://podminky.urs.cz/item/CS_URS_2021_02/577145112"/>
    <hyperlink ref="F209" r:id="rId27" display="https://podminky.urs.cz/item/CS_URS_2021_02/581124115"/>
    <hyperlink ref="F224" r:id="rId28" display="https://podminky.urs.cz/item/CS_URS_2021_02/596211110"/>
    <hyperlink ref="F236" r:id="rId29" display="https://podminky.urs.cz/item/CS_URS_2021_02/916231213"/>
    <hyperlink ref="F239" r:id="rId30" display="https://podminky.urs.cz/item/CS_URS_2021_02/916991121"/>
    <hyperlink ref="F253" r:id="rId31" display="https://podminky.urs.cz/item/CS_URS_2021_02/998225111"/>
    <hyperlink ref="F257" r:id="rId32" display="https://podminky.urs.cz/item/CS_URS_2021_02/767221003"/>
    <hyperlink ref="F261" r:id="rId33" display="https://podminky.urs.cz/item/CS_URS_2021_02/998767101"/>
    <hyperlink ref="F263" r:id="rId34" display="https://podminky.urs.cz/item/CS_URS_2021_02/998767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Zpevněné a příjezdové plochy sloužící pro odpadové hospodářství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534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22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ROUND((SUM(BE84:BE141)),2)</f>
        <v>0</v>
      </c>
      <c r="G33" s="40"/>
      <c r="H33" s="40"/>
      <c r="I33" s="150">
        <v>0.21</v>
      </c>
      <c r="J33" s="149">
        <f>ROUND(((SUM(BE84:BE141))*I33),2)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ROUND((SUM(BF84:BF141)),2)</f>
        <v>0</v>
      </c>
      <c r="G34" s="40"/>
      <c r="H34" s="40"/>
      <c r="I34" s="150">
        <v>0.15</v>
      </c>
      <c r="J34" s="149">
        <f>ROUND(((SUM(BF84:BF141))*I34),2)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ROUND((SUM(BG84:BG141)),2)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ROUND((SUM(BH84:BH141)),2)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ROUND((SUM(BI84:BI141)),2)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Zpevněné a příjezdové plochy sloužící pro odpadové hospodářství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03 - Dešťová kanalizace 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19. 4. 2022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97</v>
      </c>
      <c r="D57" s="164"/>
      <c r="E57" s="164"/>
      <c r="F57" s="164"/>
      <c r="G57" s="164"/>
      <c r="H57" s="164"/>
      <c r="I57" s="164"/>
      <c r="J57" s="165" t="s">
        <v>98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99</v>
      </c>
    </row>
    <row r="60" spans="1:31" s="9" customFormat="1" ht="24.95" customHeight="1">
      <c r="A60" s="9"/>
      <c r="B60" s="167"/>
      <c r="C60" s="168"/>
      <c r="D60" s="169" t="s">
        <v>100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101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232</v>
      </c>
      <c r="E62" s="176"/>
      <c r="F62" s="176"/>
      <c r="G62" s="176"/>
      <c r="H62" s="176"/>
      <c r="I62" s="176"/>
      <c r="J62" s="177">
        <f>J101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535</v>
      </c>
      <c r="E63" s="176"/>
      <c r="F63" s="176"/>
      <c r="G63" s="176"/>
      <c r="H63" s="176"/>
      <c r="I63" s="176"/>
      <c r="J63" s="177">
        <f>J105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234</v>
      </c>
      <c r="E64" s="176"/>
      <c r="F64" s="176"/>
      <c r="G64" s="176"/>
      <c r="H64" s="176"/>
      <c r="I64" s="176"/>
      <c r="J64" s="177">
        <f>J139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104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Zpevněné a příjezdové plochy sloužící pro odpadové hospodářství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 xml:space="preserve">03 - Dešťová kanalizace 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 xml:space="preserve"> </v>
      </c>
      <c r="G78" s="42"/>
      <c r="H78" s="42"/>
      <c r="I78" s="34" t="s">
        <v>23</v>
      </c>
      <c r="J78" s="74" t="str">
        <f>IF(J12="","",J12)</f>
        <v>19. 4. 2022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25</v>
      </c>
      <c r="D80" s="42"/>
      <c r="E80" s="42"/>
      <c r="F80" s="29" t="str">
        <f>E15</f>
        <v xml:space="preserve"> </v>
      </c>
      <c r="G80" s="42"/>
      <c r="H80" s="42"/>
      <c r="I80" s="34" t="s">
        <v>30</v>
      </c>
      <c r="J80" s="38" t="str">
        <f>E21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5.15" customHeight="1">
      <c r="A81" s="40"/>
      <c r="B81" s="41"/>
      <c r="C81" s="34" t="s">
        <v>28</v>
      </c>
      <c r="D81" s="42"/>
      <c r="E81" s="42"/>
      <c r="F81" s="29" t="str">
        <f>IF(E18="","",E18)</f>
        <v>Vyplň údaj</v>
      </c>
      <c r="G81" s="42"/>
      <c r="H81" s="42"/>
      <c r="I81" s="34" t="s">
        <v>32</v>
      </c>
      <c r="J81" s="38" t="str">
        <f>E24</f>
        <v xml:space="preserve"> 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105</v>
      </c>
      <c r="D83" s="182" t="s">
        <v>54</v>
      </c>
      <c r="E83" s="182" t="s">
        <v>50</v>
      </c>
      <c r="F83" s="182" t="s">
        <v>51</v>
      </c>
      <c r="G83" s="182" t="s">
        <v>106</v>
      </c>
      <c r="H83" s="182" t="s">
        <v>107</v>
      </c>
      <c r="I83" s="182" t="s">
        <v>108</v>
      </c>
      <c r="J83" s="182" t="s">
        <v>98</v>
      </c>
      <c r="K83" s="183" t="s">
        <v>109</v>
      </c>
      <c r="L83" s="184"/>
      <c r="M83" s="94" t="s">
        <v>19</v>
      </c>
      <c r="N83" s="95" t="s">
        <v>39</v>
      </c>
      <c r="O83" s="95" t="s">
        <v>110</v>
      </c>
      <c r="P83" s="95" t="s">
        <v>111</v>
      </c>
      <c r="Q83" s="95" t="s">
        <v>112</v>
      </c>
      <c r="R83" s="95" t="s">
        <v>113</v>
      </c>
      <c r="S83" s="95" t="s">
        <v>114</v>
      </c>
      <c r="T83" s="96" t="s">
        <v>115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116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271.94189439999997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68</v>
      </c>
      <c r="AU84" s="19" t="s">
        <v>99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68</v>
      </c>
      <c r="E85" s="193" t="s">
        <v>117</v>
      </c>
      <c r="F85" s="193" t="s">
        <v>118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P86+P101+P105+P139</f>
        <v>0</v>
      </c>
      <c r="Q85" s="198"/>
      <c r="R85" s="199">
        <f>R86+R101+R105+R139</f>
        <v>271.94189439999997</v>
      </c>
      <c r="S85" s="198"/>
      <c r="T85" s="200">
        <f>T86+T101+T105+T139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77</v>
      </c>
      <c r="AT85" s="202" t="s">
        <v>68</v>
      </c>
      <c r="AU85" s="202" t="s">
        <v>69</v>
      </c>
      <c r="AY85" s="201" t="s">
        <v>119</v>
      </c>
      <c r="BK85" s="203">
        <f>BK86+BK101+BK105+BK139</f>
        <v>0</v>
      </c>
    </row>
    <row r="86" spans="1:63" s="12" customFormat="1" ht="22.8" customHeight="1">
      <c r="A86" s="12"/>
      <c r="B86" s="190"/>
      <c r="C86" s="191"/>
      <c r="D86" s="192" t="s">
        <v>68</v>
      </c>
      <c r="E86" s="204" t="s">
        <v>77</v>
      </c>
      <c r="F86" s="204" t="s">
        <v>120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SUM(P87:P100)</f>
        <v>0</v>
      </c>
      <c r="Q86" s="198"/>
      <c r="R86" s="199">
        <f>SUM(R87:R100)</f>
        <v>242.928</v>
      </c>
      <c r="S86" s="198"/>
      <c r="T86" s="200">
        <f>SUM(T87:T100)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77</v>
      </c>
      <c r="AT86" s="202" t="s">
        <v>68</v>
      </c>
      <c r="AU86" s="202" t="s">
        <v>77</v>
      </c>
      <c r="AY86" s="201" t="s">
        <v>119</v>
      </c>
      <c r="BK86" s="203">
        <f>SUM(BK87:BK100)</f>
        <v>0</v>
      </c>
    </row>
    <row r="87" spans="1:65" s="2" customFormat="1" ht="24.15" customHeight="1">
      <c r="A87" s="40"/>
      <c r="B87" s="41"/>
      <c r="C87" s="206" t="s">
        <v>77</v>
      </c>
      <c r="D87" s="206" t="s">
        <v>121</v>
      </c>
      <c r="E87" s="207" t="s">
        <v>536</v>
      </c>
      <c r="F87" s="208" t="s">
        <v>537</v>
      </c>
      <c r="G87" s="209" t="s">
        <v>177</v>
      </c>
      <c r="H87" s="210">
        <v>230.68</v>
      </c>
      <c r="I87" s="211"/>
      <c r="J87" s="212">
        <f>ROUND(I87*H87,2)</f>
        <v>0</v>
      </c>
      <c r="K87" s="208" t="s">
        <v>125</v>
      </c>
      <c r="L87" s="46"/>
      <c r="M87" s="213" t="s">
        <v>19</v>
      </c>
      <c r="N87" s="214" t="s">
        <v>40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126</v>
      </c>
      <c r="AT87" s="217" t="s">
        <v>121</v>
      </c>
      <c r="AU87" s="217" t="s">
        <v>79</v>
      </c>
      <c r="AY87" s="19" t="s">
        <v>119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77</v>
      </c>
      <c r="BK87" s="218">
        <f>ROUND(I87*H87,2)</f>
        <v>0</v>
      </c>
      <c r="BL87" s="19" t="s">
        <v>126</v>
      </c>
      <c r="BM87" s="217" t="s">
        <v>538</v>
      </c>
    </row>
    <row r="88" spans="1:47" s="2" customFormat="1" ht="12">
      <c r="A88" s="40"/>
      <c r="B88" s="41"/>
      <c r="C88" s="42"/>
      <c r="D88" s="219" t="s">
        <v>128</v>
      </c>
      <c r="E88" s="42"/>
      <c r="F88" s="220" t="s">
        <v>539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128</v>
      </c>
      <c r="AU88" s="19" t="s">
        <v>79</v>
      </c>
    </row>
    <row r="89" spans="1:65" s="2" customFormat="1" ht="37.8" customHeight="1">
      <c r="A89" s="40"/>
      <c r="B89" s="41"/>
      <c r="C89" s="206" t="s">
        <v>79</v>
      </c>
      <c r="D89" s="206" t="s">
        <v>121</v>
      </c>
      <c r="E89" s="207" t="s">
        <v>181</v>
      </c>
      <c r="F89" s="208" t="s">
        <v>182</v>
      </c>
      <c r="G89" s="209" t="s">
        <v>177</v>
      </c>
      <c r="H89" s="210">
        <v>80.21</v>
      </c>
      <c r="I89" s="211"/>
      <c r="J89" s="212">
        <f>ROUND(I89*H89,2)</f>
        <v>0</v>
      </c>
      <c r="K89" s="208" t="s">
        <v>125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126</v>
      </c>
      <c r="AT89" s="217" t="s">
        <v>121</v>
      </c>
      <c r="AU89" s="217" t="s">
        <v>79</v>
      </c>
      <c r="AY89" s="19" t="s">
        <v>119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126</v>
      </c>
      <c r="BM89" s="217" t="s">
        <v>540</v>
      </c>
    </row>
    <row r="90" spans="1:47" s="2" customFormat="1" ht="12">
      <c r="A90" s="40"/>
      <c r="B90" s="41"/>
      <c r="C90" s="42"/>
      <c r="D90" s="219" t="s">
        <v>128</v>
      </c>
      <c r="E90" s="42"/>
      <c r="F90" s="220" t="s">
        <v>184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128</v>
      </c>
      <c r="AU90" s="19" t="s">
        <v>79</v>
      </c>
    </row>
    <row r="91" spans="1:51" s="13" customFormat="1" ht="12">
      <c r="A91" s="13"/>
      <c r="B91" s="224"/>
      <c r="C91" s="225"/>
      <c r="D91" s="226" t="s">
        <v>130</v>
      </c>
      <c r="E91" s="227" t="s">
        <v>19</v>
      </c>
      <c r="F91" s="228" t="s">
        <v>541</v>
      </c>
      <c r="G91" s="225"/>
      <c r="H91" s="229">
        <v>80.21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130</v>
      </c>
      <c r="AU91" s="235" t="s">
        <v>79</v>
      </c>
      <c r="AV91" s="13" t="s">
        <v>79</v>
      </c>
      <c r="AW91" s="13" t="s">
        <v>31</v>
      </c>
      <c r="AX91" s="13" t="s">
        <v>77</v>
      </c>
      <c r="AY91" s="235" t="s">
        <v>119</v>
      </c>
    </row>
    <row r="92" spans="1:65" s="2" customFormat="1" ht="24.15" customHeight="1">
      <c r="A92" s="40"/>
      <c r="B92" s="41"/>
      <c r="C92" s="206" t="s">
        <v>143</v>
      </c>
      <c r="D92" s="206" t="s">
        <v>121</v>
      </c>
      <c r="E92" s="207" t="s">
        <v>192</v>
      </c>
      <c r="F92" s="208" t="s">
        <v>193</v>
      </c>
      <c r="G92" s="209" t="s">
        <v>177</v>
      </c>
      <c r="H92" s="210">
        <v>80.21</v>
      </c>
      <c r="I92" s="211"/>
      <c r="J92" s="212">
        <f>ROUND(I92*H92,2)</f>
        <v>0</v>
      </c>
      <c r="K92" s="208" t="s">
        <v>125</v>
      </c>
      <c r="L92" s="46"/>
      <c r="M92" s="213" t="s">
        <v>19</v>
      </c>
      <c r="N92" s="214" t="s">
        <v>40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126</v>
      </c>
      <c r="AT92" s="217" t="s">
        <v>121</v>
      </c>
      <c r="AU92" s="217" t="s">
        <v>79</v>
      </c>
      <c r="AY92" s="19" t="s">
        <v>119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126</v>
      </c>
      <c r="BM92" s="217" t="s">
        <v>542</v>
      </c>
    </row>
    <row r="93" spans="1:47" s="2" customFormat="1" ht="12">
      <c r="A93" s="40"/>
      <c r="B93" s="41"/>
      <c r="C93" s="42"/>
      <c r="D93" s="219" t="s">
        <v>128</v>
      </c>
      <c r="E93" s="42"/>
      <c r="F93" s="220" t="s">
        <v>195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128</v>
      </c>
      <c r="AU93" s="19" t="s">
        <v>79</v>
      </c>
    </row>
    <row r="94" spans="1:65" s="2" customFormat="1" ht="24.15" customHeight="1">
      <c r="A94" s="40"/>
      <c r="B94" s="41"/>
      <c r="C94" s="206" t="s">
        <v>126</v>
      </c>
      <c r="D94" s="206" t="s">
        <v>121</v>
      </c>
      <c r="E94" s="207" t="s">
        <v>543</v>
      </c>
      <c r="F94" s="208" t="s">
        <v>544</v>
      </c>
      <c r="G94" s="209" t="s">
        <v>177</v>
      </c>
      <c r="H94" s="210">
        <v>150.46</v>
      </c>
      <c r="I94" s="211"/>
      <c r="J94" s="212">
        <f>ROUND(I94*H94,2)</f>
        <v>0</v>
      </c>
      <c r="K94" s="208" t="s">
        <v>125</v>
      </c>
      <c r="L94" s="46"/>
      <c r="M94" s="213" t="s">
        <v>19</v>
      </c>
      <c r="N94" s="214" t="s">
        <v>40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126</v>
      </c>
      <c r="AT94" s="217" t="s">
        <v>121</v>
      </c>
      <c r="AU94" s="217" t="s">
        <v>79</v>
      </c>
      <c r="AY94" s="19" t="s">
        <v>119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77</v>
      </c>
      <c r="BK94" s="218">
        <f>ROUND(I94*H94,2)</f>
        <v>0</v>
      </c>
      <c r="BL94" s="19" t="s">
        <v>126</v>
      </c>
      <c r="BM94" s="217" t="s">
        <v>545</v>
      </c>
    </row>
    <row r="95" spans="1:47" s="2" customFormat="1" ht="12">
      <c r="A95" s="40"/>
      <c r="B95" s="41"/>
      <c r="C95" s="42"/>
      <c r="D95" s="219" t="s">
        <v>128</v>
      </c>
      <c r="E95" s="42"/>
      <c r="F95" s="220" t="s">
        <v>546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128</v>
      </c>
      <c r="AU95" s="19" t="s">
        <v>79</v>
      </c>
    </row>
    <row r="96" spans="1:65" s="2" customFormat="1" ht="37.8" customHeight="1">
      <c r="A96" s="40"/>
      <c r="B96" s="41"/>
      <c r="C96" s="206" t="s">
        <v>153</v>
      </c>
      <c r="D96" s="206" t="s">
        <v>121</v>
      </c>
      <c r="E96" s="207" t="s">
        <v>547</v>
      </c>
      <c r="F96" s="208" t="s">
        <v>548</v>
      </c>
      <c r="G96" s="209" t="s">
        <v>177</v>
      </c>
      <c r="H96" s="210">
        <v>67.48</v>
      </c>
      <c r="I96" s="211"/>
      <c r="J96" s="212">
        <f>ROUND(I96*H96,2)</f>
        <v>0</v>
      </c>
      <c r="K96" s="208" t="s">
        <v>125</v>
      </c>
      <c r="L96" s="46"/>
      <c r="M96" s="213" t="s">
        <v>19</v>
      </c>
      <c r="N96" s="214" t="s">
        <v>40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126</v>
      </c>
      <c r="AT96" s="217" t="s">
        <v>121</v>
      </c>
      <c r="AU96" s="217" t="s">
        <v>79</v>
      </c>
      <c r="AY96" s="19" t="s">
        <v>119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126</v>
      </c>
      <c r="BM96" s="217" t="s">
        <v>549</v>
      </c>
    </row>
    <row r="97" spans="1:47" s="2" customFormat="1" ht="12">
      <c r="A97" s="40"/>
      <c r="B97" s="41"/>
      <c r="C97" s="42"/>
      <c r="D97" s="219" t="s">
        <v>128</v>
      </c>
      <c r="E97" s="42"/>
      <c r="F97" s="220" t="s">
        <v>550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128</v>
      </c>
      <c r="AU97" s="19" t="s">
        <v>79</v>
      </c>
    </row>
    <row r="98" spans="1:65" s="2" customFormat="1" ht="16.5" customHeight="1">
      <c r="A98" s="40"/>
      <c r="B98" s="41"/>
      <c r="C98" s="260" t="s">
        <v>158</v>
      </c>
      <c r="D98" s="260" t="s">
        <v>252</v>
      </c>
      <c r="E98" s="261" t="s">
        <v>551</v>
      </c>
      <c r="F98" s="262" t="s">
        <v>552</v>
      </c>
      <c r="G98" s="263" t="s">
        <v>207</v>
      </c>
      <c r="H98" s="264">
        <v>242.928</v>
      </c>
      <c r="I98" s="265"/>
      <c r="J98" s="266">
        <f>ROUND(I98*H98,2)</f>
        <v>0</v>
      </c>
      <c r="K98" s="262" t="s">
        <v>125</v>
      </c>
      <c r="L98" s="267"/>
      <c r="M98" s="268" t="s">
        <v>19</v>
      </c>
      <c r="N98" s="269" t="s">
        <v>40</v>
      </c>
      <c r="O98" s="86"/>
      <c r="P98" s="215">
        <f>O98*H98</f>
        <v>0</v>
      </c>
      <c r="Q98" s="215">
        <v>1</v>
      </c>
      <c r="R98" s="215">
        <f>Q98*H98</f>
        <v>242.928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168</v>
      </c>
      <c r="AT98" s="217" t="s">
        <v>252</v>
      </c>
      <c r="AU98" s="217" t="s">
        <v>79</v>
      </c>
      <c r="AY98" s="19" t="s">
        <v>119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126</v>
      </c>
      <c r="BM98" s="217" t="s">
        <v>553</v>
      </c>
    </row>
    <row r="99" spans="1:51" s="13" customFormat="1" ht="12">
      <c r="A99" s="13"/>
      <c r="B99" s="224"/>
      <c r="C99" s="225"/>
      <c r="D99" s="226" t="s">
        <v>130</v>
      </c>
      <c r="E99" s="227" t="s">
        <v>19</v>
      </c>
      <c r="F99" s="228" t="s">
        <v>554</v>
      </c>
      <c r="G99" s="225"/>
      <c r="H99" s="229">
        <v>121.464</v>
      </c>
      <c r="I99" s="230"/>
      <c r="J99" s="225"/>
      <c r="K99" s="225"/>
      <c r="L99" s="231"/>
      <c r="M99" s="232"/>
      <c r="N99" s="233"/>
      <c r="O99" s="233"/>
      <c r="P99" s="233"/>
      <c r="Q99" s="233"/>
      <c r="R99" s="233"/>
      <c r="S99" s="233"/>
      <c r="T99" s="23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5" t="s">
        <v>130</v>
      </c>
      <c r="AU99" s="235" t="s">
        <v>79</v>
      </c>
      <c r="AV99" s="13" t="s">
        <v>79</v>
      </c>
      <c r="AW99" s="13" t="s">
        <v>31</v>
      </c>
      <c r="AX99" s="13" t="s">
        <v>69</v>
      </c>
      <c r="AY99" s="235" t="s">
        <v>119</v>
      </c>
    </row>
    <row r="100" spans="1:51" s="13" customFormat="1" ht="12">
      <c r="A100" s="13"/>
      <c r="B100" s="224"/>
      <c r="C100" s="225"/>
      <c r="D100" s="226" t="s">
        <v>130</v>
      </c>
      <c r="E100" s="227" t="s">
        <v>19</v>
      </c>
      <c r="F100" s="228" t="s">
        <v>555</v>
      </c>
      <c r="G100" s="225"/>
      <c r="H100" s="229">
        <v>242.928</v>
      </c>
      <c r="I100" s="230"/>
      <c r="J100" s="225"/>
      <c r="K100" s="225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130</v>
      </c>
      <c r="AU100" s="235" t="s">
        <v>79</v>
      </c>
      <c r="AV100" s="13" t="s">
        <v>79</v>
      </c>
      <c r="AW100" s="13" t="s">
        <v>31</v>
      </c>
      <c r="AX100" s="13" t="s">
        <v>77</v>
      </c>
      <c r="AY100" s="235" t="s">
        <v>119</v>
      </c>
    </row>
    <row r="101" spans="1:63" s="12" customFormat="1" ht="22.8" customHeight="1">
      <c r="A101" s="12"/>
      <c r="B101" s="190"/>
      <c r="C101" s="191"/>
      <c r="D101" s="192" t="s">
        <v>68</v>
      </c>
      <c r="E101" s="204" t="s">
        <v>126</v>
      </c>
      <c r="F101" s="204" t="s">
        <v>315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SUM(P102:P104)</f>
        <v>0</v>
      </c>
      <c r="Q101" s="198"/>
      <c r="R101" s="199">
        <f>SUM(R102:R104)</f>
        <v>21.684282</v>
      </c>
      <c r="S101" s="198"/>
      <c r="T101" s="200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77</v>
      </c>
      <c r="AT101" s="202" t="s">
        <v>68</v>
      </c>
      <c r="AU101" s="202" t="s">
        <v>77</v>
      </c>
      <c r="AY101" s="201" t="s">
        <v>119</v>
      </c>
      <c r="BK101" s="203">
        <f>SUM(BK102:BK104)</f>
        <v>0</v>
      </c>
    </row>
    <row r="102" spans="1:65" s="2" customFormat="1" ht="16.5" customHeight="1">
      <c r="A102" s="40"/>
      <c r="B102" s="41"/>
      <c r="C102" s="206" t="s">
        <v>163</v>
      </c>
      <c r="D102" s="206" t="s">
        <v>121</v>
      </c>
      <c r="E102" s="207" t="s">
        <v>556</v>
      </c>
      <c r="F102" s="208" t="s">
        <v>557</v>
      </c>
      <c r="G102" s="209" t="s">
        <v>177</v>
      </c>
      <c r="H102" s="210">
        <v>12.73</v>
      </c>
      <c r="I102" s="211"/>
      <c r="J102" s="212">
        <f>ROUND(I102*H102,2)</f>
        <v>0</v>
      </c>
      <c r="K102" s="208" t="s">
        <v>125</v>
      </c>
      <c r="L102" s="46"/>
      <c r="M102" s="213" t="s">
        <v>19</v>
      </c>
      <c r="N102" s="214" t="s">
        <v>40</v>
      </c>
      <c r="O102" s="86"/>
      <c r="P102" s="215">
        <f>O102*H102</f>
        <v>0</v>
      </c>
      <c r="Q102" s="215">
        <v>1.7034</v>
      </c>
      <c r="R102" s="215">
        <f>Q102*H102</f>
        <v>21.684282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126</v>
      </c>
      <c r="AT102" s="217" t="s">
        <v>121</v>
      </c>
      <c r="AU102" s="217" t="s">
        <v>79</v>
      </c>
      <c r="AY102" s="19" t="s">
        <v>119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77</v>
      </c>
      <c r="BK102" s="218">
        <f>ROUND(I102*H102,2)</f>
        <v>0</v>
      </c>
      <c r="BL102" s="19" t="s">
        <v>126</v>
      </c>
      <c r="BM102" s="217" t="s">
        <v>558</v>
      </c>
    </row>
    <row r="103" spans="1:47" s="2" customFormat="1" ht="12">
      <c r="A103" s="40"/>
      <c r="B103" s="41"/>
      <c r="C103" s="42"/>
      <c r="D103" s="219" t="s">
        <v>128</v>
      </c>
      <c r="E103" s="42"/>
      <c r="F103" s="220" t="s">
        <v>559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128</v>
      </c>
      <c r="AU103" s="19" t="s">
        <v>79</v>
      </c>
    </row>
    <row r="104" spans="1:51" s="13" customFormat="1" ht="12">
      <c r="A104" s="13"/>
      <c r="B104" s="224"/>
      <c r="C104" s="225"/>
      <c r="D104" s="226" t="s">
        <v>130</v>
      </c>
      <c r="E104" s="227" t="s">
        <v>19</v>
      </c>
      <c r="F104" s="228" t="s">
        <v>560</v>
      </c>
      <c r="G104" s="225"/>
      <c r="H104" s="229">
        <v>12.73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130</v>
      </c>
      <c r="AU104" s="235" t="s">
        <v>79</v>
      </c>
      <c r="AV104" s="13" t="s">
        <v>79</v>
      </c>
      <c r="AW104" s="13" t="s">
        <v>31</v>
      </c>
      <c r="AX104" s="13" t="s">
        <v>77</v>
      </c>
      <c r="AY104" s="235" t="s">
        <v>119</v>
      </c>
    </row>
    <row r="105" spans="1:63" s="12" customFormat="1" ht="22.8" customHeight="1">
      <c r="A105" s="12"/>
      <c r="B105" s="190"/>
      <c r="C105" s="191"/>
      <c r="D105" s="192" t="s">
        <v>68</v>
      </c>
      <c r="E105" s="204" t="s">
        <v>168</v>
      </c>
      <c r="F105" s="204" t="s">
        <v>561</v>
      </c>
      <c r="G105" s="191"/>
      <c r="H105" s="191"/>
      <c r="I105" s="194"/>
      <c r="J105" s="205">
        <f>BK105</f>
        <v>0</v>
      </c>
      <c r="K105" s="191"/>
      <c r="L105" s="196"/>
      <c r="M105" s="197"/>
      <c r="N105" s="198"/>
      <c r="O105" s="198"/>
      <c r="P105" s="199">
        <f>SUM(P106:P138)</f>
        <v>0</v>
      </c>
      <c r="Q105" s="198"/>
      <c r="R105" s="199">
        <f>SUM(R106:R138)</f>
        <v>7.329612399999999</v>
      </c>
      <c r="S105" s="198"/>
      <c r="T105" s="200">
        <f>SUM(T106:T138)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1" t="s">
        <v>77</v>
      </c>
      <c r="AT105" s="202" t="s">
        <v>68</v>
      </c>
      <c r="AU105" s="202" t="s">
        <v>77</v>
      </c>
      <c r="AY105" s="201" t="s">
        <v>119</v>
      </c>
      <c r="BK105" s="203">
        <f>SUM(BK106:BK138)</f>
        <v>0</v>
      </c>
    </row>
    <row r="106" spans="1:65" s="2" customFormat="1" ht="16.5" customHeight="1">
      <c r="A106" s="40"/>
      <c r="B106" s="41"/>
      <c r="C106" s="206" t="s">
        <v>168</v>
      </c>
      <c r="D106" s="206" t="s">
        <v>121</v>
      </c>
      <c r="E106" s="207" t="s">
        <v>562</v>
      </c>
      <c r="F106" s="208" t="s">
        <v>563</v>
      </c>
      <c r="G106" s="209" t="s">
        <v>289</v>
      </c>
      <c r="H106" s="210">
        <v>15.4</v>
      </c>
      <c r="I106" s="211"/>
      <c r="J106" s="212">
        <f>ROUND(I106*H106,2)</f>
        <v>0</v>
      </c>
      <c r="K106" s="208" t="s">
        <v>125</v>
      </c>
      <c r="L106" s="46"/>
      <c r="M106" s="213" t="s">
        <v>19</v>
      </c>
      <c r="N106" s="214" t="s">
        <v>40</v>
      </c>
      <c r="O106" s="86"/>
      <c r="P106" s="215">
        <f>O106*H106</f>
        <v>0</v>
      </c>
      <c r="Q106" s="215">
        <v>1E-05</v>
      </c>
      <c r="R106" s="215">
        <f>Q106*H106</f>
        <v>0.000154</v>
      </c>
      <c r="S106" s="215">
        <v>0</v>
      </c>
      <c r="T106" s="216">
        <f>S106*H106</f>
        <v>0</v>
      </c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R106" s="217" t="s">
        <v>126</v>
      </c>
      <c r="AT106" s="217" t="s">
        <v>121</v>
      </c>
      <c r="AU106" s="217" t="s">
        <v>79</v>
      </c>
      <c r="AY106" s="19" t="s">
        <v>119</v>
      </c>
      <c r="BE106" s="218">
        <f>IF(N106="základní",J106,0)</f>
        <v>0</v>
      </c>
      <c r="BF106" s="218">
        <f>IF(N106="snížená",J106,0)</f>
        <v>0</v>
      </c>
      <c r="BG106" s="218">
        <f>IF(N106="zákl. přenesená",J106,0)</f>
        <v>0</v>
      </c>
      <c r="BH106" s="218">
        <f>IF(N106="sníž. přenesená",J106,0)</f>
        <v>0</v>
      </c>
      <c r="BI106" s="218">
        <f>IF(N106="nulová",J106,0)</f>
        <v>0</v>
      </c>
      <c r="BJ106" s="19" t="s">
        <v>77</v>
      </c>
      <c r="BK106" s="218">
        <f>ROUND(I106*H106,2)</f>
        <v>0</v>
      </c>
      <c r="BL106" s="19" t="s">
        <v>126</v>
      </c>
      <c r="BM106" s="217" t="s">
        <v>564</v>
      </c>
    </row>
    <row r="107" spans="1:47" s="2" customFormat="1" ht="12">
      <c r="A107" s="40"/>
      <c r="B107" s="41"/>
      <c r="C107" s="42"/>
      <c r="D107" s="219" t="s">
        <v>128</v>
      </c>
      <c r="E107" s="42"/>
      <c r="F107" s="220" t="s">
        <v>565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128</v>
      </c>
      <c r="AU107" s="19" t="s">
        <v>79</v>
      </c>
    </row>
    <row r="108" spans="1:65" s="2" customFormat="1" ht="16.5" customHeight="1">
      <c r="A108" s="40"/>
      <c r="B108" s="41"/>
      <c r="C108" s="260" t="s">
        <v>174</v>
      </c>
      <c r="D108" s="260" t="s">
        <v>252</v>
      </c>
      <c r="E108" s="261" t="s">
        <v>566</v>
      </c>
      <c r="F108" s="262" t="s">
        <v>567</v>
      </c>
      <c r="G108" s="263" t="s">
        <v>289</v>
      </c>
      <c r="H108" s="264">
        <v>15.631</v>
      </c>
      <c r="I108" s="265"/>
      <c r="J108" s="266">
        <f>ROUND(I108*H108,2)</f>
        <v>0</v>
      </c>
      <c r="K108" s="262" t="s">
        <v>125</v>
      </c>
      <c r="L108" s="267"/>
      <c r="M108" s="268" t="s">
        <v>19</v>
      </c>
      <c r="N108" s="269" t="s">
        <v>40</v>
      </c>
      <c r="O108" s="86"/>
      <c r="P108" s="215">
        <f>O108*H108</f>
        <v>0</v>
      </c>
      <c r="Q108" s="215">
        <v>0.0029</v>
      </c>
      <c r="R108" s="215">
        <f>Q108*H108</f>
        <v>0.0453299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168</v>
      </c>
      <c r="AT108" s="217" t="s">
        <v>252</v>
      </c>
      <c r="AU108" s="217" t="s">
        <v>79</v>
      </c>
      <c r="AY108" s="19" t="s">
        <v>119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77</v>
      </c>
      <c r="BK108" s="218">
        <f>ROUND(I108*H108,2)</f>
        <v>0</v>
      </c>
      <c r="BL108" s="19" t="s">
        <v>126</v>
      </c>
      <c r="BM108" s="217" t="s">
        <v>568</v>
      </c>
    </row>
    <row r="109" spans="1:51" s="13" customFormat="1" ht="12">
      <c r="A109" s="13"/>
      <c r="B109" s="224"/>
      <c r="C109" s="225"/>
      <c r="D109" s="226" t="s">
        <v>130</v>
      </c>
      <c r="E109" s="227" t="s">
        <v>19</v>
      </c>
      <c r="F109" s="228" t="s">
        <v>569</v>
      </c>
      <c r="G109" s="225"/>
      <c r="H109" s="229">
        <v>15.631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130</v>
      </c>
      <c r="AU109" s="235" t="s">
        <v>79</v>
      </c>
      <c r="AV109" s="13" t="s">
        <v>79</v>
      </c>
      <c r="AW109" s="13" t="s">
        <v>31</v>
      </c>
      <c r="AX109" s="13" t="s">
        <v>77</v>
      </c>
      <c r="AY109" s="235" t="s">
        <v>119</v>
      </c>
    </row>
    <row r="110" spans="1:65" s="2" customFormat="1" ht="21.75" customHeight="1">
      <c r="A110" s="40"/>
      <c r="B110" s="41"/>
      <c r="C110" s="206" t="s">
        <v>180</v>
      </c>
      <c r="D110" s="206" t="s">
        <v>121</v>
      </c>
      <c r="E110" s="207" t="s">
        <v>570</v>
      </c>
      <c r="F110" s="208" t="s">
        <v>571</v>
      </c>
      <c r="G110" s="209" t="s">
        <v>289</v>
      </c>
      <c r="H110" s="210">
        <v>61</v>
      </c>
      <c r="I110" s="211"/>
      <c r="J110" s="212">
        <f>ROUND(I110*H110,2)</f>
        <v>0</v>
      </c>
      <c r="K110" s="208" t="s">
        <v>125</v>
      </c>
      <c r="L110" s="46"/>
      <c r="M110" s="213" t="s">
        <v>19</v>
      </c>
      <c r="N110" s="214" t="s">
        <v>40</v>
      </c>
      <c r="O110" s="86"/>
      <c r="P110" s="215">
        <f>O110*H110</f>
        <v>0</v>
      </c>
      <c r="Q110" s="215">
        <v>2E-05</v>
      </c>
      <c r="R110" s="215">
        <f>Q110*H110</f>
        <v>0.0012200000000000002</v>
      </c>
      <c r="S110" s="215">
        <v>0</v>
      </c>
      <c r="T110" s="216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126</v>
      </c>
      <c r="AT110" s="217" t="s">
        <v>121</v>
      </c>
      <c r="AU110" s="217" t="s">
        <v>79</v>
      </c>
      <c r="AY110" s="19" t="s">
        <v>119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77</v>
      </c>
      <c r="BK110" s="218">
        <f>ROUND(I110*H110,2)</f>
        <v>0</v>
      </c>
      <c r="BL110" s="19" t="s">
        <v>126</v>
      </c>
      <c r="BM110" s="217" t="s">
        <v>572</v>
      </c>
    </row>
    <row r="111" spans="1:47" s="2" customFormat="1" ht="12">
      <c r="A111" s="40"/>
      <c r="B111" s="41"/>
      <c r="C111" s="42"/>
      <c r="D111" s="219" t="s">
        <v>128</v>
      </c>
      <c r="E111" s="42"/>
      <c r="F111" s="220" t="s">
        <v>573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128</v>
      </c>
      <c r="AU111" s="19" t="s">
        <v>79</v>
      </c>
    </row>
    <row r="112" spans="1:65" s="2" customFormat="1" ht="16.5" customHeight="1">
      <c r="A112" s="40"/>
      <c r="B112" s="41"/>
      <c r="C112" s="260" t="s">
        <v>186</v>
      </c>
      <c r="D112" s="260" t="s">
        <v>252</v>
      </c>
      <c r="E112" s="261" t="s">
        <v>574</v>
      </c>
      <c r="F112" s="262" t="s">
        <v>575</v>
      </c>
      <c r="G112" s="263" t="s">
        <v>289</v>
      </c>
      <c r="H112" s="264">
        <v>61.915</v>
      </c>
      <c r="I112" s="265"/>
      <c r="J112" s="266">
        <f>ROUND(I112*H112,2)</f>
        <v>0</v>
      </c>
      <c r="K112" s="262" t="s">
        <v>125</v>
      </c>
      <c r="L112" s="267"/>
      <c r="M112" s="268" t="s">
        <v>19</v>
      </c>
      <c r="N112" s="269" t="s">
        <v>40</v>
      </c>
      <c r="O112" s="86"/>
      <c r="P112" s="215">
        <f>O112*H112</f>
        <v>0</v>
      </c>
      <c r="Q112" s="215">
        <v>0.0059</v>
      </c>
      <c r="R112" s="215">
        <f>Q112*H112</f>
        <v>0.36529849999999997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168</v>
      </c>
      <c r="AT112" s="217" t="s">
        <v>252</v>
      </c>
      <c r="AU112" s="217" t="s">
        <v>79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126</v>
      </c>
      <c r="BM112" s="217" t="s">
        <v>576</v>
      </c>
    </row>
    <row r="113" spans="1:51" s="13" customFormat="1" ht="12">
      <c r="A113" s="13"/>
      <c r="B113" s="224"/>
      <c r="C113" s="225"/>
      <c r="D113" s="226" t="s">
        <v>130</v>
      </c>
      <c r="E113" s="227" t="s">
        <v>19</v>
      </c>
      <c r="F113" s="228" t="s">
        <v>577</v>
      </c>
      <c r="G113" s="225"/>
      <c r="H113" s="229">
        <v>61.915</v>
      </c>
      <c r="I113" s="230"/>
      <c r="J113" s="225"/>
      <c r="K113" s="225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130</v>
      </c>
      <c r="AU113" s="235" t="s">
        <v>79</v>
      </c>
      <c r="AV113" s="13" t="s">
        <v>79</v>
      </c>
      <c r="AW113" s="13" t="s">
        <v>31</v>
      </c>
      <c r="AX113" s="13" t="s">
        <v>77</v>
      </c>
      <c r="AY113" s="235" t="s">
        <v>119</v>
      </c>
    </row>
    <row r="114" spans="1:65" s="2" customFormat="1" ht="16.5" customHeight="1">
      <c r="A114" s="40"/>
      <c r="B114" s="41"/>
      <c r="C114" s="206" t="s">
        <v>191</v>
      </c>
      <c r="D114" s="206" t="s">
        <v>121</v>
      </c>
      <c r="E114" s="207" t="s">
        <v>578</v>
      </c>
      <c r="F114" s="208" t="s">
        <v>579</v>
      </c>
      <c r="G114" s="209" t="s">
        <v>331</v>
      </c>
      <c r="H114" s="210">
        <v>1</v>
      </c>
      <c r="I114" s="211"/>
      <c r="J114" s="212">
        <f>ROUND(I114*H114,2)</f>
        <v>0</v>
      </c>
      <c r="K114" s="208" t="s">
        <v>125</v>
      </c>
      <c r="L114" s="46"/>
      <c r="M114" s="213" t="s">
        <v>19</v>
      </c>
      <c r="N114" s="214" t="s">
        <v>40</v>
      </c>
      <c r="O114" s="86"/>
      <c r="P114" s="215">
        <f>O114*H114</f>
        <v>0</v>
      </c>
      <c r="Q114" s="215">
        <v>0.01019</v>
      </c>
      <c r="R114" s="215">
        <f>Q114*H114</f>
        <v>0.01019</v>
      </c>
      <c r="S114" s="215">
        <v>0</v>
      </c>
      <c r="T114" s="216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17" t="s">
        <v>126</v>
      </c>
      <c r="AT114" s="217" t="s">
        <v>121</v>
      </c>
      <c r="AU114" s="217" t="s">
        <v>79</v>
      </c>
      <c r="AY114" s="19" t="s">
        <v>119</v>
      </c>
      <c r="BE114" s="218">
        <f>IF(N114="základní",J114,0)</f>
        <v>0</v>
      </c>
      <c r="BF114" s="218">
        <f>IF(N114="snížená",J114,0)</f>
        <v>0</v>
      </c>
      <c r="BG114" s="218">
        <f>IF(N114="zákl. přenesená",J114,0)</f>
        <v>0</v>
      </c>
      <c r="BH114" s="218">
        <f>IF(N114="sníž. přenesená",J114,0)</f>
        <v>0</v>
      </c>
      <c r="BI114" s="218">
        <f>IF(N114="nulová",J114,0)</f>
        <v>0</v>
      </c>
      <c r="BJ114" s="19" t="s">
        <v>77</v>
      </c>
      <c r="BK114" s="218">
        <f>ROUND(I114*H114,2)</f>
        <v>0</v>
      </c>
      <c r="BL114" s="19" t="s">
        <v>126</v>
      </c>
      <c r="BM114" s="217" t="s">
        <v>580</v>
      </c>
    </row>
    <row r="115" spans="1:47" s="2" customFormat="1" ht="12">
      <c r="A115" s="40"/>
      <c r="B115" s="41"/>
      <c r="C115" s="42"/>
      <c r="D115" s="219" t="s">
        <v>128</v>
      </c>
      <c r="E115" s="42"/>
      <c r="F115" s="220" t="s">
        <v>581</v>
      </c>
      <c r="G115" s="42"/>
      <c r="H115" s="42"/>
      <c r="I115" s="221"/>
      <c r="J115" s="42"/>
      <c r="K115" s="42"/>
      <c r="L115" s="46"/>
      <c r="M115" s="222"/>
      <c r="N115" s="223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128</v>
      </c>
      <c r="AU115" s="19" t="s">
        <v>79</v>
      </c>
    </row>
    <row r="116" spans="1:51" s="13" customFormat="1" ht="12">
      <c r="A116" s="13"/>
      <c r="B116" s="224"/>
      <c r="C116" s="225"/>
      <c r="D116" s="226" t="s">
        <v>130</v>
      </c>
      <c r="E116" s="227" t="s">
        <v>19</v>
      </c>
      <c r="F116" s="228" t="s">
        <v>77</v>
      </c>
      <c r="G116" s="225"/>
      <c r="H116" s="229">
        <v>1</v>
      </c>
      <c r="I116" s="230"/>
      <c r="J116" s="225"/>
      <c r="K116" s="225"/>
      <c r="L116" s="231"/>
      <c r="M116" s="232"/>
      <c r="N116" s="233"/>
      <c r="O116" s="233"/>
      <c r="P116" s="233"/>
      <c r="Q116" s="233"/>
      <c r="R116" s="233"/>
      <c r="S116" s="233"/>
      <c r="T116" s="23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5" t="s">
        <v>130</v>
      </c>
      <c r="AU116" s="235" t="s">
        <v>79</v>
      </c>
      <c r="AV116" s="13" t="s">
        <v>79</v>
      </c>
      <c r="AW116" s="13" t="s">
        <v>31</v>
      </c>
      <c r="AX116" s="13" t="s">
        <v>77</v>
      </c>
      <c r="AY116" s="235" t="s">
        <v>119</v>
      </c>
    </row>
    <row r="117" spans="1:65" s="2" customFormat="1" ht="16.5" customHeight="1">
      <c r="A117" s="40"/>
      <c r="B117" s="41"/>
      <c r="C117" s="260" t="s">
        <v>197</v>
      </c>
      <c r="D117" s="260" t="s">
        <v>252</v>
      </c>
      <c r="E117" s="261" t="s">
        <v>582</v>
      </c>
      <c r="F117" s="262" t="s">
        <v>583</v>
      </c>
      <c r="G117" s="263" t="s">
        <v>331</v>
      </c>
      <c r="H117" s="264">
        <v>1</v>
      </c>
      <c r="I117" s="265"/>
      <c r="J117" s="266">
        <f>ROUND(I117*H117,2)</f>
        <v>0</v>
      </c>
      <c r="K117" s="262" t="s">
        <v>125</v>
      </c>
      <c r="L117" s="267"/>
      <c r="M117" s="268" t="s">
        <v>19</v>
      </c>
      <c r="N117" s="269" t="s">
        <v>40</v>
      </c>
      <c r="O117" s="86"/>
      <c r="P117" s="215">
        <f>O117*H117</f>
        <v>0</v>
      </c>
      <c r="Q117" s="215">
        <v>1.013</v>
      </c>
      <c r="R117" s="215">
        <f>Q117*H117</f>
        <v>1.013</v>
      </c>
      <c r="S117" s="215">
        <v>0</v>
      </c>
      <c r="T117" s="216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7" t="s">
        <v>168</v>
      </c>
      <c r="AT117" s="217" t="s">
        <v>252</v>
      </c>
      <c r="AU117" s="217" t="s">
        <v>79</v>
      </c>
      <c r="AY117" s="19" t="s">
        <v>119</v>
      </c>
      <c r="BE117" s="218">
        <f>IF(N117="základní",J117,0)</f>
        <v>0</v>
      </c>
      <c r="BF117" s="218">
        <f>IF(N117="snížená",J117,0)</f>
        <v>0</v>
      </c>
      <c r="BG117" s="218">
        <f>IF(N117="zákl. přenesená",J117,0)</f>
        <v>0</v>
      </c>
      <c r="BH117" s="218">
        <f>IF(N117="sníž. přenesená",J117,0)</f>
        <v>0</v>
      </c>
      <c r="BI117" s="218">
        <f>IF(N117="nulová",J117,0)</f>
        <v>0</v>
      </c>
      <c r="BJ117" s="19" t="s">
        <v>77</v>
      </c>
      <c r="BK117" s="218">
        <f>ROUND(I117*H117,2)</f>
        <v>0</v>
      </c>
      <c r="BL117" s="19" t="s">
        <v>126</v>
      </c>
      <c r="BM117" s="217" t="s">
        <v>584</v>
      </c>
    </row>
    <row r="118" spans="1:65" s="2" customFormat="1" ht="16.5" customHeight="1">
      <c r="A118" s="40"/>
      <c r="B118" s="41"/>
      <c r="C118" s="206" t="s">
        <v>204</v>
      </c>
      <c r="D118" s="206" t="s">
        <v>121</v>
      </c>
      <c r="E118" s="207" t="s">
        <v>585</v>
      </c>
      <c r="F118" s="208" t="s">
        <v>586</v>
      </c>
      <c r="G118" s="209" t="s">
        <v>331</v>
      </c>
      <c r="H118" s="210">
        <v>5</v>
      </c>
      <c r="I118" s="211"/>
      <c r="J118" s="212">
        <f>ROUND(I118*H118,2)</f>
        <v>0</v>
      </c>
      <c r="K118" s="208" t="s">
        <v>125</v>
      </c>
      <c r="L118" s="46"/>
      <c r="M118" s="213" t="s">
        <v>19</v>
      </c>
      <c r="N118" s="214" t="s">
        <v>40</v>
      </c>
      <c r="O118" s="86"/>
      <c r="P118" s="215">
        <f>O118*H118</f>
        <v>0</v>
      </c>
      <c r="Q118" s="215">
        <v>0.01248</v>
      </c>
      <c r="R118" s="215">
        <f>Q118*H118</f>
        <v>0.0624</v>
      </c>
      <c r="S118" s="215">
        <v>0</v>
      </c>
      <c r="T118" s="216">
        <f>S118*H118</f>
        <v>0</v>
      </c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R118" s="217" t="s">
        <v>126</v>
      </c>
      <c r="AT118" s="217" t="s">
        <v>121</v>
      </c>
      <c r="AU118" s="217" t="s">
        <v>79</v>
      </c>
      <c r="AY118" s="19" t="s">
        <v>119</v>
      </c>
      <c r="BE118" s="218">
        <f>IF(N118="základní",J118,0)</f>
        <v>0</v>
      </c>
      <c r="BF118" s="218">
        <f>IF(N118="snížená",J118,0)</f>
        <v>0</v>
      </c>
      <c r="BG118" s="218">
        <f>IF(N118="zákl. přenesená",J118,0)</f>
        <v>0</v>
      </c>
      <c r="BH118" s="218">
        <f>IF(N118="sníž. přenesená",J118,0)</f>
        <v>0</v>
      </c>
      <c r="BI118" s="218">
        <f>IF(N118="nulová",J118,0)</f>
        <v>0</v>
      </c>
      <c r="BJ118" s="19" t="s">
        <v>77</v>
      </c>
      <c r="BK118" s="218">
        <f>ROUND(I118*H118,2)</f>
        <v>0</v>
      </c>
      <c r="BL118" s="19" t="s">
        <v>126</v>
      </c>
      <c r="BM118" s="217" t="s">
        <v>587</v>
      </c>
    </row>
    <row r="119" spans="1:47" s="2" customFormat="1" ht="12">
      <c r="A119" s="40"/>
      <c r="B119" s="41"/>
      <c r="C119" s="42"/>
      <c r="D119" s="219" t="s">
        <v>128</v>
      </c>
      <c r="E119" s="42"/>
      <c r="F119" s="220" t="s">
        <v>588</v>
      </c>
      <c r="G119" s="42"/>
      <c r="H119" s="42"/>
      <c r="I119" s="221"/>
      <c r="J119" s="42"/>
      <c r="K119" s="42"/>
      <c r="L119" s="46"/>
      <c r="M119" s="222"/>
      <c r="N119" s="223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128</v>
      </c>
      <c r="AU119" s="19" t="s">
        <v>79</v>
      </c>
    </row>
    <row r="120" spans="1:65" s="2" customFormat="1" ht="16.5" customHeight="1">
      <c r="A120" s="40"/>
      <c r="B120" s="41"/>
      <c r="C120" s="260" t="s">
        <v>8</v>
      </c>
      <c r="D120" s="260" t="s">
        <v>252</v>
      </c>
      <c r="E120" s="261" t="s">
        <v>589</v>
      </c>
      <c r="F120" s="262" t="s">
        <v>590</v>
      </c>
      <c r="G120" s="263" t="s">
        <v>331</v>
      </c>
      <c r="H120" s="264">
        <v>2</v>
      </c>
      <c r="I120" s="265"/>
      <c r="J120" s="266">
        <f>ROUND(I120*H120,2)</f>
        <v>0</v>
      </c>
      <c r="K120" s="262" t="s">
        <v>125</v>
      </c>
      <c r="L120" s="267"/>
      <c r="M120" s="268" t="s">
        <v>19</v>
      </c>
      <c r="N120" s="269" t="s">
        <v>40</v>
      </c>
      <c r="O120" s="86"/>
      <c r="P120" s="215">
        <f>O120*H120</f>
        <v>0</v>
      </c>
      <c r="Q120" s="215">
        <v>0.396</v>
      </c>
      <c r="R120" s="215">
        <f>Q120*H120</f>
        <v>0.792</v>
      </c>
      <c r="S120" s="215">
        <v>0</v>
      </c>
      <c r="T120" s="216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168</v>
      </c>
      <c r="AT120" s="217" t="s">
        <v>252</v>
      </c>
      <c r="AU120" s="217" t="s">
        <v>79</v>
      </c>
      <c r="AY120" s="19" t="s">
        <v>119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77</v>
      </c>
      <c r="BK120" s="218">
        <f>ROUND(I120*H120,2)</f>
        <v>0</v>
      </c>
      <c r="BL120" s="19" t="s">
        <v>126</v>
      </c>
      <c r="BM120" s="217" t="s">
        <v>591</v>
      </c>
    </row>
    <row r="121" spans="1:65" s="2" customFormat="1" ht="16.5" customHeight="1">
      <c r="A121" s="40"/>
      <c r="B121" s="41"/>
      <c r="C121" s="260" t="s">
        <v>215</v>
      </c>
      <c r="D121" s="260" t="s">
        <v>252</v>
      </c>
      <c r="E121" s="261" t="s">
        <v>592</v>
      </c>
      <c r="F121" s="262" t="s">
        <v>593</v>
      </c>
      <c r="G121" s="263" t="s">
        <v>331</v>
      </c>
      <c r="H121" s="264">
        <v>1</v>
      </c>
      <c r="I121" s="265"/>
      <c r="J121" s="266">
        <f>ROUND(I121*H121,2)</f>
        <v>0</v>
      </c>
      <c r="K121" s="262" t="s">
        <v>125</v>
      </c>
      <c r="L121" s="267"/>
      <c r="M121" s="268" t="s">
        <v>19</v>
      </c>
      <c r="N121" s="269" t="s">
        <v>40</v>
      </c>
      <c r="O121" s="86"/>
      <c r="P121" s="215">
        <f>O121*H121</f>
        <v>0</v>
      </c>
      <c r="Q121" s="215">
        <v>0.081</v>
      </c>
      <c r="R121" s="215">
        <f>Q121*H121</f>
        <v>0.081</v>
      </c>
      <c r="S121" s="215">
        <v>0</v>
      </c>
      <c r="T121" s="216">
        <f>S121*H121</f>
        <v>0</v>
      </c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R121" s="217" t="s">
        <v>168</v>
      </c>
      <c r="AT121" s="217" t="s">
        <v>252</v>
      </c>
      <c r="AU121" s="217" t="s">
        <v>79</v>
      </c>
      <c r="AY121" s="19" t="s">
        <v>119</v>
      </c>
      <c r="BE121" s="218">
        <f>IF(N121="základní",J121,0)</f>
        <v>0</v>
      </c>
      <c r="BF121" s="218">
        <f>IF(N121="snížená",J121,0)</f>
        <v>0</v>
      </c>
      <c r="BG121" s="218">
        <f>IF(N121="zákl. přenesená",J121,0)</f>
        <v>0</v>
      </c>
      <c r="BH121" s="218">
        <f>IF(N121="sníž. přenesená",J121,0)</f>
        <v>0</v>
      </c>
      <c r="BI121" s="218">
        <f>IF(N121="nulová",J121,0)</f>
        <v>0</v>
      </c>
      <c r="BJ121" s="19" t="s">
        <v>77</v>
      </c>
      <c r="BK121" s="218">
        <f>ROUND(I121*H121,2)</f>
        <v>0</v>
      </c>
      <c r="BL121" s="19" t="s">
        <v>126</v>
      </c>
      <c r="BM121" s="217" t="s">
        <v>594</v>
      </c>
    </row>
    <row r="122" spans="1:65" s="2" customFormat="1" ht="16.5" customHeight="1">
      <c r="A122" s="40"/>
      <c r="B122" s="41"/>
      <c r="C122" s="260" t="s">
        <v>221</v>
      </c>
      <c r="D122" s="260" t="s">
        <v>252</v>
      </c>
      <c r="E122" s="261" t="s">
        <v>595</v>
      </c>
      <c r="F122" s="262" t="s">
        <v>596</v>
      </c>
      <c r="G122" s="263" t="s">
        <v>331</v>
      </c>
      <c r="H122" s="264">
        <v>1</v>
      </c>
      <c r="I122" s="265"/>
      <c r="J122" s="266">
        <f>ROUND(I122*H122,2)</f>
        <v>0</v>
      </c>
      <c r="K122" s="262" t="s">
        <v>125</v>
      </c>
      <c r="L122" s="267"/>
      <c r="M122" s="268" t="s">
        <v>19</v>
      </c>
      <c r="N122" s="269" t="s">
        <v>40</v>
      </c>
      <c r="O122" s="86"/>
      <c r="P122" s="215">
        <f>O122*H122</f>
        <v>0</v>
      </c>
      <c r="Q122" s="215">
        <v>0.066</v>
      </c>
      <c r="R122" s="215">
        <f>Q122*H122</f>
        <v>0.066</v>
      </c>
      <c r="S122" s="215">
        <v>0</v>
      </c>
      <c r="T122" s="216">
        <f>S122*H122</f>
        <v>0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7" t="s">
        <v>168</v>
      </c>
      <c r="AT122" s="217" t="s">
        <v>252</v>
      </c>
      <c r="AU122" s="217" t="s">
        <v>79</v>
      </c>
      <c r="AY122" s="19" t="s">
        <v>119</v>
      </c>
      <c r="BE122" s="218">
        <f>IF(N122="základní",J122,0)</f>
        <v>0</v>
      </c>
      <c r="BF122" s="218">
        <f>IF(N122="snížená",J122,0)</f>
        <v>0</v>
      </c>
      <c r="BG122" s="218">
        <f>IF(N122="zákl. přenesená",J122,0)</f>
        <v>0</v>
      </c>
      <c r="BH122" s="218">
        <f>IF(N122="sníž. přenesená",J122,0)</f>
        <v>0</v>
      </c>
      <c r="BI122" s="218">
        <f>IF(N122="nulová",J122,0)</f>
        <v>0</v>
      </c>
      <c r="BJ122" s="19" t="s">
        <v>77</v>
      </c>
      <c r="BK122" s="218">
        <f>ROUND(I122*H122,2)</f>
        <v>0</v>
      </c>
      <c r="BL122" s="19" t="s">
        <v>126</v>
      </c>
      <c r="BM122" s="217" t="s">
        <v>597</v>
      </c>
    </row>
    <row r="123" spans="1:65" s="2" customFormat="1" ht="16.5" customHeight="1">
      <c r="A123" s="40"/>
      <c r="B123" s="41"/>
      <c r="C123" s="260" t="s">
        <v>328</v>
      </c>
      <c r="D123" s="260" t="s">
        <v>252</v>
      </c>
      <c r="E123" s="261" t="s">
        <v>598</v>
      </c>
      <c r="F123" s="262" t="s">
        <v>599</v>
      </c>
      <c r="G123" s="263" t="s">
        <v>331</v>
      </c>
      <c r="H123" s="264">
        <v>1</v>
      </c>
      <c r="I123" s="265"/>
      <c r="J123" s="266">
        <f>ROUND(I123*H123,2)</f>
        <v>0</v>
      </c>
      <c r="K123" s="262" t="s">
        <v>125</v>
      </c>
      <c r="L123" s="267"/>
      <c r="M123" s="268" t="s">
        <v>19</v>
      </c>
      <c r="N123" s="269" t="s">
        <v>40</v>
      </c>
      <c r="O123" s="86"/>
      <c r="P123" s="215">
        <f>O123*H123</f>
        <v>0</v>
      </c>
      <c r="Q123" s="215">
        <v>0.051</v>
      </c>
      <c r="R123" s="215">
        <f>Q123*H123</f>
        <v>0.051</v>
      </c>
      <c r="S123" s="215">
        <v>0</v>
      </c>
      <c r="T123" s="216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7" t="s">
        <v>168</v>
      </c>
      <c r="AT123" s="217" t="s">
        <v>252</v>
      </c>
      <c r="AU123" s="217" t="s">
        <v>79</v>
      </c>
      <c r="AY123" s="19" t="s">
        <v>119</v>
      </c>
      <c r="BE123" s="218">
        <f>IF(N123="základní",J123,0)</f>
        <v>0</v>
      </c>
      <c r="BF123" s="218">
        <f>IF(N123="snížená",J123,0)</f>
        <v>0</v>
      </c>
      <c r="BG123" s="218">
        <f>IF(N123="zákl. přenesená",J123,0)</f>
        <v>0</v>
      </c>
      <c r="BH123" s="218">
        <f>IF(N123="sníž. přenesená",J123,0)</f>
        <v>0</v>
      </c>
      <c r="BI123" s="218">
        <f>IF(N123="nulová",J123,0)</f>
        <v>0</v>
      </c>
      <c r="BJ123" s="19" t="s">
        <v>77</v>
      </c>
      <c r="BK123" s="218">
        <f>ROUND(I123*H123,2)</f>
        <v>0</v>
      </c>
      <c r="BL123" s="19" t="s">
        <v>126</v>
      </c>
      <c r="BM123" s="217" t="s">
        <v>600</v>
      </c>
    </row>
    <row r="124" spans="1:65" s="2" customFormat="1" ht="16.5" customHeight="1">
      <c r="A124" s="40"/>
      <c r="B124" s="41"/>
      <c r="C124" s="206" t="s">
        <v>333</v>
      </c>
      <c r="D124" s="206" t="s">
        <v>121</v>
      </c>
      <c r="E124" s="207" t="s">
        <v>601</v>
      </c>
      <c r="F124" s="208" t="s">
        <v>602</v>
      </c>
      <c r="G124" s="209" t="s">
        <v>331</v>
      </c>
      <c r="H124" s="210">
        <v>2</v>
      </c>
      <c r="I124" s="211"/>
      <c r="J124" s="212">
        <f>ROUND(I124*H124,2)</f>
        <v>0</v>
      </c>
      <c r="K124" s="208" t="s">
        <v>125</v>
      </c>
      <c r="L124" s="46"/>
      <c r="M124" s="213" t="s">
        <v>19</v>
      </c>
      <c r="N124" s="214" t="s">
        <v>40</v>
      </c>
      <c r="O124" s="86"/>
      <c r="P124" s="215">
        <f>O124*H124</f>
        <v>0</v>
      </c>
      <c r="Q124" s="215">
        <v>0.02854</v>
      </c>
      <c r="R124" s="215">
        <f>Q124*H124</f>
        <v>0.05708</v>
      </c>
      <c r="S124" s="215">
        <v>0</v>
      </c>
      <c r="T124" s="216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17" t="s">
        <v>126</v>
      </c>
      <c r="AT124" s="217" t="s">
        <v>121</v>
      </c>
      <c r="AU124" s="217" t="s">
        <v>79</v>
      </c>
      <c r="AY124" s="19" t="s">
        <v>119</v>
      </c>
      <c r="BE124" s="218">
        <f>IF(N124="základní",J124,0)</f>
        <v>0</v>
      </c>
      <c r="BF124" s="218">
        <f>IF(N124="snížená",J124,0)</f>
        <v>0</v>
      </c>
      <c r="BG124" s="218">
        <f>IF(N124="zákl. přenesená",J124,0)</f>
        <v>0</v>
      </c>
      <c r="BH124" s="218">
        <f>IF(N124="sníž. přenesená",J124,0)</f>
        <v>0</v>
      </c>
      <c r="BI124" s="218">
        <f>IF(N124="nulová",J124,0)</f>
        <v>0</v>
      </c>
      <c r="BJ124" s="19" t="s">
        <v>77</v>
      </c>
      <c r="BK124" s="218">
        <f>ROUND(I124*H124,2)</f>
        <v>0</v>
      </c>
      <c r="BL124" s="19" t="s">
        <v>126</v>
      </c>
      <c r="BM124" s="217" t="s">
        <v>603</v>
      </c>
    </row>
    <row r="125" spans="1:47" s="2" customFormat="1" ht="12">
      <c r="A125" s="40"/>
      <c r="B125" s="41"/>
      <c r="C125" s="42"/>
      <c r="D125" s="219" t="s">
        <v>128</v>
      </c>
      <c r="E125" s="42"/>
      <c r="F125" s="220" t="s">
        <v>604</v>
      </c>
      <c r="G125" s="42"/>
      <c r="H125" s="42"/>
      <c r="I125" s="221"/>
      <c r="J125" s="42"/>
      <c r="K125" s="42"/>
      <c r="L125" s="46"/>
      <c r="M125" s="222"/>
      <c r="N125" s="223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128</v>
      </c>
      <c r="AU125" s="19" t="s">
        <v>79</v>
      </c>
    </row>
    <row r="126" spans="1:65" s="2" customFormat="1" ht="16.5" customHeight="1">
      <c r="A126" s="40"/>
      <c r="B126" s="41"/>
      <c r="C126" s="260" t="s">
        <v>340</v>
      </c>
      <c r="D126" s="260" t="s">
        <v>252</v>
      </c>
      <c r="E126" s="261" t="s">
        <v>605</v>
      </c>
      <c r="F126" s="262" t="s">
        <v>606</v>
      </c>
      <c r="G126" s="263" t="s">
        <v>331</v>
      </c>
      <c r="H126" s="264">
        <v>2</v>
      </c>
      <c r="I126" s="265"/>
      <c r="J126" s="266">
        <f>ROUND(I126*H126,2)</f>
        <v>0</v>
      </c>
      <c r="K126" s="262" t="s">
        <v>125</v>
      </c>
      <c r="L126" s="267"/>
      <c r="M126" s="268" t="s">
        <v>19</v>
      </c>
      <c r="N126" s="269" t="s">
        <v>40</v>
      </c>
      <c r="O126" s="86"/>
      <c r="P126" s="215">
        <f>O126*H126</f>
        <v>0</v>
      </c>
      <c r="Q126" s="215">
        <v>1.229</v>
      </c>
      <c r="R126" s="215">
        <f>Q126*H126</f>
        <v>2.458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168</v>
      </c>
      <c r="AT126" s="217" t="s">
        <v>252</v>
      </c>
      <c r="AU126" s="217" t="s">
        <v>79</v>
      </c>
      <c r="AY126" s="19" t="s">
        <v>119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126</v>
      </c>
      <c r="BM126" s="217" t="s">
        <v>607</v>
      </c>
    </row>
    <row r="127" spans="1:65" s="2" customFormat="1" ht="16.5" customHeight="1">
      <c r="A127" s="40"/>
      <c r="B127" s="41"/>
      <c r="C127" s="260" t="s">
        <v>7</v>
      </c>
      <c r="D127" s="260" t="s">
        <v>252</v>
      </c>
      <c r="E127" s="261" t="s">
        <v>608</v>
      </c>
      <c r="F127" s="262" t="s">
        <v>609</v>
      </c>
      <c r="G127" s="263" t="s">
        <v>331</v>
      </c>
      <c r="H127" s="264">
        <v>3</v>
      </c>
      <c r="I127" s="265"/>
      <c r="J127" s="266">
        <f>ROUND(I127*H127,2)</f>
        <v>0</v>
      </c>
      <c r="K127" s="262" t="s">
        <v>125</v>
      </c>
      <c r="L127" s="267"/>
      <c r="M127" s="268" t="s">
        <v>19</v>
      </c>
      <c r="N127" s="269" t="s">
        <v>40</v>
      </c>
      <c r="O127" s="86"/>
      <c r="P127" s="215">
        <f>O127*H127</f>
        <v>0</v>
      </c>
      <c r="Q127" s="215">
        <v>0.0021</v>
      </c>
      <c r="R127" s="215">
        <f>Q127*H127</f>
        <v>0.0063</v>
      </c>
      <c r="S127" s="215">
        <v>0</v>
      </c>
      <c r="T127" s="216">
        <f>S127*H127</f>
        <v>0</v>
      </c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R127" s="217" t="s">
        <v>168</v>
      </c>
      <c r="AT127" s="217" t="s">
        <v>252</v>
      </c>
      <c r="AU127" s="217" t="s">
        <v>79</v>
      </c>
      <c r="AY127" s="19" t="s">
        <v>119</v>
      </c>
      <c r="BE127" s="218">
        <f>IF(N127="základní",J127,0)</f>
        <v>0</v>
      </c>
      <c r="BF127" s="218">
        <f>IF(N127="snížená",J127,0)</f>
        <v>0</v>
      </c>
      <c r="BG127" s="218">
        <f>IF(N127="zákl. přenesená",J127,0)</f>
        <v>0</v>
      </c>
      <c r="BH127" s="218">
        <f>IF(N127="sníž. přenesená",J127,0)</f>
        <v>0</v>
      </c>
      <c r="BI127" s="218">
        <f>IF(N127="nulová",J127,0)</f>
        <v>0</v>
      </c>
      <c r="BJ127" s="19" t="s">
        <v>77</v>
      </c>
      <c r="BK127" s="218">
        <f>ROUND(I127*H127,2)</f>
        <v>0</v>
      </c>
      <c r="BL127" s="19" t="s">
        <v>126</v>
      </c>
      <c r="BM127" s="217" t="s">
        <v>610</v>
      </c>
    </row>
    <row r="128" spans="1:65" s="2" customFormat="1" ht="16.5" customHeight="1">
      <c r="A128" s="40"/>
      <c r="B128" s="41"/>
      <c r="C128" s="206" t="s">
        <v>355</v>
      </c>
      <c r="D128" s="206" t="s">
        <v>121</v>
      </c>
      <c r="E128" s="207" t="s">
        <v>611</v>
      </c>
      <c r="F128" s="208" t="s">
        <v>612</v>
      </c>
      <c r="G128" s="209" t="s">
        <v>331</v>
      </c>
      <c r="H128" s="210">
        <v>3</v>
      </c>
      <c r="I128" s="211"/>
      <c r="J128" s="212">
        <f>ROUND(I128*H128,2)</f>
        <v>0</v>
      </c>
      <c r="K128" s="208" t="s">
        <v>125</v>
      </c>
      <c r="L128" s="46"/>
      <c r="M128" s="213" t="s">
        <v>19</v>
      </c>
      <c r="N128" s="214" t="s">
        <v>40</v>
      </c>
      <c r="O128" s="86"/>
      <c r="P128" s="215">
        <f>O128*H128</f>
        <v>0</v>
      </c>
      <c r="Q128" s="215">
        <v>0.3409</v>
      </c>
      <c r="R128" s="215">
        <f>Q128*H128</f>
        <v>1.0227</v>
      </c>
      <c r="S128" s="215">
        <v>0</v>
      </c>
      <c r="T128" s="216">
        <f>S128*H128</f>
        <v>0</v>
      </c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R128" s="217" t="s">
        <v>126</v>
      </c>
      <c r="AT128" s="217" t="s">
        <v>121</v>
      </c>
      <c r="AU128" s="217" t="s">
        <v>79</v>
      </c>
      <c r="AY128" s="19" t="s">
        <v>119</v>
      </c>
      <c r="BE128" s="218">
        <f>IF(N128="základní",J128,0)</f>
        <v>0</v>
      </c>
      <c r="BF128" s="218">
        <f>IF(N128="snížená",J128,0)</f>
        <v>0</v>
      </c>
      <c r="BG128" s="218">
        <f>IF(N128="zákl. přenesená",J128,0)</f>
        <v>0</v>
      </c>
      <c r="BH128" s="218">
        <f>IF(N128="sníž. přenesená",J128,0)</f>
        <v>0</v>
      </c>
      <c r="BI128" s="218">
        <f>IF(N128="nulová",J128,0)</f>
        <v>0</v>
      </c>
      <c r="BJ128" s="19" t="s">
        <v>77</v>
      </c>
      <c r="BK128" s="218">
        <f>ROUND(I128*H128,2)</f>
        <v>0</v>
      </c>
      <c r="BL128" s="19" t="s">
        <v>126</v>
      </c>
      <c r="BM128" s="217" t="s">
        <v>613</v>
      </c>
    </row>
    <row r="129" spans="1:47" s="2" customFormat="1" ht="12">
      <c r="A129" s="40"/>
      <c r="B129" s="41"/>
      <c r="C129" s="42"/>
      <c r="D129" s="219" t="s">
        <v>128</v>
      </c>
      <c r="E129" s="42"/>
      <c r="F129" s="220" t="s">
        <v>614</v>
      </c>
      <c r="G129" s="42"/>
      <c r="H129" s="42"/>
      <c r="I129" s="221"/>
      <c r="J129" s="42"/>
      <c r="K129" s="42"/>
      <c r="L129" s="46"/>
      <c r="M129" s="222"/>
      <c r="N129" s="223"/>
      <c r="O129" s="86"/>
      <c r="P129" s="86"/>
      <c r="Q129" s="86"/>
      <c r="R129" s="86"/>
      <c r="S129" s="86"/>
      <c r="T129" s="87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T129" s="19" t="s">
        <v>128</v>
      </c>
      <c r="AU129" s="19" t="s">
        <v>79</v>
      </c>
    </row>
    <row r="130" spans="1:65" s="2" customFormat="1" ht="16.5" customHeight="1">
      <c r="A130" s="40"/>
      <c r="B130" s="41"/>
      <c r="C130" s="260" t="s">
        <v>360</v>
      </c>
      <c r="D130" s="260" t="s">
        <v>252</v>
      </c>
      <c r="E130" s="261" t="s">
        <v>615</v>
      </c>
      <c r="F130" s="262" t="s">
        <v>616</v>
      </c>
      <c r="G130" s="263" t="s">
        <v>331</v>
      </c>
      <c r="H130" s="264">
        <v>3</v>
      </c>
      <c r="I130" s="265"/>
      <c r="J130" s="266">
        <f>ROUND(I130*H130,2)</f>
        <v>0</v>
      </c>
      <c r="K130" s="262" t="s">
        <v>125</v>
      </c>
      <c r="L130" s="267"/>
      <c r="M130" s="268" t="s">
        <v>19</v>
      </c>
      <c r="N130" s="269" t="s">
        <v>40</v>
      </c>
      <c r="O130" s="86"/>
      <c r="P130" s="215">
        <f>O130*H130</f>
        <v>0</v>
      </c>
      <c r="Q130" s="215">
        <v>0.097</v>
      </c>
      <c r="R130" s="215">
        <f>Q130*H130</f>
        <v>0.29100000000000004</v>
      </c>
      <c r="S130" s="215">
        <v>0</v>
      </c>
      <c r="T130" s="216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7" t="s">
        <v>168</v>
      </c>
      <c r="AT130" s="217" t="s">
        <v>252</v>
      </c>
      <c r="AU130" s="217" t="s">
        <v>79</v>
      </c>
      <c r="AY130" s="19" t="s">
        <v>119</v>
      </c>
      <c r="BE130" s="218">
        <f>IF(N130="základní",J130,0)</f>
        <v>0</v>
      </c>
      <c r="BF130" s="218">
        <f>IF(N130="snížená",J130,0)</f>
        <v>0</v>
      </c>
      <c r="BG130" s="218">
        <f>IF(N130="zákl. přenesená",J130,0)</f>
        <v>0</v>
      </c>
      <c r="BH130" s="218">
        <f>IF(N130="sníž. přenesená",J130,0)</f>
        <v>0</v>
      </c>
      <c r="BI130" s="218">
        <f>IF(N130="nulová",J130,0)</f>
        <v>0</v>
      </c>
      <c r="BJ130" s="19" t="s">
        <v>77</v>
      </c>
      <c r="BK130" s="218">
        <f>ROUND(I130*H130,2)</f>
        <v>0</v>
      </c>
      <c r="BL130" s="19" t="s">
        <v>126</v>
      </c>
      <c r="BM130" s="217" t="s">
        <v>617</v>
      </c>
    </row>
    <row r="131" spans="1:65" s="2" customFormat="1" ht="16.5" customHeight="1">
      <c r="A131" s="40"/>
      <c r="B131" s="41"/>
      <c r="C131" s="260" t="s">
        <v>368</v>
      </c>
      <c r="D131" s="260" t="s">
        <v>252</v>
      </c>
      <c r="E131" s="261" t="s">
        <v>618</v>
      </c>
      <c r="F131" s="262" t="s">
        <v>619</v>
      </c>
      <c r="G131" s="263" t="s">
        <v>331</v>
      </c>
      <c r="H131" s="264">
        <v>3</v>
      </c>
      <c r="I131" s="265"/>
      <c r="J131" s="266">
        <f>ROUND(I131*H131,2)</f>
        <v>0</v>
      </c>
      <c r="K131" s="262" t="s">
        <v>125</v>
      </c>
      <c r="L131" s="267"/>
      <c r="M131" s="268" t="s">
        <v>19</v>
      </c>
      <c r="N131" s="269" t="s">
        <v>40</v>
      </c>
      <c r="O131" s="86"/>
      <c r="P131" s="215">
        <f>O131*H131</f>
        <v>0</v>
      </c>
      <c r="Q131" s="215">
        <v>0.111</v>
      </c>
      <c r="R131" s="215">
        <f>Q131*H131</f>
        <v>0.333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168</v>
      </c>
      <c r="AT131" s="217" t="s">
        <v>252</v>
      </c>
      <c r="AU131" s="217" t="s">
        <v>79</v>
      </c>
      <c r="AY131" s="19" t="s">
        <v>119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126</v>
      </c>
      <c r="BM131" s="217" t="s">
        <v>620</v>
      </c>
    </row>
    <row r="132" spans="1:65" s="2" customFormat="1" ht="16.5" customHeight="1">
      <c r="A132" s="40"/>
      <c r="B132" s="41"/>
      <c r="C132" s="260" t="s">
        <v>373</v>
      </c>
      <c r="D132" s="260" t="s">
        <v>252</v>
      </c>
      <c r="E132" s="261" t="s">
        <v>621</v>
      </c>
      <c r="F132" s="262" t="s">
        <v>622</v>
      </c>
      <c r="G132" s="263" t="s">
        <v>331</v>
      </c>
      <c r="H132" s="264">
        <v>3</v>
      </c>
      <c r="I132" s="265"/>
      <c r="J132" s="266">
        <f>ROUND(I132*H132,2)</f>
        <v>0</v>
      </c>
      <c r="K132" s="262" t="s">
        <v>125</v>
      </c>
      <c r="L132" s="267"/>
      <c r="M132" s="268" t="s">
        <v>19</v>
      </c>
      <c r="N132" s="269" t="s">
        <v>40</v>
      </c>
      <c r="O132" s="86"/>
      <c r="P132" s="215">
        <f>O132*H132</f>
        <v>0</v>
      </c>
      <c r="Q132" s="215">
        <v>0.0085</v>
      </c>
      <c r="R132" s="215">
        <f>Q132*H132</f>
        <v>0.025500000000000002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168</v>
      </c>
      <c r="AT132" s="217" t="s">
        <v>252</v>
      </c>
      <c r="AU132" s="217" t="s">
        <v>79</v>
      </c>
      <c r="AY132" s="19" t="s">
        <v>119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126</v>
      </c>
      <c r="BM132" s="217" t="s">
        <v>623</v>
      </c>
    </row>
    <row r="133" spans="1:65" s="2" customFormat="1" ht="16.5" customHeight="1">
      <c r="A133" s="40"/>
      <c r="B133" s="41"/>
      <c r="C133" s="260" t="s">
        <v>139</v>
      </c>
      <c r="D133" s="260" t="s">
        <v>252</v>
      </c>
      <c r="E133" s="261" t="s">
        <v>624</v>
      </c>
      <c r="F133" s="262" t="s">
        <v>625</v>
      </c>
      <c r="G133" s="263" t="s">
        <v>331</v>
      </c>
      <c r="H133" s="264">
        <v>3</v>
      </c>
      <c r="I133" s="265"/>
      <c r="J133" s="266">
        <f>ROUND(I133*H133,2)</f>
        <v>0</v>
      </c>
      <c r="K133" s="262" t="s">
        <v>125</v>
      </c>
      <c r="L133" s="267"/>
      <c r="M133" s="268" t="s">
        <v>19</v>
      </c>
      <c r="N133" s="269" t="s">
        <v>40</v>
      </c>
      <c r="O133" s="86"/>
      <c r="P133" s="215">
        <f>O133*H133</f>
        <v>0</v>
      </c>
      <c r="Q133" s="215">
        <v>0.027</v>
      </c>
      <c r="R133" s="215">
        <f>Q133*H133</f>
        <v>0.081</v>
      </c>
      <c r="S133" s="215">
        <v>0</v>
      </c>
      <c r="T133" s="216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7" t="s">
        <v>168</v>
      </c>
      <c r="AT133" s="217" t="s">
        <v>252</v>
      </c>
      <c r="AU133" s="217" t="s">
        <v>79</v>
      </c>
      <c r="AY133" s="19" t="s">
        <v>119</v>
      </c>
      <c r="BE133" s="218">
        <f>IF(N133="základní",J133,0)</f>
        <v>0</v>
      </c>
      <c r="BF133" s="218">
        <f>IF(N133="snížená",J133,0)</f>
        <v>0</v>
      </c>
      <c r="BG133" s="218">
        <f>IF(N133="zákl. přenesená",J133,0)</f>
        <v>0</v>
      </c>
      <c r="BH133" s="218">
        <f>IF(N133="sníž. přenesená",J133,0)</f>
        <v>0</v>
      </c>
      <c r="BI133" s="218">
        <f>IF(N133="nulová",J133,0)</f>
        <v>0</v>
      </c>
      <c r="BJ133" s="19" t="s">
        <v>77</v>
      </c>
      <c r="BK133" s="218">
        <f>ROUND(I133*H133,2)</f>
        <v>0</v>
      </c>
      <c r="BL133" s="19" t="s">
        <v>126</v>
      </c>
      <c r="BM133" s="217" t="s">
        <v>626</v>
      </c>
    </row>
    <row r="134" spans="1:65" s="2" customFormat="1" ht="24.15" customHeight="1">
      <c r="A134" s="40"/>
      <c r="B134" s="41"/>
      <c r="C134" s="260" t="s">
        <v>386</v>
      </c>
      <c r="D134" s="260" t="s">
        <v>252</v>
      </c>
      <c r="E134" s="261" t="s">
        <v>627</v>
      </c>
      <c r="F134" s="262" t="s">
        <v>628</v>
      </c>
      <c r="G134" s="263" t="s">
        <v>331</v>
      </c>
      <c r="H134" s="264">
        <v>3</v>
      </c>
      <c r="I134" s="265"/>
      <c r="J134" s="266">
        <f>ROUND(I134*H134,2)</f>
        <v>0</v>
      </c>
      <c r="K134" s="262" t="s">
        <v>125</v>
      </c>
      <c r="L134" s="267"/>
      <c r="M134" s="268" t="s">
        <v>19</v>
      </c>
      <c r="N134" s="269" t="s">
        <v>40</v>
      </c>
      <c r="O134" s="86"/>
      <c r="P134" s="215">
        <f>O134*H134</f>
        <v>0</v>
      </c>
      <c r="Q134" s="215">
        <v>0.0538</v>
      </c>
      <c r="R134" s="215">
        <f>Q134*H134</f>
        <v>0.1614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168</v>
      </c>
      <c r="AT134" s="217" t="s">
        <v>252</v>
      </c>
      <c r="AU134" s="217" t="s">
        <v>79</v>
      </c>
      <c r="AY134" s="19" t="s">
        <v>119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126</v>
      </c>
      <c r="BM134" s="217" t="s">
        <v>629</v>
      </c>
    </row>
    <row r="135" spans="1:65" s="2" customFormat="1" ht="16.5" customHeight="1">
      <c r="A135" s="40"/>
      <c r="B135" s="41"/>
      <c r="C135" s="206" t="s">
        <v>391</v>
      </c>
      <c r="D135" s="206" t="s">
        <v>121</v>
      </c>
      <c r="E135" s="207" t="s">
        <v>630</v>
      </c>
      <c r="F135" s="208" t="s">
        <v>631</v>
      </c>
      <c r="G135" s="209" t="s">
        <v>331</v>
      </c>
      <c r="H135" s="210">
        <v>2</v>
      </c>
      <c r="I135" s="211"/>
      <c r="J135" s="212">
        <f>ROUND(I135*H135,2)</f>
        <v>0</v>
      </c>
      <c r="K135" s="208" t="s">
        <v>125</v>
      </c>
      <c r="L135" s="46"/>
      <c r="M135" s="213" t="s">
        <v>19</v>
      </c>
      <c r="N135" s="214" t="s">
        <v>40</v>
      </c>
      <c r="O135" s="86"/>
      <c r="P135" s="215">
        <f>O135*H135</f>
        <v>0</v>
      </c>
      <c r="Q135" s="215">
        <v>0.00702</v>
      </c>
      <c r="R135" s="215">
        <f>Q135*H135</f>
        <v>0.01404</v>
      </c>
      <c r="S135" s="215">
        <v>0</v>
      </c>
      <c r="T135" s="216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17" t="s">
        <v>126</v>
      </c>
      <c r="AT135" s="217" t="s">
        <v>121</v>
      </c>
      <c r="AU135" s="217" t="s">
        <v>79</v>
      </c>
      <c r="AY135" s="19" t="s">
        <v>119</v>
      </c>
      <c r="BE135" s="218">
        <f>IF(N135="základní",J135,0)</f>
        <v>0</v>
      </c>
      <c r="BF135" s="218">
        <f>IF(N135="snížená",J135,0)</f>
        <v>0</v>
      </c>
      <c r="BG135" s="218">
        <f>IF(N135="zákl. přenesená",J135,0)</f>
        <v>0</v>
      </c>
      <c r="BH135" s="218">
        <f>IF(N135="sníž. přenesená",J135,0)</f>
        <v>0</v>
      </c>
      <c r="BI135" s="218">
        <f>IF(N135="nulová",J135,0)</f>
        <v>0</v>
      </c>
      <c r="BJ135" s="19" t="s">
        <v>77</v>
      </c>
      <c r="BK135" s="218">
        <f>ROUND(I135*H135,2)</f>
        <v>0</v>
      </c>
      <c r="BL135" s="19" t="s">
        <v>126</v>
      </c>
      <c r="BM135" s="217" t="s">
        <v>632</v>
      </c>
    </row>
    <row r="136" spans="1:47" s="2" customFormat="1" ht="12">
      <c r="A136" s="40"/>
      <c r="B136" s="41"/>
      <c r="C136" s="42"/>
      <c r="D136" s="219" t="s">
        <v>128</v>
      </c>
      <c r="E136" s="42"/>
      <c r="F136" s="220" t="s">
        <v>633</v>
      </c>
      <c r="G136" s="42"/>
      <c r="H136" s="42"/>
      <c r="I136" s="221"/>
      <c r="J136" s="42"/>
      <c r="K136" s="42"/>
      <c r="L136" s="46"/>
      <c r="M136" s="222"/>
      <c r="N136" s="223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128</v>
      </c>
      <c r="AU136" s="19" t="s">
        <v>79</v>
      </c>
    </row>
    <row r="137" spans="1:65" s="2" customFormat="1" ht="16.5" customHeight="1">
      <c r="A137" s="40"/>
      <c r="B137" s="41"/>
      <c r="C137" s="260" t="s">
        <v>396</v>
      </c>
      <c r="D137" s="260" t="s">
        <v>252</v>
      </c>
      <c r="E137" s="261" t="s">
        <v>634</v>
      </c>
      <c r="F137" s="262" t="s">
        <v>635</v>
      </c>
      <c r="G137" s="263" t="s">
        <v>331</v>
      </c>
      <c r="H137" s="264">
        <v>1</v>
      </c>
      <c r="I137" s="265"/>
      <c r="J137" s="266">
        <f>ROUND(I137*H137,2)</f>
        <v>0</v>
      </c>
      <c r="K137" s="262" t="s">
        <v>19</v>
      </c>
      <c r="L137" s="267"/>
      <c r="M137" s="268" t="s">
        <v>19</v>
      </c>
      <c r="N137" s="269" t="s">
        <v>40</v>
      </c>
      <c r="O137" s="86"/>
      <c r="P137" s="215">
        <f>O137*H137</f>
        <v>0</v>
      </c>
      <c r="Q137" s="215">
        <v>0.196</v>
      </c>
      <c r="R137" s="215">
        <f>Q137*H137</f>
        <v>0.196</v>
      </c>
      <c r="S137" s="215">
        <v>0</v>
      </c>
      <c r="T137" s="216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168</v>
      </c>
      <c r="AT137" s="217" t="s">
        <v>252</v>
      </c>
      <c r="AU137" s="217" t="s">
        <v>79</v>
      </c>
      <c r="AY137" s="19" t="s">
        <v>119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77</v>
      </c>
      <c r="BK137" s="218">
        <f>ROUND(I137*H137,2)</f>
        <v>0</v>
      </c>
      <c r="BL137" s="19" t="s">
        <v>126</v>
      </c>
      <c r="BM137" s="217" t="s">
        <v>636</v>
      </c>
    </row>
    <row r="138" spans="1:65" s="2" customFormat="1" ht="16.5" customHeight="1">
      <c r="A138" s="40"/>
      <c r="B138" s="41"/>
      <c r="C138" s="260" t="s">
        <v>401</v>
      </c>
      <c r="D138" s="260" t="s">
        <v>252</v>
      </c>
      <c r="E138" s="261" t="s">
        <v>637</v>
      </c>
      <c r="F138" s="262" t="s">
        <v>638</v>
      </c>
      <c r="G138" s="263" t="s">
        <v>331</v>
      </c>
      <c r="H138" s="264">
        <v>1</v>
      </c>
      <c r="I138" s="265"/>
      <c r="J138" s="266">
        <f>ROUND(I138*H138,2)</f>
        <v>0</v>
      </c>
      <c r="K138" s="262" t="s">
        <v>19</v>
      </c>
      <c r="L138" s="267"/>
      <c r="M138" s="268" t="s">
        <v>19</v>
      </c>
      <c r="N138" s="269" t="s">
        <v>40</v>
      </c>
      <c r="O138" s="86"/>
      <c r="P138" s="215">
        <f>O138*H138</f>
        <v>0</v>
      </c>
      <c r="Q138" s="215">
        <v>0.196</v>
      </c>
      <c r="R138" s="215">
        <f>Q138*H138</f>
        <v>0.196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168</v>
      </c>
      <c r="AT138" s="217" t="s">
        <v>252</v>
      </c>
      <c r="AU138" s="217" t="s">
        <v>79</v>
      </c>
      <c r="AY138" s="19" t="s">
        <v>119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126</v>
      </c>
      <c r="BM138" s="217" t="s">
        <v>639</v>
      </c>
    </row>
    <row r="139" spans="1:63" s="12" customFormat="1" ht="22.8" customHeight="1">
      <c r="A139" s="12"/>
      <c r="B139" s="190"/>
      <c r="C139" s="191"/>
      <c r="D139" s="192" t="s">
        <v>68</v>
      </c>
      <c r="E139" s="204" t="s">
        <v>485</v>
      </c>
      <c r="F139" s="204" t="s">
        <v>486</v>
      </c>
      <c r="G139" s="191"/>
      <c r="H139" s="191"/>
      <c r="I139" s="194"/>
      <c r="J139" s="205">
        <f>BK139</f>
        <v>0</v>
      </c>
      <c r="K139" s="191"/>
      <c r="L139" s="196"/>
      <c r="M139" s="197"/>
      <c r="N139" s="198"/>
      <c r="O139" s="198"/>
      <c r="P139" s="199">
        <f>SUM(P140:P141)</f>
        <v>0</v>
      </c>
      <c r="Q139" s="198"/>
      <c r="R139" s="199">
        <f>SUM(R140:R141)</f>
        <v>0</v>
      </c>
      <c r="S139" s="198"/>
      <c r="T139" s="200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1" t="s">
        <v>77</v>
      </c>
      <c r="AT139" s="202" t="s">
        <v>68</v>
      </c>
      <c r="AU139" s="202" t="s">
        <v>77</v>
      </c>
      <c r="AY139" s="201" t="s">
        <v>119</v>
      </c>
      <c r="BK139" s="203">
        <f>SUM(BK140:BK141)</f>
        <v>0</v>
      </c>
    </row>
    <row r="140" spans="1:65" s="2" customFormat="1" ht="24.15" customHeight="1">
      <c r="A140" s="40"/>
      <c r="B140" s="41"/>
      <c r="C140" s="206" t="s">
        <v>406</v>
      </c>
      <c r="D140" s="206" t="s">
        <v>121</v>
      </c>
      <c r="E140" s="207" t="s">
        <v>640</v>
      </c>
      <c r="F140" s="208" t="s">
        <v>641</v>
      </c>
      <c r="G140" s="209" t="s">
        <v>207</v>
      </c>
      <c r="H140" s="210">
        <v>271.942</v>
      </c>
      <c r="I140" s="211"/>
      <c r="J140" s="212">
        <f>ROUND(I140*H140,2)</f>
        <v>0</v>
      </c>
      <c r="K140" s="208" t="s">
        <v>125</v>
      </c>
      <c r="L140" s="46"/>
      <c r="M140" s="213" t="s">
        <v>19</v>
      </c>
      <c r="N140" s="214" t="s">
        <v>40</v>
      </c>
      <c r="O140" s="86"/>
      <c r="P140" s="215">
        <f>O140*H140</f>
        <v>0</v>
      </c>
      <c r="Q140" s="215">
        <v>0</v>
      </c>
      <c r="R140" s="215">
        <f>Q140*H140</f>
        <v>0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126</v>
      </c>
      <c r="AT140" s="217" t="s">
        <v>121</v>
      </c>
      <c r="AU140" s="217" t="s">
        <v>79</v>
      </c>
      <c r="AY140" s="19" t="s">
        <v>119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126</v>
      </c>
      <c r="BM140" s="217" t="s">
        <v>642</v>
      </c>
    </row>
    <row r="141" spans="1:47" s="2" customFormat="1" ht="12">
      <c r="A141" s="40"/>
      <c r="B141" s="41"/>
      <c r="C141" s="42"/>
      <c r="D141" s="219" t="s">
        <v>128</v>
      </c>
      <c r="E141" s="42"/>
      <c r="F141" s="220" t="s">
        <v>643</v>
      </c>
      <c r="G141" s="42"/>
      <c r="H141" s="42"/>
      <c r="I141" s="221"/>
      <c r="J141" s="42"/>
      <c r="K141" s="42"/>
      <c r="L141" s="46"/>
      <c r="M141" s="284"/>
      <c r="N141" s="285"/>
      <c r="O141" s="286"/>
      <c r="P141" s="286"/>
      <c r="Q141" s="286"/>
      <c r="R141" s="286"/>
      <c r="S141" s="286"/>
      <c r="T141" s="2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128</v>
      </c>
      <c r="AU141" s="19" t="s">
        <v>79</v>
      </c>
    </row>
    <row r="142" spans="1:31" s="2" customFormat="1" ht="6.95" customHeight="1">
      <c r="A142" s="40"/>
      <c r="B142" s="61"/>
      <c r="C142" s="62"/>
      <c r="D142" s="62"/>
      <c r="E142" s="62"/>
      <c r="F142" s="62"/>
      <c r="G142" s="62"/>
      <c r="H142" s="62"/>
      <c r="I142" s="62"/>
      <c r="J142" s="62"/>
      <c r="K142" s="62"/>
      <c r="L142" s="46"/>
      <c r="M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</row>
  </sheetData>
  <sheetProtection password="CC35" sheet="1" objects="1" scenarios="1" formatColumns="0" formatRows="0" autoFilter="0"/>
  <autoFilter ref="C83:K14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8" r:id="rId1" display="https://podminky.urs.cz/item/CS_URS_2021_02/132251104"/>
    <hyperlink ref="F90" r:id="rId2" display="https://podminky.urs.cz/item/CS_URS_2021_02/162351103"/>
    <hyperlink ref="F93" r:id="rId3" display="https://podminky.urs.cz/item/CS_URS_2021_02/171251101"/>
    <hyperlink ref="F95" r:id="rId4" display="https://podminky.urs.cz/item/CS_URS_2021_02/174151101"/>
    <hyperlink ref="F97" r:id="rId5" display="https://podminky.urs.cz/item/CS_URS_2021_02/175151101"/>
    <hyperlink ref="F103" r:id="rId6" display="https://podminky.urs.cz/item/CS_URS_2021_02/451541111"/>
    <hyperlink ref="F107" r:id="rId7" display="https://podminky.urs.cz/item/CS_URS_2021_02/871310310"/>
    <hyperlink ref="F111" r:id="rId8" display="https://podminky.urs.cz/item/CS_URS_2021_02/871370430"/>
    <hyperlink ref="F115" r:id="rId9" display="https://podminky.urs.cz/item/CS_URS_2021_02/894411311"/>
    <hyperlink ref="F119" r:id="rId10" display="https://podminky.urs.cz/item/CS_URS_2021_02/894412411"/>
    <hyperlink ref="F125" r:id="rId11" display="https://podminky.urs.cz/item/CS_URS_2021_02/894414111"/>
    <hyperlink ref="F129" r:id="rId12" display="https://podminky.urs.cz/item/CS_URS_2021_02/895941111"/>
    <hyperlink ref="F136" r:id="rId13" display="https://podminky.urs.cz/item/CS_URS_2021_02/899304111"/>
    <hyperlink ref="F141" r:id="rId14" display="https://podminky.urs.cz/item/CS_URS_2021_02/9982713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88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Zpevněné a příjezdové plochy sloužící pro odpadové hospodářství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644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22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ROUND(J88,2)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ROUND((SUM(BE88:BE161)),2)</f>
        <v>0</v>
      </c>
      <c r="G33" s="40"/>
      <c r="H33" s="40"/>
      <c r="I33" s="150">
        <v>0.21</v>
      </c>
      <c r="J33" s="149">
        <f>ROUND(((SUM(BE88:BE161))*I33),2)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ROUND((SUM(BF88:BF161)),2)</f>
        <v>0</v>
      </c>
      <c r="G34" s="40"/>
      <c r="H34" s="40"/>
      <c r="I34" s="150">
        <v>0.15</v>
      </c>
      <c r="J34" s="149">
        <f>ROUND(((SUM(BF88:BF161))*I34),2)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ROUND((SUM(BG88:BG161)),2)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ROUND((SUM(BH88:BH161)),2)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ROUND((SUM(BI88:BI161)),2)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Zpevněné a příjezdové plochy sloužící pro odpadové hospodářství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04 - Propustek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19. 4. 2022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97</v>
      </c>
      <c r="D57" s="164"/>
      <c r="E57" s="164"/>
      <c r="F57" s="164"/>
      <c r="G57" s="164"/>
      <c r="H57" s="164"/>
      <c r="I57" s="164"/>
      <c r="J57" s="165" t="s">
        <v>98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J88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99</v>
      </c>
    </row>
    <row r="60" spans="1:31" s="9" customFormat="1" ht="24.95" customHeight="1">
      <c r="A60" s="9"/>
      <c r="B60" s="167"/>
      <c r="C60" s="168"/>
      <c r="D60" s="169" t="s">
        <v>100</v>
      </c>
      <c r="E60" s="170"/>
      <c r="F60" s="170"/>
      <c r="G60" s="170"/>
      <c r="H60" s="170"/>
      <c r="I60" s="170"/>
      <c r="J60" s="171">
        <f>J89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101</v>
      </c>
      <c r="E61" s="176"/>
      <c r="F61" s="176"/>
      <c r="G61" s="176"/>
      <c r="H61" s="176"/>
      <c r="I61" s="176"/>
      <c r="J61" s="177">
        <f>J90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232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233</v>
      </c>
      <c r="E63" s="176"/>
      <c r="F63" s="176"/>
      <c r="G63" s="176"/>
      <c r="H63" s="176"/>
      <c r="I63" s="176"/>
      <c r="J63" s="177">
        <f>J130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535</v>
      </c>
      <c r="E64" s="176"/>
      <c r="F64" s="176"/>
      <c r="G64" s="176"/>
      <c r="H64" s="176"/>
      <c r="I64" s="176"/>
      <c r="J64" s="177">
        <f>J133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J145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234</v>
      </c>
      <c r="E66" s="176"/>
      <c r="F66" s="176"/>
      <c r="G66" s="176"/>
      <c r="H66" s="176"/>
      <c r="I66" s="176"/>
      <c r="J66" s="177">
        <f>J148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7"/>
      <c r="C67" s="168"/>
      <c r="D67" s="169" t="s">
        <v>235</v>
      </c>
      <c r="E67" s="170"/>
      <c r="F67" s="170"/>
      <c r="G67" s="170"/>
      <c r="H67" s="170"/>
      <c r="I67" s="170"/>
      <c r="J67" s="171">
        <f>J151</f>
        <v>0</v>
      </c>
      <c r="K67" s="168"/>
      <c r="L67" s="172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73"/>
      <c r="C68" s="174"/>
      <c r="D68" s="175" t="s">
        <v>236</v>
      </c>
      <c r="E68" s="176"/>
      <c r="F68" s="176"/>
      <c r="G68" s="176"/>
      <c r="H68" s="176"/>
      <c r="I68" s="176"/>
      <c r="J68" s="177">
        <f>J152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104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162" t="str">
        <f>E7</f>
        <v>Zpevněné a příjezdové plochy sloužící pro odpadové hospodářství</v>
      </c>
      <c r="F78" s="34"/>
      <c r="G78" s="34"/>
      <c r="H78" s="34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2" customHeight="1">
      <c r="A79" s="40"/>
      <c r="B79" s="41"/>
      <c r="C79" s="34" t="s">
        <v>94</v>
      </c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6.5" customHeight="1">
      <c r="A80" s="40"/>
      <c r="B80" s="41"/>
      <c r="C80" s="42"/>
      <c r="D80" s="42"/>
      <c r="E80" s="71" t="str">
        <f>E9</f>
        <v>04 - Propustek</v>
      </c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21</v>
      </c>
      <c r="D82" s="42"/>
      <c r="E82" s="42"/>
      <c r="F82" s="29" t="str">
        <f>F12</f>
        <v xml:space="preserve"> </v>
      </c>
      <c r="G82" s="42"/>
      <c r="H82" s="42"/>
      <c r="I82" s="34" t="s">
        <v>23</v>
      </c>
      <c r="J82" s="74" t="str">
        <f>IF(J12="","",J12)</f>
        <v>19. 4. 2022</v>
      </c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6.95" customHeight="1">
      <c r="A83" s="40"/>
      <c r="B83" s="41"/>
      <c r="C83" s="42"/>
      <c r="D83" s="42"/>
      <c r="E83" s="42"/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25</v>
      </c>
      <c r="D84" s="42"/>
      <c r="E84" s="42"/>
      <c r="F84" s="29" t="str">
        <f>E15</f>
        <v xml:space="preserve"> </v>
      </c>
      <c r="G84" s="42"/>
      <c r="H84" s="42"/>
      <c r="I84" s="34" t="s">
        <v>30</v>
      </c>
      <c r="J84" s="38" t="str">
        <f>E21</f>
        <v xml:space="preserve"> </v>
      </c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5.15" customHeight="1">
      <c r="A85" s="40"/>
      <c r="B85" s="41"/>
      <c r="C85" s="34" t="s">
        <v>28</v>
      </c>
      <c r="D85" s="42"/>
      <c r="E85" s="42"/>
      <c r="F85" s="29" t="str">
        <f>IF(E18="","",E18)</f>
        <v>Vyplň údaj</v>
      </c>
      <c r="G85" s="42"/>
      <c r="H85" s="42"/>
      <c r="I85" s="34" t="s">
        <v>32</v>
      </c>
      <c r="J85" s="38" t="str">
        <f>E24</f>
        <v xml:space="preserve"> 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0.3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11" customFormat="1" ht="29.25" customHeight="1">
      <c r="A87" s="179"/>
      <c r="B87" s="180"/>
      <c r="C87" s="181" t="s">
        <v>105</v>
      </c>
      <c r="D87" s="182" t="s">
        <v>54</v>
      </c>
      <c r="E87" s="182" t="s">
        <v>50</v>
      </c>
      <c r="F87" s="182" t="s">
        <v>51</v>
      </c>
      <c r="G87" s="182" t="s">
        <v>106</v>
      </c>
      <c r="H87" s="182" t="s">
        <v>107</v>
      </c>
      <c r="I87" s="182" t="s">
        <v>108</v>
      </c>
      <c r="J87" s="182" t="s">
        <v>98</v>
      </c>
      <c r="K87" s="183" t="s">
        <v>109</v>
      </c>
      <c r="L87" s="184"/>
      <c r="M87" s="94" t="s">
        <v>19</v>
      </c>
      <c r="N87" s="95" t="s">
        <v>39</v>
      </c>
      <c r="O87" s="95" t="s">
        <v>110</v>
      </c>
      <c r="P87" s="95" t="s">
        <v>111</v>
      </c>
      <c r="Q87" s="95" t="s">
        <v>112</v>
      </c>
      <c r="R87" s="95" t="s">
        <v>113</v>
      </c>
      <c r="S87" s="95" t="s">
        <v>114</v>
      </c>
      <c r="T87" s="96" t="s">
        <v>115</v>
      </c>
      <c r="U87" s="179"/>
      <c r="V87" s="179"/>
      <c r="W87" s="179"/>
      <c r="X87" s="179"/>
      <c r="Y87" s="179"/>
      <c r="Z87" s="179"/>
      <c r="AA87" s="179"/>
      <c r="AB87" s="179"/>
      <c r="AC87" s="179"/>
      <c r="AD87" s="179"/>
      <c r="AE87" s="179"/>
    </row>
    <row r="88" spans="1:63" s="2" customFormat="1" ht="22.8" customHeight="1">
      <c r="A88" s="40"/>
      <c r="B88" s="41"/>
      <c r="C88" s="101" t="s">
        <v>116</v>
      </c>
      <c r="D88" s="42"/>
      <c r="E88" s="42"/>
      <c r="F88" s="42"/>
      <c r="G88" s="42"/>
      <c r="H88" s="42"/>
      <c r="I88" s="42"/>
      <c r="J88" s="185">
        <f>BK88</f>
        <v>0</v>
      </c>
      <c r="K88" s="42"/>
      <c r="L88" s="46"/>
      <c r="M88" s="97"/>
      <c r="N88" s="186"/>
      <c r="O88" s="98"/>
      <c r="P88" s="187">
        <f>P89+P151</f>
        <v>0</v>
      </c>
      <c r="Q88" s="98"/>
      <c r="R88" s="187">
        <f>R89+R151</f>
        <v>52.102846799999995</v>
      </c>
      <c r="S88" s="98"/>
      <c r="T88" s="188">
        <f>T89+T151</f>
        <v>0</v>
      </c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68</v>
      </c>
      <c r="AU88" s="19" t="s">
        <v>99</v>
      </c>
      <c r="BK88" s="189">
        <f>BK89+BK151</f>
        <v>0</v>
      </c>
    </row>
    <row r="89" spans="1:63" s="12" customFormat="1" ht="25.9" customHeight="1">
      <c r="A89" s="12"/>
      <c r="B89" s="190"/>
      <c r="C89" s="191"/>
      <c r="D89" s="192" t="s">
        <v>68</v>
      </c>
      <c r="E89" s="193" t="s">
        <v>117</v>
      </c>
      <c r="F89" s="193" t="s">
        <v>118</v>
      </c>
      <c r="G89" s="191"/>
      <c r="H89" s="191"/>
      <c r="I89" s="194"/>
      <c r="J89" s="195">
        <f>BK89</f>
        <v>0</v>
      </c>
      <c r="K89" s="191"/>
      <c r="L89" s="196"/>
      <c r="M89" s="197"/>
      <c r="N89" s="198"/>
      <c r="O89" s="198"/>
      <c r="P89" s="199">
        <f>P90+P100+P130+P133+P145+P148</f>
        <v>0</v>
      </c>
      <c r="Q89" s="198"/>
      <c r="R89" s="199">
        <f>R90+R100+R130+R133+R145+R148</f>
        <v>51.980126799999994</v>
      </c>
      <c r="S89" s="198"/>
      <c r="T89" s="200">
        <f>T90+T100+T130+T133+T145+T148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1" t="s">
        <v>77</v>
      </c>
      <c r="AT89" s="202" t="s">
        <v>68</v>
      </c>
      <c r="AU89" s="202" t="s">
        <v>69</v>
      </c>
      <c r="AY89" s="201" t="s">
        <v>119</v>
      </c>
      <c r="BK89" s="203">
        <f>BK90+BK100+BK130+BK133+BK145+BK148</f>
        <v>0</v>
      </c>
    </row>
    <row r="90" spans="1:63" s="12" customFormat="1" ht="22.8" customHeight="1">
      <c r="A90" s="12"/>
      <c r="B90" s="190"/>
      <c r="C90" s="191"/>
      <c r="D90" s="192" t="s">
        <v>68</v>
      </c>
      <c r="E90" s="204" t="s">
        <v>77</v>
      </c>
      <c r="F90" s="204" t="s">
        <v>120</v>
      </c>
      <c r="G90" s="191"/>
      <c r="H90" s="191"/>
      <c r="I90" s="194"/>
      <c r="J90" s="205">
        <f>BK90</f>
        <v>0</v>
      </c>
      <c r="K90" s="191"/>
      <c r="L90" s="196"/>
      <c r="M90" s="197"/>
      <c r="N90" s="198"/>
      <c r="O90" s="198"/>
      <c r="P90" s="199">
        <f>SUM(P91:P99)</f>
        <v>0</v>
      </c>
      <c r="Q90" s="198"/>
      <c r="R90" s="199">
        <f>SUM(R91:R99)</f>
        <v>0</v>
      </c>
      <c r="S90" s="198"/>
      <c r="T90" s="200">
        <f>SUM(T91:T99)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1" t="s">
        <v>77</v>
      </c>
      <c r="AT90" s="202" t="s">
        <v>68</v>
      </c>
      <c r="AU90" s="202" t="s">
        <v>77</v>
      </c>
      <c r="AY90" s="201" t="s">
        <v>119</v>
      </c>
      <c r="BK90" s="203">
        <f>SUM(BK91:BK99)</f>
        <v>0</v>
      </c>
    </row>
    <row r="91" spans="1:65" s="2" customFormat="1" ht="24.15" customHeight="1">
      <c r="A91" s="40"/>
      <c r="B91" s="41"/>
      <c r="C91" s="206" t="s">
        <v>77</v>
      </c>
      <c r="D91" s="206" t="s">
        <v>121</v>
      </c>
      <c r="E91" s="207" t="s">
        <v>645</v>
      </c>
      <c r="F91" s="208" t="s">
        <v>646</v>
      </c>
      <c r="G91" s="209" t="s">
        <v>177</v>
      </c>
      <c r="H91" s="210">
        <v>23.88</v>
      </c>
      <c r="I91" s="211"/>
      <c r="J91" s="212">
        <f>ROUND(I91*H91,2)</f>
        <v>0</v>
      </c>
      <c r="K91" s="208" t="s">
        <v>125</v>
      </c>
      <c r="L91" s="46"/>
      <c r="M91" s="213" t="s">
        <v>19</v>
      </c>
      <c r="N91" s="214" t="s">
        <v>40</v>
      </c>
      <c r="O91" s="86"/>
      <c r="P91" s="215">
        <f>O91*H91</f>
        <v>0</v>
      </c>
      <c r="Q91" s="215">
        <v>0</v>
      </c>
      <c r="R91" s="215">
        <f>Q91*H91</f>
        <v>0</v>
      </c>
      <c r="S91" s="215">
        <v>0</v>
      </c>
      <c r="T91" s="216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7" t="s">
        <v>126</v>
      </c>
      <c r="AT91" s="217" t="s">
        <v>121</v>
      </c>
      <c r="AU91" s="217" t="s">
        <v>79</v>
      </c>
      <c r="AY91" s="19" t="s">
        <v>119</v>
      </c>
      <c r="BE91" s="218">
        <f>IF(N91="základní",J91,0)</f>
        <v>0</v>
      </c>
      <c r="BF91" s="218">
        <f>IF(N91="snížená",J91,0)</f>
        <v>0</v>
      </c>
      <c r="BG91" s="218">
        <f>IF(N91="zákl. přenesená",J91,0)</f>
        <v>0</v>
      </c>
      <c r="BH91" s="218">
        <f>IF(N91="sníž. přenesená",J91,0)</f>
        <v>0</v>
      </c>
      <c r="BI91" s="218">
        <f>IF(N91="nulová",J91,0)</f>
        <v>0</v>
      </c>
      <c r="BJ91" s="19" t="s">
        <v>77</v>
      </c>
      <c r="BK91" s="218">
        <f>ROUND(I91*H91,2)</f>
        <v>0</v>
      </c>
      <c r="BL91" s="19" t="s">
        <v>126</v>
      </c>
      <c r="BM91" s="217" t="s">
        <v>647</v>
      </c>
    </row>
    <row r="92" spans="1:47" s="2" customFormat="1" ht="12">
      <c r="A92" s="40"/>
      <c r="B92" s="41"/>
      <c r="C92" s="42"/>
      <c r="D92" s="219" t="s">
        <v>128</v>
      </c>
      <c r="E92" s="42"/>
      <c r="F92" s="220" t="s">
        <v>648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128</v>
      </c>
      <c r="AU92" s="19" t="s">
        <v>79</v>
      </c>
    </row>
    <row r="93" spans="1:65" s="2" customFormat="1" ht="37.8" customHeight="1">
      <c r="A93" s="40"/>
      <c r="B93" s="41"/>
      <c r="C93" s="206" t="s">
        <v>79</v>
      </c>
      <c r="D93" s="206" t="s">
        <v>121</v>
      </c>
      <c r="E93" s="207" t="s">
        <v>181</v>
      </c>
      <c r="F93" s="208" t="s">
        <v>182</v>
      </c>
      <c r="G93" s="209" t="s">
        <v>177</v>
      </c>
      <c r="H93" s="210">
        <v>15.32</v>
      </c>
      <c r="I93" s="211"/>
      <c r="J93" s="212">
        <f>ROUND(I93*H93,2)</f>
        <v>0</v>
      </c>
      <c r="K93" s="208" t="s">
        <v>125</v>
      </c>
      <c r="L93" s="46"/>
      <c r="M93" s="213" t="s">
        <v>19</v>
      </c>
      <c r="N93" s="214" t="s">
        <v>40</v>
      </c>
      <c r="O93" s="86"/>
      <c r="P93" s="215">
        <f>O93*H93</f>
        <v>0</v>
      </c>
      <c r="Q93" s="215">
        <v>0</v>
      </c>
      <c r="R93" s="215">
        <f>Q93*H93</f>
        <v>0</v>
      </c>
      <c r="S93" s="215">
        <v>0</v>
      </c>
      <c r="T93" s="216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7" t="s">
        <v>126</v>
      </c>
      <c r="AT93" s="217" t="s">
        <v>121</v>
      </c>
      <c r="AU93" s="217" t="s">
        <v>79</v>
      </c>
      <c r="AY93" s="19" t="s">
        <v>119</v>
      </c>
      <c r="BE93" s="218">
        <f>IF(N93="základní",J93,0)</f>
        <v>0</v>
      </c>
      <c r="BF93" s="218">
        <f>IF(N93="snížená",J93,0)</f>
        <v>0</v>
      </c>
      <c r="BG93" s="218">
        <f>IF(N93="zákl. přenesená",J93,0)</f>
        <v>0</v>
      </c>
      <c r="BH93" s="218">
        <f>IF(N93="sníž. přenesená",J93,0)</f>
        <v>0</v>
      </c>
      <c r="BI93" s="218">
        <f>IF(N93="nulová",J93,0)</f>
        <v>0</v>
      </c>
      <c r="BJ93" s="19" t="s">
        <v>77</v>
      </c>
      <c r="BK93" s="218">
        <f>ROUND(I93*H93,2)</f>
        <v>0</v>
      </c>
      <c r="BL93" s="19" t="s">
        <v>126</v>
      </c>
      <c r="BM93" s="217" t="s">
        <v>649</v>
      </c>
    </row>
    <row r="94" spans="1:47" s="2" customFormat="1" ht="12">
      <c r="A94" s="40"/>
      <c r="B94" s="41"/>
      <c r="C94" s="42"/>
      <c r="D94" s="219" t="s">
        <v>128</v>
      </c>
      <c r="E94" s="42"/>
      <c r="F94" s="220" t="s">
        <v>184</v>
      </c>
      <c r="G94" s="42"/>
      <c r="H94" s="42"/>
      <c r="I94" s="221"/>
      <c r="J94" s="42"/>
      <c r="K94" s="42"/>
      <c r="L94" s="46"/>
      <c r="M94" s="222"/>
      <c r="N94" s="223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128</v>
      </c>
      <c r="AU94" s="19" t="s">
        <v>79</v>
      </c>
    </row>
    <row r="95" spans="1:51" s="13" customFormat="1" ht="12">
      <c r="A95" s="13"/>
      <c r="B95" s="224"/>
      <c r="C95" s="225"/>
      <c r="D95" s="226" t="s">
        <v>130</v>
      </c>
      <c r="E95" s="227" t="s">
        <v>19</v>
      </c>
      <c r="F95" s="228" t="s">
        <v>650</v>
      </c>
      <c r="G95" s="225"/>
      <c r="H95" s="229">
        <v>15.32</v>
      </c>
      <c r="I95" s="230"/>
      <c r="J95" s="225"/>
      <c r="K95" s="225"/>
      <c r="L95" s="231"/>
      <c r="M95" s="232"/>
      <c r="N95" s="233"/>
      <c r="O95" s="233"/>
      <c r="P95" s="233"/>
      <c r="Q95" s="233"/>
      <c r="R95" s="233"/>
      <c r="S95" s="233"/>
      <c r="T95" s="23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5" t="s">
        <v>130</v>
      </c>
      <c r="AU95" s="235" t="s">
        <v>79</v>
      </c>
      <c r="AV95" s="13" t="s">
        <v>79</v>
      </c>
      <c r="AW95" s="13" t="s">
        <v>31</v>
      </c>
      <c r="AX95" s="13" t="s">
        <v>77</v>
      </c>
      <c r="AY95" s="235" t="s">
        <v>119</v>
      </c>
    </row>
    <row r="96" spans="1:65" s="2" customFormat="1" ht="24.15" customHeight="1">
      <c r="A96" s="40"/>
      <c r="B96" s="41"/>
      <c r="C96" s="206" t="s">
        <v>143</v>
      </c>
      <c r="D96" s="206" t="s">
        <v>121</v>
      </c>
      <c r="E96" s="207" t="s">
        <v>192</v>
      </c>
      <c r="F96" s="208" t="s">
        <v>193</v>
      </c>
      <c r="G96" s="209" t="s">
        <v>177</v>
      </c>
      <c r="H96" s="210">
        <v>15.32</v>
      </c>
      <c r="I96" s="211"/>
      <c r="J96" s="212">
        <f>ROUND(I96*H96,2)</f>
        <v>0</v>
      </c>
      <c r="K96" s="208" t="s">
        <v>125</v>
      </c>
      <c r="L96" s="46"/>
      <c r="M96" s="213" t="s">
        <v>19</v>
      </c>
      <c r="N96" s="214" t="s">
        <v>40</v>
      </c>
      <c r="O96" s="86"/>
      <c r="P96" s="215">
        <f>O96*H96</f>
        <v>0</v>
      </c>
      <c r="Q96" s="215">
        <v>0</v>
      </c>
      <c r="R96" s="215">
        <f>Q96*H96</f>
        <v>0</v>
      </c>
      <c r="S96" s="215">
        <v>0</v>
      </c>
      <c r="T96" s="216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17" t="s">
        <v>126</v>
      </c>
      <c r="AT96" s="217" t="s">
        <v>121</v>
      </c>
      <c r="AU96" s="217" t="s">
        <v>79</v>
      </c>
      <c r="AY96" s="19" t="s">
        <v>119</v>
      </c>
      <c r="BE96" s="218">
        <f>IF(N96="základní",J96,0)</f>
        <v>0</v>
      </c>
      <c r="BF96" s="218">
        <f>IF(N96="snížená",J96,0)</f>
        <v>0</v>
      </c>
      <c r="BG96" s="218">
        <f>IF(N96="zákl. přenesená",J96,0)</f>
        <v>0</v>
      </c>
      <c r="BH96" s="218">
        <f>IF(N96="sníž. přenesená",J96,0)</f>
        <v>0</v>
      </c>
      <c r="BI96" s="218">
        <f>IF(N96="nulová",J96,0)</f>
        <v>0</v>
      </c>
      <c r="BJ96" s="19" t="s">
        <v>77</v>
      </c>
      <c r="BK96" s="218">
        <f>ROUND(I96*H96,2)</f>
        <v>0</v>
      </c>
      <c r="BL96" s="19" t="s">
        <v>126</v>
      </c>
      <c r="BM96" s="217" t="s">
        <v>651</v>
      </c>
    </row>
    <row r="97" spans="1:47" s="2" customFormat="1" ht="12">
      <c r="A97" s="40"/>
      <c r="B97" s="41"/>
      <c r="C97" s="42"/>
      <c r="D97" s="219" t="s">
        <v>128</v>
      </c>
      <c r="E97" s="42"/>
      <c r="F97" s="220" t="s">
        <v>195</v>
      </c>
      <c r="G97" s="42"/>
      <c r="H97" s="42"/>
      <c r="I97" s="221"/>
      <c r="J97" s="42"/>
      <c r="K97" s="42"/>
      <c r="L97" s="46"/>
      <c r="M97" s="222"/>
      <c r="N97" s="223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128</v>
      </c>
      <c r="AU97" s="19" t="s">
        <v>79</v>
      </c>
    </row>
    <row r="98" spans="1:65" s="2" customFormat="1" ht="24.15" customHeight="1">
      <c r="A98" s="40"/>
      <c r="B98" s="41"/>
      <c r="C98" s="206" t="s">
        <v>126</v>
      </c>
      <c r="D98" s="206" t="s">
        <v>121</v>
      </c>
      <c r="E98" s="207" t="s">
        <v>652</v>
      </c>
      <c r="F98" s="208" t="s">
        <v>653</v>
      </c>
      <c r="G98" s="209" t="s">
        <v>177</v>
      </c>
      <c r="H98" s="210">
        <v>8.56</v>
      </c>
      <c r="I98" s="211"/>
      <c r="J98" s="212">
        <f>ROUND(I98*H98,2)</f>
        <v>0</v>
      </c>
      <c r="K98" s="208" t="s">
        <v>125</v>
      </c>
      <c r="L98" s="46"/>
      <c r="M98" s="213" t="s">
        <v>19</v>
      </c>
      <c r="N98" s="214" t="s">
        <v>40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126</v>
      </c>
      <c r="AT98" s="217" t="s">
        <v>121</v>
      </c>
      <c r="AU98" s="217" t="s">
        <v>79</v>
      </c>
      <c r="AY98" s="19" t="s">
        <v>119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77</v>
      </c>
      <c r="BK98" s="218">
        <f>ROUND(I98*H98,2)</f>
        <v>0</v>
      </c>
      <c r="BL98" s="19" t="s">
        <v>126</v>
      </c>
      <c r="BM98" s="217" t="s">
        <v>654</v>
      </c>
    </row>
    <row r="99" spans="1:47" s="2" customFormat="1" ht="12">
      <c r="A99" s="40"/>
      <c r="B99" s="41"/>
      <c r="C99" s="42"/>
      <c r="D99" s="219" t="s">
        <v>128</v>
      </c>
      <c r="E99" s="42"/>
      <c r="F99" s="220" t="s">
        <v>655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128</v>
      </c>
      <c r="AU99" s="19" t="s">
        <v>79</v>
      </c>
    </row>
    <row r="100" spans="1:63" s="12" customFormat="1" ht="22.8" customHeight="1">
      <c r="A100" s="12"/>
      <c r="B100" s="190"/>
      <c r="C100" s="191"/>
      <c r="D100" s="192" t="s">
        <v>68</v>
      </c>
      <c r="E100" s="204" t="s">
        <v>126</v>
      </c>
      <c r="F100" s="204" t="s">
        <v>315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SUM(P101:P129)</f>
        <v>0</v>
      </c>
      <c r="Q100" s="198"/>
      <c r="R100" s="199">
        <f>SUM(R101:R129)</f>
        <v>30.264835999999995</v>
      </c>
      <c r="S100" s="198"/>
      <c r="T100" s="200">
        <f>SUM(T101:T129)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77</v>
      </c>
      <c r="AT100" s="202" t="s">
        <v>68</v>
      </c>
      <c r="AU100" s="202" t="s">
        <v>77</v>
      </c>
      <c r="AY100" s="201" t="s">
        <v>119</v>
      </c>
      <c r="BK100" s="203">
        <f>SUM(BK101:BK129)</f>
        <v>0</v>
      </c>
    </row>
    <row r="101" spans="1:65" s="2" customFormat="1" ht="21.75" customHeight="1">
      <c r="A101" s="40"/>
      <c r="B101" s="41"/>
      <c r="C101" s="206" t="s">
        <v>153</v>
      </c>
      <c r="D101" s="206" t="s">
        <v>121</v>
      </c>
      <c r="E101" s="207" t="s">
        <v>656</v>
      </c>
      <c r="F101" s="208" t="s">
        <v>657</v>
      </c>
      <c r="G101" s="209" t="s">
        <v>331</v>
      </c>
      <c r="H101" s="210">
        <v>6</v>
      </c>
      <c r="I101" s="211"/>
      <c r="J101" s="212">
        <f>ROUND(I101*H101,2)</f>
        <v>0</v>
      </c>
      <c r="K101" s="208" t="s">
        <v>125</v>
      </c>
      <c r="L101" s="46"/>
      <c r="M101" s="213" t="s">
        <v>19</v>
      </c>
      <c r="N101" s="214" t="s">
        <v>40</v>
      </c>
      <c r="O101" s="86"/>
      <c r="P101" s="215">
        <f>O101*H101</f>
        <v>0</v>
      </c>
      <c r="Q101" s="215">
        <v>0.00165</v>
      </c>
      <c r="R101" s="215">
        <f>Q101*H101</f>
        <v>0.009899999999999999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126</v>
      </c>
      <c r="AT101" s="217" t="s">
        <v>121</v>
      </c>
      <c r="AU101" s="217" t="s">
        <v>79</v>
      </c>
      <c r="AY101" s="19" t="s">
        <v>119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126</v>
      </c>
      <c r="BM101" s="217" t="s">
        <v>658</v>
      </c>
    </row>
    <row r="102" spans="1:47" s="2" customFormat="1" ht="12">
      <c r="A102" s="40"/>
      <c r="B102" s="41"/>
      <c r="C102" s="42"/>
      <c r="D102" s="219" t="s">
        <v>128</v>
      </c>
      <c r="E102" s="42"/>
      <c r="F102" s="220" t="s">
        <v>659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128</v>
      </c>
      <c r="AU102" s="19" t="s">
        <v>79</v>
      </c>
    </row>
    <row r="103" spans="1:65" s="2" customFormat="1" ht="16.5" customHeight="1">
      <c r="A103" s="40"/>
      <c r="B103" s="41"/>
      <c r="C103" s="260" t="s">
        <v>158</v>
      </c>
      <c r="D103" s="260" t="s">
        <v>252</v>
      </c>
      <c r="E103" s="261" t="s">
        <v>660</v>
      </c>
      <c r="F103" s="262" t="s">
        <v>661</v>
      </c>
      <c r="G103" s="263" t="s">
        <v>331</v>
      </c>
      <c r="H103" s="264">
        <v>6</v>
      </c>
      <c r="I103" s="265"/>
      <c r="J103" s="266">
        <f>ROUND(I103*H103,2)</f>
        <v>0</v>
      </c>
      <c r="K103" s="262" t="s">
        <v>125</v>
      </c>
      <c r="L103" s="267"/>
      <c r="M103" s="268" t="s">
        <v>19</v>
      </c>
      <c r="N103" s="269" t="s">
        <v>40</v>
      </c>
      <c r="O103" s="86"/>
      <c r="P103" s="215">
        <f>O103*H103</f>
        <v>0</v>
      </c>
      <c r="Q103" s="215">
        <v>0.04</v>
      </c>
      <c r="R103" s="215">
        <f>Q103*H103</f>
        <v>0.24</v>
      </c>
      <c r="S103" s="215">
        <v>0</v>
      </c>
      <c r="T103" s="216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17" t="s">
        <v>168</v>
      </c>
      <c r="AT103" s="217" t="s">
        <v>252</v>
      </c>
      <c r="AU103" s="217" t="s">
        <v>79</v>
      </c>
      <c r="AY103" s="19" t="s">
        <v>119</v>
      </c>
      <c r="BE103" s="218">
        <f>IF(N103="základní",J103,0)</f>
        <v>0</v>
      </c>
      <c r="BF103" s="218">
        <f>IF(N103="snížená",J103,0)</f>
        <v>0</v>
      </c>
      <c r="BG103" s="218">
        <f>IF(N103="zákl. přenesená",J103,0)</f>
        <v>0</v>
      </c>
      <c r="BH103" s="218">
        <f>IF(N103="sníž. přenesená",J103,0)</f>
        <v>0</v>
      </c>
      <c r="BI103" s="218">
        <f>IF(N103="nulová",J103,0)</f>
        <v>0</v>
      </c>
      <c r="BJ103" s="19" t="s">
        <v>77</v>
      </c>
      <c r="BK103" s="218">
        <f>ROUND(I103*H103,2)</f>
        <v>0</v>
      </c>
      <c r="BL103" s="19" t="s">
        <v>126</v>
      </c>
      <c r="BM103" s="217" t="s">
        <v>662</v>
      </c>
    </row>
    <row r="104" spans="1:51" s="13" customFormat="1" ht="12">
      <c r="A104" s="13"/>
      <c r="B104" s="224"/>
      <c r="C104" s="225"/>
      <c r="D104" s="226" t="s">
        <v>130</v>
      </c>
      <c r="E104" s="227" t="s">
        <v>19</v>
      </c>
      <c r="F104" s="228" t="s">
        <v>663</v>
      </c>
      <c r="G104" s="225"/>
      <c r="H104" s="229">
        <v>6</v>
      </c>
      <c r="I104" s="230"/>
      <c r="J104" s="225"/>
      <c r="K104" s="225"/>
      <c r="L104" s="231"/>
      <c r="M104" s="232"/>
      <c r="N104" s="233"/>
      <c r="O104" s="233"/>
      <c r="P104" s="233"/>
      <c r="Q104" s="233"/>
      <c r="R104" s="233"/>
      <c r="S104" s="233"/>
      <c r="T104" s="23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5" t="s">
        <v>130</v>
      </c>
      <c r="AU104" s="235" t="s">
        <v>79</v>
      </c>
      <c r="AV104" s="13" t="s">
        <v>79</v>
      </c>
      <c r="AW104" s="13" t="s">
        <v>31</v>
      </c>
      <c r="AX104" s="13" t="s">
        <v>77</v>
      </c>
      <c r="AY104" s="235" t="s">
        <v>119</v>
      </c>
    </row>
    <row r="105" spans="1:65" s="2" customFormat="1" ht="24.15" customHeight="1">
      <c r="A105" s="40"/>
      <c r="B105" s="41"/>
      <c r="C105" s="206" t="s">
        <v>163</v>
      </c>
      <c r="D105" s="206" t="s">
        <v>121</v>
      </c>
      <c r="E105" s="207" t="s">
        <v>664</v>
      </c>
      <c r="F105" s="208" t="s">
        <v>665</v>
      </c>
      <c r="G105" s="209" t="s">
        <v>177</v>
      </c>
      <c r="H105" s="210">
        <v>3.47</v>
      </c>
      <c r="I105" s="211"/>
      <c r="J105" s="212">
        <f>ROUND(I105*H105,2)</f>
        <v>0</v>
      </c>
      <c r="K105" s="208" t="s">
        <v>125</v>
      </c>
      <c r="L105" s="46"/>
      <c r="M105" s="213" t="s">
        <v>19</v>
      </c>
      <c r="N105" s="214" t="s">
        <v>40</v>
      </c>
      <c r="O105" s="86"/>
      <c r="P105" s="215">
        <f>O105*H105</f>
        <v>0</v>
      </c>
      <c r="Q105" s="215">
        <v>2.429</v>
      </c>
      <c r="R105" s="215">
        <f>Q105*H105</f>
        <v>8.42863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126</v>
      </c>
      <c r="AT105" s="217" t="s">
        <v>121</v>
      </c>
      <c r="AU105" s="217" t="s">
        <v>79</v>
      </c>
      <c r="AY105" s="19" t="s">
        <v>119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77</v>
      </c>
      <c r="BK105" s="218">
        <f>ROUND(I105*H105,2)</f>
        <v>0</v>
      </c>
      <c r="BL105" s="19" t="s">
        <v>126</v>
      </c>
      <c r="BM105" s="217" t="s">
        <v>666</v>
      </c>
    </row>
    <row r="106" spans="1:47" s="2" customFormat="1" ht="12">
      <c r="A106" s="40"/>
      <c r="B106" s="41"/>
      <c r="C106" s="42"/>
      <c r="D106" s="219" t="s">
        <v>128</v>
      </c>
      <c r="E106" s="42"/>
      <c r="F106" s="220" t="s">
        <v>667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128</v>
      </c>
      <c r="AU106" s="19" t="s">
        <v>79</v>
      </c>
    </row>
    <row r="107" spans="1:51" s="14" customFormat="1" ht="12">
      <c r="A107" s="14"/>
      <c r="B107" s="236"/>
      <c r="C107" s="237"/>
      <c r="D107" s="226" t="s">
        <v>130</v>
      </c>
      <c r="E107" s="238" t="s">
        <v>19</v>
      </c>
      <c r="F107" s="239" t="s">
        <v>668</v>
      </c>
      <c r="G107" s="237"/>
      <c r="H107" s="238" t="s">
        <v>19</v>
      </c>
      <c r="I107" s="240"/>
      <c r="J107" s="237"/>
      <c r="K107" s="237"/>
      <c r="L107" s="241"/>
      <c r="M107" s="242"/>
      <c r="N107" s="243"/>
      <c r="O107" s="243"/>
      <c r="P107" s="243"/>
      <c r="Q107" s="243"/>
      <c r="R107" s="243"/>
      <c r="S107" s="243"/>
      <c r="T107" s="24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5" t="s">
        <v>130</v>
      </c>
      <c r="AU107" s="245" t="s">
        <v>79</v>
      </c>
      <c r="AV107" s="14" t="s">
        <v>77</v>
      </c>
      <c r="AW107" s="14" t="s">
        <v>31</v>
      </c>
      <c r="AX107" s="14" t="s">
        <v>69</v>
      </c>
      <c r="AY107" s="245" t="s">
        <v>119</v>
      </c>
    </row>
    <row r="108" spans="1:51" s="13" customFormat="1" ht="12">
      <c r="A108" s="13"/>
      <c r="B108" s="224"/>
      <c r="C108" s="225"/>
      <c r="D108" s="226" t="s">
        <v>130</v>
      </c>
      <c r="E108" s="227" t="s">
        <v>19</v>
      </c>
      <c r="F108" s="228" t="s">
        <v>669</v>
      </c>
      <c r="G108" s="225"/>
      <c r="H108" s="229">
        <v>2.52</v>
      </c>
      <c r="I108" s="230"/>
      <c r="J108" s="225"/>
      <c r="K108" s="225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130</v>
      </c>
      <c r="AU108" s="235" t="s">
        <v>79</v>
      </c>
      <c r="AV108" s="13" t="s">
        <v>79</v>
      </c>
      <c r="AW108" s="13" t="s">
        <v>31</v>
      </c>
      <c r="AX108" s="13" t="s">
        <v>69</v>
      </c>
      <c r="AY108" s="235" t="s">
        <v>119</v>
      </c>
    </row>
    <row r="109" spans="1:51" s="14" customFormat="1" ht="12">
      <c r="A109" s="14"/>
      <c r="B109" s="236"/>
      <c r="C109" s="237"/>
      <c r="D109" s="226" t="s">
        <v>130</v>
      </c>
      <c r="E109" s="238" t="s">
        <v>19</v>
      </c>
      <c r="F109" s="239" t="s">
        <v>670</v>
      </c>
      <c r="G109" s="237"/>
      <c r="H109" s="238" t="s">
        <v>19</v>
      </c>
      <c r="I109" s="240"/>
      <c r="J109" s="237"/>
      <c r="K109" s="237"/>
      <c r="L109" s="241"/>
      <c r="M109" s="242"/>
      <c r="N109" s="243"/>
      <c r="O109" s="243"/>
      <c r="P109" s="243"/>
      <c r="Q109" s="243"/>
      <c r="R109" s="243"/>
      <c r="S109" s="243"/>
      <c r="T109" s="24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5" t="s">
        <v>130</v>
      </c>
      <c r="AU109" s="245" t="s">
        <v>79</v>
      </c>
      <c r="AV109" s="14" t="s">
        <v>77</v>
      </c>
      <c r="AW109" s="14" t="s">
        <v>31</v>
      </c>
      <c r="AX109" s="14" t="s">
        <v>69</v>
      </c>
      <c r="AY109" s="245" t="s">
        <v>119</v>
      </c>
    </row>
    <row r="110" spans="1:51" s="13" customFormat="1" ht="12">
      <c r="A110" s="13"/>
      <c r="B110" s="224"/>
      <c r="C110" s="225"/>
      <c r="D110" s="226" t="s">
        <v>130</v>
      </c>
      <c r="E110" s="227" t="s">
        <v>19</v>
      </c>
      <c r="F110" s="228" t="s">
        <v>671</v>
      </c>
      <c r="G110" s="225"/>
      <c r="H110" s="229">
        <v>0.95</v>
      </c>
      <c r="I110" s="230"/>
      <c r="J110" s="225"/>
      <c r="K110" s="225"/>
      <c r="L110" s="231"/>
      <c r="M110" s="232"/>
      <c r="N110" s="233"/>
      <c r="O110" s="233"/>
      <c r="P110" s="233"/>
      <c r="Q110" s="233"/>
      <c r="R110" s="233"/>
      <c r="S110" s="233"/>
      <c r="T110" s="23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5" t="s">
        <v>130</v>
      </c>
      <c r="AU110" s="235" t="s">
        <v>79</v>
      </c>
      <c r="AV110" s="13" t="s">
        <v>79</v>
      </c>
      <c r="AW110" s="13" t="s">
        <v>31</v>
      </c>
      <c r="AX110" s="13" t="s">
        <v>69</v>
      </c>
      <c r="AY110" s="235" t="s">
        <v>119</v>
      </c>
    </row>
    <row r="111" spans="1:51" s="15" customFormat="1" ht="12">
      <c r="A111" s="15"/>
      <c r="B111" s="246"/>
      <c r="C111" s="247"/>
      <c r="D111" s="226" t="s">
        <v>130</v>
      </c>
      <c r="E111" s="248" t="s">
        <v>19</v>
      </c>
      <c r="F111" s="249" t="s">
        <v>672</v>
      </c>
      <c r="G111" s="247"/>
      <c r="H111" s="250">
        <v>3.4699999999999998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6" t="s">
        <v>130</v>
      </c>
      <c r="AU111" s="256" t="s">
        <v>79</v>
      </c>
      <c r="AV111" s="15" t="s">
        <v>126</v>
      </c>
      <c r="AW111" s="15" t="s">
        <v>31</v>
      </c>
      <c r="AX111" s="15" t="s">
        <v>77</v>
      </c>
      <c r="AY111" s="256" t="s">
        <v>119</v>
      </c>
    </row>
    <row r="112" spans="1:65" s="2" customFormat="1" ht="24.15" customHeight="1">
      <c r="A112" s="40"/>
      <c r="B112" s="41"/>
      <c r="C112" s="206" t="s">
        <v>168</v>
      </c>
      <c r="D112" s="206" t="s">
        <v>121</v>
      </c>
      <c r="E112" s="207" t="s">
        <v>673</v>
      </c>
      <c r="F112" s="208" t="s">
        <v>674</v>
      </c>
      <c r="G112" s="209" t="s">
        <v>177</v>
      </c>
      <c r="H112" s="210">
        <v>3.61</v>
      </c>
      <c r="I112" s="211"/>
      <c r="J112" s="212">
        <f>ROUND(I112*H112,2)</f>
        <v>0</v>
      </c>
      <c r="K112" s="208" t="s">
        <v>125</v>
      </c>
      <c r="L112" s="46"/>
      <c r="M112" s="213" t="s">
        <v>19</v>
      </c>
      <c r="N112" s="214" t="s">
        <v>40</v>
      </c>
      <c r="O112" s="86"/>
      <c r="P112" s="215">
        <f>O112*H112</f>
        <v>0</v>
      </c>
      <c r="Q112" s="215">
        <v>2.429</v>
      </c>
      <c r="R112" s="215">
        <f>Q112*H112</f>
        <v>8.76869</v>
      </c>
      <c r="S112" s="215">
        <v>0</v>
      </c>
      <c r="T112" s="216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7" t="s">
        <v>126</v>
      </c>
      <c r="AT112" s="217" t="s">
        <v>121</v>
      </c>
      <c r="AU112" s="217" t="s">
        <v>79</v>
      </c>
      <c r="AY112" s="19" t="s">
        <v>119</v>
      </c>
      <c r="BE112" s="218">
        <f>IF(N112="základní",J112,0)</f>
        <v>0</v>
      </c>
      <c r="BF112" s="218">
        <f>IF(N112="snížená",J112,0)</f>
        <v>0</v>
      </c>
      <c r="BG112" s="218">
        <f>IF(N112="zákl. přenesená",J112,0)</f>
        <v>0</v>
      </c>
      <c r="BH112" s="218">
        <f>IF(N112="sníž. přenesená",J112,0)</f>
        <v>0</v>
      </c>
      <c r="BI112" s="218">
        <f>IF(N112="nulová",J112,0)</f>
        <v>0</v>
      </c>
      <c r="BJ112" s="19" t="s">
        <v>77</v>
      </c>
      <c r="BK112" s="218">
        <f>ROUND(I112*H112,2)</f>
        <v>0</v>
      </c>
      <c r="BL112" s="19" t="s">
        <v>126</v>
      </c>
      <c r="BM112" s="217" t="s">
        <v>675</v>
      </c>
    </row>
    <row r="113" spans="1:47" s="2" customFormat="1" ht="12">
      <c r="A113" s="40"/>
      <c r="B113" s="41"/>
      <c r="C113" s="42"/>
      <c r="D113" s="219" t="s">
        <v>128</v>
      </c>
      <c r="E113" s="42"/>
      <c r="F113" s="220" t="s">
        <v>676</v>
      </c>
      <c r="G113" s="42"/>
      <c r="H113" s="42"/>
      <c r="I113" s="221"/>
      <c r="J113" s="42"/>
      <c r="K113" s="42"/>
      <c r="L113" s="46"/>
      <c r="M113" s="222"/>
      <c r="N113" s="223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128</v>
      </c>
      <c r="AU113" s="19" t="s">
        <v>79</v>
      </c>
    </row>
    <row r="114" spans="1:51" s="14" customFormat="1" ht="12">
      <c r="A114" s="14"/>
      <c r="B114" s="236"/>
      <c r="C114" s="237"/>
      <c r="D114" s="226" t="s">
        <v>130</v>
      </c>
      <c r="E114" s="238" t="s">
        <v>19</v>
      </c>
      <c r="F114" s="239" t="s">
        <v>677</v>
      </c>
      <c r="G114" s="237"/>
      <c r="H114" s="238" t="s">
        <v>19</v>
      </c>
      <c r="I114" s="240"/>
      <c r="J114" s="237"/>
      <c r="K114" s="237"/>
      <c r="L114" s="241"/>
      <c r="M114" s="242"/>
      <c r="N114" s="243"/>
      <c r="O114" s="243"/>
      <c r="P114" s="243"/>
      <c r="Q114" s="243"/>
      <c r="R114" s="243"/>
      <c r="S114" s="243"/>
      <c r="T114" s="24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5" t="s">
        <v>130</v>
      </c>
      <c r="AU114" s="245" t="s">
        <v>79</v>
      </c>
      <c r="AV114" s="14" t="s">
        <v>77</v>
      </c>
      <c r="AW114" s="14" t="s">
        <v>31</v>
      </c>
      <c r="AX114" s="14" t="s">
        <v>69</v>
      </c>
      <c r="AY114" s="245" t="s">
        <v>119</v>
      </c>
    </row>
    <row r="115" spans="1:51" s="13" customFormat="1" ht="12">
      <c r="A115" s="13"/>
      <c r="B115" s="224"/>
      <c r="C115" s="225"/>
      <c r="D115" s="226" t="s">
        <v>130</v>
      </c>
      <c r="E115" s="227" t="s">
        <v>19</v>
      </c>
      <c r="F115" s="228" t="s">
        <v>678</v>
      </c>
      <c r="G115" s="225"/>
      <c r="H115" s="229">
        <v>3.33</v>
      </c>
      <c r="I115" s="230"/>
      <c r="J115" s="225"/>
      <c r="K115" s="225"/>
      <c r="L115" s="231"/>
      <c r="M115" s="232"/>
      <c r="N115" s="233"/>
      <c r="O115" s="233"/>
      <c r="P115" s="233"/>
      <c r="Q115" s="233"/>
      <c r="R115" s="233"/>
      <c r="S115" s="233"/>
      <c r="T115" s="23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5" t="s">
        <v>130</v>
      </c>
      <c r="AU115" s="235" t="s">
        <v>79</v>
      </c>
      <c r="AV115" s="13" t="s">
        <v>79</v>
      </c>
      <c r="AW115" s="13" t="s">
        <v>31</v>
      </c>
      <c r="AX115" s="13" t="s">
        <v>69</v>
      </c>
      <c r="AY115" s="235" t="s">
        <v>119</v>
      </c>
    </row>
    <row r="116" spans="1:51" s="14" customFormat="1" ht="12">
      <c r="A116" s="14"/>
      <c r="B116" s="236"/>
      <c r="C116" s="237"/>
      <c r="D116" s="226" t="s">
        <v>130</v>
      </c>
      <c r="E116" s="238" t="s">
        <v>19</v>
      </c>
      <c r="F116" s="239" t="s">
        <v>679</v>
      </c>
      <c r="G116" s="237"/>
      <c r="H116" s="238" t="s">
        <v>19</v>
      </c>
      <c r="I116" s="240"/>
      <c r="J116" s="237"/>
      <c r="K116" s="237"/>
      <c r="L116" s="241"/>
      <c r="M116" s="242"/>
      <c r="N116" s="243"/>
      <c r="O116" s="243"/>
      <c r="P116" s="243"/>
      <c r="Q116" s="243"/>
      <c r="R116" s="243"/>
      <c r="S116" s="243"/>
      <c r="T116" s="24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45" t="s">
        <v>130</v>
      </c>
      <c r="AU116" s="245" t="s">
        <v>79</v>
      </c>
      <c r="AV116" s="14" t="s">
        <v>77</v>
      </c>
      <c r="AW116" s="14" t="s">
        <v>31</v>
      </c>
      <c r="AX116" s="14" t="s">
        <v>69</v>
      </c>
      <c r="AY116" s="245" t="s">
        <v>119</v>
      </c>
    </row>
    <row r="117" spans="1:51" s="13" customFormat="1" ht="12">
      <c r="A117" s="13"/>
      <c r="B117" s="224"/>
      <c r="C117" s="225"/>
      <c r="D117" s="226" t="s">
        <v>130</v>
      </c>
      <c r="E117" s="227" t="s">
        <v>19</v>
      </c>
      <c r="F117" s="228" t="s">
        <v>680</v>
      </c>
      <c r="G117" s="225"/>
      <c r="H117" s="229">
        <v>0.28</v>
      </c>
      <c r="I117" s="230"/>
      <c r="J117" s="225"/>
      <c r="K117" s="225"/>
      <c r="L117" s="231"/>
      <c r="M117" s="232"/>
      <c r="N117" s="233"/>
      <c r="O117" s="233"/>
      <c r="P117" s="233"/>
      <c r="Q117" s="233"/>
      <c r="R117" s="233"/>
      <c r="S117" s="233"/>
      <c r="T117" s="23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5" t="s">
        <v>130</v>
      </c>
      <c r="AU117" s="235" t="s">
        <v>79</v>
      </c>
      <c r="AV117" s="13" t="s">
        <v>79</v>
      </c>
      <c r="AW117" s="13" t="s">
        <v>31</v>
      </c>
      <c r="AX117" s="13" t="s">
        <v>69</v>
      </c>
      <c r="AY117" s="235" t="s">
        <v>119</v>
      </c>
    </row>
    <row r="118" spans="1:51" s="15" customFormat="1" ht="12">
      <c r="A118" s="15"/>
      <c r="B118" s="246"/>
      <c r="C118" s="247"/>
      <c r="D118" s="226" t="s">
        <v>130</v>
      </c>
      <c r="E118" s="248" t="s">
        <v>19</v>
      </c>
      <c r="F118" s="249" t="s">
        <v>142</v>
      </c>
      <c r="G118" s="247"/>
      <c r="H118" s="250">
        <v>3.6100000000000003</v>
      </c>
      <c r="I118" s="251"/>
      <c r="J118" s="247"/>
      <c r="K118" s="247"/>
      <c r="L118" s="252"/>
      <c r="M118" s="253"/>
      <c r="N118" s="254"/>
      <c r="O118" s="254"/>
      <c r="P118" s="254"/>
      <c r="Q118" s="254"/>
      <c r="R118" s="254"/>
      <c r="S118" s="254"/>
      <c r="T118" s="25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6" t="s">
        <v>130</v>
      </c>
      <c r="AU118" s="256" t="s">
        <v>79</v>
      </c>
      <c r="AV118" s="15" t="s">
        <v>126</v>
      </c>
      <c r="AW118" s="15" t="s">
        <v>31</v>
      </c>
      <c r="AX118" s="15" t="s">
        <v>77</v>
      </c>
      <c r="AY118" s="256" t="s">
        <v>119</v>
      </c>
    </row>
    <row r="119" spans="1:65" s="2" customFormat="1" ht="24.15" customHeight="1">
      <c r="A119" s="40"/>
      <c r="B119" s="41"/>
      <c r="C119" s="206" t="s">
        <v>174</v>
      </c>
      <c r="D119" s="206" t="s">
        <v>121</v>
      </c>
      <c r="E119" s="207" t="s">
        <v>681</v>
      </c>
      <c r="F119" s="208" t="s">
        <v>682</v>
      </c>
      <c r="G119" s="209" t="s">
        <v>177</v>
      </c>
      <c r="H119" s="210">
        <v>5.21</v>
      </c>
      <c r="I119" s="211"/>
      <c r="J119" s="212">
        <f>ROUND(I119*H119,2)</f>
        <v>0</v>
      </c>
      <c r="K119" s="208" t="s">
        <v>125</v>
      </c>
      <c r="L119" s="46"/>
      <c r="M119" s="213" t="s">
        <v>19</v>
      </c>
      <c r="N119" s="214" t="s">
        <v>40</v>
      </c>
      <c r="O119" s="86"/>
      <c r="P119" s="215">
        <f>O119*H119</f>
        <v>0</v>
      </c>
      <c r="Q119" s="215">
        <v>2.429</v>
      </c>
      <c r="R119" s="215">
        <f>Q119*H119</f>
        <v>12.65509</v>
      </c>
      <c r="S119" s="215">
        <v>0</v>
      </c>
      <c r="T119" s="216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17" t="s">
        <v>126</v>
      </c>
      <c r="AT119" s="217" t="s">
        <v>121</v>
      </c>
      <c r="AU119" s="217" t="s">
        <v>79</v>
      </c>
      <c r="AY119" s="19" t="s">
        <v>119</v>
      </c>
      <c r="BE119" s="218">
        <f>IF(N119="základní",J119,0)</f>
        <v>0</v>
      </c>
      <c r="BF119" s="218">
        <f>IF(N119="snížená",J119,0)</f>
        <v>0</v>
      </c>
      <c r="BG119" s="218">
        <f>IF(N119="zákl. přenesená",J119,0)</f>
        <v>0</v>
      </c>
      <c r="BH119" s="218">
        <f>IF(N119="sníž. přenesená",J119,0)</f>
        <v>0</v>
      </c>
      <c r="BI119" s="218">
        <f>IF(N119="nulová",J119,0)</f>
        <v>0</v>
      </c>
      <c r="BJ119" s="19" t="s">
        <v>77</v>
      </c>
      <c r="BK119" s="218">
        <f>ROUND(I119*H119,2)</f>
        <v>0</v>
      </c>
      <c r="BL119" s="19" t="s">
        <v>126</v>
      </c>
      <c r="BM119" s="217" t="s">
        <v>683</v>
      </c>
    </row>
    <row r="120" spans="1:47" s="2" customFormat="1" ht="12">
      <c r="A120" s="40"/>
      <c r="B120" s="41"/>
      <c r="C120" s="42"/>
      <c r="D120" s="219" t="s">
        <v>128</v>
      </c>
      <c r="E120" s="42"/>
      <c r="F120" s="220" t="s">
        <v>684</v>
      </c>
      <c r="G120" s="42"/>
      <c r="H120" s="42"/>
      <c r="I120" s="221"/>
      <c r="J120" s="42"/>
      <c r="K120" s="42"/>
      <c r="L120" s="46"/>
      <c r="M120" s="222"/>
      <c r="N120" s="223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128</v>
      </c>
      <c r="AU120" s="19" t="s">
        <v>79</v>
      </c>
    </row>
    <row r="121" spans="1:51" s="14" customFormat="1" ht="12">
      <c r="A121" s="14"/>
      <c r="B121" s="236"/>
      <c r="C121" s="237"/>
      <c r="D121" s="226" t="s">
        <v>130</v>
      </c>
      <c r="E121" s="238" t="s">
        <v>19</v>
      </c>
      <c r="F121" s="239" t="s">
        <v>685</v>
      </c>
      <c r="G121" s="237"/>
      <c r="H121" s="238" t="s">
        <v>19</v>
      </c>
      <c r="I121" s="240"/>
      <c r="J121" s="237"/>
      <c r="K121" s="237"/>
      <c r="L121" s="241"/>
      <c r="M121" s="242"/>
      <c r="N121" s="243"/>
      <c r="O121" s="243"/>
      <c r="P121" s="243"/>
      <c r="Q121" s="243"/>
      <c r="R121" s="243"/>
      <c r="S121" s="243"/>
      <c r="T121" s="24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5" t="s">
        <v>130</v>
      </c>
      <c r="AU121" s="245" t="s">
        <v>79</v>
      </c>
      <c r="AV121" s="14" t="s">
        <v>77</v>
      </c>
      <c r="AW121" s="14" t="s">
        <v>31</v>
      </c>
      <c r="AX121" s="14" t="s">
        <v>69</v>
      </c>
      <c r="AY121" s="245" t="s">
        <v>119</v>
      </c>
    </row>
    <row r="122" spans="1:51" s="13" customFormat="1" ht="12">
      <c r="A122" s="13"/>
      <c r="B122" s="224"/>
      <c r="C122" s="225"/>
      <c r="D122" s="226" t="s">
        <v>130</v>
      </c>
      <c r="E122" s="227" t="s">
        <v>19</v>
      </c>
      <c r="F122" s="228" t="s">
        <v>686</v>
      </c>
      <c r="G122" s="225"/>
      <c r="H122" s="229">
        <v>2.61</v>
      </c>
      <c r="I122" s="230"/>
      <c r="J122" s="225"/>
      <c r="K122" s="225"/>
      <c r="L122" s="231"/>
      <c r="M122" s="232"/>
      <c r="N122" s="233"/>
      <c r="O122" s="233"/>
      <c r="P122" s="233"/>
      <c r="Q122" s="233"/>
      <c r="R122" s="233"/>
      <c r="S122" s="233"/>
      <c r="T122" s="234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5" t="s">
        <v>130</v>
      </c>
      <c r="AU122" s="235" t="s">
        <v>79</v>
      </c>
      <c r="AV122" s="13" t="s">
        <v>79</v>
      </c>
      <c r="AW122" s="13" t="s">
        <v>31</v>
      </c>
      <c r="AX122" s="13" t="s">
        <v>69</v>
      </c>
      <c r="AY122" s="235" t="s">
        <v>119</v>
      </c>
    </row>
    <row r="123" spans="1:51" s="14" customFormat="1" ht="12">
      <c r="A123" s="14"/>
      <c r="B123" s="236"/>
      <c r="C123" s="237"/>
      <c r="D123" s="226" t="s">
        <v>130</v>
      </c>
      <c r="E123" s="238" t="s">
        <v>19</v>
      </c>
      <c r="F123" s="239" t="s">
        <v>687</v>
      </c>
      <c r="G123" s="237"/>
      <c r="H123" s="238" t="s">
        <v>19</v>
      </c>
      <c r="I123" s="240"/>
      <c r="J123" s="237"/>
      <c r="K123" s="237"/>
      <c r="L123" s="241"/>
      <c r="M123" s="242"/>
      <c r="N123" s="243"/>
      <c r="O123" s="243"/>
      <c r="P123" s="243"/>
      <c r="Q123" s="243"/>
      <c r="R123" s="243"/>
      <c r="S123" s="243"/>
      <c r="T123" s="24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45" t="s">
        <v>130</v>
      </c>
      <c r="AU123" s="245" t="s">
        <v>79</v>
      </c>
      <c r="AV123" s="14" t="s">
        <v>77</v>
      </c>
      <c r="AW123" s="14" t="s">
        <v>31</v>
      </c>
      <c r="AX123" s="14" t="s">
        <v>69</v>
      </c>
      <c r="AY123" s="245" t="s">
        <v>119</v>
      </c>
    </row>
    <row r="124" spans="1:51" s="13" customFormat="1" ht="12">
      <c r="A124" s="13"/>
      <c r="B124" s="224"/>
      <c r="C124" s="225"/>
      <c r="D124" s="226" t="s">
        <v>130</v>
      </c>
      <c r="E124" s="227" t="s">
        <v>19</v>
      </c>
      <c r="F124" s="228" t="s">
        <v>688</v>
      </c>
      <c r="G124" s="225"/>
      <c r="H124" s="229">
        <v>2.6</v>
      </c>
      <c r="I124" s="230"/>
      <c r="J124" s="225"/>
      <c r="K124" s="225"/>
      <c r="L124" s="231"/>
      <c r="M124" s="232"/>
      <c r="N124" s="233"/>
      <c r="O124" s="233"/>
      <c r="P124" s="233"/>
      <c r="Q124" s="233"/>
      <c r="R124" s="233"/>
      <c r="S124" s="233"/>
      <c r="T124" s="23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5" t="s">
        <v>130</v>
      </c>
      <c r="AU124" s="235" t="s">
        <v>79</v>
      </c>
      <c r="AV124" s="13" t="s">
        <v>79</v>
      </c>
      <c r="AW124" s="13" t="s">
        <v>31</v>
      </c>
      <c r="AX124" s="13" t="s">
        <v>69</v>
      </c>
      <c r="AY124" s="235" t="s">
        <v>119</v>
      </c>
    </row>
    <row r="125" spans="1:51" s="15" customFormat="1" ht="12">
      <c r="A125" s="15"/>
      <c r="B125" s="246"/>
      <c r="C125" s="247"/>
      <c r="D125" s="226" t="s">
        <v>130</v>
      </c>
      <c r="E125" s="248" t="s">
        <v>19</v>
      </c>
      <c r="F125" s="249" t="s">
        <v>142</v>
      </c>
      <c r="G125" s="247"/>
      <c r="H125" s="250">
        <v>5.21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T125" s="256" t="s">
        <v>130</v>
      </c>
      <c r="AU125" s="256" t="s">
        <v>79</v>
      </c>
      <c r="AV125" s="15" t="s">
        <v>126</v>
      </c>
      <c r="AW125" s="15" t="s">
        <v>31</v>
      </c>
      <c r="AX125" s="15" t="s">
        <v>77</v>
      </c>
      <c r="AY125" s="256" t="s">
        <v>119</v>
      </c>
    </row>
    <row r="126" spans="1:65" s="2" customFormat="1" ht="16.5" customHeight="1">
      <c r="A126" s="40"/>
      <c r="B126" s="41"/>
      <c r="C126" s="206" t="s">
        <v>180</v>
      </c>
      <c r="D126" s="206" t="s">
        <v>121</v>
      </c>
      <c r="E126" s="207" t="s">
        <v>689</v>
      </c>
      <c r="F126" s="208" t="s">
        <v>690</v>
      </c>
      <c r="G126" s="209" t="s">
        <v>207</v>
      </c>
      <c r="H126" s="210">
        <v>0.19</v>
      </c>
      <c r="I126" s="211"/>
      <c r="J126" s="212">
        <f>ROUND(I126*H126,2)</f>
        <v>0</v>
      </c>
      <c r="K126" s="208" t="s">
        <v>125</v>
      </c>
      <c r="L126" s="46"/>
      <c r="M126" s="213" t="s">
        <v>19</v>
      </c>
      <c r="N126" s="214" t="s">
        <v>40</v>
      </c>
      <c r="O126" s="86"/>
      <c r="P126" s="215">
        <f>O126*H126</f>
        <v>0</v>
      </c>
      <c r="Q126" s="215">
        <v>0.8554</v>
      </c>
      <c r="R126" s="215">
        <f>Q126*H126</f>
        <v>0.162526</v>
      </c>
      <c r="S126" s="215">
        <v>0</v>
      </c>
      <c r="T126" s="216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7" t="s">
        <v>126</v>
      </c>
      <c r="AT126" s="217" t="s">
        <v>121</v>
      </c>
      <c r="AU126" s="217" t="s">
        <v>79</v>
      </c>
      <c r="AY126" s="19" t="s">
        <v>119</v>
      </c>
      <c r="BE126" s="218">
        <f>IF(N126="základní",J126,0)</f>
        <v>0</v>
      </c>
      <c r="BF126" s="218">
        <f>IF(N126="snížená",J126,0)</f>
        <v>0</v>
      </c>
      <c r="BG126" s="218">
        <f>IF(N126="zákl. přenesená",J126,0)</f>
        <v>0</v>
      </c>
      <c r="BH126" s="218">
        <f>IF(N126="sníž. přenesená",J126,0)</f>
        <v>0</v>
      </c>
      <c r="BI126" s="218">
        <f>IF(N126="nulová",J126,0)</f>
        <v>0</v>
      </c>
      <c r="BJ126" s="19" t="s">
        <v>77</v>
      </c>
      <c r="BK126" s="218">
        <f>ROUND(I126*H126,2)</f>
        <v>0</v>
      </c>
      <c r="BL126" s="19" t="s">
        <v>126</v>
      </c>
      <c r="BM126" s="217" t="s">
        <v>691</v>
      </c>
    </row>
    <row r="127" spans="1:47" s="2" customFormat="1" ht="12">
      <c r="A127" s="40"/>
      <c r="B127" s="41"/>
      <c r="C127" s="42"/>
      <c r="D127" s="219" t="s">
        <v>128</v>
      </c>
      <c r="E127" s="42"/>
      <c r="F127" s="220" t="s">
        <v>692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128</v>
      </c>
      <c r="AU127" s="19" t="s">
        <v>79</v>
      </c>
    </row>
    <row r="128" spans="1:51" s="13" customFormat="1" ht="12">
      <c r="A128" s="13"/>
      <c r="B128" s="224"/>
      <c r="C128" s="225"/>
      <c r="D128" s="226" t="s">
        <v>130</v>
      </c>
      <c r="E128" s="227" t="s">
        <v>19</v>
      </c>
      <c r="F128" s="228" t="s">
        <v>693</v>
      </c>
      <c r="G128" s="225"/>
      <c r="H128" s="229">
        <v>0.19</v>
      </c>
      <c r="I128" s="230"/>
      <c r="J128" s="225"/>
      <c r="K128" s="225"/>
      <c r="L128" s="231"/>
      <c r="M128" s="232"/>
      <c r="N128" s="233"/>
      <c r="O128" s="233"/>
      <c r="P128" s="233"/>
      <c r="Q128" s="233"/>
      <c r="R128" s="233"/>
      <c r="S128" s="233"/>
      <c r="T128" s="234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5" t="s">
        <v>130</v>
      </c>
      <c r="AU128" s="235" t="s">
        <v>79</v>
      </c>
      <c r="AV128" s="13" t="s">
        <v>79</v>
      </c>
      <c r="AW128" s="13" t="s">
        <v>31</v>
      </c>
      <c r="AX128" s="13" t="s">
        <v>69</v>
      </c>
      <c r="AY128" s="235" t="s">
        <v>119</v>
      </c>
    </row>
    <row r="129" spans="1:51" s="15" customFormat="1" ht="12">
      <c r="A129" s="15"/>
      <c r="B129" s="246"/>
      <c r="C129" s="247"/>
      <c r="D129" s="226" t="s">
        <v>130</v>
      </c>
      <c r="E129" s="248" t="s">
        <v>19</v>
      </c>
      <c r="F129" s="249" t="s">
        <v>142</v>
      </c>
      <c r="G129" s="247"/>
      <c r="H129" s="250">
        <v>0.19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T129" s="256" t="s">
        <v>130</v>
      </c>
      <c r="AU129" s="256" t="s">
        <v>79</v>
      </c>
      <c r="AV129" s="15" t="s">
        <v>126</v>
      </c>
      <c r="AW129" s="15" t="s">
        <v>31</v>
      </c>
      <c r="AX129" s="15" t="s">
        <v>77</v>
      </c>
      <c r="AY129" s="256" t="s">
        <v>119</v>
      </c>
    </row>
    <row r="130" spans="1:63" s="12" customFormat="1" ht="22.8" customHeight="1">
      <c r="A130" s="12"/>
      <c r="B130" s="190"/>
      <c r="C130" s="191"/>
      <c r="D130" s="192" t="s">
        <v>68</v>
      </c>
      <c r="E130" s="204" t="s">
        <v>153</v>
      </c>
      <c r="F130" s="204" t="s">
        <v>339</v>
      </c>
      <c r="G130" s="191"/>
      <c r="H130" s="191"/>
      <c r="I130" s="194"/>
      <c r="J130" s="205">
        <f>BK130</f>
        <v>0</v>
      </c>
      <c r="K130" s="191"/>
      <c r="L130" s="196"/>
      <c r="M130" s="197"/>
      <c r="N130" s="198"/>
      <c r="O130" s="198"/>
      <c r="P130" s="199">
        <f>SUM(P131:P132)</f>
        <v>0</v>
      </c>
      <c r="Q130" s="198"/>
      <c r="R130" s="199">
        <f>SUM(R131:R132)</f>
        <v>0.7638</v>
      </c>
      <c r="S130" s="198"/>
      <c r="T130" s="200">
        <f>SUM(T131:T132)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1" t="s">
        <v>77</v>
      </c>
      <c r="AT130" s="202" t="s">
        <v>68</v>
      </c>
      <c r="AU130" s="202" t="s">
        <v>77</v>
      </c>
      <c r="AY130" s="201" t="s">
        <v>119</v>
      </c>
      <c r="BK130" s="203">
        <f>SUM(BK131:BK132)</f>
        <v>0</v>
      </c>
    </row>
    <row r="131" spans="1:65" s="2" customFormat="1" ht="16.5" customHeight="1">
      <c r="A131" s="40"/>
      <c r="B131" s="41"/>
      <c r="C131" s="206" t="s">
        <v>186</v>
      </c>
      <c r="D131" s="206" t="s">
        <v>121</v>
      </c>
      <c r="E131" s="207" t="s">
        <v>694</v>
      </c>
      <c r="F131" s="208" t="s">
        <v>695</v>
      </c>
      <c r="G131" s="209" t="s">
        <v>177</v>
      </c>
      <c r="H131" s="210">
        <v>2.91</v>
      </c>
      <c r="I131" s="211"/>
      <c r="J131" s="212">
        <f>ROUND(I131*H131,2)</f>
        <v>0</v>
      </c>
      <c r="K131" s="208" t="s">
        <v>19</v>
      </c>
      <c r="L131" s="46"/>
      <c r="M131" s="213" t="s">
        <v>19</v>
      </c>
      <c r="N131" s="214" t="s">
        <v>40</v>
      </c>
      <c r="O131" s="86"/>
      <c r="P131" s="215">
        <f>O131*H131</f>
        <v>0</v>
      </c>
      <c r="Q131" s="215">
        <v>0.19</v>
      </c>
      <c r="R131" s="215">
        <f>Q131*H131</f>
        <v>0.5529000000000001</v>
      </c>
      <c r="S131" s="215">
        <v>0</v>
      </c>
      <c r="T131" s="216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126</v>
      </c>
      <c r="AT131" s="217" t="s">
        <v>121</v>
      </c>
      <c r="AU131" s="217" t="s">
        <v>79</v>
      </c>
      <c r="AY131" s="19" t="s">
        <v>119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77</v>
      </c>
      <c r="BK131" s="218">
        <f>ROUND(I131*H131,2)</f>
        <v>0</v>
      </c>
      <c r="BL131" s="19" t="s">
        <v>126</v>
      </c>
      <c r="BM131" s="217" t="s">
        <v>696</v>
      </c>
    </row>
    <row r="132" spans="1:65" s="2" customFormat="1" ht="16.5" customHeight="1">
      <c r="A132" s="40"/>
      <c r="B132" s="41"/>
      <c r="C132" s="206" t="s">
        <v>191</v>
      </c>
      <c r="D132" s="206" t="s">
        <v>121</v>
      </c>
      <c r="E132" s="207" t="s">
        <v>697</v>
      </c>
      <c r="F132" s="208" t="s">
        <v>698</v>
      </c>
      <c r="G132" s="209" t="s">
        <v>177</v>
      </c>
      <c r="H132" s="210">
        <v>1.11</v>
      </c>
      <c r="I132" s="211"/>
      <c r="J132" s="212">
        <f>ROUND(I132*H132,2)</f>
        <v>0</v>
      </c>
      <c r="K132" s="208" t="s">
        <v>19</v>
      </c>
      <c r="L132" s="46"/>
      <c r="M132" s="213" t="s">
        <v>19</v>
      </c>
      <c r="N132" s="214" t="s">
        <v>40</v>
      </c>
      <c r="O132" s="86"/>
      <c r="P132" s="215">
        <f>O132*H132</f>
        <v>0</v>
      </c>
      <c r="Q132" s="215">
        <v>0.19</v>
      </c>
      <c r="R132" s="215">
        <f>Q132*H132</f>
        <v>0.21090000000000003</v>
      </c>
      <c r="S132" s="215">
        <v>0</v>
      </c>
      <c r="T132" s="216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17" t="s">
        <v>126</v>
      </c>
      <c r="AT132" s="217" t="s">
        <v>121</v>
      </c>
      <c r="AU132" s="217" t="s">
        <v>79</v>
      </c>
      <c r="AY132" s="19" t="s">
        <v>119</v>
      </c>
      <c r="BE132" s="218">
        <f>IF(N132="základní",J132,0)</f>
        <v>0</v>
      </c>
      <c r="BF132" s="218">
        <f>IF(N132="snížená",J132,0)</f>
        <v>0</v>
      </c>
      <c r="BG132" s="218">
        <f>IF(N132="zákl. přenesená",J132,0)</f>
        <v>0</v>
      </c>
      <c r="BH132" s="218">
        <f>IF(N132="sníž. přenesená",J132,0)</f>
        <v>0</v>
      </c>
      <c r="BI132" s="218">
        <f>IF(N132="nulová",J132,0)</f>
        <v>0</v>
      </c>
      <c r="BJ132" s="19" t="s">
        <v>77</v>
      </c>
      <c r="BK132" s="218">
        <f>ROUND(I132*H132,2)</f>
        <v>0</v>
      </c>
      <c r="BL132" s="19" t="s">
        <v>126</v>
      </c>
      <c r="BM132" s="217" t="s">
        <v>699</v>
      </c>
    </row>
    <row r="133" spans="1:63" s="12" customFormat="1" ht="22.8" customHeight="1">
      <c r="A133" s="12"/>
      <c r="B133" s="190"/>
      <c r="C133" s="191"/>
      <c r="D133" s="192" t="s">
        <v>68</v>
      </c>
      <c r="E133" s="204" t="s">
        <v>168</v>
      </c>
      <c r="F133" s="204" t="s">
        <v>561</v>
      </c>
      <c r="G133" s="191"/>
      <c r="H133" s="191"/>
      <c r="I133" s="194"/>
      <c r="J133" s="205">
        <f>BK133</f>
        <v>0</v>
      </c>
      <c r="K133" s="191"/>
      <c r="L133" s="196"/>
      <c r="M133" s="197"/>
      <c r="N133" s="198"/>
      <c r="O133" s="198"/>
      <c r="P133" s="199">
        <f>SUM(P134:P144)</f>
        <v>0</v>
      </c>
      <c r="Q133" s="198"/>
      <c r="R133" s="199">
        <f>SUM(R134:R144)</f>
        <v>9.3507108</v>
      </c>
      <c r="S133" s="198"/>
      <c r="T133" s="200">
        <f>SUM(T134:T144)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1" t="s">
        <v>77</v>
      </c>
      <c r="AT133" s="202" t="s">
        <v>68</v>
      </c>
      <c r="AU133" s="202" t="s">
        <v>77</v>
      </c>
      <c r="AY133" s="201" t="s">
        <v>119</v>
      </c>
      <c r="BK133" s="203">
        <f>SUM(BK134:BK144)</f>
        <v>0</v>
      </c>
    </row>
    <row r="134" spans="1:65" s="2" customFormat="1" ht="24.15" customHeight="1">
      <c r="A134" s="40"/>
      <c r="B134" s="41"/>
      <c r="C134" s="206" t="s">
        <v>197</v>
      </c>
      <c r="D134" s="206" t="s">
        <v>121</v>
      </c>
      <c r="E134" s="207" t="s">
        <v>700</v>
      </c>
      <c r="F134" s="208" t="s">
        <v>701</v>
      </c>
      <c r="G134" s="209" t="s">
        <v>702</v>
      </c>
      <c r="H134" s="210">
        <v>15</v>
      </c>
      <c r="I134" s="211"/>
      <c r="J134" s="212">
        <f>ROUND(I134*H134,2)</f>
        <v>0</v>
      </c>
      <c r="K134" s="208" t="s">
        <v>19</v>
      </c>
      <c r="L134" s="46"/>
      <c r="M134" s="213" t="s">
        <v>19</v>
      </c>
      <c r="N134" s="214" t="s">
        <v>40</v>
      </c>
      <c r="O134" s="86"/>
      <c r="P134" s="215">
        <f>O134*H134</f>
        <v>0</v>
      </c>
      <c r="Q134" s="215">
        <v>1E-05</v>
      </c>
      <c r="R134" s="215">
        <f>Q134*H134</f>
        <v>0.00015000000000000001</v>
      </c>
      <c r="S134" s="215">
        <v>0</v>
      </c>
      <c r="T134" s="216">
        <f>S134*H134</f>
        <v>0</v>
      </c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R134" s="217" t="s">
        <v>126</v>
      </c>
      <c r="AT134" s="217" t="s">
        <v>121</v>
      </c>
      <c r="AU134" s="217" t="s">
        <v>79</v>
      </c>
      <c r="AY134" s="19" t="s">
        <v>119</v>
      </c>
      <c r="BE134" s="218">
        <f>IF(N134="základní",J134,0)</f>
        <v>0</v>
      </c>
      <c r="BF134" s="218">
        <f>IF(N134="snížená",J134,0)</f>
        <v>0</v>
      </c>
      <c r="BG134" s="218">
        <f>IF(N134="zákl. přenesená",J134,0)</f>
        <v>0</v>
      </c>
      <c r="BH134" s="218">
        <f>IF(N134="sníž. přenesená",J134,0)</f>
        <v>0</v>
      </c>
      <c r="BI134" s="218">
        <f>IF(N134="nulová",J134,0)</f>
        <v>0</v>
      </c>
      <c r="BJ134" s="19" t="s">
        <v>77</v>
      </c>
      <c r="BK134" s="218">
        <f>ROUND(I134*H134,2)</f>
        <v>0</v>
      </c>
      <c r="BL134" s="19" t="s">
        <v>126</v>
      </c>
      <c r="BM134" s="217" t="s">
        <v>703</v>
      </c>
    </row>
    <row r="135" spans="1:51" s="13" customFormat="1" ht="12">
      <c r="A135" s="13"/>
      <c r="B135" s="224"/>
      <c r="C135" s="225"/>
      <c r="D135" s="226" t="s">
        <v>130</v>
      </c>
      <c r="E135" s="227" t="s">
        <v>19</v>
      </c>
      <c r="F135" s="228" t="s">
        <v>704</v>
      </c>
      <c r="G135" s="225"/>
      <c r="H135" s="229">
        <v>7.5</v>
      </c>
      <c r="I135" s="230"/>
      <c r="J135" s="225"/>
      <c r="K135" s="225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130</v>
      </c>
      <c r="AU135" s="235" t="s">
        <v>79</v>
      </c>
      <c r="AV135" s="13" t="s">
        <v>79</v>
      </c>
      <c r="AW135" s="13" t="s">
        <v>31</v>
      </c>
      <c r="AX135" s="13" t="s">
        <v>69</v>
      </c>
      <c r="AY135" s="235" t="s">
        <v>119</v>
      </c>
    </row>
    <row r="136" spans="1:51" s="13" customFormat="1" ht="12">
      <c r="A136" s="13"/>
      <c r="B136" s="224"/>
      <c r="C136" s="225"/>
      <c r="D136" s="226" t="s">
        <v>130</v>
      </c>
      <c r="E136" s="227" t="s">
        <v>19</v>
      </c>
      <c r="F136" s="228" t="s">
        <v>705</v>
      </c>
      <c r="G136" s="225"/>
      <c r="H136" s="229">
        <v>7.5</v>
      </c>
      <c r="I136" s="230"/>
      <c r="J136" s="225"/>
      <c r="K136" s="225"/>
      <c r="L136" s="231"/>
      <c r="M136" s="232"/>
      <c r="N136" s="233"/>
      <c r="O136" s="233"/>
      <c r="P136" s="233"/>
      <c r="Q136" s="233"/>
      <c r="R136" s="233"/>
      <c r="S136" s="233"/>
      <c r="T136" s="23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35" t="s">
        <v>130</v>
      </c>
      <c r="AU136" s="235" t="s">
        <v>79</v>
      </c>
      <c r="AV136" s="13" t="s">
        <v>79</v>
      </c>
      <c r="AW136" s="13" t="s">
        <v>31</v>
      </c>
      <c r="AX136" s="13" t="s">
        <v>69</v>
      </c>
      <c r="AY136" s="235" t="s">
        <v>119</v>
      </c>
    </row>
    <row r="137" spans="1:51" s="15" customFormat="1" ht="12">
      <c r="A137" s="15"/>
      <c r="B137" s="246"/>
      <c r="C137" s="247"/>
      <c r="D137" s="226" t="s">
        <v>130</v>
      </c>
      <c r="E137" s="248" t="s">
        <v>19</v>
      </c>
      <c r="F137" s="249" t="s">
        <v>142</v>
      </c>
      <c r="G137" s="247"/>
      <c r="H137" s="250">
        <v>15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56" t="s">
        <v>130</v>
      </c>
      <c r="AU137" s="256" t="s">
        <v>79</v>
      </c>
      <c r="AV137" s="15" t="s">
        <v>126</v>
      </c>
      <c r="AW137" s="15" t="s">
        <v>31</v>
      </c>
      <c r="AX137" s="15" t="s">
        <v>77</v>
      </c>
      <c r="AY137" s="256" t="s">
        <v>119</v>
      </c>
    </row>
    <row r="138" spans="1:65" s="2" customFormat="1" ht="16.5" customHeight="1">
      <c r="A138" s="40"/>
      <c r="B138" s="41"/>
      <c r="C138" s="260" t="s">
        <v>204</v>
      </c>
      <c r="D138" s="260" t="s">
        <v>252</v>
      </c>
      <c r="E138" s="261" t="s">
        <v>706</v>
      </c>
      <c r="F138" s="262" t="s">
        <v>707</v>
      </c>
      <c r="G138" s="263" t="s">
        <v>289</v>
      </c>
      <c r="H138" s="264">
        <v>7.575</v>
      </c>
      <c r="I138" s="265"/>
      <c r="J138" s="266">
        <f>ROUND(I138*H138,2)</f>
        <v>0</v>
      </c>
      <c r="K138" s="262" t="s">
        <v>125</v>
      </c>
      <c r="L138" s="267"/>
      <c r="M138" s="268" t="s">
        <v>19</v>
      </c>
      <c r="N138" s="269" t="s">
        <v>40</v>
      </c>
      <c r="O138" s="86"/>
      <c r="P138" s="215">
        <f>O138*H138</f>
        <v>0</v>
      </c>
      <c r="Q138" s="215">
        <v>0.2996</v>
      </c>
      <c r="R138" s="215">
        <f>Q138*H138</f>
        <v>2.26947</v>
      </c>
      <c r="S138" s="215">
        <v>0</v>
      </c>
      <c r="T138" s="216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7" t="s">
        <v>168</v>
      </c>
      <c r="AT138" s="217" t="s">
        <v>252</v>
      </c>
      <c r="AU138" s="217" t="s">
        <v>79</v>
      </c>
      <c r="AY138" s="19" t="s">
        <v>119</v>
      </c>
      <c r="BE138" s="218">
        <f>IF(N138="základní",J138,0)</f>
        <v>0</v>
      </c>
      <c r="BF138" s="218">
        <f>IF(N138="snížená",J138,0)</f>
        <v>0</v>
      </c>
      <c r="BG138" s="218">
        <f>IF(N138="zákl. přenesená",J138,0)</f>
        <v>0</v>
      </c>
      <c r="BH138" s="218">
        <f>IF(N138="sníž. přenesená",J138,0)</f>
        <v>0</v>
      </c>
      <c r="BI138" s="218">
        <f>IF(N138="nulová",J138,0)</f>
        <v>0</v>
      </c>
      <c r="BJ138" s="19" t="s">
        <v>77</v>
      </c>
      <c r="BK138" s="218">
        <f>ROUND(I138*H138,2)</f>
        <v>0</v>
      </c>
      <c r="BL138" s="19" t="s">
        <v>126</v>
      </c>
      <c r="BM138" s="217" t="s">
        <v>708</v>
      </c>
    </row>
    <row r="139" spans="1:51" s="13" customFormat="1" ht="12">
      <c r="A139" s="13"/>
      <c r="B139" s="224"/>
      <c r="C139" s="225"/>
      <c r="D139" s="226" t="s">
        <v>130</v>
      </c>
      <c r="E139" s="227" t="s">
        <v>19</v>
      </c>
      <c r="F139" s="228" t="s">
        <v>709</v>
      </c>
      <c r="G139" s="225"/>
      <c r="H139" s="229">
        <v>7.575</v>
      </c>
      <c r="I139" s="230"/>
      <c r="J139" s="225"/>
      <c r="K139" s="225"/>
      <c r="L139" s="231"/>
      <c r="M139" s="232"/>
      <c r="N139" s="233"/>
      <c r="O139" s="233"/>
      <c r="P139" s="233"/>
      <c r="Q139" s="233"/>
      <c r="R139" s="233"/>
      <c r="S139" s="233"/>
      <c r="T139" s="23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5" t="s">
        <v>130</v>
      </c>
      <c r="AU139" s="235" t="s">
        <v>79</v>
      </c>
      <c r="AV139" s="13" t="s">
        <v>79</v>
      </c>
      <c r="AW139" s="13" t="s">
        <v>31</v>
      </c>
      <c r="AX139" s="13" t="s">
        <v>77</v>
      </c>
      <c r="AY139" s="235" t="s">
        <v>119</v>
      </c>
    </row>
    <row r="140" spans="1:65" s="2" customFormat="1" ht="16.5" customHeight="1">
      <c r="A140" s="40"/>
      <c r="B140" s="41"/>
      <c r="C140" s="260" t="s">
        <v>8</v>
      </c>
      <c r="D140" s="260" t="s">
        <v>252</v>
      </c>
      <c r="E140" s="261" t="s">
        <v>710</v>
      </c>
      <c r="F140" s="262" t="s">
        <v>711</v>
      </c>
      <c r="G140" s="263" t="s">
        <v>712</v>
      </c>
      <c r="H140" s="264">
        <v>3</v>
      </c>
      <c r="I140" s="265"/>
      <c r="J140" s="266">
        <f>ROUND(I140*H140,2)</f>
        <v>0</v>
      </c>
      <c r="K140" s="262" t="s">
        <v>19</v>
      </c>
      <c r="L140" s="267"/>
      <c r="M140" s="268" t="s">
        <v>19</v>
      </c>
      <c r="N140" s="269" t="s">
        <v>40</v>
      </c>
      <c r="O140" s="86"/>
      <c r="P140" s="215">
        <f>O140*H140</f>
        <v>0</v>
      </c>
      <c r="Q140" s="215">
        <v>0.2996</v>
      </c>
      <c r="R140" s="215">
        <f>Q140*H140</f>
        <v>0.8987999999999999</v>
      </c>
      <c r="S140" s="215">
        <v>0</v>
      </c>
      <c r="T140" s="216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7" t="s">
        <v>168</v>
      </c>
      <c r="AT140" s="217" t="s">
        <v>252</v>
      </c>
      <c r="AU140" s="217" t="s">
        <v>79</v>
      </c>
      <c r="AY140" s="19" t="s">
        <v>119</v>
      </c>
      <c r="BE140" s="218">
        <f>IF(N140="základní",J140,0)</f>
        <v>0</v>
      </c>
      <c r="BF140" s="218">
        <f>IF(N140="snížená",J140,0)</f>
        <v>0</v>
      </c>
      <c r="BG140" s="218">
        <f>IF(N140="zákl. přenesená",J140,0)</f>
        <v>0</v>
      </c>
      <c r="BH140" s="218">
        <f>IF(N140="sníž. přenesená",J140,0)</f>
        <v>0</v>
      </c>
      <c r="BI140" s="218">
        <f>IF(N140="nulová",J140,0)</f>
        <v>0</v>
      </c>
      <c r="BJ140" s="19" t="s">
        <v>77</v>
      </c>
      <c r="BK140" s="218">
        <f>ROUND(I140*H140,2)</f>
        <v>0</v>
      </c>
      <c r="BL140" s="19" t="s">
        <v>126</v>
      </c>
      <c r="BM140" s="217" t="s">
        <v>713</v>
      </c>
    </row>
    <row r="141" spans="1:51" s="13" customFormat="1" ht="12">
      <c r="A141" s="13"/>
      <c r="B141" s="224"/>
      <c r="C141" s="225"/>
      <c r="D141" s="226" t="s">
        <v>130</v>
      </c>
      <c r="E141" s="227" t="s">
        <v>19</v>
      </c>
      <c r="F141" s="228" t="s">
        <v>714</v>
      </c>
      <c r="G141" s="225"/>
      <c r="H141" s="229">
        <v>3</v>
      </c>
      <c r="I141" s="230"/>
      <c r="J141" s="225"/>
      <c r="K141" s="225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130</v>
      </c>
      <c r="AU141" s="235" t="s">
        <v>79</v>
      </c>
      <c r="AV141" s="13" t="s">
        <v>79</v>
      </c>
      <c r="AW141" s="13" t="s">
        <v>31</v>
      </c>
      <c r="AX141" s="13" t="s">
        <v>77</v>
      </c>
      <c r="AY141" s="235" t="s">
        <v>119</v>
      </c>
    </row>
    <row r="142" spans="1:65" s="2" customFormat="1" ht="16.5" customHeight="1">
      <c r="A142" s="40"/>
      <c r="B142" s="41"/>
      <c r="C142" s="206" t="s">
        <v>7</v>
      </c>
      <c r="D142" s="288" t="s">
        <v>121</v>
      </c>
      <c r="E142" s="207" t="s">
        <v>715</v>
      </c>
      <c r="F142" s="208" t="s">
        <v>716</v>
      </c>
      <c r="G142" s="209" t="s">
        <v>177</v>
      </c>
      <c r="H142" s="210">
        <v>2.52</v>
      </c>
      <c r="I142" s="211"/>
      <c r="J142" s="212">
        <f>ROUND(I142*H142,2)</f>
        <v>0</v>
      </c>
      <c r="K142" s="208" t="s">
        <v>464</v>
      </c>
      <c r="L142" s="46"/>
      <c r="M142" s="213" t="s">
        <v>19</v>
      </c>
      <c r="N142" s="214" t="s">
        <v>40</v>
      </c>
      <c r="O142" s="86"/>
      <c r="P142" s="215">
        <f>O142*H142</f>
        <v>0</v>
      </c>
      <c r="Q142" s="215">
        <v>2.45329</v>
      </c>
      <c r="R142" s="215">
        <f>Q142*H142</f>
        <v>6.1822908</v>
      </c>
      <c r="S142" s="215">
        <v>0</v>
      </c>
      <c r="T142" s="216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7" t="s">
        <v>126</v>
      </c>
      <c r="AT142" s="217" t="s">
        <v>121</v>
      </c>
      <c r="AU142" s="217" t="s">
        <v>79</v>
      </c>
      <c r="AY142" s="19" t="s">
        <v>119</v>
      </c>
      <c r="BE142" s="218">
        <f>IF(N142="základní",J142,0)</f>
        <v>0</v>
      </c>
      <c r="BF142" s="218">
        <f>IF(N142="snížená",J142,0)</f>
        <v>0</v>
      </c>
      <c r="BG142" s="218">
        <f>IF(N142="zákl. přenesená",J142,0)</f>
        <v>0</v>
      </c>
      <c r="BH142" s="218">
        <f>IF(N142="sníž. přenesená",J142,0)</f>
        <v>0</v>
      </c>
      <c r="BI142" s="218">
        <f>IF(N142="nulová",J142,0)</f>
        <v>0</v>
      </c>
      <c r="BJ142" s="19" t="s">
        <v>77</v>
      </c>
      <c r="BK142" s="218">
        <f>ROUND(I142*H142,2)</f>
        <v>0</v>
      </c>
      <c r="BL142" s="19" t="s">
        <v>126</v>
      </c>
      <c r="BM142" s="217" t="s">
        <v>717</v>
      </c>
    </row>
    <row r="143" spans="1:51" s="13" customFormat="1" ht="12">
      <c r="A143" s="13"/>
      <c r="B143" s="224"/>
      <c r="C143" s="225"/>
      <c r="D143" s="226" t="s">
        <v>130</v>
      </c>
      <c r="E143" s="227" t="s">
        <v>19</v>
      </c>
      <c r="F143" s="228" t="s">
        <v>718</v>
      </c>
      <c r="G143" s="225"/>
      <c r="H143" s="229">
        <v>2.52</v>
      </c>
      <c r="I143" s="230"/>
      <c r="J143" s="225"/>
      <c r="K143" s="225"/>
      <c r="L143" s="231"/>
      <c r="M143" s="232"/>
      <c r="N143" s="233"/>
      <c r="O143" s="233"/>
      <c r="P143" s="233"/>
      <c r="Q143" s="233"/>
      <c r="R143" s="233"/>
      <c r="S143" s="233"/>
      <c r="T143" s="23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5" t="s">
        <v>130</v>
      </c>
      <c r="AU143" s="235" t="s">
        <v>79</v>
      </c>
      <c r="AV143" s="13" t="s">
        <v>79</v>
      </c>
      <c r="AW143" s="13" t="s">
        <v>31</v>
      </c>
      <c r="AX143" s="13" t="s">
        <v>69</v>
      </c>
      <c r="AY143" s="235" t="s">
        <v>119</v>
      </c>
    </row>
    <row r="144" spans="1:51" s="15" customFormat="1" ht="12">
      <c r="A144" s="15"/>
      <c r="B144" s="246"/>
      <c r="C144" s="247"/>
      <c r="D144" s="226" t="s">
        <v>130</v>
      </c>
      <c r="E144" s="248" t="s">
        <v>19</v>
      </c>
      <c r="F144" s="249" t="s">
        <v>142</v>
      </c>
      <c r="G144" s="247"/>
      <c r="H144" s="250">
        <v>2.52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6" t="s">
        <v>130</v>
      </c>
      <c r="AU144" s="256" t="s">
        <v>79</v>
      </c>
      <c r="AV144" s="15" t="s">
        <v>126</v>
      </c>
      <c r="AW144" s="15" t="s">
        <v>31</v>
      </c>
      <c r="AX144" s="15" t="s">
        <v>77</v>
      </c>
      <c r="AY144" s="256" t="s">
        <v>119</v>
      </c>
    </row>
    <row r="145" spans="1:63" s="12" customFormat="1" ht="22.8" customHeight="1">
      <c r="A145" s="12"/>
      <c r="B145" s="190"/>
      <c r="C145" s="191"/>
      <c r="D145" s="192" t="s">
        <v>68</v>
      </c>
      <c r="E145" s="204" t="s">
        <v>174</v>
      </c>
      <c r="F145" s="204" t="s">
        <v>196</v>
      </c>
      <c r="G145" s="191"/>
      <c r="H145" s="191"/>
      <c r="I145" s="194"/>
      <c r="J145" s="205">
        <f>BK145</f>
        <v>0</v>
      </c>
      <c r="K145" s="191"/>
      <c r="L145" s="196"/>
      <c r="M145" s="197"/>
      <c r="N145" s="198"/>
      <c r="O145" s="198"/>
      <c r="P145" s="199">
        <f>SUM(P146:P147)</f>
        <v>0</v>
      </c>
      <c r="Q145" s="198"/>
      <c r="R145" s="199">
        <f>SUM(R146:R147)</f>
        <v>11.60078</v>
      </c>
      <c r="S145" s="198"/>
      <c r="T145" s="200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1" t="s">
        <v>77</v>
      </c>
      <c r="AT145" s="202" t="s">
        <v>68</v>
      </c>
      <c r="AU145" s="202" t="s">
        <v>77</v>
      </c>
      <c r="AY145" s="201" t="s">
        <v>119</v>
      </c>
      <c r="BK145" s="203">
        <f>SUM(BK146:BK147)</f>
        <v>0</v>
      </c>
    </row>
    <row r="146" spans="1:65" s="2" customFormat="1" ht="24.15" customHeight="1">
      <c r="A146" s="40"/>
      <c r="B146" s="41"/>
      <c r="C146" s="206" t="s">
        <v>355</v>
      </c>
      <c r="D146" s="288" t="s">
        <v>121</v>
      </c>
      <c r="E146" s="207" t="s">
        <v>719</v>
      </c>
      <c r="F146" s="208" t="s">
        <v>720</v>
      </c>
      <c r="G146" s="209" t="s">
        <v>331</v>
      </c>
      <c r="H146" s="210">
        <v>2</v>
      </c>
      <c r="I146" s="211"/>
      <c r="J146" s="212">
        <f>ROUND(I146*H146,2)</f>
        <v>0</v>
      </c>
      <c r="K146" s="208" t="s">
        <v>464</v>
      </c>
      <c r="L146" s="46"/>
      <c r="M146" s="213" t="s">
        <v>19</v>
      </c>
      <c r="N146" s="214" t="s">
        <v>40</v>
      </c>
      <c r="O146" s="86"/>
      <c r="P146" s="215">
        <f>O146*H146</f>
        <v>0</v>
      </c>
      <c r="Q146" s="215">
        <v>5.80039</v>
      </c>
      <c r="R146" s="215">
        <f>Q146*H146</f>
        <v>11.60078</v>
      </c>
      <c r="S146" s="215">
        <v>0</v>
      </c>
      <c r="T146" s="216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17" t="s">
        <v>126</v>
      </c>
      <c r="AT146" s="217" t="s">
        <v>121</v>
      </c>
      <c r="AU146" s="217" t="s">
        <v>79</v>
      </c>
      <c r="AY146" s="19" t="s">
        <v>119</v>
      </c>
      <c r="BE146" s="218">
        <f>IF(N146="základní",J146,0)</f>
        <v>0</v>
      </c>
      <c r="BF146" s="218">
        <f>IF(N146="snížená",J146,0)</f>
        <v>0</v>
      </c>
      <c r="BG146" s="218">
        <f>IF(N146="zákl. přenesená",J146,0)</f>
        <v>0</v>
      </c>
      <c r="BH146" s="218">
        <f>IF(N146="sníž. přenesená",J146,0)</f>
        <v>0</v>
      </c>
      <c r="BI146" s="218">
        <f>IF(N146="nulová",J146,0)</f>
        <v>0</v>
      </c>
      <c r="BJ146" s="19" t="s">
        <v>77</v>
      </c>
      <c r="BK146" s="218">
        <f>ROUND(I146*H146,2)</f>
        <v>0</v>
      </c>
      <c r="BL146" s="19" t="s">
        <v>126</v>
      </c>
      <c r="BM146" s="217" t="s">
        <v>721</v>
      </c>
    </row>
    <row r="147" spans="1:51" s="13" customFormat="1" ht="12">
      <c r="A147" s="13"/>
      <c r="B147" s="224"/>
      <c r="C147" s="225"/>
      <c r="D147" s="226" t="s">
        <v>130</v>
      </c>
      <c r="E147" s="227" t="s">
        <v>19</v>
      </c>
      <c r="F147" s="228" t="s">
        <v>79</v>
      </c>
      <c r="G147" s="225"/>
      <c r="H147" s="229">
        <v>2</v>
      </c>
      <c r="I147" s="230"/>
      <c r="J147" s="225"/>
      <c r="K147" s="225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130</v>
      </c>
      <c r="AU147" s="235" t="s">
        <v>79</v>
      </c>
      <c r="AV147" s="13" t="s">
        <v>79</v>
      </c>
      <c r="AW147" s="13" t="s">
        <v>31</v>
      </c>
      <c r="AX147" s="13" t="s">
        <v>77</v>
      </c>
      <c r="AY147" s="235" t="s">
        <v>119</v>
      </c>
    </row>
    <row r="148" spans="1:63" s="12" customFormat="1" ht="22.8" customHeight="1">
      <c r="A148" s="12"/>
      <c r="B148" s="190"/>
      <c r="C148" s="191"/>
      <c r="D148" s="192" t="s">
        <v>68</v>
      </c>
      <c r="E148" s="204" t="s">
        <v>485</v>
      </c>
      <c r="F148" s="204" t="s">
        <v>486</v>
      </c>
      <c r="G148" s="191"/>
      <c r="H148" s="191"/>
      <c r="I148" s="194"/>
      <c r="J148" s="205">
        <f>BK148</f>
        <v>0</v>
      </c>
      <c r="K148" s="191"/>
      <c r="L148" s="196"/>
      <c r="M148" s="197"/>
      <c r="N148" s="198"/>
      <c r="O148" s="198"/>
      <c r="P148" s="199">
        <f>SUM(P149:P150)</f>
        <v>0</v>
      </c>
      <c r="Q148" s="198"/>
      <c r="R148" s="199">
        <f>SUM(R149:R150)</f>
        <v>0</v>
      </c>
      <c r="S148" s="198"/>
      <c r="T148" s="200">
        <f>SUM(T149:T150)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01" t="s">
        <v>77</v>
      </c>
      <c r="AT148" s="202" t="s">
        <v>68</v>
      </c>
      <c r="AU148" s="202" t="s">
        <v>77</v>
      </c>
      <c r="AY148" s="201" t="s">
        <v>119</v>
      </c>
      <c r="BK148" s="203">
        <f>SUM(BK149:BK150)</f>
        <v>0</v>
      </c>
    </row>
    <row r="149" spans="1:65" s="2" customFormat="1" ht="24.15" customHeight="1">
      <c r="A149" s="40"/>
      <c r="B149" s="41"/>
      <c r="C149" s="206" t="s">
        <v>360</v>
      </c>
      <c r="D149" s="289" t="s">
        <v>121</v>
      </c>
      <c r="E149" s="207" t="s">
        <v>640</v>
      </c>
      <c r="F149" s="208" t="s">
        <v>641</v>
      </c>
      <c r="G149" s="209" t="s">
        <v>207</v>
      </c>
      <c r="H149" s="210">
        <v>51.98</v>
      </c>
      <c r="I149" s="211"/>
      <c r="J149" s="212">
        <f>ROUND(I149*H149,2)</f>
        <v>0</v>
      </c>
      <c r="K149" s="208" t="s">
        <v>125</v>
      </c>
      <c r="L149" s="46"/>
      <c r="M149" s="213" t="s">
        <v>19</v>
      </c>
      <c r="N149" s="214" t="s">
        <v>40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</v>
      </c>
      <c r="T149" s="216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126</v>
      </c>
      <c r="AT149" s="217" t="s">
        <v>121</v>
      </c>
      <c r="AU149" s="217" t="s">
        <v>79</v>
      </c>
      <c r="AY149" s="19" t="s">
        <v>119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77</v>
      </c>
      <c r="BK149" s="218">
        <f>ROUND(I149*H149,2)</f>
        <v>0</v>
      </c>
      <c r="BL149" s="19" t="s">
        <v>126</v>
      </c>
      <c r="BM149" s="217" t="s">
        <v>722</v>
      </c>
    </row>
    <row r="150" spans="1:47" s="2" customFormat="1" ht="12">
      <c r="A150" s="40"/>
      <c r="B150" s="41"/>
      <c r="C150" s="42"/>
      <c r="D150" s="219" t="s">
        <v>128</v>
      </c>
      <c r="E150" s="42"/>
      <c r="F150" s="220" t="s">
        <v>643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128</v>
      </c>
      <c r="AU150" s="19" t="s">
        <v>79</v>
      </c>
    </row>
    <row r="151" spans="1:63" s="12" customFormat="1" ht="25.9" customHeight="1">
      <c r="A151" s="12"/>
      <c r="B151" s="190"/>
      <c r="C151" s="191"/>
      <c r="D151" s="192" t="s">
        <v>68</v>
      </c>
      <c r="E151" s="193" t="s">
        <v>492</v>
      </c>
      <c r="F151" s="193" t="s">
        <v>493</v>
      </c>
      <c r="G151" s="191"/>
      <c r="H151" s="191"/>
      <c r="I151" s="194"/>
      <c r="J151" s="195">
        <f>BK151</f>
        <v>0</v>
      </c>
      <c r="K151" s="191"/>
      <c r="L151" s="196"/>
      <c r="M151" s="197"/>
      <c r="N151" s="198"/>
      <c r="O151" s="198"/>
      <c r="P151" s="199">
        <f>P152</f>
        <v>0</v>
      </c>
      <c r="Q151" s="198"/>
      <c r="R151" s="199">
        <f>R152</f>
        <v>0.12272000000000001</v>
      </c>
      <c r="S151" s="198"/>
      <c r="T151" s="20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1" t="s">
        <v>79</v>
      </c>
      <c r="AT151" s="202" t="s">
        <v>68</v>
      </c>
      <c r="AU151" s="202" t="s">
        <v>69</v>
      </c>
      <c r="AY151" s="201" t="s">
        <v>119</v>
      </c>
      <c r="BK151" s="203">
        <f>BK152</f>
        <v>0</v>
      </c>
    </row>
    <row r="152" spans="1:63" s="12" customFormat="1" ht="22.8" customHeight="1">
      <c r="A152" s="12"/>
      <c r="B152" s="190"/>
      <c r="C152" s="191"/>
      <c r="D152" s="192" t="s">
        <v>68</v>
      </c>
      <c r="E152" s="204" t="s">
        <v>494</v>
      </c>
      <c r="F152" s="204" t="s">
        <v>495</v>
      </c>
      <c r="G152" s="191"/>
      <c r="H152" s="191"/>
      <c r="I152" s="194"/>
      <c r="J152" s="205">
        <f>BK152</f>
        <v>0</v>
      </c>
      <c r="K152" s="191"/>
      <c r="L152" s="196"/>
      <c r="M152" s="197"/>
      <c r="N152" s="198"/>
      <c r="O152" s="198"/>
      <c r="P152" s="199">
        <f>SUM(P153:P161)</f>
        <v>0</v>
      </c>
      <c r="Q152" s="198"/>
      <c r="R152" s="199">
        <f>SUM(R153:R161)</f>
        <v>0.12272000000000001</v>
      </c>
      <c r="S152" s="198"/>
      <c r="T152" s="200">
        <f>SUM(T153:T161)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01" t="s">
        <v>79</v>
      </c>
      <c r="AT152" s="202" t="s">
        <v>68</v>
      </c>
      <c r="AU152" s="202" t="s">
        <v>77</v>
      </c>
      <c r="AY152" s="201" t="s">
        <v>119</v>
      </c>
      <c r="BK152" s="203">
        <f>SUM(BK153:BK161)</f>
        <v>0</v>
      </c>
    </row>
    <row r="153" spans="1:65" s="2" customFormat="1" ht="16.5" customHeight="1">
      <c r="A153" s="40"/>
      <c r="B153" s="41"/>
      <c r="C153" s="206" t="s">
        <v>368</v>
      </c>
      <c r="D153" s="206" t="s">
        <v>121</v>
      </c>
      <c r="E153" s="207" t="s">
        <v>497</v>
      </c>
      <c r="F153" s="208" t="s">
        <v>498</v>
      </c>
      <c r="G153" s="209" t="s">
        <v>289</v>
      </c>
      <c r="H153" s="210">
        <v>20.8</v>
      </c>
      <c r="I153" s="211"/>
      <c r="J153" s="212">
        <f>ROUND(I153*H153,2)</f>
        <v>0</v>
      </c>
      <c r="K153" s="208" t="s">
        <v>125</v>
      </c>
      <c r="L153" s="46"/>
      <c r="M153" s="213" t="s">
        <v>19</v>
      </c>
      <c r="N153" s="214" t="s">
        <v>40</v>
      </c>
      <c r="O153" s="86"/>
      <c r="P153" s="215">
        <f>O153*H153</f>
        <v>0</v>
      </c>
      <c r="Q153" s="215">
        <v>0.0002</v>
      </c>
      <c r="R153" s="215">
        <f>Q153*H153</f>
        <v>0.0041600000000000005</v>
      </c>
      <c r="S153" s="215">
        <v>0</v>
      </c>
      <c r="T153" s="216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7" t="s">
        <v>215</v>
      </c>
      <c r="AT153" s="217" t="s">
        <v>121</v>
      </c>
      <c r="AU153" s="217" t="s">
        <v>79</v>
      </c>
      <c r="AY153" s="19" t="s">
        <v>119</v>
      </c>
      <c r="BE153" s="218">
        <f>IF(N153="základní",J153,0)</f>
        <v>0</v>
      </c>
      <c r="BF153" s="218">
        <f>IF(N153="snížená",J153,0)</f>
        <v>0</v>
      </c>
      <c r="BG153" s="218">
        <f>IF(N153="zákl. přenesená",J153,0)</f>
        <v>0</v>
      </c>
      <c r="BH153" s="218">
        <f>IF(N153="sníž. přenesená",J153,0)</f>
        <v>0</v>
      </c>
      <c r="BI153" s="218">
        <f>IF(N153="nulová",J153,0)</f>
        <v>0</v>
      </c>
      <c r="BJ153" s="19" t="s">
        <v>77</v>
      </c>
      <c r="BK153" s="218">
        <f>ROUND(I153*H153,2)</f>
        <v>0</v>
      </c>
      <c r="BL153" s="19" t="s">
        <v>215</v>
      </c>
      <c r="BM153" s="217" t="s">
        <v>723</v>
      </c>
    </row>
    <row r="154" spans="1:47" s="2" customFormat="1" ht="12">
      <c r="A154" s="40"/>
      <c r="B154" s="41"/>
      <c r="C154" s="42"/>
      <c r="D154" s="219" t="s">
        <v>128</v>
      </c>
      <c r="E154" s="42"/>
      <c r="F154" s="220" t="s">
        <v>500</v>
      </c>
      <c r="G154" s="42"/>
      <c r="H154" s="42"/>
      <c r="I154" s="221"/>
      <c r="J154" s="42"/>
      <c r="K154" s="42"/>
      <c r="L154" s="46"/>
      <c r="M154" s="222"/>
      <c r="N154" s="223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128</v>
      </c>
      <c r="AU154" s="19" t="s">
        <v>79</v>
      </c>
    </row>
    <row r="155" spans="1:51" s="13" customFormat="1" ht="12">
      <c r="A155" s="13"/>
      <c r="B155" s="224"/>
      <c r="C155" s="225"/>
      <c r="D155" s="226" t="s">
        <v>130</v>
      </c>
      <c r="E155" s="227" t="s">
        <v>19</v>
      </c>
      <c r="F155" s="228" t="s">
        <v>724</v>
      </c>
      <c r="G155" s="225"/>
      <c r="H155" s="229">
        <v>20.8</v>
      </c>
      <c r="I155" s="230"/>
      <c r="J155" s="225"/>
      <c r="K155" s="225"/>
      <c r="L155" s="231"/>
      <c r="M155" s="232"/>
      <c r="N155" s="233"/>
      <c r="O155" s="233"/>
      <c r="P155" s="233"/>
      <c r="Q155" s="233"/>
      <c r="R155" s="233"/>
      <c r="S155" s="233"/>
      <c r="T155" s="23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5" t="s">
        <v>130</v>
      </c>
      <c r="AU155" s="235" t="s">
        <v>79</v>
      </c>
      <c r="AV155" s="13" t="s">
        <v>79</v>
      </c>
      <c r="AW155" s="13" t="s">
        <v>31</v>
      </c>
      <c r="AX155" s="13" t="s">
        <v>77</v>
      </c>
      <c r="AY155" s="235" t="s">
        <v>119</v>
      </c>
    </row>
    <row r="156" spans="1:65" s="2" customFormat="1" ht="16.5" customHeight="1">
      <c r="A156" s="40"/>
      <c r="B156" s="41"/>
      <c r="C156" s="260" t="s">
        <v>373</v>
      </c>
      <c r="D156" s="290" t="s">
        <v>252</v>
      </c>
      <c r="E156" s="261" t="s">
        <v>725</v>
      </c>
      <c r="F156" s="262" t="s">
        <v>726</v>
      </c>
      <c r="G156" s="263" t="s">
        <v>289</v>
      </c>
      <c r="H156" s="264">
        <v>20.8</v>
      </c>
      <c r="I156" s="265"/>
      <c r="J156" s="266">
        <f>ROUND(I156*H156,2)</f>
        <v>0</v>
      </c>
      <c r="K156" s="262" t="s">
        <v>19</v>
      </c>
      <c r="L156" s="267"/>
      <c r="M156" s="268" t="s">
        <v>19</v>
      </c>
      <c r="N156" s="269" t="s">
        <v>40</v>
      </c>
      <c r="O156" s="86"/>
      <c r="P156" s="215">
        <f>O156*H156</f>
        <v>0</v>
      </c>
      <c r="Q156" s="215">
        <v>0.0057</v>
      </c>
      <c r="R156" s="215">
        <f>Q156*H156</f>
        <v>0.11856000000000001</v>
      </c>
      <c r="S156" s="215">
        <v>0</v>
      </c>
      <c r="T156" s="216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7" t="s">
        <v>411</v>
      </c>
      <c r="AT156" s="217" t="s">
        <v>252</v>
      </c>
      <c r="AU156" s="217" t="s">
        <v>79</v>
      </c>
      <c r="AY156" s="19" t="s">
        <v>119</v>
      </c>
      <c r="BE156" s="218">
        <f>IF(N156="základní",J156,0)</f>
        <v>0</v>
      </c>
      <c r="BF156" s="218">
        <f>IF(N156="snížená",J156,0)</f>
        <v>0</v>
      </c>
      <c r="BG156" s="218">
        <f>IF(N156="zákl. přenesená",J156,0)</f>
        <v>0</v>
      </c>
      <c r="BH156" s="218">
        <f>IF(N156="sníž. přenesená",J156,0)</f>
        <v>0</v>
      </c>
      <c r="BI156" s="218">
        <f>IF(N156="nulová",J156,0)</f>
        <v>0</v>
      </c>
      <c r="BJ156" s="19" t="s">
        <v>77</v>
      </c>
      <c r="BK156" s="218">
        <f>ROUND(I156*H156,2)</f>
        <v>0</v>
      </c>
      <c r="BL156" s="19" t="s">
        <v>215</v>
      </c>
      <c r="BM156" s="217" t="s">
        <v>727</v>
      </c>
    </row>
    <row r="157" spans="1:51" s="13" customFormat="1" ht="12">
      <c r="A157" s="13"/>
      <c r="B157" s="224"/>
      <c r="C157" s="225"/>
      <c r="D157" s="226" t="s">
        <v>130</v>
      </c>
      <c r="E157" s="227" t="s">
        <v>19</v>
      </c>
      <c r="F157" s="228" t="s">
        <v>728</v>
      </c>
      <c r="G157" s="225"/>
      <c r="H157" s="229">
        <v>20.8</v>
      </c>
      <c r="I157" s="230"/>
      <c r="J157" s="225"/>
      <c r="K157" s="225"/>
      <c r="L157" s="231"/>
      <c r="M157" s="232"/>
      <c r="N157" s="233"/>
      <c r="O157" s="233"/>
      <c r="P157" s="233"/>
      <c r="Q157" s="233"/>
      <c r="R157" s="233"/>
      <c r="S157" s="233"/>
      <c r="T157" s="23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5" t="s">
        <v>130</v>
      </c>
      <c r="AU157" s="235" t="s">
        <v>79</v>
      </c>
      <c r="AV157" s="13" t="s">
        <v>79</v>
      </c>
      <c r="AW157" s="13" t="s">
        <v>31</v>
      </c>
      <c r="AX157" s="13" t="s">
        <v>77</v>
      </c>
      <c r="AY157" s="235" t="s">
        <v>119</v>
      </c>
    </row>
    <row r="158" spans="1:65" s="2" customFormat="1" ht="24.15" customHeight="1">
      <c r="A158" s="40"/>
      <c r="B158" s="41"/>
      <c r="C158" s="206" t="s">
        <v>333</v>
      </c>
      <c r="D158" s="206" t="s">
        <v>121</v>
      </c>
      <c r="E158" s="207" t="s">
        <v>507</v>
      </c>
      <c r="F158" s="208" t="s">
        <v>508</v>
      </c>
      <c r="G158" s="209" t="s">
        <v>207</v>
      </c>
      <c r="H158" s="210">
        <v>0.123</v>
      </c>
      <c r="I158" s="211"/>
      <c r="J158" s="212">
        <f>ROUND(I158*H158,2)</f>
        <v>0</v>
      </c>
      <c r="K158" s="208" t="s">
        <v>125</v>
      </c>
      <c r="L158" s="46"/>
      <c r="M158" s="213" t="s">
        <v>19</v>
      </c>
      <c r="N158" s="214" t="s">
        <v>40</v>
      </c>
      <c r="O158" s="86"/>
      <c r="P158" s="215">
        <f>O158*H158</f>
        <v>0</v>
      </c>
      <c r="Q158" s="215">
        <v>0</v>
      </c>
      <c r="R158" s="215">
        <f>Q158*H158</f>
        <v>0</v>
      </c>
      <c r="S158" s="215">
        <v>0</v>
      </c>
      <c r="T158" s="216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7" t="s">
        <v>215</v>
      </c>
      <c r="AT158" s="217" t="s">
        <v>121</v>
      </c>
      <c r="AU158" s="217" t="s">
        <v>79</v>
      </c>
      <c r="AY158" s="19" t="s">
        <v>119</v>
      </c>
      <c r="BE158" s="218">
        <f>IF(N158="základní",J158,0)</f>
        <v>0</v>
      </c>
      <c r="BF158" s="218">
        <f>IF(N158="snížená",J158,0)</f>
        <v>0</v>
      </c>
      <c r="BG158" s="218">
        <f>IF(N158="zákl. přenesená",J158,0)</f>
        <v>0</v>
      </c>
      <c r="BH158" s="218">
        <f>IF(N158="sníž. přenesená",J158,0)</f>
        <v>0</v>
      </c>
      <c r="BI158" s="218">
        <f>IF(N158="nulová",J158,0)</f>
        <v>0</v>
      </c>
      <c r="BJ158" s="19" t="s">
        <v>77</v>
      </c>
      <c r="BK158" s="218">
        <f>ROUND(I158*H158,2)</f>
        <v>0</v>
      </c>
      <c r="BL158" s="19" t="s">
        <v>215</v>
      </c>
      <c r="BM158" s="217" t="s">
        <v>729</v>
      </c>
    </row>
    <row r="159" spans="1:47" s="2" customFormat="1" ht="12">
      <c r="A159" s="40"/>
      <c r="B159" s="41"/>
      <c r="C159" s="42"/>
      <c r="D159" s="219" t="s">
        <v>128</v>
      </c>
      <c r="E159" s="42"/>
      <c r="F159" s="220" t="s">
        <v>510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128</v>
      </c>
      <c r="AU159" s="19" t="s">
        <v>79</v>
      </c>
    </row>
    <row r="160" spans="1:65" s="2" customFormat="1" ht="24.15" customHeight="1">
      <c r="A160" s="40"/>
      <c r="B160" s="41"/>
      <c r="C160" s="206" t="s">
        <v>340</v>
      </c>
      <c r="D160" s="206" t="s">
        <v>121</v>
      </c>
      <c r="E160" s="207" t="s">
        <v>512</v>
      </c>
      <c r="F160" s="208" t="s">
        <v>513</v>
      </c>
      <c r="G160" s="209" t="s">
        <v>207</v>
      </c>
      <c r="H160" s="210">
        <v>0.123</v>
      </c>
      <c r="I160" s="211"/>
      <c r="J160" s="212">
        <f>ROUND(I160*H160,2)</f>
        <v>0</v>
      </c>
      <c r="K160" s="208" t="s">
        <v>125</v>
      </c>
      <c r="L160" s="46"/>
      <c r="M160" s="213" t="s">
        <v>19</v>
      </c>
      <c r="N160" s="214" t="s">
        <v>40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215</v>
      </c>
      <c r="AT160" s="217" t="s">
        <v>121</v>
      </c>
      <c r="AU160" s="217" t="s">
        <v>79</v>
      </c>
      <c r="AY160" s="19" t="s">
        <v>119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77</v>
      </c>
      <c r="BK160" s="218">
        <f>ROUND(I160*H160,2)</f>
        <v>0</v>
      </c>
      <c r="BL160" s="19" t="s">
        <v>215</v>
      </c>
      <c r="BM160" s="217" t="s">
        <v>730</v>
      </c>
    </row>
    <row r="161" spans="1:47" s="2" customFormat="1" ht="12">
      <c r="A161" s="40"/>
      <c r="B161" s="41"/>
      <c r="C161" s="42"/>
      <c r="D161" s="219" t="s">
        <v>128</v>
      </c>
      <c r="E161" s="42"/>
      <c r="F161" s="220" t="s">
        <v>515</v>
      </c>
      <c r="G161" s="42"/>
      <c r="H161" s="42"/>
      <c r="I161" s="221"/>
      <c r="J161" s="42"/>
      <c r="K161" s="42"/>
      <c r="L161" s="46"/>
      <c r="M161" s="284"/>
      <c r="N161" s="285"/>
      <c r="O161" s="286"/>
      <c r="P161" s="286"/>
      <c r="Q161" s="286"/>
      <c r="R161" s="286"/>
      <c r="S161" s="286"/>
      <c r="T161" s="2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128</v>
      </c>
      <c r="AU161" s="19" t="s">
        <v>79</v>
      </c>
    </row>
    <row r="162" spans="1:31" s="2" customFormat="1" ht="6.95" customHeight="1">
      <c r="A162" s="40"/>
      <c r="B162" s="61"/>
      <c r="C162" s="62"/>
      <c r="D162" s="62"/>
      <c r="E162" s="62"/>
      <c r="F162" s="62"/>
      <c r="G162" s="62"/>
      <c r="H162" s="62"/>
      <c r="I162" s="62"/>
      <c r="J162" s="62"/>
      <c r="K162" s="62"/>
      <c r="L162" s="46"/>
      <c r="M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</row>
  </sheetData>
  <sheetProtection password="CC35" sheet="1" objects="1" scenarios="1" formatColumns="0" formatRows="0" autoFilter="0"/>
  <autoFilter ref="C87:K161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hyperlinks>
    <hyperlink ref="F92" r:id="rId1" display="https://podminky.urs.cz/item/CS_URS_2021_02/131251102"/>
    <hyperlink ref="F94" r:id="rId2" display="https://podminky.urs.cz/item/CS_URS_2021_02/162351103"/>
    <hyperlink ref="F97" r:id="rId3" display="https://podminky.urs.cz/item/CS_URS_2021_02/171251101"/>
    <hyperlink ref="F99" r:id="rId4" display="https://podminky.urs.cz/item/CS_URS_2021_02/174111101"/>
    <hyperlink ref="F102" r:id="rId5" display="https://podminky.urs.cz/item/CS_URS_2021_02/452111131"/>
    <hyperlink ref="F106" r:id="rId6" display="https://podminky.urs.cz/item/CS_URS_2021_02/452311151"/>
    <hyperlink ref="F113" r:id="rId7" display="https://podminky.urs.cz/item/CS_URS_2021_02/452311161"/>
    <hyperlink ref="F120" r:id="rId8" display="https://podminky.urs.cz/item/CS_URS_2021_02/452321161"/>
    <hyperlink ref="F127" r:id="rId9" display="https://podminky.urs.cz/item/CS_URS_2021_02/452368211"/>
    <hyperlink ref="F150" r:id="rId10" display="https://podminky.urs.cz/item/CS_URS_2021_02/998271301"/>
    <hyperlink ref="F154" r:id="rId11" display="https://podminky.urs.cz/item/CS_URS_2021_02/767221003"/>
    <hyperlink ref="F159" r:id="rId12" display="https://podminky.urs.cz/item/CS_URS_2021_02/998767101"/>
    <hyperlink ref="F161" r:id="rId13" display="https://podminky.urs.cz/item/CS_URS_2021_02/998767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79</v>
      </c>
    </row>
    <row r="4" spans="2:46" s="1" customFormat="1" ht="24.95" customHeight="1">
      <c r="B4" s="22"/>
      <c r="D4" s="132" t="s">
        <v>93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Zpevněné a příjezdové plochy sloužící pro odpadové hospodářství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94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731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19. 4. 2022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19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22</v>
      </c>
      <c r="F15" s="40"/>
      <c r="G15" s="40"/>
      <c r="H15" s="40"/>
      <c r="I15" s="134" t="s">
        <v>27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28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27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30</v>
      </c>
      <c r="E20" s="40"/>
      <c r="F20" s="40"/>
      <c r="G20" s="40"/>
      <c r="H20" s="40"/>
      <c r="I20" s="134" t="s">
        <v>26</v>
      </c>
      <c r="J20" s="138" t="s">
        <v>19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22</v>
      </c>
      <c r="F21" s="40"/>
      <c r="G21" s="40"/>
      <c r="H21" s="40"/>
      <c r="I21" s="134" t="s">
        <v>27</v>
      </c>
      <c r="J21" s="138" t="s">
        <v>19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32</v>
      </c>
      <c r="E23" s="40"/>
      <c r="F23" s="40"/>
      <c r="G23" s="40"/>
      <c r="H23" s="40"/>
      <c r="I23" s="134" t="s">
        <v>26</v>
      </c>
      <c r="J23" s="138" t="s">
        <v>19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22</v>
      </c>
      <c r="F24" s="40"/>
      <c r="G24" s="40"/>
      <c r="H24" s="40"/>
      <c r="I24" s="134" t="s">
        <v>27</v>
      </c>
      <c r="J24" s="138" t="s">
        <v>19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33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35</v>
      </c>
      <c r="E30" s="40"/>
      <c r="F30" s="40"/>
      <c r="G30" s="40"/>
      <c r="H30" s="40"/>
      <c r="I30" s="40"/>
      <c r="J30" s="146">
        <f>ROUND(J83,2)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37</v>
      </c>
      <c r="G32" s="40"/>
      <c r="H32" s="40"/>
      <c r="I32" s="147" t="s">
        <v>36</v>
      </c>
      <c r="J32" s="147" t="s">
        <v>38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39</v>
      </c>
      <c r="E33" s="134" t="s">
        <v>40</v>
      </c>
      <c r="F33" s="149">
        <f>ROUND((SUM(BE83:BE115)),2)</f>
        <v>0</v>
      </c>
      <c r="G33" s="40"/>
      <c r="H33" s="40"/>
      <c r="I33" s="150">
        <v>0.21</v>
      </c>
      <c r="J33" s="149">
        <f>ROUND(((SUM(BE83:BE115))*I33),2)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41</v>
      </c>
      <c r="F34" s="149">
        <f>ROUND((SUM(BF83:BF115)),2)</f>
        <v>0</v>
      </c>
      <c r="G34" s="40"/>
      <c r="H34" s="40"/>
      <c r="I34" s="150">
        <v>0.15</v>
      </c>
      <c r="J34" s="149">
        <f>ROUND(((SUM(BF83:BF115))*I34),2)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42</v>
      </c>
      <c r="F35" s="149">
        <f>ROUND((SUM(BG83:BG115)),2)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43</v>
      </c>
      <c r="F36" s="149">
        <f>ROUND((SUM(BH83:BH115)),2)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44</v>
      </c>
      <c r="F37" s="149">
        <f>ROUND((SUM(BI83:BI115)),2)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45</v>
      </c>
      <c r="E39" s="153"/>
      <c r="F39" s="153"/>
      <c r="G39" s="154" t="s">
        <v>46</v>
      </c>
      <c r="H39" s="155" t="s">
        <v>47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96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Zpevněné a příjezdové plochy sloužící pro odpadové hospodářství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94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Vedlejší rozpočtové náklady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 xml:space="preserve"> </v>
      </c>
      <c r="G52" s="42"/>
      <c r="H52" s="42"/>
      <c r="I52" s="34" t="s">
        <v>23</v>
      </c>
      <c r="J52" s="74" t="str">
        <f>IF(J12="","",J12)</f>
        <v>19. 4. 2022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 xml:space="preserve"> </v>
      </c>
      <c r="G54" s="42"/>
      <c r="H54" s="42"/>
      <c r="I54" s="34" t="s">
        <v>30</v>
      </c>
      <c r="J54" s="38" t="str">
        <f>E21</f>
        <v xml:space="preserve"> 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28</v>
      </c>
      <c r="D55" s="42"/>
      <c r="E55" s="42"/>
      <c r="F55" s="29" t="str">
        <f>IF(E18="","",E18)</f>
        <v>Vyplň údaj</v>
      </c>
      <c r="G55" s="42"/>
      <c r="H55" s="42"/>
      <c r="I55" s="34" t="s">
        <v>32</v>
      </c>
      <c r="J55" s="38" t="str">
        <f>E24</f>
        <v xml:space="preserve"> 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97</v>
      </c>
      <c r="D57" s="164"/>
      <c r="E57" s="164"/>
      <c r="F57" s="164"/>
      <c r="G57" s="164"/>
      <c r="H57" s="164"/>
      <c r="I57" s="164"/>
      <c r="J57" s="165" t="s">
        <v>98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67</v>
      </c>
      <c r="D59" s="42"/>
      <c r="E59" s="42"/>
      <c r="F59" s="42"/>
      <c r="G59" s="42"/>
      <c r="H59" s="42"/>
      <c r="I59" s="42"/>
      <c r="J59" s="104">
        <f>J83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99</v>
      </c>
    </row>
    <row r="60" spans="1:31" s="9" customFormat="1" ht="24.95" customHeight="1">
      <c r="A60" s="9"/>
      <c r="B60" s="167"/>
      <c r="C60" s="168"/>
      <c r="D60" s="169" t="s">
        <v>731</v>
      </c>
      <c r="E60" s="170"/>
      <c r="F60" s="170"/>
      <c r="G60" s="170"/>
      <c r="H60" s="170"/>
      <c r="I60" s="170"/>
      <c r="J60" s="171">
        <f>J84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732</v>
      </c>
      <c r="E61" s="176"/>
      <c r="F61" s="176"/>
      <c r="G61" s="176"/>
      <c r="H61" s="176"/>
      <c r="I61" s="176"/>
      <c r="J61" s="177">
        <f>J85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733</v>
      </c>
      <c r="E62" s="176"/>
      <c r="F62" s="176"/>
      <c r="G62" s="176"/>
      <c r="H62" s="176"/>
      <c r="I62" s="176"/>
      <c r="J62" s="177">
        <f>J100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734</v>
      </c>
      <c r="E63" s="176"/>
      <c r="F63" s="176"/>
      <c r="G63" s="176"/>
      <c r="H63" s="176"/>
      <c r="I63" s="176"/>
      <c r="J63" s="177">
        <f>J103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40"/>
      <c r="B64" s="41"/>
      <c r="C64" s="42"/>
      <c r="D64" s="42"/>
      <c r="E64" s="42"/>
      <c r="F64" s="42"/>
      <c r="G64" s="42"/>
      <c r="H64" s="42"/>
      <c r="I64" s="42"/>
      <c r="J64" s="42"/>
      <c r="K64" s="42"/>
      <c r="L64" s="136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</row>
    <row r="65" spans="1:31" s="2" customFormat="1" ht="6.95" customHeight="1">
      <c r="A65" s="40"/>
      <c r="B65" s="61"/>
      <c r="C65" s="62"/>
      <c r="D65" s="62"/>
      <c r="E65" s="62"/>
      <c r="F65" s="62"/>
      <c r="G65" s="62"/>
      <c r="H65" s="62"/>
      <c r="I65" s="62"/>
      <c r="J65" s="62"/>
      <c r="K65" s="6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9" spans="1:31" s="2" customFormat="1" ht="6.95" customHeight="1">
      <c r="A69" s="40"/>
      <c r="B69" s="63"/>
      <c r="C69" s="64"/>
      <c r="D69" s="64"/>
      <c r="E69" s="64"/>
      <c r="F69" s="64"/>
      <c r="G69" s="64"/>
      <c r="H69" s="64"/>
      <c r="I69" s="64"/>
      <c r="J69" s="64"/>
      <c r="K69" s="64"/>
      <c r="L69" s="13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24.95" customHeight="1">
      <c r="A70" s="40"/>
      <c r="B70" s="41"/>
      <c r="C70" s="25" t="s">
        <v>104</v>
      </c>
      <c r="D70" s="42"/>
      <c r="E70" s="42"/>
      <c r="F70" s="42"/>
      <c r="G70" s="42"/>
      <c r="H70" s="42"/>
      <c r="I70" s="42"/>
      <c r="J70" s="42"/>
      <c r="K70" s="42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6.95" customHeight="1">
      <c r="A71" s="40"/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12" customHeight="1">
      <c r="A72" s="40"/>
      <c r="B72" s="41"/>
      <c r="C72" s="34" t="s">
        <v>16</v>
      </c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6.5" customHeight="1">
      <c r="A73" s="40"/>
      <c r="B73" s="41"/>
      <c r="C73" s="42"/>
      <c r="D73" s="42"/>
      <c r="E73" s="162" t="str">
        <f>E7</f>
        <v>Zpevněné a příjezdové plochy sloužící pro odpadové hospodářství</v>
      </c>
      <c r="F73" s="34"/>
      <c r="G73" s="34"/>
      <c r="H73" s="34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2" customHeight="1">
      <c r="A74" s="40"/>
      <c r="B74" s="41"/>
      <c r="C74" s="34" t="s">
        <v>94</v>
      </c>
      <c r="D74" s="42"/>
      <c r="E74" s="42"/>
      <c r="F74" s="42"/>
      <c r="G74" s="42"/>
      <c r="H74" s="42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6.5" customHeight="1">
      <c r="A75" s="40"/>
      <c r="B75" s="41"/>
      <c r="C75" s="42"/>
      <c r="D75" s="42"/>
      <c r="E75" s="71" t="str">
        <f>E9</f>
        <v>VRN - Vedlejší rozpočtové náklady</v>
      </c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21</v>
      </c>
      <c r="D77" s="42"/>
      <c r="E77" s="42"/>
      <c r="F77" s="29" t="str">
        <f>F12</f>
        <v xml:space="preserve"> </v>
      </c>
      <c r="G77" s="42"/>
      <c r="H77" s="42"/>
      <c r="I77" s="34" t="s">
        <v>23</v>
      </c>
      <c r="J77" s="74" t="str">
        <f>IF(J12="","",J12)</f>
        <v>19. 4. 2022</v>
      </c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6.95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5.15" customHeight="1">
      <c r="A79" s="40"/>
      <c r="B79" s="41"/>
      <c r="C79" s="34" t="s">
        <v>25</v>
      </c>
      <c r="D79" s="42"/>
      <c r="E79" s="42"/>
      <c r="F79" s="29" t="str">
        <f>E15</f>
        <v xml:space="preserve"> </v>
      </c>
      <c r="G79" s="42"/>
      <c r="H79" s="42"/>
      <c r="I79" s="34" t="s">
        <v>30</v>
      </c>
      <c r="J79" s="38" t="str">
        <f>E21</f>
        <v xml:space="preserve"> </v>
      </c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5.15" customHeight="1">
      <c r="A80" s="40"/>
      <c r="B80" s="41"/>
      <c r="C80" s="34" t="s">
        <v>28</v>
      </c>
      <c r="D80" s="42"/>
      <c r="E80" s="42"/>
      <c r="F80" s="29" t="str">
        <f>IF(E18="","",E18)</f>
        <v>Vyplň údaj</v>
      </c>
      <c r="G80" s="42"/>
      <c r="H80" s="42"/>
      <c r="I80" s="34" t="s">
        <v>32</v>
      </c>
      <c r="J80" s="38" t="str">
        <f>E24</f>
        <v xml:space="preserve"> 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0.3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11" customFormat="1" ht="29.25" customHeight="1">
      <c r="A82" s="179"/>
      <c r="B82" s="180"/>
      <c r="C82" s="181" t="s">
        <v>105</v>
      </c>
      <c r="D82" s="182" t="s">
        <v>54</v>
      </c>
      <c r="E82" s="182" t="s">
        <v>50</v>
      </c>
      <c r="F82" s="182" t="s">
        <v>51</v>
      </c>
      <c r="G82" s="182" t="s">
        <v>106</v>
      </c>
      <c r="H82" s="182" t="s">
        <v>107</v>
      </c>
      <c r="I82" s="182" t="s">
        <v>108</v>
      </c>
      <c r="J82" s="182" t="s">
        <v>98</v>
      </c>
      <c r="K82" s="183" t="s">
        <v>109</v>
      </c>
      <c r="L82" s="184"/>
      <c r="M82" s="94" t="s">
        <v>19</v>
      </c>
      <c r="N82" s="95" t="s">
        <v>39</v>
      </c>
      <c r="O82" s="95" t="s">
        <v>110</v>
      </c>
      <c r="P82" s="95" t="s">
        <v>111</v>
      </c>
      <c r="Q82" s="95" t="s">
        <v>112</v>
      </c>
      <c r="R82" s="95" t="s">
        <v>113</v>
      </c>
      <c r="S82" s="95" t="s">
        <v>114</v>
      </c>
      <c r="T82" s="96" t="s">
        <v>115</v>
      </c>
      <c r="U82" s="179"/>
      <c r="V82" s="179"/>
      <c r="W82" s="179"/>
      <c r="X82" s="179"/>
      <c r="Y82" s="179"/>
      <c r="Z82" s="179"/>
      <c r="AA82" s="179"/>
      <c r="AB82" s="179"/>
      <c r="AC82" s="179"/>
      <c r="AD82" s="179"/>
      <c r="AE82" s="179"/>
    </row>
    <row r="83" spans="1:63" s="2" customFormat="1" ht="22.8" customHeight="1">
      <c r="A83" s="40"/>
      <c r="B83" s="41"/>
      <c r="C83" s="101" t="s">
        <v>116</v>
      </c>
      <c r="D83" s="42"/>
      <c r="E83" s="42"/>
      <c r="F83" s="42"/>
      <c r="G83" s="42"/>
      <c r="H83" s="42"/>
      <c r="I83" s="42"/>
      <c r="J83" s="185">
        <f>BK83</f>
        <v>0</v>
      </c>
      <c r="K83" s="42"/>
      <c r="L83" s="46"/>
      <c r="M83" s="97"/>
      <c r="N83" s="186"/>
      <c r="O83" s="98"/>
      <c r="P83" s="187">
        <f>P84</f>
        <v>0</v>
      </c>
      <c r="Q83" s="98"/>
      <c r="R83" s="187">
        <f>R84</f>
        <v>0</v>
      </c>
      <c r="S83" s="98"/>
      <c r="T83" s="188">
        <f>T84</f>
        <v>0</v>
      </c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T83" s="19" t="s">
        <v>68</v>
      </c>
      <c r="AU83" s="19" t="s">
        <v>99</v>
      </c>
      <c r="BK83" s="189">
        <f>BK84</f>
        <v>0</v>
      </c>
    </row>
    <row r="84" spans="1:63" s="12" customFormat="1" ht="25.9" customHeight="1">
      <c r="A84" s="12"/>
      <c r="B84" s="190"/>
      <c r="C84" s="191"/>
      <c r="D84" s="192" t="s">
        <v>68</v>
      </c>
      <c r="E84" s="193" t="s">
        <v>89</v>
      </c>
      <c r="F84" s="193" t="s">
        <v>90</v>
      </c>
      <c r="G84" s="191"/>
      <c r="H84" s="191"/>
      <c r="I84" s="194"/>
      <c r="J84" s="195">
        <f>BK84</f>
        <v>0</v>
      </c>
      <c r="K84" s="191"/>
      <c r="L84" s="196"/>
      <c r="M84" s="197"/>
      <c r="N84" s="198"/>
      <c r="O84" s="198"/>
      <c r="P84" s="199">
        <f>P85+P100+P103</f>
        <v>0</v>
      </c>
      <c r="Q84" s="198"/>
      <c r="R84" s="199">
        <f>R85+R100+R103</f>
        <v>0</v>
      </c>
      <c r="S84" s="198"/>
      <c r="T84" s="200">
        <f>T85+T100+T103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1" t="s">
        <v>153</v>
      </c>
      <c r="AT84" s="202" t="s">
        <v>68</v>
      </c>
      <c r="AU84" s="202" t="s">
        <v>69</v>
      </c>
      <c r="AY84" s="201" t="s">
        <v>119</v>
      </c>
      <c r="BK84" s="203">
        <f>BK85+BK100+BK103</f>
        <v>0</v>
      </c>
    </row>
    <row r="85" spans="1:63" s="12" customFormat="1" ht="22.8" customHeight="1">
      <c r="A85" s="12"/>
      <c r="B85" s="190"/>
      <c r="C85" s="191"/>
      <c r="D85" s="192" t="s">
        <v>68</v>
      </c>
      <c r="E85" s="204" t="s">
        <v>735</v>
      </c>
      <c r="F85" s="204" t="s">
        <v>736</v>
      </c>
      <c r="G85" s="191"/>
      <c r="H85" s="191"/>
      <c r="I85" s="194"/>
      <c r="J85" s="205">
        <f>BK85</f>
        <v>0</v>
      </c>
      <c r="K85" s="191"/>
      <c r="L85" s="196"/>
      <c r="M85" s="197"/>
      <c r="N85" s="198"/>
      <c r="O85" s="198"/>
      <c r="P85" s="199">
        <f>SUM(P86:P99)</f>
        <v>0</v>
      </c>
      <c r="Q85" s="198"/>
      <c r="R85" s="199">
        <f>SUM(R86:R99)</f>
        <v>0</v>
      </c>
      <c r="S85" s="198"/>
      <c r="T85" s="200">
        <f>SUM(T86:T99)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153</v>
      </c>
      <c r="AT85" s="202" t="s">
        <v>68</v>
      </c>
      <c r="AU85" s="202" t="s">
        <v>77</v>
      </c>
      <c r="AY85" s="201" t="s">
        <v>119</v>
      </c>
      <c r="BK85" s="203">
        <f>SUM(BK86:BK99)</f>
        <v>0</v>
      </c>
    </row>
    <row r="86" spans="1:65" s="2" customFormat="1" ht="16.5" customHeight="1">
      <c r="A86" s="40"/>
      <c r="B86" s="41"/>
      <c r="C86" s="206" t="s">
        <v>77</v>
      </c>
      <c r="D86" s="206" t="s">
        <v>121</v>
      </c>
      <c r="E86" s="207" t="s">
        <v>737</v>
      </c>
      <c r="F86" s="208" t="s">
        <v>738</v>
      </c>
      <c r="G86" s="209" t="s">
        <v>739</v>
      </c>
      <c r="H86" s="210">
        <v>5</v>
      </c>
      <c r="I86" s="211"/>
      <c r="J86" s="212">
        <f>ROUND(I86*H86,2)</f>
        <v>0</v>
      </c>
      <c r="K86" s="208" t="s">
        <v>125</v>
      </c>
      <c r="L86" s="46"/>
      <c r="M86" s="213" t="s">
        <v>19</v>
      </c>
      <c r="N86" s="214" t="s">
        <v>40</v>
      </c>
      <c r="O86" s="86"/>
      <c r="P86" s="215">
        <f>O86*H86</f>
        <v>0</v>
      </c>
      <c r="Q86" s="215">
        <v>0</v>
      </c>
      <c r="R86" s="215">
        <f>Q86*H86</f>
        <v>0</v>
      </c>
      <c r="S86" s="215">
        <v>0</v>
      </c>
      <c r="T86" s="216">
        <f>S86*H86</f>
        <v>0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R86" s="217" t="s">
        <v>740</v>
      </c>
      <c r="AT86" s="217" t="s">
        <v>121</v>
      </c>
      <c r="AU86" s="217" t="s">
        <v>79</v>
      </c>
      <c r="AY86" s="19" t="s">
        <v>119</v>
      </c>
      <c r="BE86" s="218">
        <f>IF(N86="základní",J86,0)</f>
        <v>0</v>
      </c>
      <c r="BF86" s="218">
        <f>IF(N86="snížená",J86,0)</f>
        <v>0</v>
      </c>
      <c r="BG86" s="218">
        <f>IF(N86="zákl. přenesená",J86,0)</f>
        <v>0</v>
      </c>
      <c r="BH86" s="218">
        <f>IF(N86="sníž. přenesená",J86,0)</f>
        <v>0</v>
      </c>
      <c r="BI86" s="218">
        <f>IF(N86="nulová",J86,0)</f>
        <v>0</v>
      </c>
      <c r="BJ86" s="19" t="s">
        <v>77</v>
      </c>
      <c r="BK86" s="218">
        <f>ROUND(I86*H86,2)</f>
        <v>0</v>
      </c>
      <c r="BL86" s="19" t="s">
        <v>740</v>
      </c>
      <c r="BM86" s="217" t="s">
        <v>741</v>
      </c>
    </row>
    <row r="87" spans="1:47" s="2" customFormat="1" ht="12">
      <c r="A87" s="40"/>
      <c r="B87" s="41"/>
      <c r="C87" s="42"/>
      <c r="D87" s="219" t="s">
        <v>128</v>
      </c>
      <c r="E87" s="42"/>
      <c r="F87" s="220" t="s">
        <v>742</v>
      </c>
      <c r="G87" s="42"/>
      <c r="H87" s="42"/>
      <c r="I87" s="221"/>
      <c r="J87" s="42"/>
      <c r="K87" s="42"/>
      <c r="L87" s="46"/>
      <c r="M87" s="222"/>
      <c r="N87" s="223"/>
      <c r="O87" s="86"/>
      <c r="P87" s="86"/>
      <c r="Q87" s="86"/>
      <c r="R87" s="86"/>
      <c r="S87" s="86"/>
      <c r="T87" s="87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128</v>
      </c>
      <c r="AU87" s="19" t="s">
        <v>79</v>
      </c>
    </row>
    <row r="88" spans="1:51" s="13" customFormat="1" ht="12">
      <c r="A88" s="13"/>
      <c r="B88" s="224"/>
      <c r="C88" s="225"/>
      <c r="D88" s="226" t="s">
        <v>130</v>
      </c>
      <c r="E88" s="227" t="s">
        <v>19</v>
      </c>
      <c r="F88" s="228" t="s">
        <v>743</v>
      </c>
      <c r="G88" s="225"/>
      <c r="H88" s="229">
        <v>5</v>
      </c>
      <c r="I88" s="230"/>
      <c r="J88" s="225"/>
      <c r="K88" s="225"/>
      <c r="L88" s="231"/>
      <c r="M88" s="232"/>
      <c r="N88" s="233"/>
      <c r="O88" s="233"/>
      <c r="P88" s="233"/>
      <c r="Q88" s="233"/>
      <c r="R88" s="233"/>
      <c r="S88" s="233"/>
      <c r="T88" s="234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35" t="s">
        <v>130</v>
      </c>
      <c r="AU88" s="235" t="s">
        <v>79</v>
      </c>
      <c r="AV88" s="13" t="s">
        <v>79</v>
      </c>
      <c r="AW88" s="13" t="s">
        <v>31</v>
      </c>
      <c r="AX88" s="13" t="s">
        <v>77</v>
      </c>
      <c r="AY88" s="235" t="s">
        <v>119</v>
      </c>
    </row>
    <row r="89" spans="1:65" s="2" customFormat="1" ht="16.5" customHeight="1">
      <c r="A89" s="40"/>
      <c r="B89" s="41"/>
      <c r="C89" s="206" t="s">
        <v>79</v>
      </c>
      <c r="D89" s="206" t="s">
        <v>121</v>
      </c>
      <c r="E89" s="207" t="s">
        <v>744</v>
      </c>
      <c r="F89" s="208" t="s">
        <v>745</v>
      </c>
      <c r="G89" s="209" t="s">
        <v>739</v>
      </c>
      <c r="H89" s="210">
        <v>1</v>
      </c>
      <c r="I89" s="211"/>
      <c r="J89" s="212">
        <f>ROUND(I89*H89,2)</f>
        <v>0</v>
      </c>
      <c r="K89" s="208" t="s">
        <v>125</v>
      </c>
      <c r="L89" s="46"/>
      <c r="M89" s="213" t="s">
        <v>19</v>
      </c>
      <c r="N89" s="214" t="s">
        <v>40</v>
      </c>
      <c r="O89" s="86"/>
      <c r="P89" s="215">
        <f>O89*H89</f>
        <v>0</v>
      </c>
      <c r="Q89" s="215">
        <v>0</v>
      </c>
      <c r="R89" s="215">
        <f>Q89*H89</f>
        <v>0</v>
      </c>
      <c r="S89" s="215">
        <v>0</v>
      </c>
      <c r="T89" s="216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7" t="s">
        <v>740</v>
      </c>
      <c r="AT89" s="217" t="s">
        <v>121</v>
      </c>
      <c r="AU89" s="217" t="s">
        <v>79</v>
      </c>
      <c r="AY89" s="19" t="s">
        <v>119</v>
      </c>
      <c r="BE89" s="218">
        <f>IF(N89="základní",J89,0)</f>
        <v>0</v>
      </c>
      <c r="BF89" s="218">
        <f>IF(N89="snížená",J89,0)</f>
        <v>0</v>
      </c>
      <c r="BG89" s="218">
        <f>IF(N89="zákl. přenesená",J89,0)</f>
        <v>0</v>
      </c>
      <c r="BH89" s="218">
        <f>IF(N89="sníž. přenesená",J89,0)</f>
        <v>0</v>
      </c>
      <c r="BI89" s="218">
        <f>IF(N89="nulová",J89,0)</f>
        <v>0</v>
      </c>
      <c r="BJ89" s="19" t="s">
        <v>77</v>
      </c>
      <c r="BK89" s="218">
        <f>ROUND(I89*H89,2)</f>
        <v>0</v>
      </c>
      <c r="BL89" s="19" t="s">
        <v>740</v>
      </c>
      <c r="BM89" s="217" t="s">
        <v>746</v>
      </c>
    </row>
    <row r="90" spans="1:47" s="2" customFormat="1" ht="12">
      <c r="A90" s="40"/>
      <c r="B90" s="41"/>
      <c r="C90" s="42"/>
      <c r="D90" s="219" t="s">
        <v>128</v>
      </c>
      <c r="E90" s="42"/>
      <c r="F90" s="220" t="s">
        <v>747</v>
      </c>
      <c r="G90" s="42"/>
      <c r="H90" s="42"/>
      <c r="I90" s="221"/>
      <c r="J90" s="42"/>
      <c r="K90" s="42"/>
      <c r="L90" s="46"/>
      <c r="M90" s="222"/>
      <c r="N90" s="223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128</v>
      </c>
      <c r="AU90" s="19" t="s">
        <v>79</v>
      </c>
    </row>
    <row r="91" spans="1:51" s="13" customFormat="1" ht="12">
      <c r="A91" s="13"/>
      <c r="B91" s="224"/>
      <c r="C91" s="225"/>
      <c r="D91" s="226" t="s">
        <v>130</v>
      </c>
      <c r="E91" s="227" t="s">
        <v>19</v>
      </c>
      <c r="F91" s="228" t="s">
        <v>748</v>
      </c>
      <c r="G91" s="225"/>
      <c r="H91" s="229">
        <v>1</v>
      </c>
      <c r="I91" s="230"/>
      <c r="J91" s="225"/>
      <c r="K91" s="225"/>
      <c r="L91" s="231"/>
      <c r="M91" s="232"/>
      <c r="N91" s="233"/>
      <c r="O91" s="233"/>
      <c r="P91" s="233"/>
      <c r="Q91" s="233"/>
      <c r="R91" s="233"/>
      <c r="S91" s="233"/>
      <c r="T91" s="234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5" t="s">
        <v>130</v>
      </c>
      <c r="AU91" s="235" t="s">
        <v>79</v>
      </c>
      <c r="AV91" s="13" t="s">
        <v>79</v>
      </c>
      <c r="AW91" s="13" t="s">
        <v>31</v>
      </c>
      <c r="AX91" s="13" t="s">
        <v>77</v>
      </c>
      <c r="AY91" s="235" t="s">
        <v>119</v>
      </c>
    </row>
    <row r="92" spans="1:65" s="2" customFormat="1" ht="16.5" customHeight="1">
      <c r="A92" s="40"/>
      <c r="B92" s="41"/>
      <c r="C92" s="206" t="s">
        <v>143</v>
      </c>
      <c r="D92" s="206" t="s">
        <v>121</v>
      </c>
      <c r="E92" s="207" t="s">
        <v>749</v>
      </c>
      <c r="F92" s="208" t="s">
        <v>750</v>
      </c>
      <c r="G92" s="209" t="s">
        <v>739</v>
      </c>
      <c r="H92" s="210">
        <v>1</v>
      </c>
      <c r="I92" s="211"/>
      <c r="J92" s="212">
        <f>ROUND(I92*H92,2)</f>
        <v>0</v>
      </c>
      <c r="K92" s="208" t="s">
        <v>125</v>
      </c>
      <c r="L92" s="46"/>
      <c r="M92" s="213" t="s">
        <v>19</v>
      </c>
      <c r="N92" s="214" t="s">
        <v>40</v>
      </c>
      <c r="O92" s="86"/>
      <c r="P92" s="215">
        <f>O92*H92</f>
        <v>0</v>
      </c>
      <c r="Q92" s="215">
        <v>0</v>
      </c>
      <c r="R92" s="215">
        <f>Q92*H92</f>
        <v>0</v>
      </c>
      <c r="S92" s="215">
        <v>0</v>
      </c>
      <c r="T92" s="216">
        <f>S92*H92</f>
        <v>0</v>
      </c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R92" s="217" t="s">
        <v>740</v>
      </c>
      <c r="AT92" s="217" t="s">
        <v>121</v>
      </c>
      <c r="AU92" s="217" t="s">
        <v>79</v>
      </c>
      <c r="AY92" s="19" t="s">
        <v>119</v>
      </c>
      <c r="BE92" s="218">
        <f>IF(N92="základní",J92,0)</f>
        <v>0</v>
      </c>
      <c r="BF92" s="218">
        <f>IF(N92="snížená",J92,0)</f>
        <v>0</v>
      </c>
      <c r="BG92" s="218">
        <f>IF(N92="zákl. přenesená",J92,0)</f>
        <v>0</v>
      </c>
      <c r="BH92" s="218">
        <f>IF(N92="sníž. přenesená",J92,0)</f>
        <v>0</v>
      </c>
      <c r="BI92" s="218">
        <f>IF(N92="nulová",J92,0)</f>
        <v>0</v>
      </c>
      <c r="BJ92" s="19" t="s">
        <v>77</v>
      </c>
      <c r="BK92" s="218">
        <f>ROUND(I92*H92,2)</f>
        <v>0</v>
      </c>
      <c r="BL92" s="19" t="s">
        <v>740</v>
      </c>
      <c r="BM92" s="217" t="s">
        <v>751</v>
      </c>
    </row>
    <row r="93" spans="1:47" s="2" customFormat="1" ht="12">
      <c r="A93" s="40"/>
      <c r="B93" s="41"/>
      <c r="C93" s="42"/>
      <c r="D93" s="219" t="s">
        <v>128</v>
      </c>
      <c r="E93" s="42"/>
      <c r="F93" s="220" t="s">
        <v>752</v>
      </c>
      <c r="G93" s="42"/>
      <c r="H93" s="42"/>
      <c r="I93" s="221"/>
      <c r="J93" s="42"/>
      <c r="K93" s="42"/>
      <c r="L93" s="46"/>
      <c r="M93" s="222"/>
      <c r="N93" s="223"/>
      <c r="O93" s="86"/>
      <c r="P93" s="86"/>
      <c r="Q93" s="86"/>
      <c r="R93" s="86"/>
      <c r="S93" s="86"/>
      <c r="T93" s="87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T93" s="19" t="s">
        <v>128</v>
      </c>
      <c r="AU93" s="19" t="s">
        <v>79</v>
      </c>
    </row>
    <row r="94" spans="1:51" s="13" customFormat="1" ht="12">
      <c r="A94" s="13"/>
      <c r="B94" s="224"/>
      <c r="C94" s="225"/>
      <c r="D94" s="226" t="s">
        <v>130</v>
      </c>
      <c r="E94" s="227" t="s">
        <v>19</v>
      </c>
      <c r="F94" s="228" t="s">
        <v>753</v>
      </c>
      <c r="G94" s="225"/>
      <c r="H94" s="229">
        <v>1</v>
      </c>
      <c r="I94" s="230"/>
      <c r="J94" s="225"/>
      <c r="K94" s="225"/>
      <c r="L94" s="231"/>
      <c r="M94" s="232"/>
      <c r="N94" s="233"/>
      <c r="O94" s="233"/>
      <c r="P94" s="233"/>
      <c r="Q94" s="233"/>
      <c r="R94" s="233"/>
      <c r="S94" s="233"/>
      <c r="T94" s="234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35" t="s">
        <v>130</v>
      </c>
      <c r="AU94" s="235" t="s">
        <v>79</v>
      </c>
      <c r="AV94" s="13" t="s">
        <v>79</v>
      </c>
      <c r="AW94" s="13" t="s">
        <v>31</v>
      </c>
      <c r="AX94" s="13" t="s">
        <v>77</v>
      </c>
      <c r="AY94" s="235" t="s">
        <v>119</v>
      </c>
    </row>
    <row r="95" spans="1:65" s="2" customFormat="1" ht="16.5" customHeight="1">
      <c r="A95" s="40"/>
      <c r="B95" s="41"/>
      <c r="C95" s="206" t="s">
        <v>126</v>
      </c>
      <c r="D95" s="206" t="s">
        <v>121</v>
      </c>
      <c r="E95" s="207" t="s">
        <v>754</v>
      </c>
      <c r="F95" s="208" t="s">
        <v>755</v>
      </c>
      <c r="G95" s="209" t="s">
        <v>739</v>
      </c>
      <c r="H95" s="210">
        <v>2</v>
      </c>
      <c r="I95" s="211"/>
      <c r="J95" s="212">
        <f>ROUND(I95*H95,2)</f>
        <v>0</v>
      </c>
      <c r="K95" s="208" t="s">
        <v>125</v>
      </c>
      <c r="L95" s="46"/>
      <c r="M95" s="213" t="s">
        <v>19</v>
      </c>
      <c r="N95" s="214" t="s">
        <v>40</v>
      </c>
      <c r="O95" s="86"/>
      <c r="P95" s="215">
        <f>O95*H95</f>
        <v>0</v>
      </c>
      <c r="Q95" s="215">
        <v>0</v>
      </c>
      <c r="R95" s="215">
        <f>Q95*H95</f>
        <v>0</v>
      </c>
      <c r="S95" s="215">
        <v>0</v>
      </c>
      <c r="T95" s="216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7" t="s">
        <v>740</v>
      </c>
      <c r="AT95" s="217" t="s">
        <v>121</v>
      </c>
      <c r="AU95" s="217" t="s">
        <v>79</v>
      </c>
      <c r="AY95" s="19" t="s">
        <v>119</v>
      </c>
      <c r="BE95" s="218">
        <f>IF(N95="základní",J95,0)</f>
        <v>0</v>
      </c>
      <c r="BF95" s="218">
        <f>IF(N95="snížená",J95,0)</f>
        <v>0</v>
      </c>
      <c r="BG95" s="218">
        <f>IF(N95="zákl. přenesená",J95,0)</f>
        <v>0</v>
      </c>
      <c r="BH95" s="218">
        <f>IF(N95="sníž. přenesená",J95,0)</f>
        <v>0</v>
      </c>
      <c r="BI95" s="218">
        <f>IF(N95="nulová",J95,0)</f>
        <v>0</v>
      </c>
      <c r="BJ95" s="19" t="s">
        <v>77</v>
      </c>
      <c r="BK95" s="218">
        <f>ROUND(I95*H95,2)</f>
        <v>0</v>
      </c>
      <c r="BL95" s="19" t="s">
        <v>740</v>
      </c>
      <c r="BM95" s="217" t="s">
        <v>756</v>
      </c>
    </row>
    <row r="96" spans="1:47" s="2" customFormat="1" ht="12">
      <c r="A96" s="40"/>
      <c r="B96" s="41"/>
      <c r="C96" s="42"/>
      <c r="D96" s="219" t="s">
        <v>128</v>
      </c>
      <c r="E96" s="42"/>
      <c r="F96" s="220" t="s">
        <v>757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79</v>
      </c>
    </row>
    <row r="97" spans="1:51" s="13" customFormat="1" ht="12">
      <c r="A97" s="13"/>
      <c r="B97" s="224"/>
      <c r="C97" s="225"/>
      <c r="D97" s="226" t="s">
        <v>130</v>
      </c>
      <c r="E97" s="227" t="s">
        <v>19</v>
      </c>
      <c r="F97" s="228" t="s">
        <v>758</v>
      </c>
      <c r="G97" s="225"/>
      <c r="H97" s="229">
        <v>1</v>
      </c>
      <c r="I97" s="230"/>
      <c r="J97" s="225"/>
      <c r="K97" s="225"/>
      <c r="L97" s="231"/>
      <c r="M97" s="232"/>
      <c r="N97" s="233"/>
      <c r="O97" s="233"/>
      <c r="P97" s="233"/>
      <c r="Q97" s="233"/>
      <c r="R97" s="233"/>
      <c r="S97" s="233"/>
      <c r="T97" s="23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5" t="s">
        <v>130</v>
      </c>
      <c r="AU97" s="235" t="s">
        <v>79</v>
      </c>
      <c r="AV97" s="13" t="s">
        <v>79</v>
      </c>
      <c r="AW97" s="13" t="s">
        <v>31</v>
      </c>
      <c r="AX97" s="13" t="s">
        <v>69</v>
      </c>
      <c r="AY97" s="235" t="s">
        <v>119</v>
      </c>
    </row>
    <row r="98" spans="1:51" s="13" customFormat="1" ht="12">
      <c r="A98" s="13"/>
      <c r="B98" s="224"/>
      <c r="C98" s="225"/>
      <c r="D98" s="226" t="s">
        <v>130</v>
      </c>
      <c r="E98" s="227" t="s">
        <v>19</v>
      </c>
      <c r="F98" s="228" t="s">
        <v>759</v>
      </c>
      <c r="G98" s="225"/>
      <c r="H98" s="229">
        <v>1</v>
      </c>
      <c r="I98" s="230"/>
      <c r="J98" s="225"/>
      <c r="K98" s="225"/>
      <c r="L98" s="231"/>
      <c r="M98" s="232"/>
      <c r="N98" s="233"/>
      <c r="O98" s="233"/>
      <c r="P98" s="233"/>
      <c r="Q98" s="233"/>
      <c r="R98" s="233"/>
      <c r="S98" s="233"/>
      <c r="T98" s="23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5" t="s">
        <v>130</v>
      </c>
      <c r="AU98" s="235" t="s">
        <v>79</v>
      </c>
      <c r="AV98" s="13" t="s">
        <v>79</v>
      </c>
      <c r="AW98" s="13" t="s">
        <v>31</v>
      </c>
      <c r="AX98" s="13" t="s">
        <v>69</v>
      </c>
      <c r="AY98" s="235" t="s">
        <v>119</v>
      </c>
    </row>
    <row r="99" spans="1:51" s="15" customFormat="1" ht="12">
      <c r="A99" s="15"/>
      <c r="B99" s="246"/>
      <c r="C99" s="247"/>
      <c r="D99" s="226" t="s">
        <v>130</v>
      </c>
      <c r="E99" s="248" t="s">
        <v>19</v>
      </c>
      <c r="F99" s="249" t="s">
        <v>142</v>
      </c>
      <c r="G99" s="247"/>
      <c r="H99" s="250">
        <v>2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T99" s="256" t="s">
        <v>130</v>
      </c>
      <c r="AU99" s="256" t="s">
        <v>79</v>
      </c>
      <c r="AV99" s="15" t="s">
        <v>126</v>
      </c>
      <c r="AW99" s="15" t="s">
        <v>31</v>
      </c>
      <c r="AX99" s="15" t="s">
        <v>77</v>
      </c>
      <c r="AY99" s="256" t="s">
        <v>119</v>
      </c>
    </row>
    <row r="100" spans="1:63" s="12" customFormat="1" ht="22.8" customHeight="1">
      <c r="A100" s="12"/>
      <c r="B100" s="190"/>
      <c r="C100" s="191"/>
      <c r="D100" s="192" t="s">
        <v>68</v>
      </c>
      <c r="E100" s="204" t="s">
        <v>760</v>
      </c>
      <c r="F100" s="204" t="s">
        <v>761</v>
      </c>
      <c r="G100" s="191"/>
      <c r="H100" s="191"/>
      <c r="I100" s="194"/>
      <c r="J100" s="205">
        <f>BK100</f>
        <v>0</v>
      </c>
      <c r="K100" s="191"/>
      <c r="L100" s="196"/>
      <c r="M100" s="197"/>
      <c r="N100" s="198"/>
      <c r="O100" s="198"/>
      <c r="P100" s="199">
        <f>SUM(P101:P102)</f>
        <v>0</v>
      </c>
      <c r="Q100" s="198"/>
      <c r="R100" s="199">
        <f>SUM(R101:R102)</f>
        <v>0</v>
      </c>
      <c r="S100" s="198"/>
      <c r="T100" s="200">
        <f>SUM(T101:T102)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1" t="s">
        <v>153</v>
      </c>
      <c r="AT100" s="202" t="s">
        <v>68</v>
      </c>
      <c r="AU100" s="202" t="s">
        <v>77</v>
      </c>
      <c r="AY100" s="201" t="s">
        <v>119</v>
      </c>
      <c r="BK100" s="203">
        <f>SUM(BK101:BK102)</f>
        <v>0</v>
      </c>
    </row>
    <row r="101" spans="1:65" s="2" customFormat="1" ht="16.5" customHeight="1">
      <c r="A101" s="40"/>
      <c r="B101" s="41"/>
      <c r="C101" s="206" t="s">
        <v>153</v>
      </c>
      <c r="D101" s="206" t="s">
        <v>121</v>
      </c>
      <c r="E101" s="207" t="s">
        <v>762</v>
      </c>
      <c r="F101" s="208" t="s">
        <v>761</v>
      </c>
      <c r="G101" s="209" t="s">
        <v>739</v>
      </c>
      <c r="H101" s="210">
        <v>1</v>
      </c>
      <c r="I101" s="211"/>
      <c r="J101" s="212">
        <f>ROUND(I101*H101,2)</f>
        <v>0</v>
      </c>
      <c r="K101" s="208" t="s">
        <v>125</v>
      </c>
      <c r="L101" s="46"/>
      <c r="M101" s="213" t="s">
        <v>19</v>
      </c>
      <c r="N101" s="214" t="s">
        <v>40</v>
      </c>
      <c r="O101" s="86"/>
      <c r="P101" s="215">
        <f>O101*H101</f>
        <v>0</v>
      </c>
      <c r="Q101" s="215">
        <v>0</v>
      </c>
      <c r="R101" s="215">
        <f>Q101*H101</f>
        <v>0</v>
      </c>
      <c r="S101" s="215">
        <v>0</v>
      </c>
      <c r="T101" s="216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7" t="s">
        <v>740</v>
      </c>
      <c r="AT101" s="217" t="s">
        <v>121</v>
      </c>
      <c r="AU101" s="217" t="s">
        <v>79</v>
      </c>
      <c r="AY101" s="19" t="s">
        <v>119</v>
      </c>
      <c r="BE101" s="218">
        <f>IF(N101="základní",J101,0)</f>
        <v>0</v>
      </c>
      <c r="BF101" s="218">
        <f>IF(N101="snížená",J101,0)</f>
        <v>0</v>
      </c>
      <c r="BG101" s="218">
        <f>IF(N101="zákl. přenesená",J101,0)</f>
        <v>0</v>
      </c>
      <c r="BH101" s="218">
        <f>IF(N101="sníž. přenesená",J101,0)</f>
        <v>0</v>
      </c>
      <c r="BI101" s="218">
        <f>IF(N101="nulová",J101,0)</f>
        <v>0</v>
      </c>
      <c r="BJ101" s="19" t="s">
        <v>77</v>
      </c>
      <c r="BK101" s="218">
        <f>ROUND(I101*H101,2)</f>
        <v>0</v>
      </c>
      <c r="BL101" s="19" t="s">
        <v>740</v>
      </c>
      <c r="BM101" s="217" t="s">
        <v>763</v>
      </c>
    </row>
    <row r="102" spans="1:47" s="2" customFormat="1" ht="12">
      <c r="A102" s="40"/>
      <c r="B102" s="41"/>
      <c r="C102" s="42"/>
      <c r="D102" s="219" t="s">
        <v>128</v>
      </c>
      <c r="E102" s="42"/>
      <c r="F102" s="220" t="s">
        <v>764</v>
      </c>
      <c r="G102" s="42"/>
      <c r="H102" s="42"/>
      <c r="I102" s="221"/>
      <c r="J102" s="42"/>
      <c r="K102" s="42"/>
      <c r="L102" s="46"/>
      <c r="M102" s="222"/>
      <c r="N102" s="223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128</v>
      </c>
      <c r="AU102" s="19" t="s">
        <v>79</v>
      </c>
    </row>
    <row r="103" spans="1:63" s="12" customFormat="1" ht="22.8" customHeight="1">
      <c r="A103" s="12"/>
      <c r="B103" s="190"/>
      <c r="C103" s="191"/>
      <c r="D103" s="192" t="s">
        <v>68</v>
      </c>
      <c r="E103" s="204" t="s">
        <v>765</v>
      </c>
      <c r="F103" s="204" t="s">
        <v>766</v>
      </c>
      <c r="G103" s="191"/>
      <c r="H103" s="191"/>
      <c r="I103" s="194"/>
      <c r="J103" s="205">
        <f>BK103</f>
        <v>0</v>
      </c>
      <c r="K103" s="191"/>
      <c r="L103" s="196"/>
      <c r="M103" s="197"/>
      <c r="N103" s="198"/>
      <c r="O103" s="198"/>
      <c r="P103" s="199">
        <f>SUM(P104:P115)</f>
        <v>0</v>
      </c>
      <c r="Q103" s="198"/>
      <c r="R103" s="199">
        <f>SUM(R104:R115)</f>
        <v>0</v>
      </c>
      <c r="S103" s="198"/>
      <c r="T103" s="200">
        <f>SUM(T104:T115)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1" t="s">
        <v>153</v>
      </c>
      <c r="AT103" s="202" t="s">
        <v>68</v>
      </c>
      <c r="AU103" s="202" t="s">
        <v>77</v>
      </c>
      <c r="AY103" s="201" t="s">
        <v>119</v>
      </c>
      <c r="BK103" s="203">
        <f>SUM(BK104:BK115)</f>
        <v>0</v>
      </c>
    </row>
    <row r="104" spans="1:65" s="2" customFormat="1" ht="16.5" customHeight="1">
      <c r="A104" s="40"/>
      <c r="B104" s="41"/>
      <c r="C104" s="206" t="s">
        <v>158</v>
      </c>
      <c r="D104" s="206" t="s">
        <v>121</v>
      </c>
      <c r="E104" s="207" t="s">
        <v>767</v>
      </c>
      <c r="F104" s="208" t="s">
        <v>768</v>
      </c>
      <c r="G104" s="209" t="s">
        <v>739</v>
      </c>
      <c r="H104" s="210">
        <v>20</v>
      </c>
      <c r="I104" s="211"/>
      <c r="J104" s="212">
        <f>ROUND(I104*H104,2)</f>
        <v>0</v>
      </c>
      <c r="K104" s="208" t="s">
        <v>125</v>
      </c>
      <c r="L104" s="46"/>
      <c r="M104" s="213" t="s">
        <v>19</v>
      </c>
      <c r="N104" s="214" t="s">
        <v>40</v>
      </c>
      <c r="O104" s="86"/>
      <c r="P104" s="215">
        <f>O104*H104</f>
        <v>0</v>
      </c>
      <c r="Q104" s="215">
        <v>0</v>
      </c>
      <c r="R104" s="215">
        <f>Q104*H104</f>
        <v>0</v>
      </c>
      <c r="S104" s="215">
        <v>0</v>
      </c>
      <c r="T104" s="216">
        <f>S104*H104</f>
        <v>0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7" t="s">
        <v>740</v>
      </c>
      <c r="AT104" s="217" t="s">
        <v>121</v>
      </c>
      <c r="AU104" s="217" t="s">
        <v>79</v>
      </c>
      <c r="AY104" s="19" t="s">
        <v>119</v>
      </c>
      <c r="BE104" s="218">
        <f>IF(N104="základní",J104,0)</f>
        <v>0</v>
      </c>
      <c r="BF104" s="218">
        <f>IF(N104="snížená",J104,0)</f>
        <v>0</v>
      </c>
      <c r="BG104" s="218">
        <f>IF(N104="zákl. přenesená",J104,0)</f>
        <v>0</v>
      </c>
      <c r="BH104" s="218">
        <f>IF(N104="sníž. přenesená",J104,0)</f>
        <v>0</v>
      </c>
      <c r="BI104" s="218">
        <f>IF(N104="nulová",J104,0)</f>
        <v>0</v>
      </c>
      <c r="BJ104" s="19" t="s">
        <v>77</v>
      </c>
      <c r="BK104" s="218">
        <f>ROUND(I104*H104,2)</f>
        <v>0</v>
      </c>
      <c r="BL104" s="19" t="s">
        <v>740</v>
      </c>
      <c r="BM104" s="217" t="s">
        <v>769</v>
      </c>
    </row>
    <row r="105" spans="1:47" s="2" customFormat="1" ht="12">
      <c r="A105" s="40"/>
      <c r="B105" s="41"/>
      <c r="C105" s="42"/>
      <c r="D105" s="219" t="s">
        <v>128</v>
      </c>
      <c r="E105" s="42"/>
      <c r="F105" s="220" t="s">
        <v>770</v>
      </c>
      <c r="G105" s="42"/>
      <c r="H105" s="42"/>
      <c r="I105" s="221"/>
      <c r="J105" s="42"/>
      <c r="K105" s="42"/>
      <c r="L105" s="46"/>
      <c r="M105" s="222"/>
      <c r="N105" s="223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128</v>
      </c>
      <c r="AU105" s="19" t="s">
        <v>79</v>
      </c>
    </row>
    <row r="106" spans="1:51" s="14" customFormat="1" ht="12">
      <c r="A106" s="14"/>
      <c r="B106" s="236"/>
      <c r="C106" s="237"/>
      <c r="D106" s="226" t="s">
        <v>130</v>
      </c>
      <c r="E106" s="238" t="s">
        <v>19</v>
      </c>
      <c r="F106" s="239" t="s">
        <v>771</v>
      </c>
      <c r="G106" s="237"/>
      <c r="H106" s="238" t="s">
        <v>19</v>
      </c>
      <c r="I106" s="240"/>
      <c r="J106" s="237"/>
      <c r="K106" s="237"/>
      <c r="L106" s="241"/>
      <c r="M106" s="242"/>
      <c r="N106" s="243"/>
      <c r="O106" s="243"/>
      <c r="P106" s="243"/>
      <c r="Q106" s="243"/>
      <c r="R106" s="243"/>
      <c r="S106" s="243"/>
      <c r="T106" s="24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45" t="s">
        <v>130</v>
      </c>
      <c r="AU106" s="245" t="s">
        <v>79</v>
      </c>
      <c r="AV106" s="14" t="s">
        <v>77</v>
      </c>
      <c r="AW106" s="14" t="s">
        <v>31</v>
      </c>
      <c r="AX106" s="14" t="s">
        <v>69</v>
      </c>
      <c r="AY106" s="245" t="s">
        <v>119</v>
      </c>
    </row>
    <row r="107" spans="1:51" s="13" customFormat="1" ht="12">
      <c r="A107" s="13"/>
      <c r="B107" s="224"/>
      <c r="C107" s="225"/>
      <c r="D107" s="226" t="s">
        <v>130</v>
      </c>
      <c r="E107" s="227" t="s">
        <v>19</v>
      </c>
      <c r="F107" s="228" t="s">
        <v>180</v>
      </c>
      <c r="G107" s="225"/>
      <c r="H107" s="229">
        <v>10</v>
      </c>
      <c r="I107" s="230"/>
      <c r="J107" s="225"/>
      <c r="K107" s="225"/>
      <c r="L107" s="231"/>
      <c r="M107" s="232"/>
      <c r="N107" s="233"/>
      <c r="O107" s="233"/>
      <c r="P107" s="233"/>
      <c r="Q107" s="233"/>
      <c r="R107" s="233"/>
      <c r="S107" s="233"/>
      <c r="T107" s="23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5" t="s">
        <v>130</v>
      </c>
      <c r="AU107" s="235" t="s">
        <v>79</v>
      </c>
      <c r="AV107" s="13" t="s">
        <v>79</v>
      </c>
      <c r="AW107" s="13" t="s">
        <v>31</v>
      </c>
      <c r="AX107" s="13" t="s">
        <v>69</v>
      </c>
      <c r="AY107" s="235" t="s">
        <v>119</v>
      </c>
    </row>
    <row r="108" spans="1:51" s="14" customFormat="1" ht="12">
      <c r="A108" s="14"/>
      <c r="B108" s="236"/>
      <c r="C108" s="237"/>
      <c r="D108" s="226" t="s">
        <v>130</v>
      </c>
      <c r="E108" s="238" t="s">
        <v>19</v>
      </c>
      <c r="F108" s="239" t="s">
        <v>772</v>
      </c>
      <c r="G108" s="237"/>
      <c r="H108" s="238" t="s">
        <v>19</v>
      </c>
      <c r="I108" s="240"/>
      <c r="J108" s="237"/>
      <c r="K108" s="237"/>
      <c r="L108" s="241"/>
      <c r="M108" s="242"/>
      <c r="N108" s="243"/>
      <c r="O108" s="243"/>
      <c r="P108" s="243"/>
      <c r="Q108" s="243"/>
      <c r="R108" s="243"/>
      <c r="S108" s="243"/>
      <c r="T108" s="24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5" t="s">
        <v>130</v>
      </c>
      <c r="AU108" s="245" t="s">
        <v>79</v>
      </c>
      <c r="AV108" s="14" t="s">
        <v>77</v>
      </c>
      <c r="AW108" s="14" t="s">
        <v>31</v>
      </c>
      <c r="AX108" s="14" t="s">
        <v>69</v>
      </c>
      <c r="AY108" s="245" t="s">
        <v>119</v>
      </c>
    </row>
    <row r="109" spans="1:51" s="13" customFormat="1" ht="12">
      <c r="A109" s="13"/>
      <c r="B109" s="224"/>
      <c r="C109" s="225"/>
      <c r="D109" s="226" t="s">
        <v>130</v>
      </c>
      <c r="E109" s="227" t="s">
        <v>19</v>
      </c>
      <c r="F109" s="228" t="s">
        <v>180</v>
      </c>
      <c r="G109" s="225"/>
      <c r="H109" s="229">
        <v>10</v>
      </c>
      <c r="I109" s="230"/>
      <c r="J109" s="225"/>
      <c r="K109" s="225"/>
      <c r="L109" s="231"/>
      <c r="M109" s="232"/>
      <c r="N109" s="233"/>
      <c r="O109" s="233"/>
      <c r="P109" s="233"/>
      <c r="Q109" s="233"/>
      <c r="R109" s="233"/>
      <c r="S109" s="233"/>
      <c r="T109" s="23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5" t="s">
        <v>130</v>
      </c>
      <c r="AU109" s="235" t="s">
        <v>79</v>
      </c>
      <c r="AV109" s="13" t="s">
        <v>79</v>
      </c>
      <c r="AW109" s="13" t="s">
        <v>31</v>
      </c>
      <c r="AX109" s="13" t="s">
        <v>69</v>
      </c>
      <c r="AY109" s="235" t="s">
        <v>119</v>
      </c>
    </row>
    <row r="110" spans="1:51" s="15" customFormat="1" ht="12">
      <c r="A110" s="15"/>
      <c r="B110" s="246"/>
      <c r="C110" s="247"/>
      <c r="D110" s="226" t="s">
        <v>130</v>
      </c>
      <c r="E110" s="248" t="s">
        <v>19</v>
      </c>
      <c r="F110" s="249" t="s">
        <v>142</v>
      </c>
      <c r="G110" s="247"/>
      <c r="H110" s="250">
        <v>20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6" t="s">
        <v>130</v>
      </c>
      <c r="AU110" s="256" t="s">
        <v>79</v>
      </c>
      <c r="AV110" s="15" t="s">
        <v>126</v>
      </c>
      <c r="AW110" s="15" t="s">
        <v>31</v>
      </c>
      <c r="AX110" s="15" t="s">
        <v>77</v>
      </c>
      <c r="AY110" s="256" t="s">
        <v>119</v>
      </c>
    </row>
    <row r="111" spans="1:65" s="2" customFormat="1" ht="16.5" customHeight="1">
      <c r="A111" s="40"/>
      <c r="B111" s="41"/>
      <c r="C111" s="206" t="s">
        <v>163</v>
      </c>
      <c r="D111" s="206" t="s">
        <v>121</v>
      </c>
      <c r="E111" s="207" t="s">
        <v>773</v>
      </c>
      <c r="F111" s="208" t="s">
        <v>774</v>
      </c>
      <c r="G111" s="209" t="s">
        <v>739</v>
      </c>
      <c r="H111" s="210">
        <v>1</v>
      </c>
      <c r="I111" s="211"/>
      <c r="J111" s="212">
        <f>ROUND(I111*H111,2)</f>
        <v>0</v>
      </c>
      <c r="K111" s="208" t="s">
        <v>125</v>
      </c>
      <c r="L111" s="46"/>
      <c r="M111" s="213" t="s">
        <v>19</v>
      </c>
      <c r="N111" s="214" t="s">
        <v>40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740</v>
      </c>
      <c r="AT111" s="217" t="s">
        <v>121</v>
      </c>
      <c r="AU111" s="217" t="s">
        <v>79</v>
      </c>
      <c r="AY111" s="19" t="s">
        <v>119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77</v>
      </c>
      <c r="BK111" s="218">
        <f>ROUND(I111*H111,2)</f>
        <v>0</v>
      </c>
      <c r="BL111" s="19" t="s">
        <v>740</v>
      </c>
      <c r="BM111" s="217" t="s">
        <v>775</v>
      </c>
    </row>
    <row r="112" spans="1:47" s="2" customFormat="1" ht="12">
      <c r="A112" s="40"/>
      <c r="B112" s="41"/>
      <c r="C112" s="42"/>
      <c r="D112" s="219" t="s">
        <v>128</v>
      </c>
      <c r="E112" s="42"/>
      <c r="F112" s="220" t="s">
        <v>776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128</v>
      </c>
      <c r="AU112" s="19" t="s">
        <v>79</v>
      </c>
    </row>
    <row r="113" spans="1:51" s="14" customFormat="1" ht="12">
      <c r="A113" s="14"/>
      <c r="B113" s="236"/>
      <c r="C113" s="237"/>
      <c r="D113" s="226" t="s">
        <v>130</v>
      </c>
      <c r="E113" s="238" t="s">
        <v>19</v>
      </c>
      <c r="F113" s="239" t="s">
        <v>777</v>
      </c>
      <c r="G113" s="237"/>
      <c r="H113" s="238" t="s">
        <v>19</v>
      </c>
      <c r="I113" s="240"/>
      <c r="J113" s="237"/>
      <c r="K113" s="237"/>
      <c r="L113" s="241"/>
      <c r="M113" s="242"/>
      <c r="N113" s="243"/>
      <c r="O113" s="243"/>
      <c r="P113" s="243"/>
      <c r="Q113" s="243"/>
      <c r="R113" s="243"/>
      <c r="S113" s="243"/>
      <c r="T113" s="24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45" t="s">
        <v>130</v>
      </c>
      <c r="AU113" s="245" t="s">
        <v>79</v>
      </c>
      <c r="AV113" s="14" t="s">
        <v>77</v>
      </c>
      <c r="AW113" s="14" t="s">
        <v>31</v>
      </c>
      <c r="AX113" s="14" t="s">
        <v>69</v>
      </c>
      <c r="AY113" s="245" t="s">
        <v>119</v>
      </c>
    </row>
    <row r="114" spans="1:51" s="13" customFormat="1" ht="12">
      <c r="A114" s="13"/>
      <c r="B114" s="224"/>
      <c r="C114" s="225"/>
      <c r="D114" s="226" t="s">
        <v>130</v>
      </c>
      <c r="E114" s="227" t="s">
        <v>19</v>
      </c>
      <c r="F114" s="228" t="s">
        <v>77</v>
      </c>
      <c r="G114" s="225"/>
      <c r="H114" s="229">
        <v>1</v>
      </c>
      <c r="I114" s="230"/>
      <c r="J114" s="225"/>
      <c r="K114" s="225"/>
      <c r="L114" s="231"/>
      <c r="M114" s="232"/>
      <c r="N114" s="233"/>
      <c r="O114" s="233"/>
      <c r="P114" s="233"/>
      <c r="Q114" s="233"/>
      <c r="R114" s="233"/>
      <c r="S114" s="233"/>
      <c r="T114" s="234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35" t="s">
        <v>130</v>
      </c>
      <c r="AU114" s="235" t="s">
        <v>79</v>
      </c>
      <c r="AV114" s="13" t="s">
        <v>79</v>
      </c>
      <c r="AW114" s="13" t="s">
        <v>31</v>
      </c>
      <c r="AX114" s="13" t="s">
        <v>69</v>
      </c>
      <c r="AY114" s="235" t="s">
        <v>119</v>
      </c>
    </row>
    <row r="115" spans="1:51" s="15" customFormat="1" ht="12">
      <c r="A115" s="15"/>
      <c r="B115" s="246"/>
      <c r="C115" s="247"/>
      <c r="D115" s="226" t="s">
        <v>130</v>
      </c>
      <c r="E115" s="248" t="s">
        <v>19</v>
      </c>
      <c r="F115" s="249" t="s">
        <v>142</v>
      </c>
      <c r="G115" s="247"/>
      <c r="H115" s="250">
        <v>1</v>
      </c>
      <c r="I115" s="251"/>
      <c r="J115" s="247"/>
      <c r="K115" s="247"/>
      <c r="L115" s="252"/>
      <c r="M115" s="257"/>
      <c r="N115" s="258"/>
      <c r="O115" s="258"/>
      <c r="P115" s="258"/>
      <c r="Q115" s="258"/>
      <c r="R115" s="258"/>
      <c r="S115" s="258"/>
      <c r="T115" s="25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6" t="s">
        <v>130</v>
      </c>
      <c r="AU115" s="256" t="s">
        <v>79</v>
      </c>
      <c r="AV115" s="15" t="s">
        <v>126</v>
      </c>
      <c r="AW115" s="15" t="s">
        <v>31</v>
      </c>
      <c r="AX115" s="15" t="s">
        <v>77</v>
      </c>
      <c r="AY115" s="256" t="s">
        <v>119</v>
      </c>
    </row>
    <row r="116" spans="1:31" s="2" customFormat="1" ht="6.95" customHeight="1">
      <c r="A116" s="40"/>
      <c r="B116" s="61"/>
      <c r="C116" s="62"/>
      <c r="D116" s="62"/>
      <c r="E116" s="62"/>
      <c r="F116" s="62"/>
      <c r="G116" s="62"/>
      <c r="H116" s="62"/>
      <c r="I116" s="62"/>
      <c r="J116" s="62"/>
      <c r="K116" s="62"/>
      <c r="L116" s="46"/>
      <c r="M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</row>
  </sheetData>
  <sheetProtection password="CC35" sheet="1" objects="1" scenarios="1" formatColumns="0" formatRows="0" autoFilter="0"/>
  <autoFilter ref="C82:K11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7" r:id="rId1" display="https://podminky.urs.cz/item/CS_URS_2021_02/011603000"/>
    <hyperlink ref="F90" r:id="rId2" display="https://podminky.urs.cz/item/CS_URS_2021_02/012103000"/>
    <hyperlink ref="F93" r:id="rId3" display="https://podminky.urs.cz/item/CS_URS_2021_02/012203000"/>
    <hyperlink ref="F96" r:id="rId4" display="https://podminky.urs.cz/item/CS_URS_2021_02/012303000"/>
    <hyperlink ref="F102" r:id="rId5" display="https://podminky.urs.cz/item/CS_URS_2021_02/030001000"/>
    <hyperlink ref="F105" r:id="rId6" display="https://podminky.urs.cz/item/CS_URS_2021_02/043002000.1"/>
    <hyperlink ref="F112" r:id="rId7" display="https://podminky.urs.cz/item/CS_URS_2021_02/043203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1" customWidth="1"/>
    <col min="2" max="2" width="1.7109375" style="291" customWidth="1"/>
    <col min="3" max="4" width="5.00390625" style="291" customWidth="1"/>
    <col min="5" max="5" width="11.7109375" style="291" customWidth="1"/>
    <col min="6" max="6" width="9.140625" style="291" customWidth="1"/>
    <col min="7" max="7" width="5.00390625" style="291" customWidth="1"/>
    <col min="8" max="8" width="77.8515625" style="291" customWidth="1"/>
    <col min="9" max="10" width="20.00390625" style="291" customWidth="1"/>
    <col min="11" max="11" width="1.7109375" style="291" customWidth="1"/>
  </cols>
  <sheetData>
    <row r="1" s="1" customFormat="1" ht="37.5" customHeight="1"/>
    <row r="2" spans="2:11" s="1" customFormat="1" ht="7.5" customHeight="1">
      <c r="B2" s="292"/>
      <c r="C2" s="293"/>
      <c r="D2" s="293"/>
      <c r="E2" s="293"/>
      <c r="F2" s="293"/>
      <c r="G2" s="293"/>
      <c r="H2" s="293"/>
      <c r="I2" s="293"/>
      <c r="J2" s="293"/>
      <c r="K2" s="294"/>
    </row>
    <row r="3" spans="2:11" s="17" customFormat="1" ht="45" customHeight="1">
      <c r="B3" s="295"/>
      <c r="C3" s="296" t="s">
        <v>778</v>
      </c>
      <c r="D3" s="296"/>
      <c r="E3" s="296"/>
      <c r="F3" s="296"/>
      <c r="G3" s="296"/>
      <c r="H3" s="296"/>
      <c r="I3" s="296"/>
      <c r="J3" s="296"/>
      <c r="K3" s="297"/>
    </row>
    <row r="4" spans="2:11" s="1" customFormat="1" ht="25.5" customHeight="1">
      <c r="B4" s="298"/>
      <c r="C4" s="299" t="s">
        <v>779</v>
      </c>
      <c r="D4" s="299"/>
      <c r="E4" s="299"/>
      <c r="F4" s="299"/>
      <c r="G4" s="299"/>
      <c r="H4" s="299"/>
      <c r="I4" s="299"/>
      <c r="J4" s="299"/>
      <c r="K4" s="300"/>
    </row>
    <row r="5" spans="2:11" s="1" customFormat="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s="1" customFormat="1" ht="15" customHeight="1">
      <c r="B6" s="298"/>
      <c r="C6" s="302" t="s">
        <v>780</v>
      </c>
      <c r="D6" s="302"/>
      <c r="E6" s="302"/>
      <c r="F6" s="302"/>
      <c r="G6" s="302"/>
      <c r="H6" s="302"/>
      <c r="I6" s="302"/>
      <c r="J6" s="302"/>
      <c r="K6" s="300"/>
    </row>
    <row r="7" spans="2:11" s="1" customFormat="1" ht="15" customHeight="1">
      <c r="B7" s="303"/>
      <c r="C7" s="302" t="s">
        <v>781</v>
      </c>
      <c r="D7" s="302"/>
      <c r="E7" s="302"/>
      <c r="F7" s="302"/>
      <c r="G7" s="302"/>
      <c r="H7" s="302"/>
      <c r="I7" s="302"/>
      <c r="J7" s="302"/>
      <c r="K7" s="300"/>
    </row>
    <row r="8" spans="2:11" s="1" customFormat="1" ht="12.75" customHeight="1">
      <c r="B8" s="303"/>
      <c r="C8" s="302"/>
      <c r="D8" s="302"/>
      <c r="E8" s="302"/>
      <c r="F8" s="302"/>
      <c r="G8" s="302"/>
      <c r="H8" s="302"/>
      <c r="I8" s="302"/>
      <c r="J8" s="302"/>
      <c r="K8" s="300"/>
    </row>
    <row r="9" spans="2:11" s="1" customFormat="1" ht="15" customHeight="1">
      <c r="B9" s="303"/>
      <c r="C9" s="302" t="s">
        <v>782</v>
      </c>
      <c r="D9" s="302"/>
      <c r="E9" s="302"/>
      <c r="F9" s="302"/>
      <c r="G9" s="302"/>
      <c r="H9" s="302"/>
      <c r="I9" s="302"/>
      <c r="J9" s="302"/>
      <c r="K9" s="300"/>
    </row>
    <row r="10" spans="2:11" s="1" customFormat="1" ht="15" customHeight="1">
      <c r="B10" s="303"/>
      <c r="C10" s="302"/>
      <c r="D10" s="302" t="s">
        <v>783</v>
      </c>
      <c r="E10" s="302"/>
      <c r="F10" s="302"/>
      <c r="G10" s="302"/>
      <c r="H10" s="302"/>
      <c r="I10" s="302"/>
      <c r="J10" s="302"/>
      <c r="K10" s="300"/>
    </row>
    <row r="11" spans="2:11" s="1" customFormat="1" ht="15" customHeight="1">
      <c r="B11" s="303"/>
      <c r="C11" s="304"/>
      <c r="D11" s="302" t="s">
        <v>784</v>
      </c>
      <c r="E11" s="302"/>
      <c r="F11" s="302"/>
      <c r="G11" s="302"/>
      <c r="H11" s="302"/>
      <c r="I11" s="302"/>
      <c r="J11" s="302"/>
      <c r="K11" s="300"/>
    </row>
    <row r="12" spans="2:11" s="1" customFormat="1" ht="15" customHeight="1">
      <c r="B12" s="303"/>
      <c r="C12" s="304"/>
      <c r="D12" s="302"/>
      <c r="E12" s="302"/>
      <c r="F12" s="302"/>
      <c r="G12" s="302"/>
      <c r="H12" s="302"/>
      <c r="I12" s="302"/>
      <c r="J12" s="302"/>
      <c r="K12" s="300"/>
    </row>
    <row r="13" spans="2:11" s="1" customFormat="1" ht="15" customHeight="1">
      <c r="B13" s="303"/>
      <c r="C13" s="304"/>
      <c r="D13" s="305" t="s">
        <v>785</v>
      </c>
      <c r="E13" s="302"/>
      <c r="F13" s="302"/>
      <c r="G13" s="302"/>
      <c r="H13" s="302"/>
      <c r="I13" s="302"/>
      <c r="J13" s="302"/>
      <c r="K13" s="300"/>
    </row>
    <row r="14" spans="2:11" s="1" customFormat="1" ht="12.75" customHeight="1">
      <c r="B14" s="303"/>
      <c r="C14" s="304"/>
      <c r="D14" s="304"/>
      <c r="E14" s="304"/>
      <c r="F14" s="304"/>
      <c r="G14" s="304"/>
      <c r="H14" s="304"/>
      <c r="I14" s="304"/>
      <c r="J14" s="304"/>
      <c r="K14" s="300"/>
    </row>
    <row r="15" spans="2:11" s="1" customFormat="1" ht="15" customHeight="1">
      <c r="B15" s="303"/>
      <c r="C15" s="304"/>
      <c r="D15" s="302" t="s">
        <v>786</v>
      </c>
      <c r="E15" s="302"/>
      <c r="F15" s="302"/>
      <c r="G15" s="302"/>
      <c r="H15" s="302"/>
      <c r="I15" s="302"/>
      <c r="J15" s="302"/>
      <c r="K15" s="300"/>
    </row>
    <row r="16" spans="2:11" s="1" customFormat="1" ht="15" customHeight="1">
      <c r="B16" s="303"/>
      <c r="C16" s="304"/>
      <c r="D16" s="302" t="s">
        <v>787</v>
      </c>
      <c r="E16" s="302"/>
      <c r="F16" s="302"/>
      <c r="G16" s="302"/>
      <c r="H16" s="302"/>
      <c r="I16" s="302"/>
      <c r="J16" s="302"/>
      <c r="K16" s="300"/>
    </row>
    <row r="17" spans="2:11" s="1" customFormat="1" ht="15" customHeight="1">
      <c r="B17" s="303"/>
      <c r="C17" s="304"/>
      <c r="D17" s="302" t="s">
        <v>788</v>
      </c>
      <c r="E17" s="302"/>
      <c r="F17" s="302"/>
      <c r="G17" s="302"/>
      <c r="H17" s="302"/>
      <c r="I17" s="302"/>
      <c r="J17" s="302"/>
      <c r="K17" s="300"/>
    </row>
    <row r="18" spans="2:11" s="1" customFormat="1" ht="15" customHeight="1">
      <c r="B18" s="303"/>
      <c r="C18" s="304"/>
      <c r="D18" s="304"/>
      <c r="E18" s="306" t="s">
        <v>76</v>
      </c>
      <c r="F18" s="302" t="s">
        <v>789</v>
      </c>
      <c r="G18" s="302"/>
      <c r="H18" s="302"/>
      <c r="I18" s="302"/>
      <c r="J18" s="302"/>
      <c r="K18" s="300"/>
    </row>
    <row r="19" spans="2:11" s="1" customFormat="1" ht="15" customHeight="1">
      <c r="B19" s="303"/>
      <c r="C19" s="304"/>
      <c r="D19" s="304"/>
      <c r="E19" s="306" t="s">
        <v>790</v>
      </c>
      <c r="F19" s="302" t="s">
        <v>791</v>
      </c>
      <c r="G19" s="302"/>
      <c r="H19" s="302"/>
      <c r="I19" s="302"/>
      <c r="J19" s="302"/>
      <c r="K19" s="300"/>
    </row>
    <row r="20" spans="2:11" s="1" customFormat="1" ht="15" customHeight="1">
      <c r="B20" s="303"/>
      <c r="C20" s="304"/>
      <c r="D20" s="304"/>
      <c r="E20" s="306" t="s">
        <v>792</v>
      </c>
      <c r="F20" s="302" t="s">
        <v>793</v>
      </c>
      <c r="G20" s="302"/>
      <c r="H20" s="302"/>
      <c r="I20" s="302"/>
      <c r="J20" s="302"/>
      <c r="K20" s="300"/>
    </row>
    <row r="21" spans="2:11" s="1" customFormat="1" ht="15" customHeight="1">
      <c r="B21" s="303"/>
      <c r="C21" s="304"/>
      <c r="D21" s="304"/>
      <c r="E21" s="306" t="s">
        <v>91</v>
      </c>
      <c r="F21" s="302" t="s">
        <v>794</v>
      </c>
      <c r="G21" s="302"/>
      <c r="H21" s="302"/>
      <c r="I21" s="302"/>
      <c r="J21" s="302"/>
      <c r="K21" s="300"/>
    </row>
    <row r="22" spans="2:11" s="1" customFormat="1" ht="15" customHeight="1">
      <c r="B22" s="303"/>
      <c r="C22" s="304"/>
      <c r="D22" s="304"/>
      <c r="E22" s="306" t="s">
        <v>795</v>
      </c>
      <c r="F22" s="302" t="s">
        <v>796</v>
      </c>
      <c r="G22" s="302"/>
      <c r="H22" s="302"/>
      <c r="I22" s="302"/>
      <c r="J22" s="302"/>
      <c r="K22" s="300"/>
    </row>
    <row r="23" spans="2:11" s="1" customFormat="1" ht="15" customHeight="1">
      <c r="B23" s="303"/>
      <c r="C23" s="304"/>
      <c r="D23" s="304"/>
      <c r="E23" s="306" t="s">
        <v>797</v>
      </c>
      <c r="F23" s="302" t="s">
        <v>798</v>
      </c>
      <c r="G23" s="302"/>
      <c r="H23" s="302"/>
      <c r="I23" s="302"/>
      <c r="J23" s="302"/>
      <c r="K23" s="300"/>
    </row>
    <row r="24" spans="2:11" s="1" customFormat="1" ht="12.75" customHeight="1">
      <c r="B24" s="303"/>
      <c r="C24" s="304"/>
      <c r="D24" s="304"/>
      <c r="E24" s="304"/>
      <c r="F24" s="304"/>
      <c r="G24" s="304"/>
      <c r="H24" s="304"/>
      <c r="I24" s="304"/>
      <c r="J24" s="304"/>
      <c r="K24" s="300"/>
    </row>
    <row r="25" spans="2:11" s="1" customFormat="1" ht="15" customHeight="1">
      <c r="B25" s="303"/>
      <c r="C25" s="302" t="s">
        <v>799</v>
      </c>
      <c r="D25" s="302"/>
      <c r="E25" s="302"/>
      <c r="F25" s="302"/>
      <c r="G25" s="302"/>
      <c r="H25" s="302"/>
      <c r="I25" s="302"/>
      <c r="J25" s="302"/>
      <c r="K25" s="300"/>
    </row>
    <row r="26" spans="2:11" s="1" customFormat="1" ht="15" customHeight="1">
      <c r="B26" s="303"/>
      <c r="C26" s="302" t="s">
        <v>800</v>
      </c>
      <c r="D26" s="302"/>
      <c r="E26" s="302"/>
      <c r="F26" s="302"/>
      <c r="G26" s="302"/>
      <c r="H26" s="302"/>
      <c r="I26" s="302"/>
      <c r="J26" s="302"/>
      <c r="K26" s="300"/>
    </row>
    <row r="27" spans="2:11" s="1" customFormat="1" ht="15" customHeight="1">
      <c r="B27" s="303"/>
      <c r="C27" s="302"/>
      <c r="D27" s="302" t="s">
        <v>801</v>
      </c>
      <c r="E27" s="302"/>
      <c r="F27" s="302"/>
      <c r="G27" s="302"/>
      <c r="H27" s="302"/>
      <c r="I27" s="302"/>
      <c r="J27" s="302"/>
      <c r="K27" s="300"/>
    </row>
    <row r="28" spans="2:11" s="1" customFormat="1" ht="15" customHeight="1">
      <c r="B28" s="303"/>
      <c r="C28" s="304"/>
      <c r="D28" s="302" t="s">
        <v>802</v>
      </c>
      <c r="E28" s="302"/>
      <c r="F28" s="302"/>
      <c r="G28" s="302"/>
      <c r="H28" s="302"/>
      <c r="I28" s="302"/>
      <c r="J28" s="302"/>
      <c r="K28" s="300"/>
    </row>
    <row r="29" spans="2:11" s="1" customFormat="1" ht="12.75" customHeight="1">
      <c r="B29" s="303"/>
      <c r="C29" s="304"/>
      <c r="D29" s="304"/>
      <c r="E29" s="304"/>
      <c r="F29" s="304"/>
      <c r="G29" s="304"/>
      <c r="H29" s="304"/>
      <c r="I29" s="304"/>
      <c r="J29" s="304"/>
      <c r="K29" s="300"/>
    </row>
    <row r="30" spans="2:11" s="1" customFormat="1" ht="15" customHeight="1">
      <c r="B30" s="303"/>
      <c r="C30" s="304"/>
      <c r="D30" s="302" t="s">
        <v>803</v>
      </c>
      <c r="E30" s="302"/>
      <c r="F30" s="302"/>
      <c r="G30" s="302"/>
      <c r="H30" s="302"/>
      <c r="I30" s="302"/>
      <c r="J30" s="302"/>
      <c r="K30" s="300"/>
    </row>
    <row r="31" spans="2:11" s="1" customFormat="1" ht="15" customHeight="1">
      <c r="B31" s="303"/>
      <c r="C31" s="304"/>
      <c r="D31" s="302" t="s">
        <v>804</v>
      </c>
      <c r="E31" s="302"/>
      <c r="F31" s="302"/>
      <c r="G31" s="302"/>
      <c r="H31" s="302"/>
      <c r="I31" s="302"/>
      <c r="J31" s="302"/>
      <c r="K31" s="300"/>
    </row>
    <row r="32" spans="2:11" s="1" customFormat="1" ht="12.75" customHeight="1">
      <c r="B32" s="303"/>
      <c r="C32" s="304"/>
      <c r="D32" s="304"/>
      <c r="E32" s="304"/>
      <c r="F32" s="304"/>
      <c r="G32" s="304"/>
      <c r="H32" s="304"/>
      <c r="I32" s="304"/>
      <c r="J32" s="304"/>
      <c r="K32" s="300"/>
    </row>
    <row r="33" spans="2:11" s="1" customFormat="1" ht="15" customHeight="1">
      <c r="B33" s="303"/>
      <c r="C33" s="304"/>
      <c r="D33" s="302" t="s">
        <v>805</v>
      </c>
      <c r="E33" s="302"/>
      <c r="F33" s="302"/>
      <c r="G33" s="302"/>
      <c r="H33" s="302"/>
      <c r="I33" s="302"/>
      <c r="J33" s="302"/>
      <c r="K33" s="300"/>
    </row>
    <row r="34" spans="2:11" s="1" customFormat="1" ht="15" customHeight="1">
      <c r="B34" s="303"/>
      <c r="C34" s="304"/>
      <c r="D34" s="302" t="s">
        <v>806</v>
      </c>
      <c r="E34" s="302"/>
      <c r="F34" s="302"/>
      <c r="G34" s="302"/>
      <c r="H34" s="302"/>
      <c r="I34" s="302"/>
      <c r="J34" s="302"/>
      <c r="K34" s="300"/>
    </row>
    <row r="35" spans="2:11" s="1" customFormat="1" ht="15" customHeight="1">
      <c r="B35" s="303"/>
      <c r="C35" s="304"/>
      <c r="D35" s="302" t="s">
        <v>807</v>
      </c>
      <c r="E35" s="302"/>
      <c r="F35" s="302"/>
      <c r="G35" s="302"/>
      <c r="H35" s="302"/>
      <c r="I35" s="302"/>
      <c r="J35" s="302"/>
      <c r="K35" s="300"/>
    </row>
    <row r="36" spans="2:11" s="1" customFormat="1" ht="15" customHeight="1">
      <c r="B36" s="303"/>
      <c r="C36" s="304"/>
      <c r="D36" s="302"/>
      <c r="E36" s="305" t="s">
        <v>105</v>
      </c>
      <c r="F36" s="302"/>
      <c r="G36" s="302" t="s">
        <v>808</v>
      </c>
      <c r="H36" s="302"/>
      <c r="I36" s="302"/>
      <c r="J36" s="302"/>
      <c r="K36" s="300"/>
    </row>
    <row r="37" spans="2:11" s="1" customFormat="1" ht="30.75" customHeight="1">
      <c r="B37" s="303"/>
      <c r="C37" s="304"/>
      <c r="D37" s="302"/>
      <c r="E37" s="305" t="s">
        <v>809</v>
      </c>
      <c r="F37" s="302"/>
      <c r="G37" s="302" t="s">
        <v>810</v>
      </c>
      <c r="H37" s="302"/>
      <c r="I37" s="302"/>
      <c r="J37" s="302"/>
      <c r="K37" s="300"/>
    </row>
    <row r="38" spans="2:11" s="1" customFormat="1" ht="15" customHeight="1">
      <c r="B38" s="303"/>
      <c r="C38" s="304"/>
      <c r="D38" s="302"/>
      <c r="E38" s="305" t="s">
        <v>50</v>
      </c>
      <c r="F38" s="302"/>
      <c r="G38" s="302" t="s">
        <v>811</v>
      </c>
      <c r="H38" s="302"/>
      <c r="I38" s="302"/>
      <c r="J38" s="302"/>
      <c r="K38" s="300"/>
    </row>
    <row r="39" spans="2:11" s="1" customFormat="1" ht="15" customHeight="1">
      <c r="B39" s="303"/>
      <c r="C39" s="304"/>
      <c r="D39" s="302"/>
      <c r="E39" s="305" t="s">
        <v>51</v>
      </c>
      <c r="F39" s="302"/>
      <c r="G39" s="302" t="s">
        <v>812</v>
      </c>
      <c r="H39" s="302"/>
      <c r="I39" s="302"/>
      <c r="J39" s="302"/>
      <c r="K39" s="300"/>
    </row>
    <row r="40" spans="2:11" s="1" customFormat="1" ht="15" customHeight="1">
      <c r="B40" s="303"/>
      <c r="C40" s="304"/>
      <c r="D40" s="302"/>
      <c r="E40" s="305" t="s">
        <v>106</v>
      </c>
      <c r="F40" s="302"/>
      <c r="G40" s="302" t="s">
        <v>813</v>
      </c>
      <c r="H40" s="302"/>
      <c r="I40" s="302"/>
      <c r="J40" s="302"/>
      <c r="K40" s="300"/>
    </row>
    <row r="41" spans="2:11" s="1" customFormat="1" ht="15" customHeight="1">
      <c r="B41" s="303"/>
      <c r="C41" s="304"/>
      <c r="D41" s="302"/>
      <c r="E41" s="305" t="s">
        <v>107</v>
      </c>
      <c r="F41" s="302"/>
      <c r="G41" s="302" t="s">
        <v>814</v>
      </c>
      <c r="H41" s="302"/>
      <c r="I41" s="302"/>
      <c r="J41" s="302"/>
      <c r="K41" s="300"/>
    </row>
    <row r="42" spans="2:11" s="1" customFormat="1" ht="15" customHeight="1">
      <c r="B42" s="303"/>
      <c r="C42" s="304"/>
      <c r="D42" s="302"/>
      <c r="E42" s="305" t="s">
        <v>815</v>
      </c>
      <c r="F42" s="302"/>
      <c r="G42" s="302" t="s">
        <v>816</v>
      </c>
      <c r="H42" s="302"/>
      <c r="I42" s="302"/>
      <c r="J42" s="302"/>
      <c r="K42" s="300"/>
    </row>
    <row r="43" spans="2:11" s="1" customFormat="1" ht="15" customHeight="1">
      <c r="B43" s="303"/>
      <c r="C43" s="304"/>
      <c r="D43" s="302"/>
      <c r="E43" s="305"/>
      <c r="F43" s="302"/>
      <c r="G43" s="302" t="s">
        <v>817</v>
      </c>
      <c r="H43" s="302"/>
      <c r="I43" s="302"/>
      <c r="J43" s="302"/>
      <c r="K43" s="300"/>
    </row>
    <row r="44" spans="2:11" s="1" customFormat="1" ht="15" customHeight="1">
      <c r="B44" s="303"/>
      <c r="C44" s="304"/>
      <c r="D44" s="302"/>
      <c r="E44" s="305" t="s">
        <v>818</v>
      </c>
      <c r="F44" s="302"/>
      <c r="G44" s="302" t="s">
        <v>819</v>
      </c>
      <c r="H44" s="302"/>
      <c r="I44" s="302"/>
      <c r="J44" s="302"/>
      <c r="K44" s="300"/>
    </row>
    <row r="45" spans="2:11" s="1" customFormat="1" ht="15" customHeight="1">
      <c r="B45" s="303"/>
      <c r="C45" s="304"/>
      <c r="D45" s="302"/>
      <c r="E45" s="305" t="s">
        <v>109</v>
      </c>
      <c r="F45" s="302"/>
      <c r="G45" s="302" t="s">
        <v>820</v>
      </c>
      <c r="H45" s="302"/>
      <c r="I45" s="302"/>
      <c r="J45" s="302"/>
      <c r="K45" s="300"/>
    </row>
    <row r="46" spans="2:11" s="1" customFormat="1" ht="12.75" customHeight="1">
      <c r="B46" s="303"/>
      <c r="C46" s="304"/>
      <c r="D46" s="302"/>
      <c r="E46" s="302"/>
      <c r="F46" s="302"/>
      <c r="G46" s="302"/>
      <c r="H46" s="302"/>
      <c r="I46" s="302"/>
      <c r="J46" s="302"/>
      <c r="K46" s="300"/>
    </row>
    <row r="47" spans="2:11" s="1" customFormat="1" ht="15" customHeight="1">
      <c r="B47" s="303"/>
      <c r="C47" s="304"/>
      <c r="D47" s="302" t="s">
        <v>821</v>
      </c>
      <c r="E47" s="302"/>
      <c r="F47" s="302"/>
      <c r="G47" s="302"/>
      <c r="H47" s="302"/>
      <c r="I47" s="302"/>
      <c r="J47" s="302"/>
      <c r="K47" s="300"/>
    </row>
    <row r="48" spans="2:11" s="1" customFormat="1" ht="15" customHeight="1">
      <c r="B48" s="303"/>
      <c r="C48" s="304"/>
      <c r="D48" s="304"/>
      <c r="E48" s="302" t="s">
        <v>822</v>
      </c>
      <c r="F48" s="302"/>
      <c r="G48" s="302"/>
      <c r="H48" s="302"/>
      <c r="I48" s="302"/>
      <c r="J48" s="302"/>
      <c r="K48" s="300"/>
    </row>
    <row r="49" spans="2:11" s="1" customFormat="1" ht="15" customHeight="1">
      <c r="B49" s="303"/>
      <c r="C49" s="304"/>
      <c r="D49" s="304"/>
      <c r="E49" s="302" t="s">
        <v>823</v>
      </c>
      <c r="F49" s="302"/>
      <c r="G49" s="302"/>
      <c r="H49" s="302"/>
      <c r="I49" s="302"/>
      <c r="J49" s="302"/>
      <c r="K49" s="300"/>
    </row>
    <row r="50" spans="2:11" s="1" customFormat="1" ht="15" customHeight="1">
      <c r="B50" s="303"/>
      <c r="C50" s="304"/>
      <c r="D50" s="304"/>
      <c r="E50" s="302" t="s">
        <v>824</v>
      </c>
      <c r="F50" s="302"/>
      <c r="G50" s="302"/>
      <c r="H50" s="302"/>
      <c r="I50" s="302"/>
      <c r="J50" s="302"/>
      <c r="K50" s="300"/>
    </row>
    <row r="51" spans="2:11" s="1" customFormat="1" ht="15" customHeight="1">
      <c r="B51" s="303"/>
      <c r="C51" s="304"/>
      <c r="D51" s="302" t="s">
        <v>825</v>
      </c>
      <c r="E51" s="302"/>
      <c r="F51" s="302"/>
      <c r="G51" s="302"/>
      <c r="H51" s="302"/>
      <c r="I51" s="302"/>
      <c r="J51" s="302"/>
      <c r="K51" s="300"/>
    </row>
    <row r="52" spans="2:11" s="1" customFormat="1" ht="25.5" customHeight="1">
      <c r="B52" s="298"/>
      <c r="C52" s="299" t="s">
        <v>826</v>
      </c>
      <c r="D52" s="299"/>
      <c r="E52" s="299"/>
      <c r="F52" s="299"/>
      <c r="G52" s="299"/>
      <c r="H52" s="299"/>
      <c r="I52" s="299"/>
      <c r="J52" s="299"/>
      <c r="K52" s="300"/>
    </row>
    <row r="53" spans="2:11" s="1" customFormat="1" ht="5.25" customHeight="1">
      <c r="B53" s="298"/>
      <c r="C53" s="301"/>
      <c r="D53" s="301"/>
      <c r="E53" s="301"/>
      <c r="F53" s="301"/>
      <c r="G53" s="301"/>
      <c r="H53" s="301"/>
      <c r="I53" s="301"/>
      <c r="J53" s="301"/>
      <c r="K53" s="300"/>
    </row>
    <row r="54" spans="2:11" s="1" customFormat="1" ht="15" customHeight="1">
      <c r="B54" s="298"/>
      <c r="C54" s="302" t="s">
        <v>827</v>
      </c>
      <c r="D54" s="302"/>
      <c r="E54" s="302"/>
      <c r="F54" s="302"/>
      <c r="G54" s="302"/>
      <c r="H54" s="302"/>
      <c r="I54" s="302"/>
      <c r="J54" s="302"/>
      <c r="K54" s="300"/>
    </row>
    <row r="55" spans="2:11" s="1" customFormat="1" ht="15" customHeight="1">
      <c r="B55" s="298"/>
      <c r="C55" s="302" t="s">
        <v>828</v>
      </c>
      <c r="D55" s="302"/>
      <c r="E55" s="302"/>
      <c r="F55" s="302"/>
      <c r="G55" s="302"/>
      <c r="H55" s="302"/>
      <c r="I55" s="302"/>
      <c r="J55" s="302"/>
      <c r="K55" s="300"/>
    </row>
    <row r="56" spans="2:11" s="1" customFormat="1" ht="12.75" customHeight="1">
      <c r="B56" s="298"/>
      <c r="C56" s="302"/>
      <c r="D56" s="302"/>
      <c r="E56" s="302"/>
      <c r="F56" s="302"/>
      <c r="G56" s="302"/>
      <c r="H56" s="302"/>
      <c r="I56" s="302"/>
      <c r="J56" s="302"/>
      <c r="K56" s="300"/>
    </row>
    <row r="57" spans="2:11" s="1" customFormat="1" ht="15" customHeight="1">
      <c r="B57" s="298"/>
      <c r="C57" s="302" t="s">
        <v>829</v>
      </c>
      <c r="D57" s="302"/>
      <c r="E57" s="302"/>
      <c r="F57" s="302"/>
      <c r="G57" s="302"/>
      <c r="H57" s="302"/>
      <c r="I57" s="302"/>
      <c r="J57" s="302"/>
      <c r="K57" s="300"/>
    </row>
    <row r="58" spans="2:11" s="1" customFormat="1" ht="15" customHeight="1">
      <c r="B58" s="298"/>
      <c r="C58" s="304"/>
      <c r="D58" s="302" t="s">
        <v>830</v>
      </c>
      <c r="E58" s="302"/>
      <c r="F58" s="302"/>
      <c r="G58" s="302"/>
      <c r="H58" s="302"/>
      <c r="I58" s="302"/>
      <c r="J58" s="302"/>
      <c r="K58" s="300"/>
    </row>
    <row r="59" spans="2:11" s="1" customFormat="1" ht="15" customHeight="1">
      <c r="B59" s="298"/>
      <c r="C59" s="304"/>
      <c r="D59" s="302" t="s">
        <v>831</v>
      </c>
      <c r="E59" s="302"/>
      <c r="F59" s="302"/>
      <c r="G59" s="302"/>
      <c r="H59" s="302"/>
      <c r="I59" s="302"/>
      <c r="J59" s="302"/>
      <c r="K59" s="300"/>
    </row>
    <row r="60" spans="2:11" s="1" customFormat="1" ht="15" customHeight="1">
      <c r="B60" s="298"/>
      <c r="C60" s="304"/>
      <c r="D60" s="302" t="s">
        <v>832</v>
      </c>
      <c r="E60" s="302"/>
      <c r="F60" s="302"/>
      <c r="G60" s="302"/>
      <c r="H60" s="302"/>
      <c r="I60" s="302"/>
      <c r="J60" s="302"/>
      <c r="K60" s="300"/>
    </row>
    <row r="61" spans="2:11" s="1" customFormat="1" ht="15" customHeight="1">
      <c r="B61" s="298"/>
      <c r="C61" s="304"/>
      <c r="D61" s="302" t="s">
        <v>833</v>
      </c>
      <c r="E61" s="302"/>
      <c r="F61" s="302"/>
      <c r="G61" s="302"/>
      <c r="H61" s="302"/>
      <c r="I61" s="302"/>
      <c r="J61" s="302"/>
      <c r="K61" s="300"/>
    </row>
    <row r="62" spans="2:11" s="1" customFormat="1" ht="15" customHeight="1">
      <c r="B62" s="298"/>
      <c r="C62" s="304"/>
      <c r="D62" s="307" t="s">
        <v>834</v>
      </c>
      <c r="E62" s="307"/>
      <c r="F62" s="307"/>
      <c r="G62" s="307"/>
      <c r="H62" s="307"/>
      <c r="I62" s="307"/>
      <c r="J62" s="307"/>
      <c r="K62" s="300"/>
    </row>
    <row r="63" spans="2:11" s="1" customFormat="1" ht="15" customHeight="1">
      <c r="B63" s="298"/>
      <c r="C63" s="304"/>
      <c r="D63" s="302" t="s">
        <v>835</v>
      </c>
      <c r="E63" s="302"/>
      <c r="F63" s="302"/>
      <c r="G63" s="302"/>
      <c r="H63" s="302"/>
      <c r="I63" s="302"/>
      <c r="J63" s="302"/>
      <c r="K63" s="300"/>
    </row>
    <row r="64" spans="2:11" s="1" customFormat="1" ht="12.75" customHeight="1">
      <c r="B64" s="298"/>
      <c r="C64" s="304"/>
      <c r="D64" s="304"/>
      <c r="E64" s="308"/>
      <c r="F64" s="304"/>
      <c r="G64" s="304"/>
      <c r="H64" s="304"/>
      <c r="I64" s="304"/>
      <c r="J64" s="304"/>
      <c r="K64" s="300"/>
    </row>
    <row r="65" spans="2:11" s="1" customFormat="1" ht="15" customHeight="1">
      <c r="B65" s="298"/>
      <c r="C65" s="304"/>
      <c r="D65" s="302" t="s">
        <v>836</v>
      </c>
      <c r="E65" s="302"/>
      <c r="F65" s="302"/>
      <c r="G65" s="302"/>
      <c r="H65" s="302"/>
      <c r="I65" s="302"/>
      <c r="J65" s="302"/>
      <c r="K65" s="300"/>
    </row>
    <row r="66" spans="2:11" s="1" customFormat="1" ht="15" customHeight="1">
      <c r="B66" s="298"/>
      <c r="C66" s="304"/>
      <c r="D66" s="307" t="s">
        <v>837</v>
      </c>
      <c r="E66" s="307"/>
      <c r="F66" s="307"/>
      <c r="G66" s="307"/>
      <c r="H66" s="307"/>
      <c r="I66" s="307"/>
      <c r="J66" s="307"/>
      <c r="K66" s="300"/>
    </row>
    <row r="67" spans="2:11" s="1" customFormat="1" ht="15" customHeight="1">
      <c r="B67" s="298"/>
      <c r="C67" s="304"/>
      <c r="D67" s="302" t="s">
        <v>838</v>
      </c>
      <c r="E67" s="302"/>
      <c r="F67" s="302"/>
      <c r="G67" s="302"/>
      <c r="H67" s="302"/>
      <c r="I67" s="302"/>
      <c r="J67" s="302"/>
      <c r="K67" s="300"/>
    </row>
    <row r="68" spans="2:11" s="1" customFormat="1" ht="15" customHeight="1">
      <c r="B68" s="298"/>
      <c r="C68" s="304"/>
      <c r="D68" s="302" t="s">
        <v>839</v>
      </c>
      <c r="E68" s="302"/>
      <c r="F68" s="302"/>
      <c r="G68" s="302"/>
      <c r="H68" s="302"/>
      <c r="I68" s="302"/>
      <c r="J68" s="302"/>
      <c r="K68" s="300"/>
    </row>
    <row r="69" spans="2:11" s="1" customFormat="1" ht="15" customHeight="1">
      <c r="B69" s="298"/>
      <c r="C69" s="304"/>
      <c r="D69" s="302" t="s">
        <v>840</v>
      </c>
      <c r="E69" s="302"/>
      <c r="F69" s="302"/>
      <c r="G69" s="302"/>
      <c r="H69" s="302"/>
      <c r="I69" s="302"/>
      <c r="J69" s="302"/>
      <c r="K69" s="300"/>
    </row>
    <row r="70" spans="2:11" s="1" customFormat="1" ht="15" customHeight="1">
      <c r="B70" s="298"/>
      <c r="C70" s="304"/>
      <c r="D70" s="302" t="s">
        <v>841</v>
      </c>
      <c r="E70" s="302"/>
      <c r="F70" s="302"/>
      <c r="G70" s="302"/>
      <c r="H70" s="302"/>
      <c r="I70" s="302"/>
      <c r="J70" s="302"/>
      <c r="K70" s="300"/>
    </row>
    <row r="71" spans="2:11" s="1" customFormat="1" ht="12.75" customHeight="1">
      <c r="B71" s="309"/>
      <c r="C71" s="310"/>
      <c r="D71" s="310"/>
      <c r="E71" s="310"/>
      <c r="F71" s="310"/>
      <c r="G71" s="310"/>
      <c r="H71" s="310"/>
      <c r="I71" s="310"/>
      <c r="J71" s="310"/>
      <c r="K71" s="311"/>
    </row>
    <row r="72" spans="2:11" s="1" customFormat="1" ht="18.75" customHeight="1">
      <c r="B72" s="312"/>
      <c r="C72" s="312"/>
      <c r="D72" s="312"/>
      <c r="E72" s="312"/>
      <c r="F72" s="312"/>
      <c r="G72" s="312"/>
      <c r="H72" s="312"/>
      <c r="I72" s="312"/>
      <c r="J72" s="312"/>
      <c r="K72" s="313"/>
    </row>
    <row r="73" spans="2:11" s="1" customFormat="1" ht="18.75" customHeight="1">
      <c r="B73" s="313"/>
      <c r="C73" s="313"/>
      <c r="D73" s="313"/>
      <c r="E73" s="313"/>
      <c r="F73" s="313"/>
      <c r="G73" s="313"/>
      <c r="H73" s="313"/>
      <c r="I73" s="313"/>
      <c r="J73" s="313"/>
      <c r="K73" s="313"/>
    </row>
    <row r="74" spans="2:11" s="1" customFormat="1" ht="7.5" customHeight="1">
      <c r="B74" s="314"/>
      <c r="C74" s="315"/>
      <c r="D74" s="315"/>
      <c r="E74" s="315"/>
      <c r="F74" s="315"/>
      <c r="G74" s="315"/>
      <c r="H74" s="315"/>
      <c r="I74" s="315"/>
      <c r="J74" s="315"/>
      <c r="K74" s="316"/>
    </row>
    <row r="75" spans="2:11" s="1" customFormat="1" ht="45" customHeight="1">
      <c r="B75" s="317"/>
      <c r="C75" s="318" t="s">
        <v>842</v>
      </c>
      <c r="D75" s="318"/>
      <c r="E75" s="318"/>
      <c r="F75" s="318"/>
      <c r="G75" s="318"/>
      <c r="H75" s="318"/>
      <c r="I75" s="318"/>
      <c r="J75" s="318"/>
      <c r="K75" s="319"/>
    </row>
    <row r="76" spans="2:11" s="1" customFormat="1" ht="17.25" customHeight="1">
      <c r="B76" s="317"/>
      <c r="C76" s="320" t="s">
        <v>843</v>
      </c>
      <c r="D76" s="320"/>
      <c r="E76" s="320"/>
      <c r="F76" s="320" t="s">
        <v>844</v>
      </c>
      <c r="G76" s="321"/>
      <c r="H76" s="320" t="s">
        <v>51</v>
      </c>
      <c r="I76" s="320" t="s">
        <v>54</v>
      </c>
      <c r="J76" s="320" t="s">
        <v>845</v>
      </c>
      <c r="K76" s="319"/>
    </row>
    <row r="77" spans="2:11" s="1" customFormat="1" ht="17.25" customHeight="1">
      <c r="B77" s="317"/>
      <c r="C77" s="322" t="s">
        <v>846</v>
      </c>
      <c r="D77" s="322"/>
      <c r="E77" s="322"/>
      <c r="F77" s="323" t="s">
        <v>847</v>
      </c>
      <c r="G77" s="324"/>
      <c r="H77" s="322"/>
      <c r="I77" s="322"/>
      <c r="J77" s="322" t="s">
        <v>848</v>
      </c>
      <c r="K77" s="319"/>
    </row>
    <row r="78" spans="2:11" s="1" customFormat="1" ht="5.25" customHeight="1">
      <c r="B78" s="317"/>
      <c r="C78" s="325"/>
      <c r="D78" s="325"/>
      <c r="E78" s="325"/>
      <c r="F78" s="325"/>
      <c r="G78" s="326"/>
      <c r="H78" s="325"/>
      <c r="I78" s="325"/>
      <c r="J78" s="325"/>
      <c r="K78" s="319"/>
    </row>
    <row r="79" spans="2:11" s="1" customFormat="1" ht="15" customHeight="1">
      <c r="B79" s="317"/>
      <c r="C79" s="305" t="s">
        <v>50</v>
      </c>
      <c r="D79" s="327"/>
      <c r="E79" s="327"/>
      <c r="F79" s="328" t="s">
        <v>849</v>
      </c>
      <c r="G79" s="329"/>
      <c r="H79" s="305" t="s">
        <v>850</v>
      </c>
      <c r="I79" s="305" t="s">
        <v>851</v>
      </c>
      <c r="J79" s="305">
        <v>20</v>
      </c>
      <c r="K79" s="319"/>
    </row>
    <row r="80" spans="2:11" s="1" customFormat="1" ht="15" customHeight="1">
      <c r="B80" s="317"/>
      <c r="C80" s="305" t="s">
        <v>852</v>
      </c>
      <c r="D80" s="305"/>
      <c r="E80" s="305"/>
      <c r="F80" s="328" t="s">
        <v>849</v>
      </c>
      <c r="G80" s="329"/>
      <c r="H80" s="305" t="s">
        <v>853</v>
      </c>
      <c r="I80" s="305" t="s">
        <v>851</v>
      </c>
      <c r="J80" s="305">
        <v>120</v>
      </c>
      <c r="K80" s="319"/>
    </row>
    <row r="81" spans="2:11" s="1" customFormat="1" ht="15" customHeight="1">
      <c r="B81" s="330"/>
      <c r="C81" s="305" t="s">
        <v>854</v>
      </c>
      <c r="D81" s="305"/>
      <c r="E81" s="305"/>
      <c r="F81" s="328" t="s">
        <v>855</v>
      </c>
      <c r="G81" s="329"/>
      <c r="H81" s="305" t="s">
        <v>856</v>
      </c>
      <c r="I81" s="305" t="s">
        <v>851</v>
      </c>
      <c r="J81" s="305">
        <v>50</v>
      </c>
      <c r="K81" s="319"/>
    </row>
    <row r="82" spans="2:11" s="1" customFormat="1" ht="15" customHeight="1">
      <c r="B82" s="330"/>
      <c r="C82" s="305" t="s">
        <v>857</v>
      </c>
      <c r="D82" s="305"/>
      <c r="E82" s="305"/>
      <c r="F82" s="328" t="s">
        <v>849</v>
      </c>
      <c r="G82" s="329"/>
      <c r="H82" s="305" t="s">
        <v>858</v>
      </c>
      <c r="I82" s="305" t="s">
        <v>859</v>
      </c>
      <c r="J82" s="305"/>
      <c r="K82" s="319"/>
    </row>
    <row r="83" spans="2:11" s="1" customFormat="1" ht="15" customHeight="1">
      <c r="B83" s="330"/>
      <c r="C83" s="331" t="s">
        <v>860</v>
      </c>
      <c r="D83" s="331"/>
      <c r="E83" s="331"/>
      <c r="F83" s="332" t="s">
        <v>855</v>
      </c>
      <c r="G83" s="331"/>
      <c r="H83" s="331" t="s">
        <v>861</v>
      </c>
      <c r="I83" s="331" t="s">
        <v>851</v>
      </c>
      <c r="J83" s="331">
        <v>15</v>
      </c>
      <c r="K83" s="319"/>
    </row>
    <row r="84" spans="2:11" s="1" customFormat="1" ht="15" customHeight="1">
      <c r="B84" s="330"/>
      <c r="C84" s="331" t="s">
        <v>862</v>
      </c>
      <c r="D84" s="331"/>
      <c r="E84" s="331"/>
      <c r="F84" s="332" t="s">
        <v>855</v>
      </c>
      <c r="G84" s="331"/>
      <c r="H84" s="331" t="s">
        <v>863</v>
      </c>
      <c r="I84" s="331" t="s">
        <v>851</v>
      </c>
      <c r="J84" s="331">
        <v>15</v>
      </c>
      <c r="K84" s="319"/>
    </row>
    <row r="85" spans="2:11" s="1" customFormat="1" ht="15" customHeight="1">
      <c r="B85" s="330"/>
      <c r="C85" s="331" t="s">
        <v>864</v>
      </c>
      <c r="D85" s="331"/>
      <c r="E85" s="331"/>
      <c r="F85" s="332" t="s">
        <v>855</v>
      </c>
      <c r="G85" s="331"/>
      <c r="H85" s="331" t="s">
        <v>865</v>
      </c>
      <c r="I85" s="331" t="s">
        <v>851</v>
      </c>
      <c r="J85" s="331">
        <v>20</v>
      </c>
      <c r="K85" s="319"/>
    </row>
    <row r="86" spans="2:11" s="1" customFormat="1" ht="15" customHeight="1">
      <c r="B86" s="330"/>
      <c r="C86" s="331" t="s">
        <v>866</v>
      </c>
      <c r="D86" s="331"/>
      <c r="E86" s="331"/>
      <c r="F86" s="332" t="s">
        <v>855</v>
      </c>
      <c r="G86" s="331"/>
      <c r="H86" s="331" t="s">
        <v>867</v>
      </c>
      <c r="I86" s="331" t="s">
        <v>851</v>
      </c>
      <c r="J86" s="331">
        <v>20</v>
      </c>
      <c r="K86" s="319"/>
    </row>
    <row r="87" spans="2:11" s="1" customFormat="1" ht="15" customHeight="1">
      <c r="B87" s="330"/>
      <c r="C87" s="305" t="s">
        <v>868</v>
      </c>
      <c r="D87" s="305"/>
      <c r="E87" s="305"/>
      <c r="F87" s="328" t="s">
        <v>855</v>
      </c>
      <c r="G87" s="329"/>
      <c r="H87" s="305" t="s">
        <v>869</v>
      </c>
      <c r="I87" s="305" t="s">
        <v>851</v>
      </c>
      <c r="J87" s="305">
        <v>50</v>
      </c>
      <c r="K87" s="319"/>
    </row>
    <row r="88" spans="2:11" s="1" customFormat="1" ht="15" customHeight="1">
      <c r="B88" s="330"/>
      <c r="C88" s="305" t="s">
        <v>870</v>
      </c>
      <c r="D88" s="305"/>
      <c r="E88" s="305"/>
      <c r="F88" s="328" t="s">
        <v>855</v>
      </c>
      <c r="G88" s="329"/>
      <c r="H88" s="305" t="s">
        <v>871</v>
      </c>
      <c r="I88" s="305" t="s">
        <v>851</v>
      </c>
      <c r="J88" s="305">
        <v>20</v>
      </c>
      <c r="K88" s="319"/>
    </row>
    <row r="89" spans="2:11" s="1" customFormat="1" ht="15" customHeight="1">
      <c r="B89" s="330"/>
      <c r="C89" s="305" t="s">
        <v>872</v>
      </c>
      <c r="D89" s="305"/>
      <c r="E89" s="305"/>
      <c r="F89" s="328" t="s">
        <v>855</v>
      </c>
      <c r="G89" s="329"/>
      <c r="H89" s="305" t="s">
        <v>873</v>
      </c>
      <c r="I89" s="305" t="s">
        <v>851</v>
      </c>
      <c r="J89" s="305">
        <v>20</v>
      </c>
      <c r="K89" s="319"/>
    </row>
    <row r="90" spans="2:11" s="1" customFormat="1" ht="15" customHeight="1">
      <c r="B90" s="330"/>
      <c r="C90" s="305" t="s">
        <v>874</v>
      </c>
      <c r="D90" s="305"/>
      <c r="E90" s="305"/>
      <c r="F90" s="328" t="s">
        <v>855</v>
      </c>
      <c r="G90" s="329"/>
      <c r="H90" s="305" t="s">
        <v>875</v>
      </c>
      <c r="I90" s="305" t="s">
        <v>851</v>
      </c>
      <c r="J90" s="305">
        <v>50</v>
      </c>
      <c r="K90" s="319"/>
    </row>
    <row r="91" spans="2:11" s="1" customFormat="1" ht="15" customHeight="1">
      <c r="B91" s="330"/>
      <c r="C91" s="305" t="s">
        <v>876</v>
      </c>
      <c r="D91" s="305"/>
      <c r="E91" s="305"/>
      <c r="F91" s="328" t="s">
        <v>855</v>
      </c>
      <c r="G91" s="329"/>
      <c r="H91" s="305" t="s">
        <v>876</v>
      </c>
      <c r="I91" s="305" t="s">
        <v>851</v>
      </c>
      <c r="J91" s="305">
        <v>50</v>
      </c>
      <c r="K91" s="319"/>
    </row>
    <row r="92" spans="2:11" s="1" customFormat="1" ht="15" customHeight="1">
      <c r="B92" s="330"/>
      <c r="C92" s="305" t="s">
        <v>877</v>
      </c>
      <c r="D92" s="305"/>
      <c r="E92" s="305"/>
      <c r="F92" s="328" t="s">
        <v>855</v>
      </c>
      <c r="G92" s="329"/>
      <c r="H92" s="305" t="s">
        <v>878</v>
      </c>
      <c r="I92" s="305" t="s">
        <v>851</v>
      </c>
      <c r="J92" s="305">
        <v>255</v>
      </c>
      <c r="K92" s="319"/>
    </row>
    <row r="93" spans="2:11" s="1" customFormat="1" ht="15" customHeight="1">
      <c r="B93" s="330"/>
      <c r="C93" s="305" t="s">
        <v>879</v>
      </c>
      <c r="D93" s="305"/>
      <c r="E93" s="305"/>
      <c r="F93" s="328" t="s">
        <v>849</v>
      </c>
      <c r="G93" s="329"/>
      <c r="H93" s="305" t="s">
        <v>880</v>
      </c>
      <c r="I93" s="305" t="s">
        <v>881</v>
      </c>
      <c r="J93" s="305"/>
      <c r="K93" s="319"/>
    </row>
    <row r="94" spans="2:11" s="1" customFormat="1" ht="15" customHeight="1">
      <c r="B94" s="330"/>
      <c r="C94" s="305" t="s">
        <v>882</v>
      </c>
      <c r="D94" s="305"/>
      <c r="E94" s="305"/>
      <c r="F94" s="328" t="s">
        <v>849</v>
      </c>
      <c r="G94" s="329"/>
      <c r="H94" s="305" t="s">
        <v>883</v>
      </c>
      <c r="I94" s="305" t="s">
        <v>884</v>
      </c>
      <c r="J94" s="305"/>
      <c r="K94" s="319"/>
    </row>
    <row r="95" spans="2:11" s="1" customFormat="1" ht="15" customHeight="1">
      <c r="B95" s="330"/>
      <c r="C95" s="305" t="s">
        <v>885</v>
      </c>
      <c r="D95" s="305"/>
      <c r="E95" s="305"/>
      <c r="F95" s="328" t="s">
        <v>849</v>
      </c>
      <c r="G95" s="329"/>
      <c r="H95" s="305" t="s">
        <v>885</v>
      </c>
      <c r="I95" s="305" t="s">
        <v>884</v>
      </c>
      <c r="J95" s="305"/>
      <c r="K95" s="319"/>
    </row>
    <row r="96" spans="2:11" s="1" customFormat="1" ht="15" customHeight="1">
      <c r="B96" s="330"/>
      <c r="C96" s="305" t="s">
        <v>35</v>
      </c>
      <c r="D96" s="305"/>
      <c r="E96" s="305"/>
      <c r="F96" s="328" t="s">
        <v>849</v>
      </c>
      <c r="G96" s="329"/>
      <c r="H96" s="305" t="s">
        <v>886</v>
      </c>
      <c r="I96" s="305" t="s">
        <v>884</v>
      </c>
      <c r="J96" s="305"/>
      <c r="K96" s="319"/>
    </row>
    <row r="97" spans="2:11" s="1" customFormat="1" ht="15" customHeight="1">
      <c r="B97" s="330"/>
      <c r="C97" s="305" t="s">
        <v>45</v>
      </c>
      <c r="D97" s="305"/>
      <c r="E97" s="305"/>
      <c r="F97" s="328" t="s">
        <v>849</v>
      </c>
      <c r="G97" s="329"/>
      <c r="H97" s="305" t="s">
        <v>887</v>
      </c>
      <c r="I97" s="305" t="s">
        <v>884</v>
      </c>
      <c r="J97" s="305"/>
      <c r="K97" s="319"/>
    </row>
    <row r="98" spans="2:11" s="1" customFormat="1" ht="15" customHeight="1">
      <c r="B98" s="333"/>
      <c r="C98" s="334"/>
      <c r="D98" s="334"/>
      <c r="E98" s="334"/>
      <c r="F98" s="334"/>
      <c r="G98" s="334"/>
      <c r="H98" s="334"/>
      <c r="I98" s="334"/>
      <c r="J98" s="334"/>
      <c r="K98" s="335"/>
    </row>
    <row r="99" spans="2:11" s="1" customFormat="1" ht="18.75" customHeight="1">
      <c r="B99" s="336"/>
      <c r="C99" s="337"/>
      <c r="D99" s="337"/>
      <c r="E99" s="337"/>
      <c r="F99" s="337"/>
      <c r="G99" s="337"/>
      <c r="H99" s="337"/>
      <c r="I99" s="337"/>
      <c r="J99" s="337"/>
      <c r="K99" s="336"/>
    </row>
    <row r="100" spans="2:11" s="1" customFormat="1" ht="18.75" customHeight="1">
      <c r="B100" s="313"/>
      <c r="C100" s="313"/>
      <c r="D100" s="313"/>
      <c r="E100" s="313"/>
      <c r="F100" s="313"/>
      <c r="G100" s="313"/>
      <c r="H100" s="313"/>
      <c r="I100" s="313"/>
      <c r="J100" s="313"/>
      <c r="K100" s="313"/>
    </row>
    <row r="101" spans="2:11" s="1" customFormat="1" ht="7.5" customHeight="1">
      <c r="B101" s="314"/>
      <c r="C101" s="315"/>
      <c r="D101" s="315"/>
      <c r="E101" s="315"/>
      <c r="F101" s="315"/>
      <c r="G101" s="315"/>
      <c r="H101" s="315"/>
      <c r="I101" s="315"/>
      <c r="J101" s="315"/>
      <c r="K101" s="316"/>
    </row>
    <row r="102" spans="2:11" s="1" customFormat="1" ht="45" customHeight="1">
      <c r="B102" s="317"/>
      <c r="C102" s="318" t="s">
        <v>888</v>
      </c>
      <c r="D102" s="318"/>
      <c r="E102" s="318"/>
      <c r="F102" s="318"/>
      <c r="G102" s="318"/>
      <c r="H102" s="318"/>
      <c r="I102" s="318"/>
      <c r="J102" s="318"/>
      <c r="K102" s="319"/>
    </row>
    <row r="103" spans="2:11" s="1" customFormat="1" ht="17.25" customHeight="1">
      <c r="B103" s="317"/>
      <c r="C103" s="320" t="s">
        <v>843</v>
      </c>
      <c r="D103" s="320"/>
      <c r="E103" s="320"/>
      <c r="F103" s="320" t="s">
        <v>844</v>
      </c>
      <c r="G103" s="321"/>
      <c r="H103" s="320" t="s">
        <v>51</v>
      </c>
      <c r="I103" s="320" t="s">
        <v>54</v>
      </c>
      <c r="J103" s="320" t="s">
        <v>845</v>
      </c>
      <c r="K103" s="319"/>
    </row>
    <row r="104" spans="2:11" s="1" customFormat="1" ht="17.25" customHeight="1">
      <c r="B104" s="317"/>
      <c r="C104" s="322" t="s">
        <v>846</v>
      </c>
      <c r="D104" s="322"/>
      <c r="E104" s="322"/>
      <c r="F104" s="323" t="s">
        <v>847</v>
      </c>
      <c r="G104" s="324"/>
      <c r="H104" s="322"/>
      <c r="I104" s="322"/>
      <c r="J104" s="322" t="s">
        <v>848</v>
      </c>
      <c r="K104" s="319"/>
    </row>
    <row r="105" spans="2:11" s="1" customFormat="1" ht="5.25" customHeight="1">
      <c r="B105" s="317"/>
      <c r="C105" s="320"/>
      <c r="D105" s="320"/>
      <c r="E105" s="320"/>
      <c r="F105" s="320"/>
      <c r="G105" s="338"/>
      <c r="H105" s="320"/>
      <c r="I105" s="320"/>
      <c r="J105" s="320"/>
      <c r="K105" s="319"/>
    </row>
    <row r="106" spans="2:11" s="1" customFormat="1" ht="15" customHeight="1">
      <c r="B106" s="317"/>
      <c r="C106" s="305" t="s">
        <v>50</v>
      </c>
      <c r="D106" s="327"/>
      <c r="E106" s="327"/>
      <c r="F106" s="328" t="s">
        <v>849</v>
      </c>
      <c r="G106" s="305"/>
      <c r="H106" s="305" t="s">
        <v>889</v>
      </c>
      <c r="I106" s="305" t="s">
        <v>851</v>
      </c>
      <c r="J106" s="305">
        <v>20</v>
      </c>
      <c r="K106" s="319"/>
    </row>
    <row r="107" spans="2:11" s="1" customFormat="1" ht="15" customHeight="1">
      <c r="B107" s="317"/>
      <c r="C107" s="305" t="s">
        <v>852</v>
      </c>
      <c r="D107" s="305"/>
      <c r="E107" s="305"/>
      <c r="F107" s="328" t="s">
        <v>849</v>
      </c>
      <c r="G107" s="305"/>
      <c r="H107" s="305" t="s">
        <v>889</v>
      </c>
      <c r="I107" s="305" t="s">
        <v>851</v>
      </c>
      <c r="J107" s="305">
        <v>120</v>
      </c>
      <c r="K107" s="319"/>
    </row>
    <row r="108" spans="2:11" s="1" customFormat="1" ht="15" customHeight="1">
      <c r="B108" s="330"/>
      <c r="C108" s="305" t="s">
        <v>854</v>
      </c>
      <c r="D108" s="305"/>
      <c r="E108" s="305"/>
      <c r="F108" s="328" t="s">
        <v>855</v>
      </c>
      <c r="G108" s="305"/>
      <c r="H108" s="305" t="s">
        <v>889</v>
      </c>
      <c r="I108" s="305" t="s">
        <v>851</v>
      </c>
      <c r="J108" s="305">
        <v>50</v>
      </c>
      <c r="K108" s="319"/>
    </row>
    <row r="109" spans="2:11" s="1" customFormat="1" ht="15" customHeight="1">
      <c r="B109" s="330"/>
      <c r="C109" s="305" t="s">
        <v>857</v>
      </c>
      <c r="D109" s="305"/>
      <c r="E109" s="305"/>
      <c r="F109" s="328" t="s">
        <v>849</v>
      </c>
      <c r="G109" s="305"/>
      <c r="H109" s="305" t="s">
        <v>889</v>
      </c>
      <c r="I109" s="305" t="s">
        <v>859</v>
      </c>
      <c r="J109" s="305"/>
      <c r="K109" s="319"/>
    </row>
    <row r="110" spans="2:11" s="1" customFormat="1" ht="15" customHeight="1">
      <c r="B110" s="330"/>
      <c r="C110" s="305" t="s">
        <v>868</v>
      </c>
      <c r="D110" s="305"/>
      <c r="E110" s="305"/>
      <c r="F110" s="328" t="s">
        <v>855</v>
      </c>
      <c r="G110" s="305"/>
      <c r="H110" s="305" t="s">
        <v>889</v>
      </c>
      <c r="I110" s="305" t="s">
        <v>851</v>
      </c>
      <c r="J110" s="305">
        <v>50</v>
      </c>
      <c r="K110" s="319"/>
    </row>
    <row r="111" spans="2:11" s="1" customFormat="1" ht="15" customHeight="1">
      <c r="B111" s="330"/>
      <c r="C111" s="305" t="s">
        <v>876</v>
      </c>
      <c r="D111" s="305"/>
      <c r="E111" s="305"/>
      <c r="F111" s="328" t="s">
        <v>855</v>
      </c>
      <c r="G111" s="305"/>
      <c r="H111" s="305" t="s">
        <v>889</v>
      </c>
      <c r="I111" s="305" t="s">
        <v>851</v>
      </c>
      <c r="J111" s="305">
        <v>50</v>
      </c>
      <c r="K111" s="319"/>
    </row>
    <row r="112" spans="2:11" s="1" customFormat="1" ht="15" customHeight="1">
      <c r="B112" s="330"/>
      <c r="C112" s="305" t="s">
        <v>874</v>
      </c>
      <c r="D112" s="305"/>
      <c r="E112" s="305"/>
      <c r="F112" s="328" t="s">
        <v>855</v>
      </c>
      <c r="G112" s="305"/>
      <c r="H112" s="305" t="s">
        <v>889</v>
      </c>
      <c r="I112" s="305" t="s">
        <v>851</v>
      </c>
      <c r="J112" s="305">
        <v>50</v>
      </c>
      <c r="K112" s="319"/>
    </row>
    <row r="113" spans="2:11" s="1" customFormat="1" ht="15" customHeight="1">
      <c r="B113" s="330"/>
      <c r="C113" s="305" t="s">
        <v>50</v>
      </c>
      <c r="D113" s="305"/>
      <c r="E113" s="305"/>
      <c r="F113" s="328" t="s">
        <v>849</v>
      </c>
      <c r="G113" s="305"/>
      <c r="H113" s="305" t="s">
        <v>890</v>
      </c>
      <c r="I113" s="305" t="s">
        <v>851</v>
      </c>
      <c r="J113" s="305">
        <v>20</v>
      </c>
      <c r="K113" s="319"/>
    </row>
    <row r="114" spans="2:11" s="1" customFormat="1" ht="15" customHeight="1">
      <c r="B114" s="330"/>
      <c r="C114" s="305" t="s">
        <v>891</v>
      </c>
      <c r="D114" s="305"/>
      <c r="E114" s="305"/>
      <c r="F114" s="328" t="s">
        <v>849</v>
      </c>
      <c r="G114" s="305"/>
      <c r="H114" s="305" t="s">
        <v>892</v>
      </c>
      <c r="I114" s="305" t="s">
        <v>851</v>
      </c>
      <c r="J114" s="305">
        <v>120</v>
      </c>
      <c r="K114" s="319"/>
    </row>
    <row r="115" spans="2:11" s="1" customFormat="1" ht="15" customHeight="1">
      <c r="B115" s="330"/>
      <c r="C115" s="305" t="s">
        <v>35</v>
      </c>
      <c r="D115" s="305"/>
      <c r="E115" s="305"/>
      <c r="F115" s="328" t="s">
        <v>849</v>
      </c>
      <c r="G115" s="305"/>
      <c r="H115" s="305" t="s">
        <v>893</v>
      </c>
      <c r="I115" s="305" t="s">
        <v>884</v>
      </c>
      <c r="J115" s="305"/>
      <c r="K115" s="319"/>
    </row>
    <row r="116" spans="2:11" s="1" customFormat="1" ht="15" customHeight="1">
      <c r="B116" s="330"/>
      <c r="C116" s="305" t="s">
        <v>45</v>
      </c>
      <c r="D116" s="305"/>
      <c r="E116" s="305"/>
      <c r="F116" s="328" t="s">
        <v>849</v>
      </c>
      <c r="G116" s="305"/>
      <c r="H116" s="305" t="s">
        <v>894</v>
      </c>
      <c r="I116" s="305" t="s">
        <v>884</v>
      </c>
      <c r="J116" s="305"/>
      <c r="K116" s="319"/>
    </row>
    <row r="117" spans="2:11" s="1" customFormat="1" ht="15" customHeight="1">
      <c r="B117" s="330"/>
      <c r="C117" s="305" t="s">
        <v>54</v>
      </c>
      <c r="D117" s="305"/>
      <c r="E117" s="305"/>
      <c r="F117" s="328" t="s">
        <v>849</v>
      </c>
      <c r="G117" s="305"/>
      <c r="H117" s="305" t="s">
        <v>895</v>
      </c>
      <c r="I117" s="305" t="s">
        <v>896</v>
      </c>
      <c r="J117" s="305"/>
      <c r="K117" s="319"/>
    </row>
    <row r="118" spans="2:11" s="1" customFormat="1" ht="15" customHeight="1">
      <c r="B118" s="333"/>
      <c r="C118" s="339"/>
      <c r="D118" s="339"/>
      <c r="E118" s="339"/>
      <c r="F118" s="339"/>
      <c r="G118" s="339"/>
      <c r="H118" s="339"/>
      <c r="I118" s="339"/>
      <c r="J118" s="339"/>
      <c r="K118" s="335"/>
    </row>
    <row r="119" spans="2:11" s="1" customFormat="1" ht="18.75" customHeight="1">
      <c r="B119" s="340"/>
      <c r="C119" s="341"/>
      <c r="D119" s="341"/>
      <c r="E119" s="341"/>
      <c r="F119" s="342"/>
      <c r="G119" s="341"/>
      <c r="H119" s="341"/>
      <c r="I119" s="341"/>
      <c r="J119" s="341"/>
      <c r="K119" s="340"/>
    </row>
    <row r="120" spans="2:11" s="1" customFormat="1" ht="18.75" customHeight="1">
      <c r="B120" s="313"/>
      <c r="C120" s="313"/>
      <c r="D120" s="313"/>
      <c r="E120" s="313"/>
      <c r="F120" s="313"/>
      <c r="G120" s="313"/>
      <c r="H120" s="313"/>
      <c r="I120" s="313"/>
      <c r="J120" s="313"/>
      <c r="K120" s="313"/>
    </row>
    <row r="121" spans="2:11" s="1" customFormat="1" ht="7.5" customHeight="1">
      <c r="B121" s="343"/>
      <c r="C121" s="344"/>
      <c r="D121" s="344"/>
      <c r="E121" s="344"/>
      <c r="F121" s="344"/>
      <c r="G121" s="344"/>
      <c r="H121" s="344"/>
      <c r="I121" s="344"/>
      <c r="J121" s="344"/>
      <c r="K121" s="345"/>
    </row>
    <row r="122" spans="2:11" s="1" customFormat="1" ht="45" customHeight="1">
      <c r="B122" s="346"/>
      <c r="C122" s="296" t="s">
        <v>897</v>
      </c>
      <c r="D122" s="296"/>
      <c r="E122" s="296"/>
      <c r="F122" s="296"/>
      <c r="G122" s="296"/>
      <c r="H122" s="296"/>
      <c r="I122" s="296"/>
      <c r="J122" s="296"/>
      <c r="K122" s="347"/>
    </row>
    <row r="123" spans="2:11" s="1" customFormat="1" ht="17.25" customHeight="1">
      <c r="B123" s="348"/>
      <c r="C123" s="320" t="s">
        <v>843</v>
      </c>
      <c r="D123" s="320"/>
      <c r="E123" s="320"/>
      <c r="F123" s="320" t="s">
        <v>844</v>
      </c>
      <c r="G123" s="321"/>
      <c r="H123" s="320" t="s">
        <v>51</v>
      </c>
      <c r="I123" s="320" t="s">
        <v>54</v>
      </c>
      <c r="J123" s="320" t="s">
        <v>845</v>
      </c>
      <c r="K123" s="349"/>
    </row>
    <row r="124" spans="2:11" s="1" customFormat="1" ht="17.25" customHeight="1">
      <c r="B124" s="348"/>
      <c r="C124" s="322" t="s">
        <v>846</v>
      </c>
      <c r="D124" s="322"/>
      <c r="E124" s="322"/>
      <c r="F124" s="323" t="s">
        <v>847</v>
      </c>
      <c r="G124" s="324"/>
      <c r="H124" s="322"/>
      <c r="I124" s="322"/>
      <c r="J124" s="322" t="s">
        <v>848</v>
      </c>
      <c r="K124" s="349"/>
    </row>
    <row r="125" spans="2:11" s="1" customFormat="1" ht="5.25" customHeight="1">
      <c r="B125" s="350"/>
      <c r="C125" s="325"/>
      <c r="D125" s="325"/>
      <c r="E125" s="325"/>
      <c r="F125" s="325"/>
      <c r="G125" s="351"/>
      <c r="H125" s="325"/>
      <c r="I125" s="325"/>
      <c r="J125" s="325"/>
      <c r="K125" s="352"/>
    </row>
    <row r="126" spans="2:11" s="1" customFormat="1" ht="15" customHeight="1">
      <c r="B126" s="350"/>
      <c r="C126" s="305" t="s">
        <v>852</v>
      </c>
      <c r="D126" s="327"/>
      <c r="E126" s="327"/>
      <c r="F126" s="328" t="s">
        <v>849</v>
      </c>
      <c r="G126" s="305"/>
      <c r="H126" s="305" t="s">
        <v>889</v>
      </c>
      <c r="I126" s="305" t="s">
        <v>851</v>
      </c>
      <c r="J126" s="305">
        <v>120</v>
      </c>
      <c r="K126" s="353"/>
    </row>
    <row r="127" spans="2:11" s="1" customFormat="1" ht="15" customHeight="1">
      <c r="B127" s="350"/>
      <c r="C127" s="305" t="s">
        <v>898</v>
      </c>
      <c r="D127" s="305"/>
      <c r="E127" s="305"/>
      <c r="F127" s="328" t="s">
        <v>849</v>
      </c>
      <c r="G127" s="305"/>
      <c r="H127" s="305" t="s">
        <v>899</v>
      </c>
      <c r="I127" s="305" t="s">
        <v>851</v>
      </c>
      <c r="J127" s="305" t="s">
        <v>900</v>
      </c>
      <c r="K127" s="353"/>
    </row>
    <row r="128" spans="2:11" s="1" customFormat="1" ht="15" customHeight="1">
      <c r="B128" s="350"/>
      <c r="C128" s="305" t="s">
        <v>797</v>
      </c>
      <c r="D128" s="305"/>
      <c r="E128" s="305"/>
      <c r="F128" s="328" t="s">
        <v>849</v>
      </c>
      <c r="G128" s="305"/>
      <c r="H128" s="305" t="s">
        <v>901</v>
      </c>
      <c r="I128" s="305" t="s">
        <v>851</v>
      </c>
      <c r="J128" s="305" t="s">
        <v>900</v>
      </c>
      <c r="K128" s="353"/>
    </row>
    <row r="129" spans="2:11" s="1" customFormat="1" ht="15" customHeight="1">
      <c r="B129" s="350"/>
      <c r="C129" s="305" t="s">
        <v>860</v>
      </c>
      <c r="D129" s="305"/>
      <c r="E129" s="305"/>
      <c r="F129" s="328" t="s">
        <v>855</v>
      </c>
      <c r="G129" s="305"/>
      <c r="H129" s="305" t="s">
        <v>861</v>
      </c>
      <c r="I129" s="305" t="s">
        <v>851</v>
      </c>
      <c r="J129" s="305">
        <v>15</v>
      </c>
      <c r="K129" s="353"/>
    </row>
    <row r="130" spans="2:11" s="1" customFormat="1" ht="15" customHeight="1">
      <c r="B130" s="350"/>
      <c r="C130" s="331" t="s">
        <v>862</v>
      </c>
      <c r="D130" s="331"/>
      <c r="E130" s="331"/>
      <c r="F130" s="332" t="s">
        <v>855</v>
      </c>
      <c r="G130" s="331"/>
      <c r="H130" s="331" t="s">
        <v>863</v>
      </c>
      <c r="I130" s="331" t="s">
        <v>851</v>
      </c>
      <c r="J130" s="331">
        <v>15</v>
      </c>
      <c r="K130" s="353"/>
    </row>
    <row r="131" spans="2:11" s="1" customFormat="1" ht="15" customHeight="1">
      <c r="B131" s="350"/>
      <c r="C131" s="331" t="s">
        <v>864</v>
      </c>
      <c r="D131" s="331"/>
      <c r="E131" s="331"/>
      <c r="F131" s="332" t="s">
        <v>855</v>
      </c>
      <c r="G131" s="331"/>
      <c r="H131" s="331" t="s">
        <v>865</v>
      </c>
      <c r="I131" s="331" t="s">
        <v>851</v>
      </c>
      <c r="J131" s="331">
        <v>20</v>
      </c>
      <c r="K131" s="353"/>
    </row>
    <row r="132" spans="2:11" s="1" customFormat="1" ht="15" customHeight="1">
      <c r="B132" s="350"/>
      <c r="C132" s="331" t="s">
        <v>866</v>
      </c>
      <c r="D132" s="331"/>
      <c r="E132" s="331"/>
      <c r="F132" s="332" t="s">
        <v>855</v>
      </c>
      <c r="G132" s="331"/>
      <c r="H132" s="331" t="s">
        <v>867</v>
      </c>
      <c r="I132" s="331" t="s">
        <v>851</v>
      </c>
      <c r="J132" s="331">
        <v>20</v>
      </c>
      <c r="K132" s="353"/>
    </row>
    <row r="133" spans="2:11" s="1" customFormat="1" ht="15" customHeight="1">
      <c r="B133" s="350"/>
      <c r="C133" s="305" t="s">
        <v>854</v>
      </c>
      <c r="D133" s="305"/>
      <c r="E133" s="305"/>
      <c r="F133" s="328" t="s">
        <v>855</v>
      </c>
      <c r="G133" s="305"/>
      <c r="H133" s="305" t="s">
        <v>889</v>
      </c>
      <c r="I133" s="305" t="s">
        <v>851</v>
      </c>
      <c r="J133" s="305">
        <v>50</v>
      </c>
      <c r="K133" s="353"/>
    </row>
    <row r="134" spans="2:11" s="1" customFormat="1" ht="15" customHeight="1">
      <c r="B134" s="350"/>
      <c r="C134" s="305" t="s">
        <v>868</v>
      </c>
      <c r="D134" s="305"/>
      <c r="E134" s="305"/>
      <c r="F134" s="328" t="s">
        <v>855</v>
      </c>
      <c r="G134" s="305"/>
      <c r="H134" s="305" t="s">
        <v>889</v>
      </c>
      <c r="I134" s="305" t="s">
        <v>851</v>
      </c>
      <c r="J134" s="305">
        <v>50</v>
      </c>
      <c r="K134" s="353"/>
    </row>
    <row r="135" spans="2:11" s="1" customFormat="1" ht="15" customHeight="1">
      <c r="B135" s="350"/>
      <c r="C135" s="305" t="s">
        <v>874</v>
      </c>
      <c r="D135" s="305"/>
      <c r="E135" s="305"/>
      <c r="F135" s="328" t="s">
        <v>855</v>
      </c>
      <c r="G135" s="305"/>
      <c r="H135" s="305" t="s">
        <v>889</v>
      </c>
      <c r="I135" s="305" t="s">
        <v>851</v>
      </c>
      <c r="J135" s="305">
        <v>50</v>
      </c>
      <c r="K135" s="353"/>
    </row>
    <row r="136" spans="2:11" s="1" customFormat="1" ht="15" customHeight="1">
      <c r="B136" s="350"/>
      <c r="C136" s="305" t="s">
        <v>876</v>
      </c>
      <c r="D136" s="305"/>
      <c r="E136" s="305"/>
      <c r="F136" s="328" t="s">
        <v>855</v>
      </c>
      <c r="G136" s="305"/>
      <c r="H136" s="305" t="s">
        <v>889</v>
      </c>
      <c r="I136" s="305" t="s">
        <v>851</v>
      </c>
      <c r="J136" s="305">
        <v>50</v>
      </c>
      <c r="K136" s="353"/>
    </row>
    <row r="137" spans="2:11" s="1" customFormat="1" ht="15" customHeight="1">
      <c r="B137" s="350"/>
      <c r="C137" s="305" t="s">
        <v>877</v>
      </c>
      <c r="D137" s="305"/>
      <c r="E137" s="305"/>
      <c r="F137" s="328" t="s">
        <v>855</v>
      </c>
      <c r="G137" s="305"/>
      <c r="H137" s="305" t="s">
        <v>902</v>
      </c>
      <c r="I137" s="305" t="s">
        <v>851</v>
      </c>
      <c r="J137" s="305">
        <v>255</v>
      </c>
      <c r="K137" s="353"/>
    </row>
    <row r="138" spans="2:11" s="1" customFormat="1" ht="15" customHeight="1">
      <c r="B138" s="350"/>
      <c r="C138" s="305" t="s">
        <v>879</v>
      </c>
      <c r="D138" s="305"/>
      <c r="E138" s="305"/>
      <c r="F138" s="328" t="s">
        <v>849</v>
      </c>
      <c r="G138" s="305"/>
      <c r="H138" s="305" t="s">
        <v>903</v>
      </c>
      <c r="I138" s="305" t="s">
        <v>881</v>
      </c>
      <c r="J138" s="305"/>
      <c r="K138" s="353"/>
    </row>
    <row r="139" spans="2:11" s="1" customFormat="1" ht="15" customHeight="1">
      <c r="B139" s="350"/>
      <c r="C139" s="305" t="s">
        <v>882</v>
      </c>
      <c r="D139" s="305"/>
      <c r="E139" s="305"/>
      <c r="F139" s="328" t="s">
        <v>849</v>
      </c>
      <c r="G139" s="305"/>
      <c r="H139" s="305" t="s">
        <v>904</v>
      </c>
      <c r="I139" s="305" t="s">
        <v>884</v>
      </c>
      <c r="J139" s="305"/>
      <c r="K139" s="353"/>
    </row>
    <row r="140" spans="2:11" s="1" customFormat="1" ht="15" customHeight="1">
      <c r="B140" s="350"/>
      <c r="C140" s="305" t="s">
        <v>885</v>
      </c>
      <c r="D140" s="305"/>
      <c r="E140" s="305"/>
      <c r="F140" s="328" t="s">
        <v>849</v>
      </c>
      <c r="G140" s="305"/>
      <c r="H140" s="305" t="s">
        <v>885</v>
      </c>
      <c r="I140" s="305" t="s">
        <v>884</v>
      </c>
      <c r="J140" s="305"/>
      <c r="K140" s="353"/>
    </row>
    <row r="141" spans="2:11" s="1" customFormat="1" ht="15" customHeight="1">
      <c r="B141" s="350"/>
      <c r="C141" s="305" t="s">
        <v>35</v>
      </c>
      <c r="D141" s="305"/>
      <c r="E141" s="305"/>
      <c r="F141" s="328" t="s">
        <v>849</v>
      </c>
      <c r="G141" s="305"/>
      <c r="H141" s="305" t="s">
        <v>905</v>
      </c>
      <c r="I141" s="305" t="s">
        <v>884</v>
      </c>
      <c r="J141" s="305"/>
      <c r="K141" s="353"/>
    </row>
    <row r="142" spans="2:11" s="1" customFormat="1" ht="15" customHeight="1">
      <c r="B142" s="350"/>
      <c r="C142" s="305" t="s">
        <v>906</v>
      </c>
      <c r="D142" s="305"/>
      <c r="E142" s="305"/>
      <c r="F142" s="328" t="s">
        <v>849</v>
      </c>
      <c r="G142" s="305"/>
      <c r="H142" s="305" t="s">
        <v>907</v>
      </c>
      <c r="I142" s="305" t="s">
        <v>884</v>
      </c>
      <c r="J142" s="305"/>
      <c r="K142" s="353"/>
    </row>
    <row r="143" spans="2:11" s="1" customFormat="1" ht="15" customHeight="1">
      <c r="B143" s="354"/>
      <c r="C143" s="355"/>
      <c r="D143" s="355"/>
      <c r="E143" s="355"/>
      <c r="F143" s="355"/>
      <c r="G143" s="355"/>
      <c r="H143" s="355"/>
      <c r="I143" s="355"/>
      <c r="J143" s="355"/>
      <c r="K143" s="356"/>
    </row>
    <row r="144" spans="2:11" s="1" customFormat="1" ht="18.75" customHeight="1">
      <c r="B144" s="341"/>
      <c r="C144" s="341"/>
      <c r="D144" s="341"/>
      <c r="E144" s="341"/>
      <c r="F144" s="342"/>
      <c r="G144" s="341"/>
      <c r="H144" s="341"/>
      <c r="I144" s="341"/>
      <c r="J144" s="341"/>
      <c r="K144" s="341"/>
    </row>
    <row r="145" spans="2:11" s="1" customFormat="1" ht="18.75" customHeight="1">
      <c r="B145" s="313"/>
      <c r="C145" s="313"/>
      <c r="D145" s="313"/>
      <c r="E145" s="313"/>
      <c r="F145" s="313"/>
      <c r="G145" s="313"/>
      <c r="H145" s="313"/>
      <c r="I145" s="313"/>
      <c r="J145" s="313"/>
      <c r="K145" s="313"/>
    </row>
    <row r="146" spans="2:11" s="1" customFormat="1" ht="7.5" customHeight="1">
      <c r="B146" s="314"/>
      <c r="C146" s="315"/>
      <c r="D146" s="315"/>
      <c r="E146" s="315"/>
      <c r="F146" s="315"/>
      <c r="G146" s="315"/>
      <c r="H146" s="315"/>
      <c r="I146" s="315"/>
      <c r="J146" s="315"/>
      <c r="K146" s="316"/>
    </row>
    <row r="147" spans="2:11" s="1" customFormat="1" ht="45" customHeight="1">
      <c r="B147" s="317"/>
      <c r="C147" s="318" t="s">
        <v>908</v>
      </c>
      <c r="D147" s="318"/>
      <c r="E147" s="318"/>
      <c r="F147" s="318"/>
      <c r="G147" s="318"/>
      <c r="H147" s="318"/>
      <c r="I147" s="318"/>
      <c r="J147" s="318"/>
      <c r="K147" s="319"/>
    </row>
    <row r="148" spans="2:11" s="1" customFormat="1" ht="17.25" customHeight="1">
      <c r="B148" s="317"/>
      <c r="C148" s="320" t="s">
        <v>843</v>
      </c>
      <c r="D148" s="320"/>
      <c r="E148" s="320"/>
      <c r="F148" s="320" t="s">
        <v>844</v>
      </c>
      <c r="G148" s="321"/>
      <c r="H148" s="320" t="s">
        <v>51</v>
      </c>
      <c r="I148" s="320" t="s">
        <v>54</v>
      </c>
      <c r="J148" s="320" t="s">
        <v>845</v>
      </c>
      <c r="K148" s="319"/>
    </row>
    <row r="149" spans="2:11" s="1" customFormat="1" ht="17.25" customHeight="1">
      <c r="B149" s="317"/>
      <c r="C149" s="322" t="s">
        <v>846</v>
      </c>
      <c r="D149" s="322"/>
      <c r="E149" s="322"/>
      <c r="F149" s="323" t="s">
        <v>847</v>
      </c>
      <c r="G149" s="324"/>
      <c r="H149" s="322"/>
      <c r="I149" s="322"/>
      <c r="J149" s="322" t="s">
        <v>848</v>
      </c>
      <c r="K149" s="319"/>
    </row>
    <row r="150" spans="2:11" s="1" customFormat="1" ht="5.25" customHeight="1">
      <c r="B150" s="330"/>
      <c r="C150" s="325"/>
      <c r="D150" s="325"/>
      <c r="E150" s="325"/>
      <c r="F150" s="325"/>
      <c r="G150" s="326"/>
      <c r="H150" s="325"/>
      <c r="I150" s="325"/>
      <c r="J150" s="325"/>
      <c r="K150" s="353"/>
    </row>
    <row r="151" spans="2:11" s="1" customFormat="1" ht="15" customHeight="1">
      <c r="B151" s="330"/>
      <c r="C151" s="357" t="s">
        <v>852</v>
      </c>
      <c r="D151" s="305"/>
      <c r="E151" s="305"/>
      <c r="F151" s="358" t="s">
        <v>849</v>
      </c>
      <c r="G151" s="305"/>
      <c r="H151" s="357" t="s">
        <v>889</v>
      </c>
      <c r="I151" s="357" t="s">
        <v>851</v>
      </c>
      <c r="J151" s="357">
        <v>120</v>
      </c>
      <c r="K151" s="353"/>
    </row>
    <row r="152" spans="2:11" s="1" customFormat="1" ht="15" customHeight="1">
      <c r="B152" s="330"/>
      <c r="C152" s="357" t="s">
        <v>898</v>
      </c>
      <c r="D152" s="305"/>
      <c r="E152" s="305"/>
      <c r="F152" s="358" t="s">
        <v>849</v>
      </c>
      <c r="G152" s="305"/>
      <c r="H152" s="357" t="s">
        <v>909</v>
      </c>
      <c r="I152" s="357" t="s">
        <v>851</v>
      </c>
      <c r="J152" s="357" t="s">
        <v>900</v>
      </c>
      <c r="K152" s="353"/>
    </row>
    <row r="153" spans="2:11" s="1" customFormat="1" ht="15" customHeight="1">
      <c r="B153" s="330"/>
      <c r="C153" s="357" t="s">
        <v>797</v>
      </c>
      <c r="D153" s="305"/>
      <c r="E153" s="305"/>
      <c r="F153" s="358" t="s">
        <v>849</v>
      </c>
      <c r="G153" s="305"/>
      <c r="H153" s="357" t="s">
        <v>910</v>
      </c>
      <c r="I153" s="357" t="s">
        <v>851</v>
      </c>
      <c r="J153" s="357" t="s">
        <v>900</v>
      </c>
      <c r="K153" s="353"/>
    </row>
    <row r="154" spans="2:11" s="1" customFormat="1" ht="15" customHeight="1">
      <c r="B154" s="330"/>
      <c r="C154" s="357" t="s">
        <v>854</v>
      </c>
      <c r="D154" s="305"/>
      <c r="E154" s="305"/>
      <c r="F154" s="358" t="s">
        <v>855</v>
      </c>
      <c r="G154" s="305"/>
      <c r="H154" s="357" t="s">
        <v>889</v>
      </c>
      <c r="I154" s="357" t="s">
        <v>851</v>
      </c>
      <c r="J154" s="357">
        <v>50</v>
      </c>
      <c r="K154" s="353"/>
    </row>
    <row r="155" spans="2:11" s="1" customFormat="1" ht="15" customHeight="1">
      <c r="B155" s="330"/>
      <c r="C155" s="357" t="s">
        <v>857</v>
      </c>
      <c r="D155" s="305"/>
      <c r="E155" s="305"/>
      <c r="F155" s="358" t="s">
        <v>849</v>
      </c>
      <c r="G155" s="305"/>
      <c r="H155" s="357" t="s">
        <v>889</v>
      </c>
      <c r="I155" s="357" t="s">
        <v>859</v>
      </c>
      <c r="J155" s="357"/>
      <c r="K155" s="353"/>
    </row>
    <row r="156" spans="2:11" s="1" customFormat="1" ht="15" customHeight="1">
      <c r="B156" s="330"/>
      <c r="C156" s="357" t="s">
        <v>868</v>
      </c>
      <c r="D156" s="305"/>
      <c r="E156" s="305"/>
      <c r="F156" s="358" t="s">
        <v>855</v>
      </c>
      <c r="G156" s="305"/>
      <c r="H156" s="357" t="s">
        <v>889</v>
      </c>
      <c r="I156" s="357" t="s">
        <v>851</v>
      </c>
      <c r="J156" s="357">
        <v>50</v>
      </c>
      <c r="K156" s="353"/>
    </row>
    <row r="157" spans="2:11" s="1" customFormat="1" ht="15" customHeight="1">
      <c r="B157" s="330"/>
      <c r="C157" s="357" t="s">
        <v>876</v>
      </c>
      <c r="D157" s="305"/>
      <c r="E157" s="305"/>
      <c r="F157" s="358" t="s">
        <v>855</v>
      </c>
      <c r="G157" s="305"/>
      <c r="H157" s="357" t="s">
        <v>889</v>
      </c>
      <c r="I157" s="357" t="s">
        <v>851</v>
      </c>
      <c r="J157" s="357">
        <v>50</v>
      </c>
      <c r="K157" s="353"/>
    </row>
    <row r="158" spans="2:11" s="1" customFormat="1" ht="15" customHeight="1">
      <c r="B158" s="330"/>
      <c r="C158" s="357" t="s">
        <v>874</v>
      </c>
      <c r="D158" s="305"/>
      <c r="E158" s="305"/>
      <c r="F158" s="358" t="s">
        <v>855</v>
      </c>
      <c r="G158" s="305"/>
      <c r="H158" s="357" t="s">
        <v>889</v>
      </c>
      <c r="I158" s="357" t="s">
        <v>851</v>
      </c>
      <c r="J158" s="357">
        <v>50</v>
      </c>
      <c r="K158" s="353"/>
    </row>
    <row r="159" spans="2:11" s="1" customFormat="1" ht="15" customHeight="1">
      <c r="B159" s="330"/>
      <c r="C159" s="357" t="s">
        <v>97</v>
      </c>
      <c r="D159" s="305"/>
      <c r="E159" s="305"/>
      <c r="F159" s="358" t="s">
        <v>849</v>
      </c>
      <c r="G159" s="305"/>
      <c r="H159" s="357" t="s">
        <v>911</v>
      </c>
      <c r="I159" s="357" t="s">
        <v>851</v>
      </c>
      <c r="J159" s="357" t="s">
        <v>912</v>
      </c>
      <c r="K159" s="353"/>
    </row>
    <row r="160" spans="2:11" s="1" customFormat="1" ht="15" customHeight="1">
      <c r="B160" s="330"/>
      <c r="C160" s="357" t="s">
        <v>913</v>
      </c>
      <c r="D160" s="305"/>
      <c r="E160" s="305"/>
      <c r="F160" s="358" t="s">
        <v>849</v>
      </c>
      <c r="G160" s="305"/>
      <c r="H160" s="357" t="s">
        <v>914</v>
      </c>
      <c r="I160" s="357" t="s">
        <v>884</v>
      </c>
      <c r="J160" s="357"/>
      <c r="K160" s="353"/>
    </row>
    <row r="161" spans="2:11" s="1" customFormat="1" ht="15" customHeight="1">
      <c r="B161" s="359"/>
      <c r="C161" s="339"/>
      <c r="D161" s="339"/>
      <c r="E161" s="339"/>
      <c r="F161" s="339"/>
      <c r="G161" s="339"/>
      <c r="H161" s="339"/>
      <c r="I161" s="339"/>
      <c r="J161" s="339"/>
      <c r="K161" s="360"/>
    </row>
    <row r="162" spans="2:11" s="1" customFormat="1" ht="18.75" customHeight="1">
      <c r="B162" s="341"/>
      <c r="C162" s="351"/>
      <c r="D162" s="351"/>
      <c r="E162" s="351"/>
      <c r="F162" s="361"/>
      <c r="G162" s="351"/>
      <c r="H162" s="351"/>
      <c r="I162" s="351"/>
      <c r="J162" s="351"/>
      <c r="K162" s="341"/>
    </row>
    <row r="163" spans="2:11" s="1" customFormat="1" ht="18.75" customHeight="1">
      <c r="B163" s="313"/>
      <c r="C163" s="313"/>
      <c r="D163" s="313"/>
      <c r="E163" s="313"/>
      <c r="F163" s="313"/>
      <c r="G163" s="313"/>
      <c r="H163" s="313"/>
      <c r="I163" s="313"/>
      <c r="J163" s="313"/>
      <c r="K163" s="313"/>
    </row>
    <row r="164" spans="2:11" s="1" customFormat="1" ht="7.5" customHeight="1">
      <c r="B164" s="292"/>
      <c r="C164" s="293"/>
      <c r="D164" s="293"/>
      <c r="E164" s="293"/>
      <c r="F164" s="293"/>
      <c r="G164" s="293"/>
      <c r="H164" s="293"/>
      <c r="I164" s="293"/>
      <c r="J164" s="293"/>
      <c r="K164" s="294"/>
    </row>
    <row r="165" spans="2:11" s="1" customFormat="1" ht="45" customHeight="1">
      <c r="B165" s="295"/>
      <c r="C165" s="296" t="s">
        <v>915</v>
      </c>
      <c r="D165" s="296"/>
      <c r="E165" s="296"/>
      <c r="F165" s="296"/>
      <c r="G165" s="296"/>
      <c r="H165" s="296"/>
      <c r="I165" s="296"/>
      <c r="J165" s="296"/>
      <c r="K165" s="297"/>
    </row>
    <row r="166" spans="2:11" s="1" customFormat="1" ht="17.25" customHeight="1">
      <c r="B166" s="295"/>
      <c r="C166" s="320" t="s">
        <v>843</v>
      </c>
      <c r="D166" s="320"/>
      <c r="E166" s="320"/>
      <c r="F166" s="320" t="s">
        <v>844</v>
      </c>
      <c r="G166" s="362"/>
      <c r="H166" s="363" t="s">
        <v>51</v>
      </c>
      <c r="I166" s="363" t="s">
        <v>54</v>
      </c>
      <c r="J166" s="320" t="s">
        <v>845</v>
      </c>
      <c r="K166" s="297"/>
    </row>
    <row r="167" spans="2:11" s="1" customFormat="1" ht="17.25" customHeight="1">
      <c r="B167" s="298"/>
      <c r="C167" s="322" t="s">
        <v>846</v>
      </c>
      <c r="D167" s="322"/>
      <c r="E167" s="322"/>
      <c r="F167" s="323" t="s">
        <v>847</v>
      </c>
      <c r="G167" s="364"/>
      <c r="H167" s="365"/>
      <c r="I167" s="365"/>
      <c r="J167" s="322" t="s">
        <v>848</v>
      </c>
      <c r="K167" s="300"/>
    </row>
    <row r="168" spans="2:11" s="1" customFormat="1" ht="5.25" customHeight="1">
      <c r="B168" s="330"/>
      <c r="C168" s="325"/>
      <c r="D168" s="325"/>
      <c r="E168" s="325"/>
      <c r="F168" s="325"/>
      <c r="G168" s="326"/>
      <c r="H168" s="325"/>
      <c r="I168" s="325"/>
      <c r="J168" s="325"/>
      <c r="K168" s="353"/>
    </row>
    <row r="169" spans="2:11" s="1" customFormat="1" ht="15" customHeight="1">
      <c r="B169" s="330"/>
      <c r="C169" s="305" t="s">
        <v>852</v>
      </c>
      <c r="D169" s="305"/>
      <c r="E169" s="305"/>
      <c r="F169" s="328" t="s">
        <v>849</v>
      </c>
      <c r="G169" s="305"/>
      <c r="H169" s="305" t="s">
        <v>889</v>
      </c>
      <c r="I169" s="305" t="s">
        <v>851</v>
      </c>
      <c r="J169" s="305">
        <v>120</v>
      </c>
      <c r="K169" s="353"/>
    </row>
    <row r="170" spans="2:11" s="1" customFormat="1" ht="15" customHeight="1">
      <c r="B170" s="330"/>
      <c r="C170" s="305" t="s">
        <v>898</v>
      </c>
      <c r="D170" s="305"/>
      <c r="E170" s="305"/>
      <c r="F170" s="328" t="s">
        <v>849</v>
      </c>
      <c r="G170" s="305"/>
      <c r="H170" s="305" t="s">
        <v>899</v>
      </c>
      <c r="I170" s="305" t="s">
        <v>851</v>
      </c>
      <c r="J170" s="305" t="s">
        <v>900</v>
      </c>
      <c r="K170" s="353"/>
    </row>
    <row r="171" spans="2:11" s="1" customFormat="1" ht="15" customHeight="1">
      <c r="B171" s="330"/>
      <c r="C171" s="305" t="s">
        <v>797</v>
      </c>
      <c r="D171" s="305"/>
      <c r="E171" s="305"/>
      <c r="F171" s="328" t="s">
        <v>849</v>
      </c>
      <c r="G171" s="305"/>
      <c r="H171" s="305" t="s">
        <v>916</v>
      </c>
      <c r="I171" s="305" t="s">
        <v>851</v>
      </c>
      <c r="J171" s="305" t="s">
        <v>900</v>
      </c>
      <c r="K171" s="353"/>
    </row>
    <row r="172" spans="2:11" s="1" customFormat="1" ht="15" customHeight="1">
      <c r="B172" s="330"/>
      <c r="C172" s="305" t="s">
        <v>854</v>
      </c>
      <c r="D172" s="305"/>
      <c r="E172" s="305"/>
      <c r="F172" s="328" t="s">
        <v>855</v>
      </c>
      <c r="G172" s="305"/>
      <c r="H172" s="305" t="s">
        <v>916</v>
      </c>
      <c r="I172" s="305" t="s">
        <v>851</v>
      </c>
      <c r="J172" s="305">
        <v>50</v>
      </c>
      <c r="K172" s="353"/>
    </row>
    <row r="173" spans="2:11" s="1" customFormat="1" ht="15" customHeight="1">
      <c r="B173" s="330"/>
      <c r="C173" s="305" t="s">
        <v>857</v>
      </c>
      <c r="D173" s="305"/>
      <c r="E173" s="305"/>
      <c r="F173" s="328" t="s">
        <v>849</v>
      </c>
      <c r="G173" s="305"/>
      <c r="H173" s="305" t="s">
        <v>916</v>
      </c>
      <c r="I173" s="305" t="s">
        <v>859</v>
      </c>
      <c r="J173" s="305"/>
      <c r="K173" s="353"/>
    </row>
    <row r="174" spans="2:11" s="1" customFormat="1" ht="15" customHeight="1">
      <c r="B174" s="330"/>
      <c r="C174" s="305" t="s">
        <v>868</v>
      </c>
      <c r="D174" s="305"/>
      <c r="E174" s="305"/>
      <c r="F174" s="328" t="s">
        <v>855</v>
      </c>
      <c r="G174" s="305"/>
      <c r="H174" s="305" t="s">
        <v>916</v>
      </c>
      <c r="I174" s="305" t="s">
        <v>851</v>
      </c>
      <c r="J174" s="305">
        <v>50</v>
      </c>
      <c r="K174" s="353"/>
    </row>
    <row r="175" spans="2:11" s="1" customFormat="1" ht="15" customHeight="1">
      <c r="B175" s="330"/>
      <c r="C175" s="305" t="s">
        <v>876</v>
      </c>
      <c r="D175" s="305"/>
      <c r="E175" s="305"/>
      <c r="F175" s="328" t="s">
        <v>855</v>
      </c>
      <c r="G175" s="305"/>
      <c r="H175" s="305" t="s">
        <v>916</v>
      </c>
      <c r="I175" s="305" t="s">
        <v>851</v>
      </c>
      <c r="J175" s="305">
        <v>50</v>
      </c>
      <c r="K175" s="353"/>
    </row>
    <row r="176" spans="2:11" s="1" customFormat="1" ht="15" customHeight="1">
      <c r="B176" s="330"/>
      <c r="C176" s="305" t="s">
        <v>874</v>
      </c>
      <c r="D176" s="305"/>
      <c r="E176" s="305"/>
      <c r="F176" s="328" t="s">
        <v>855</v>
      </c>
      <c r="G176" s="305"/>
      <c r="H176" s="305" t="s">
        <v>916</v>
      </c>
      <c r="I176" s="305" t="s">
        <v>851</v>
      </c>
      <c r="J176" s="305">
        <v>50</v>
      </c>
      <c r="K176" s="353"/>
    </row>
    <row r="177" spans="2:11" s="1" customFormat="1" ht="15" customHeight="1">
      <c r="B177" s="330"/>
      <c r="C177" s="305" t="s">
        <v>105</v>
      </c>
      <c r="D177" s="305"/>
      <c r="E177" s="305"/>
      <c r="F177" s="328" t="s">
        <v>849</v>
      </c>
      <c r="G177" s="305"/>
      <c r="H177" s="305" t="s">
        <v>917</v>
      </c>
      <c r="I177" s="305" t="s">
        <v>918</v>
      </c>
      <c r="J177" s="305"/>
      <c r="K177" s="353"/>
    </row>
    <row r="178" spans="2:11" s="1" customFormat="1" ht="15" customHeight="1">
      <c r="B178" s="330"/>
      <c r="C178" s="305" t="s">
        <v>54</v>
      </c>
      <c r="D178" s="305"/>
      <c r="E178" s="305"/>
      <c r="F178" s="328" t="s">
        <v>849</v>
      </c>
      <c r="G178" s="305"/>
      <c r="H178" s="305" t="s">
        <v>919</v>
      </c>
      <c r="I178" s="305" t="s">
        <v>920</v>
      </c>
      <c r="J178" s="305">
        <v>1</v>
      </c>
      <c r="K178" s="353"/>
    </row>
    <row r="179" spans="2:11" s="1" customFormat="1" ht="15" customHeight="1">
      <c r="B179" s="330"/>
      <c r="C179" s="305" t="s">
        <v>50</v>
      </c>
      <c r="D179" s="305"/>
      <c r="E179" s="305"/>
      <c r="F179" s="328" t="s">
        <v>849</v>
      </c>
      <c r="G179" s="305"/>
      <c r="H179" s="305" t="s">
        <v>921</v>
      </c>
      <c r="I179" s="305" t="s">
        <v>851</v>
      </c>
      <c r="J179" s="305">
        <v>20</v>
      </c>
      <c r="K179" s="353"/>
    </row>
    <row r="180" spans="2:11" s="1" customFormat="1" ht="15" customHeight="1">
      <c r="B180" s="330"/>
      <c r="C180" s="305" t="s">
        <v>51</v>
      </c>
      <c r="D180" s="305"/>
      <c r="E180" s="305"/>
      <c r="F180" s="328" t="s">
        <v>849</v>
      </c>
      <c r="G180" s="305"/>
      <c r="H180" s="305" t="s">
        <v>922</v>
      </c>
      <c r="I180" s="305" t="s">
        <v>851</v>
      </c>
      <c r="J180" s="305">
        <v>255</v>
      </c>
      <c r="K180" s="353"/>
    </row>
    <row r="181" spans="2:11" s="1" customFormat="1" ht="15" customHeight="1">
      <c r="B181" s="330"/>
      <c r="C181" s="305" t="s">
        <v>106</v>
      </c>
      <c r="D181" s="305"/>
      <c r="E181" s="305"/>
      <c r="F181" s="328" t="s">
        <v>849</v>
      </c>
      <c r="G181" s="305"/>
      <c r="H181" s="305" t="s">
        <v>813</v>
      </c>
      <c r="I181" s="305" t="s">
        <v>851</v>
      </c>
      <c r="J181" s="305">
        <v>10</v>
      </c>
      <c r="K181" s="353"/>
    </row>
    <row r="182" spans="2:11" s="1" customFormat="1" ht="15" customHeight="1">
      <c r="B182" s="330"/>
      <c r="C182" s="305" t="s">
        <v>107</v>
      </c>
      <c r="D182" s="305"/>
      <c r="E182" s="305"/>
      <c r="F182" s="328" t="s">
        <v>849</v>
      </c>
      <c r="G182" s="305"/>
      <c r="H182" s="305" t="s">
        <v>923</v>
      </c>
      <c r="I182" s="305" t="s">
        <v>884</v>
      </c>
      <c r="J182" s="305"/>
      <c r="K182" s="353"/>
    </row>
    <row r="183" spans="2:11" s="1" customFormat="1" ht="15" customHeight="1">
      <c r="B183" s="330"/>
      <c r="C183" s="305" t="s">
        <v>924</v>
      </c>
      <c r="D183" s="305"/>
      <c r="E183" s="305"/>
      <c r="F183" s="328" t="s">
        <v>849</v>
      </c>
      <c r="G183" s="305"/>
      <c r="H183" s="305" t="s">
        <v>925</v>
      </c>
      <c r="I183" s="305" t="s">
        <v>884</v>
      </c>
      <c r="J183" s="305"/>
      <c r="K183" s="353"/>
    </row>
    <row r="184" spans="2:11" s="1" customFormat="1" ht="15" customHeight="1">
      <c r="B184" s="330"/>
      <c r="C184" s="305" t="s">
        <v>913</v>
      </c>
      <c r="D184" s="305"/>
      <c r="E184" s="305"/>
      <c r="F184" s="328" t="s">
        <v>849</v>
      </c>
      <c r="G184" s="305"/>
      <c r="H184" s="305" t="s">
        <v>926</v>
      </c>
      <c r="I184" s="305" t="s">
        <v>884</v>
      </c>
      <c r="J184" s="305"/>
      <c r="K184" s="353"/>
    </row>
    <row r="185" spans="2:11" s="1" customFormat="1" ht="15" customHeight="1">
      <c r="B185" s="330"/>
      <c r="C185" s="305" t="s">
        <v>109</v>
      </c>
      <c r="D185" s="305"/>
      <c r="E185" s="305"/>
      <c r="F185" s="328" t="s">
        <v>855</v>
      </c>
      <c r="G185" s="305"/>
      <c r="H185" s="305" t="s">
        <v>927</v>
      </c>
      <c r="I185" s="305" t="s">
        <v>851</v>
      </c>
      <c r="J185" s="305">
        <v>50</v>
      </c>
      <c r="K185" s="353"/>
    </row>
    <row r="186" spans="2:11" s="1" customFormat="1" ht="15" customHeight="1">
      <c r="B186" s="330"/>
      <c r="C186" s="305" t="s">
        <v>928</v>
      </c>
      <c r="D186" s="305"/>
      <c r="E186" s="305"/>
      <c r="F186" s="328" t="s">
        <v>855</v>
      </c>
      <c r="G186" s="305"/>
      <c r="H186" s="305" t="s">
        <v>929</v>
      </c>
      <c r="I186" s="305" t="s">
        <v>930</v>
      </c>
      <c r="J186" s="305"/>
      <c r="K186" s="353"/>
    </row>
    <row r="187" spans="2:11" s="1" customFormat="1" ht="15" customHeight="1">
      <c r="B187" s="330"/>
      <c r="C187" s="305" t="s">
        <v>931</v>
      </c>
      <c r="D187" s="305"/>
      <c r="E187" s="305"/>
      <c r="F187" s="328" t="s">
        <v>855</v>
      </c>
      <c r="G187" s="305"/>
      <c r="H187" s="305" t="s">
        <v>932</v>
      </c>
      <c r="I187" s="305" t="s">
        <v>930</v>
      </c>
      <c r="J187" s="305"/>
      <c r="K187" s="353"/>
    </row>
    <row r="188" spans="2:11" s="1" customFormat="1" ht="15" customHeight="1">
      <c r="B188" s="330"/>
      <c r="C188" s="305" t="s">
        <v>933</v>
      </c>
      <c r="D188" s="305"/>
      <c r="E188" s="305"/>
      <c r="F188" s="328" t="s">
        <v>855</v>
      </c>
      <c r="G188" s="305"/>
      <c r="H188" s="305" t="s">
        <v>934</v>
      </c>
      <c r="I188" s="305" t="s">
        <v>930</v>
      </c>
      <c r="J188" s="305"/>
      <c r="K188" s="353"/>
    </row>
    <row r="189" spans="2:11" s="1" customFormat="1" ht="15" customHeight="1">
      <c r="B189" s="330"/>
      <c r="C189" s="366" t="s">
        <v>935</v>
      </c>
      <c r="D189" s="305"/>
      <c r="E189" s="305"/>
      <c r="F189" s="328" t="s">
        <v>855</v>
      </c>
      <c r="G189" s="305"/>
      <c r="H189" s="305" t="s">
        <v>936</v>
      </c>
      <c r="I189" s="305" t="s">
        <v>937</v>
      </c>
      <c r="J189" s="367" t="s">
        <v>938</v>
      </c>
      <c r="K189" s="353"/>
    </row>
    <row r="190" spans="2:11" s="1" customFormat="1" ht="15" customHeight="1">
      <c r="B190" s="330"/>
      <c r="C190" s="366" t="s">
        <v>39</v>
      </c>
      <c r="D190" s="305"/>
      <c r="E190" s="305"/>
      <c r="F190" s="328" t="s">
        <v>849</v>
      </c>
      <c r="G190" s="305"/>
      <c r="H190" s="302" t="s">
        <v>939</v>
      </c>
      <c r="I190" s="305" t="s">
        <v>940</v>
      </c>
      <c r="J190" s="305"/>
      <c r="K190" s="353"/>
    </row>
    <row r="191" spans="2:11" s="1" customFormat="1" ht="15" customHeight="1">
      <c r="B191" s="330"/>
      <c r="C191" s="366" t="s">
        <v>941</v>
      </c>
      <c r="D191" s="305"/>
      <c r="E191" s="305"/>
      <c r="F191" s="328" t="s">
        <v>849</v>
      </c>
      <c r="G191" s="305"/>
      <c r="H191" s="305" t="s">
        <v>942</v>
      </c>
      <c r="I191" s="305" t="s">
        <v>884</v>
      </c>
      <c r="J191" s="305"/>
      <c r="K191" s="353"/>
    </row>
    <row r="192" spans="2:11" s="1" customFormat="1" ht="15" customHeight="1">
      <c r="B192" s="330"/>
      <c r="C192" s="366" t="s">
        <v>943</v>
      </c>
      <c r="D192" s="305"/>
      <c r="E192" s="305"/>
      <c r="F192" s="328" t="s">
        <v>849</v>
      </c>
      <c r="G192" s="305"/>
      <c r="H192" s="305" t="s">
        <v>944</v>
      </c>
      <c r="I192" s="305" t="s">
        <v>884</v>
      </c>
      <c r="J192" s="305"/>
      <c r="K192" s="353"/>
    </row>
    <row r="193" spans="2:11" s="1" customFormat="1" ht="15" customHeight="1">
      <c r="B193" s="330"/>
      <c r="C193" s="366" t="s">
        <v>945</v>
      </c>
      <c r="D193" s="305"/>
      <c r="E193" s="305"/>
      <c r="F193" s="328" t="s">
        <v>855</v>
      </c>
      <c r="G193" s="305"/>
      <c r="H193" s="305" t="s">
        <v>946</v>
      </c>
      <c r="I193" s="305" t="s">
        <v>884</v>
      </c>
      <c r="J193" s="305"/>
      <c r="K193" s="353"/>
    </row>
    <row r="194" spans="2:11" s="1" customFormat="1" ht="15" customHeight="1">
      <c r="B194" s="359"/>
      <c r="C194" s="368"/>
      <c r="D194" s="339"/>
      <c r="E194" s="339"/>
      <c r="F194" s="339"/>
      <c r="G194" s="339"/>
      <c r="H194" s="339"/>
      <c r="I194" s="339"/>
      <c r="J194" s="339"/>
      <c r="K194" s="360"/>
    </row>
    <row r="195" spans="2:11" s="1" customFormat="1" ht="18.75" customHeight="1">
      <c r="B195" s="341"/>
      <c r="C195" s="351"/>
      <c r="D195" s="351"/>
      <c r="E195" s="351"/>
      <c r="F195" s="361"/>
      <c r="G195" s="351"/>
      <c r="H195" s="351"/>
      <c r="I195" s="351"/>
      <c r="J195" s="351"/>
      <c r="K195" s="341"/>
    </row>
    <row r="196" spans="2:11" s="1" customFormat="1" ht="18.75" customHeight="1">
      <c r="B196" s="341"/>
      <c r="C196" s="351"/>
      <c r="D196" s="351"/>
      <c r="E196" s="351"/>
      <c r="F196" s="361"/>
      <c r="G196" s="351"/>
      <c r="H196" s="351"/>
      <c r="I196" s="351"/>
      <c r="J196" s="351"/>
      <c r="K196" s="341"/>
    </row>
    <row r="197" spans="2:11" s="1" customFormat="1" ht="18.75" customHeight="1">
      <c r="B197" s="313"/>
      <c r="C197" s="313"/>
      <c r="D197" s="313"/>
      <c r="E197" s="313"/>
      <c r="F197" s="313"/>
      <c r="G197" s="313"/>
      <c r="H197" s="313"/>
      <c r="I197" s="313"/>
      <c r="J197" s="313"/>
      <c r="K197" s="313"/>
    </row>
    <row r="198" spans="2:11" s="1" customFormat="1" ht="13.5">
      <c r="B198" s="292"/>
      <c r="C198" s="293"/>
      <c r="D198" s="293"/>
      <c r="E198" s="293"/>
      <c r="F198" s="293"/>
      <c r="G198" s="293"/>
      <c r="H198" s="293"/>
      <c r="I198" s="293"/>
      <c r="J198" s="293"/>
      <c r="K198" s="294"/>
    </row>
    <row r="199" spans="2:11" s="1" customFormat="1" ht="21">
      <c r="B199" s="295"/>
      <c r="C199" s="296" t="s">
        <v>947</v>
      </c>
      <c r="D199" s="296"/>
      <c r="E199" s="296"/>
      <c r="F199" s="296"/>
      <c r="G199" s="296"/>
      <c r="H199" s="296"/>
      <c r="I199" s="296"/>
      <c r="J199" s="296"/>
      <c r="K199" s="297"/>
    </row>
    <row r="200" spans="2:11" s="1" customFormat="1" ht="25.5" customHeight="1">
      <c r="B200" s="295"/>
      <c r="C200" s="369" t="s">
        <v>948</v>
      </c>
      <c r="D200" s="369"/>
      <c r="E200" s="369"/>
      <c r="F200" s="369" t="s">
        <v>949</v>
      </c>
      <c r="G200" s="370"/>
      <c r="H200" s="369" t="s">
        <v>950</v>
      </c>
      <c r="I200" s="369"/>
      <c r="J200" s="369"/>
      <c r="K200" s="297"/>
    </row>
    <row r="201" spans="2:11" s="1" customFormat="1" ht="5.25" customHeight="1">
      <c r="B201" s="330"/>
      <c r="C201" s="325"/>
      <c r="D201" s="325"/>
      <c r="E201" s="325"/>
      <c r="F201" s="325"/>
      <c r="G201" s="351"/>
      <c r="H201" s="325"/>
      <c r="I201" s="325"/>
      <c r="J201" s="325"/>
      <c r="K201" s="353"/>
    </row>
    <row r="202" spans="2:11" s="1" customFormat="1" ht="15" customHeight="1">
      <c r="B202" s="330"/>
      <c r="C202" s="305" t="s">
        <v>940</v>
      </c>
      <c r="D202" s="305"/>
      <c r="E202" s="305"/>
      <c r="F202" s="328" t="s">
        <v>40</v>
      </c>
      <c r="G202" s="305"/>
      <c r="H202" s="305" t="s">
        <v>951</v>
      </c>
      <c r="I202" s="305"/>
      <c r="J202" s="305"/>
      <c r="K202" s="353"/>
    </row>
    <row r="203" spans="2:11" s="1" customFormat="1" ht="15" customHeight="1">
      <c r="B203" s="330"/>
      <c r="C203" s="305"/>
      <c r="D203" s="305"/>
      <c r="E203" s="305"/>
      <c r="F203" s="328" t="s">
        <v>41</v>
      </c>
      <c r="G203" s="305"/>
      <c r="H203" s="305" t="s">
        <v>952</v>
      </c>
      <c r="I203" s="305"/>
      <c r="J203" s="305"/>
      <c r="K203" s="353"/>
    </row>
    <row r="204" spans="2:11" s="1" customFormat="1" ht="15" customHeight="1">
      <c r="B204" s="330"/>
      <c r="C204" s="305"/>
      <c r="D204" s="305"/>
      <c r="E204" s="305"/>
      <c r="F204" s="328" t="s">
        <v>44</v>
      </c>
      <c r="G204" s="305"/>
      <c r="H204" s="305" t="s">
        <v>953</v>
      </c>
      <c r="I204" s="305"/>
      <c r="J204" s="305"/>
      <c r="K204" s="353"/>
    </row>
    <row r="205" spans="2:11" s="1" customFormat="1" ht="15" customHeight="1">
      <c r="B205" s="330"/>
      <c r="C205" s="305"/>
      <c r="D205" s="305"/>
      <c r="E205" s="305"/>
      <c r="F205" s="328" t="s">
        <v>42</v>
      </c>
      <c r="G205" s="305"/>
      <c r="H205" s="305" t="s">
        <v>954</v>
      </c>
      <c r="I205" s="305"/>
      <c r="J205" s="305"/>
      <c r="K205" s="353"/>
    </row>
    <row r="206" spans="2:11" s="1" customFormat="1" ht="15" customHeight="1">
      <c r="B206" s="330"/>
      <c r="C206" s="305"/>
      <c r="D206" s="305"/>
      <c r="E206" s="305"/>
      <c r="F206" s="328" t="s">
        <v>43</v>
      </c>
      <c r="G206" s="305"/>
      <c r="H206" s="305" t="s">
        <v>955</v>
      </c>
      <c r="I206" s="305"/>
      <c r="J206" s="305"/>
      <c r="K206" s="353"/>
    </row>
    <row r="207" spans="2:11" s="1" customFormat="1" ht="15" customHeight="1">
      <c r="B207" s="330"/>
      <c r="C207" s="305"/>
      <c r="D207" s="305"/>
      <c r="E207" s="305"/>
      <c r="F207" s="328"/>
      <c r="G207" s="305"/>
      <c r="H207" s="305"/>
      <c r="I207" s="305"/>
      <c r="J207" s="305"/>
      <c r="K207" s="353"/>
    </row>
    <row r="208" spans="2:11" s="1" customFormat="1" ht="15" customHeight="1">
      <c r="B208" s="330"/>
      <c r="C208" s="305" t="s">
        <v>896</v>
      </c>
      <c r="D208" s="305"/>
      <c r="E208" s="305"/>
      <c r="F208" s="328" t="s">
        <v>76</v>
      </c>
      <c r="G208" s="305"/>
      <c r="H208" s="305" t="s">
        <v>956</v>
      </c>
      <c r="I208" s="305"/>
      <c r="J208" s="305"/>
      <c r="K208" s="353"/>
    </row>
    <row r="209" spans="2:11" s="1" customFormat="1" ht="15" customHeight="1">
      <c r="B209" s="330"/>
      <c r="C209" s="305"/>
      <c r="D209" s="305"/>
      <c r="E209" s="305"/>
      <c r="F209" s="328" t="s">
        <v>792</v>
      </c>
      <c r="G209" s="305"/>
      <c r="H209" s="305" t="s">
        <v>793</v>
      </c>
      <c r="I209" s="305"/>
      <c r="J209" s="305"/>
      <c r="K209" s="353"/>
    </row>
    <row r="210" spans="2:11" s="1" customFormat="1" ht="15" customHeight="1">
      <c r="B210" s="330"/>
      <c r="C210" s="305"/>
      <c r="D210" s="305"/>
      <c r="E210" s="305"/>
      <c r="F210" s="328" t="s">
        <v>790</v>
      </c>
      <c r="G210" s="305"/>
      <c r="H210" s="305" t="s">
        <v>957</v>
      </c>
      <c r="I210" s="305"/>
      <c r="J210" s="305"/>
      <c r="K210" s="353"/>
    </row>
    <row r="211" spans="2:11" s="1" customFormat="1" ht="15" customHeight="1">
      <c r="B211" s="371"/>
      <c r="C211" s="305"/>
      <c r="D211" s="305"/>
      <c r="E211" s="305"/>
      <c r="F211" s="328" t="s">
        <v>91</v>
      </c>
      <c r="G211" s="366"/>
      <c r="H211" s="357" t="s">
        <v>794</v>
      </c>
      <c r="I211" s="357"/>
      <c r="J211" s="357"/>
      <c r="K211" s="372"/>
    </row>
    <row r="212" spans="2:11" s="1" customFormat="1" ht="15" customHeight="1">
      <c r="B212" s="371"/>
      <c r="C212" s="305"/>
      <c r="D212" s="305"/>
      <c r="E212" s="305"/>
      <c r="F212" s="328" t="s">
        <v>795</v>
      </c>
      <c r="G212" s="366"/>
      <c r="H212" s="357" t="s">
        <v>958</v>
      </c>
      <c r="I212" s="357"/>
      <c r="J212" s="357"/>
      <c r="K212" s="372"/>
    </row>
    <row r="213" spans="2:11" s="1" customFormat="1" ht="15" customHeight="1">
      <c r="B213" s="371"/>
      <c r="C213" s="305"/>
      <c r="D213" s="305"/>
      <c r="E213" s="305"/>
      <c r="F213" s="328"/>
      <c r="G213" s="366"/>
      <c r="H213" s="357"/>
      <c r="I213" s="357"/>
      <c r="J213" s="357"/>
      <c r="K213" s="372"/>
    </row>
    <row r="214" spans="2:11" s="1" customFormat="1" ht="15" customHeight="1">
      <c r="B214" s="371"/>
      <c r="C214" s="305" t="s">
        <v>920</v>
      </c>
      <c r="D214" s="305"/>
      <c r="E214" s="305"/>
      <c r="F214" s="328">
        <v>1</v>
      </c>
      <c r="G214" s="366"/>
      <c r="H214" s="357" t="s">
        <v>959</v>
      </c>
      <c r="I214" s="357"/>
      <c r="J214" s="357"/>
      <c r="K214" s="372"/>
    </row>
    <row r="215" spans="2:11" s="1" customFormat="1" ht="15" customHeight="1">
      <c r="B215" s="371"/>
      <c r="C215" s="305"/>
      <c r="D215" s="305"/>
      <c r="E215" s="305"/>
      <c r="F215" s="328">
        <v>2</v>
      </c>
      <c r="G215" s="366"/>
      <c r="H215" s="357" t="s">
        <v>960</v>
      </c>
      <c r="I215" s="357"/>
      <c r="J215" s="357"/>
      <c r="K215" s="372"/>
    </row>
    <row r="216" spans="2:11" s="1" customFormat="1" ht="15" customHeight="1">
      <c r="B216" s="371"/>
      <c r="C216" s="305"/>
      <c r="D216" s="305"/>
      <c r="E216" s="305"/>
      <c r="F216" s="328">
        <v>3</v>
      </c>
      <c r="G216" s="366"/>
      <c r="H216" s="357" t="s">
        <v>961</v>
      </c>
      <c r="I216" s="357"/>
      <c r="J216" s="357"/>
      <c r="K216" s="372"/>
    </row>
    <row r="217" spans="2:11" s="1" customFormat="1" ht="15" customHeight="1">
      <c r="B217" s="371"/>
      <c r="C217" s="305"/>
      <c r="D217" s="305"/>
      <c r="E217" s="305"/>
      <c r="F217" s="328">
        <v>4</v>
      </c>
      <c r="G217" s="366"/>
      <c r="H217" s="357" t="s">
        <v>962</v>
      </c>
      <c r="I217" s="357"/>
      <c r="J217" s="357"/>
      <c r="K217" s="372"/>
    </row>
    <row r="218" spans="2:11" s="1" customFormat="1" ht="12.75" customHeight="1">
      <c r="B218" s="373"/>
      <c r="C218" s="374"/>
      <c r="D218" s="374"/>
      <c r="E218" s="374"/>
      <c r="F218" s="374"/>
      <c r="G218" s="374"/>
      <c r="H218" s="374"/>
      <c r="I218" s="374"/>
      <c r="J218" s="374"/>
      <c r="K218" s="37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THINKBOOK15\Stavební rozpočty</dc:creator>
  <cp:keywords/>
  <dc:description/>
  <cp:lastModifiedBy>THINKBOOK15\Stavební rozpočty</cp:lastModifiedBy>
  <dcterms:created xsi:type="dcterms:W3CDTF">2022-09-01T12:19:48Z</dcterms:created>
  <dcterms:modified xsi:type="dcterms:W3CDTF">2022-09-01T12:19:55Z</dcterms:modified>
  <cp:category/>
  <cp:version/>
  <cp:contentType/>
  <cp:contentStatus/>
</cp:coreProperties>
</file>