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Bourání " sheetId="2" r:id="rId2"/>
    <sheet name="02 - Plocha komunikaí a z..." sheetId="3" r:id="rId3"/>
    <sheet name="03 - Dešťová kanalizace " sheetId="4" r:id="rId4"/>
    <sheet name="04 - Propustek" sheetId="5" r:id="rId5"/>
    <sheet name="05 - VRN" sheetId="6" r:id="rId6"/>
    <sheet name="06 - Doplnění" sheetId="7" r:id="rId7"/>
    <sheet name="Pokyny pro vyplnění" sheetId="8" r:id="rId8"/>
  </sheets>
  <definedNames>
    <definedName name="_xlnm.Print_Area" localSheetId="0">'Rekapitulace stavby'!$D$4:$AO$36,'Rekapitulace stavby'!$C$42:$AQ$61</definedName>
    <definedName name="_xlnm._FilterDatabase" localSheetId="1" hidden="1">'01 - Bourání '!$C$82:$K$126</definedName>
    <definedName name="_xlnm.Print_Area" localSheetId="1">'01 - Bourání '!$C$4:$J$39,'01 - Bourání '!$C$45:$J$64,'01 - Bourání '!$C$70:$K$126</definedName>
    <definedName name="_xlnm._FilterDatabase" localSheetId="2" hidden="1">'02 - Plocha komunikaí a z...'!$C$90:$K$226</definedName>
    <definedName name="_xlnm.Print_Area" localSheetId="2">'02 - Plocha komunikaí a z...'!$C$4:$J$39,'02 - Plocha komunikaí a z...'!$C$45:$J$72,'02 - Plocha komunikaí a z...'!$C$78:$K$226</definedName>
    <definedName name="_xlnm._FilterDatabase" localSheetId="3" hidden="1">'03 - Dešťová kanalizace '!$C$83:$K$131</definedName>
    <definedName name="_xlnm.Print_Area" localSheetId="3">'03 - Dešťová kanalizace '!$C$4:$J$39,'03 - Dešťová kanalizace '!$C$45:$J$65,'03 - Dešťová kanalizace '!$C$71:$K$131</definedName>
    <definedName name="_xlnm._FilterDatabase" localSheetId="4" hidden="1">'04 - Propustek'!$C$87:$K$152</definedName>
    <definedName name="_xlnm.Print_Area" localSheetId="4">'04 - Propustek'!$C$4:$J$39,'04 - Propustek'!$C$45:$J$69,'04 - Propustek'!$C$75:$K$152</definedName>
    <definedName name="_xlnm._FilterDatabase" localSheetId="5" hidden="1">'05 - VRN'!$C$83:$K$109</definedName>
    <definedName name="_xlnm.Print_Area" localSheetId="5">'05 - VRN'!$C$4:$J$39,'05 - VRN'!$C$45:$J$65,'05 - VRN'!$C$71:$K$109</definedName>
    <definedName name="_xlnm._FilterDatabase" localSheetId="6" hidden="1">'06 - Doplnění'!$C$81:$K$98</definedName>
    <definedName name="_xlnm.Print_Area" localSheetId="6">'06 - Doplnění'!$C$4:$J$39,'06 - Doplnění'!$C$45:$J$63,'06 - Doplnění'!$C$69:$K$98</definedName>
    <definedName name="_xlnm.Print_Area" localSheetId="7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Bourání '!$82:$82</definedName>
    <definedName name="_xlnm.Print_Titles" localSheetId="2">'02 - Plocha komunikaí a z...'!$90:$90</definedName>
    <definedName name="_xlnm.Print_Titles" localSheetId="3">'03 - Dešťová kanalizace '!$83:$83</definedName>
    <definedName name="_xlnm.Print_Titles" localSheetId="4">'04 - Propustek'!$87:$87</definedName>
    <definedName name="_xlnm.Print_Titles" localSheetId="5">'05 - VRN'!$83:$83</definedName>
    <definedName name="_xlnm.Print_Titles" localSheetId="6">'06 - Doplnění'!$81:$81</definedName>
  </definedNames>
  <calcPr fullCalcOnLoad="1"/>
</workbook>
</file>

<file path=xl/sharedStrings.xml><?xml version="1.0" encoding="utf-8"?>
<sst xmlns="http://schemas.openxmlformats.org/spreadsheetml/2006/main" count="4944" uniqueCount="897">
  <si>
    <t>Export Komplet</t>
  </si>
  <si>
    <t>VZ</t>
  </si>
  <si>
    <t>2.0</t>
  </si>
  <si>
    <t>ZAMOK</t>
  </si>
  <si>
    <t>False</t>
  </si>
  <si>
    <t>{d51c6f6e-f321-48e0-b27a-6c45e8dd2c32}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</si>
  <si>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</si>
  <si>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</si>
  <si>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</si>
  <si>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</si>
  <si>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</si>
  <si>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</si>
  <si>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</si>
  <si>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</si>
  <si>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2022-03-04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</si>
  <si>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</si>
  <si>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</si>
  <si>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Zpevněné a příjezdové plochy sloužící pro odpadové hospodářství</t>
  </si>
  <si>
    <t>KSO:</t>
  </si>
  <si>
    <t/>
  </si>
  <si>
    <t>CC-CZ:</t>
  </si>
  <si>
    <t>Místo:</t>
  </si>
  <si>
    <t xml:space="preserve"> </t>
  </si>
  <si>
    <t>Datum:</t>
  </si>
  <si>
    <t>19. 4. 2022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</si>
  <si>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</si>
  <si>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</si>
  <si>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</si>
  <si>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</si>
  <si>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</si>
  <si>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</si>
  <si>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</si>
  <si>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</si>
  <si>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</si>
  <si>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</si>
  <si>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</si>
  <si>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</si>
  <si>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</si>
  <si>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</si>
  <si>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</si>
  <si>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</si>
  <si>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</si>
  <si>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</si>
  <si>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</si>
  <si>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</si>
  <si>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</si>
  <si>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</si>
  <si>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</si>
  <si>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</si>
  <si>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</si>
  <si>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</si>
  <si>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</si>
  <si>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</si>
  <si>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</si>
  <si>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</si>
  <si>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</si>
  <si>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</si>
  <si>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</si>
  <si>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</si>
  <si>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</si>
  <si>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</si>
  <si>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</si>
  <si>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</si>
  <si>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</si>
  <si>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</si>
  <si>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</si>
  <si>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</si>
  <si>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</si>
  <si>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</si>
  <si>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</si>
  <si>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</si>
  <si>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</si>
  <si>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</si>
  <si>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</si>
  <si>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</si>
  <si>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Bourání </t>
  </si>
  <si>
    <t>STA</t>
  </si>
  <si>
    <t>1</t>
  </si>
  <si>
    <t>{a6c948f4-efe4-4c1f-97d5-0647c6f4b931}</t>
  </si>
  <si>
    <t>2</t>
  </si>
  <si>
    <t>02</t>
  </si>
  <si>
    <t xml:space="preserve">Plocha komunikaí a zpevněných ploch vč. chrániček </t>
  </si>
  <si>
    <t>{731ab35f-34ea-425f-a46f-797480621edb}</t>
  </si>
  <si>
    <t>03</t>
  </si>
  <si>
    <t xml:space="preserve">Dešťová kanalizace </t>
  </si>
  <si>
    <t>{e1493cfe-5eb8-4994-8fec-e1412ad8ddde}</t>
  </si>
  <si>
    <t>04</t>
  </si>
  <si>
    <t>Propustek</t>
  </si>
  <si>
    <t>{fdd074fd-b32b-4ff9-ad07-b302fbeebd21}</t>
  </si>
  <si>
    <t>05</t>
  </si>
  <si>
    <t>VRN</t>
  </si>
  <si>
    <t>{ec448d49-e8ca-4bbf-a5e6-53a631c9f23d}</t>
  </si>
  <si>
    <t>06</t>
  </si>
  <si>
    <t>Doplnění</t>
  </si>
  <si>
    <t>{25aa438a-114e-4fcb-bd7c-b4106485366c}</t>
  </si>
  <si>
    <t>KRYCÍ LIST SOUPISU PRACÍ</t>
  </si>
  <si>
    <t>Objekt:</t>
  </si>
  <si>
    <t xml:space="preserve">01 - Bourání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</si>
  <si>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</si>
  <si>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</si>
  <si>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</si>
  <si>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</si>
  <si>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</si>
  <si>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</si>
  <si>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</si>
  <si>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</si>
  <si>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</si>
  <si>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</si>
  <si>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</si>
  <si>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</si>
  <si>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</si>
  <si>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</si>
  <si>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</si>
  <si>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</si>
  <si>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</si>
  <si>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</si>
  <si>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</si>
  <si>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</si>
  <si>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</si>
  <si>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</si>
  <si>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</si>
  <si>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</si>
  <si>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</si>
  <si>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8</t>
  </si>
  <si>
    <t>K</t>
  </si>
  <si>
    <t>111211101</t>
  </si>
  <si>
    <t>Odstranění křovin a stromů s odstraněním kořenů ručně průměru kmene do 100 mm jakékoliv plochy v rovině nebo ve svahu o sklonu do 1:5</t>
  </si>
  <si>
    <t>m2</t>
  </si>
  <si>
    <t>CS ÚRS 2020 02</t>
  </si>
  <si>
    <t>4</t>
  </si>
  <si>
    <t>-1258813654</t>
  </si>
  <si>
    <t>VV</t>
  </si>
  <si>
    <t>280</t>
  </si>
  <si>
    <t>10</t>
  </si>
  <si>
    <t>113107132</t>
  </si>
  <si>
    <t>Odstranění podkladů nebo krytů ručně s přemístěním hmot na skládku na vzdálenost do 3 m nebo s naložením na dopravní prostředek z betonu prostého, o tl. vrstvy přes 150 do 300 mm</t>
  </si>
  <si>
    <t>-2139517603</t>
  </si>
  <si>
    <t xml:space="preserve">"bourání beton vozovka </t>
  </si>
  <si>
    <t>12,15</t>
  </si>
  <si>
    <t>""bourání beton montážní jáma dno</t>
  </si>
  <si>
    <t>26</t>
  </si>
  <si>
    <t xml:space="preserve">"bourání beton stávající šachta </t>
  </si>
  <si>
    <t>2,72</t>
  </si>
  <si>
    <t>Součet</t>
  </si>
  <si>
    <t>22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</si>
  <si>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</si>
  <si>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</si>
  <si>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-1564143335</t>
  </si>
  <si>
    <t>9,88/0,1</t>
  </si>
  <si>
    <t>113107426</t>
  </si>
  <si>
    <t>Odstranění podkladů nebo krytů při překopech inženýrských sítí s přemístěním hmot na skládku ve vzdálenosti do 3 m nebo s naložením na dopravní prostředek strojně plochy jednotlivě do 15 m2 z kameniva hrubého drceného se štětem, o tl. vrstvy přes 250 do 450 mm</t>
  </si>
  <si>
    <t>-1341544011</t>
  </si>
  <si>
    <t>6</t>
  </si>
  <si>
    <t>113151111</t>
  </si>
  <si>
    <t>Rozebírání zpevněných ploch s přemístěním na skládku na vzdálenost do 20 m nebo s naložením na dopravní prostředek ze silničních panelů</t>
  </si>
  <si>
    <t>-851306360</t>
  </si>
  <si>
    <t>113154113</t>
  </si>
  <si>
    <t>Frézování živičného podkladu nebo krytu s naložením na dopravní prostředek plochy do 500 m2 bez překážek v trase pruhu šířky do 0,5 m, tloušťky vrstvy 50 mm</t>
  </si>
  <si>
    <t>2006840894</t>
  </si>
  <si>
    <t>3</t>
  </si>
  <si>
    <t>113154114</t>
  </si>
  <si>
    <t>Frézování živičného podkladu nebo krytu s naložením na dopravní prostředek plochy do 500 m2 bez překážek v trase pruhu šířky do 0,5 m, tloušťky vrstvy 100 mm</t>
  </si>
  <si>
    <t>1191113392</t>
  </si>
  <si>
    <t>121151123</t>
  </si>
  <si>
    <t>Sejmutí ornice strojně při souvislé ploše přes 500 m2, tl. vrstvy do 200 mm</t>
  </si>
  <si>
    <t>2088627124</t>
  </si>
  <si>
    <t>603,84</t>
  </si>
  <si>
    <t>11</t>
  </si>
  <si>
    <t>131251105</t>
  </si>
  <si>
    <t>Hloubení nezapažených jam a zářezů strojně s urovnáním dna do předepsaného profilu a spádu v hornině třídy těžitelnosti I skupiny 3 přes 500 do 1 000 m3</t>
  </si>
  <si>
    <t>m3</t>
  </si>
  <si>
    <t>-887776567</t>
  </si>
  <si>
    <t>13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</si>
  <si>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</si>
  <si>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</si>
  <si>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-1836278567</t>
  </si>
  <si>
    <t>1245,57</t>
  </si>
  <si>
    <t>14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</si>
  <si>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</si>
  <si>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</si>
  <si>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1142650741</t>
  </si>
  <si>
    <t>1245,57*5</t>
  </si>
  <si>
    <t>12</t>
  </si>
  <si>
    <t>171111103</t>
  </si>
  <si>
    <t>Uložení sypanin do násypů ručně s rozprostřením sypaniny ve vrstvách a s hrubým urovnáním zhutněných z hornin soudržných jakékoliv třídy těžitelnosti</t>
  </si>
  <si>
    <t>1825501060</t>
  </si>
  <si>
    <t>171201221</t>
  </si>
  <si>
    <t>Poplatek za uložení stavebního odpadu na skládce (skládkovné) zeminy a kamení zatříděného do Katalogu odpadů pod kódem 17 05 04</t>
  </si>
  <si>
    <t>t</t>
  </si>
  <si>
    <t>-869379529</t>
  </si>
  <si>
    <t>1245,57*1,8</t>
  </si>
  <si>
    <t>16</t>
  </si>
  <si>
    <t>171251201</t>
  </si>
  <si>
    <t>Uložení sypaniny na skládky nebo meziskládky bez hutnění s upravením uložené sypaniny do předepsaného tvaru</t>
  </si>
  <si>
    <t>-238186815</t>
  </si>
  <si>
    <t>9</t>
  </si>
  <si>
    <t>Ostatní konstrukce a práce, bourání</t>
  </si>
  <si>
    <t>962042321</t>
  </si>
  <si>
    <t>Bourání zdiva z betonu prostého nadzákladového objemu přes 1 m3</t>
  </si>
  <si>
    <t>-658676283</t>
  </si>
  <si>
    <t>997</t>
  </si>
  <si>
    <t>Přesun sutě</t>
  </si>
  <si>
    <t>17</t>
  </si>
  <si>
    <t>997013501</t>
  </si>
  <si>
    <t>Odvoz suti a vybouraných hmot na skládku nebo meziskládku se složením, na vzdálenost do 1 km</t>
  </si>
  <si>
    <t>-1516498474</t>
  </si>
  <si>
    <t>18</t>
  </si>
  <si>
    <t>997013509</t>
  </si>
  <si>
    <t>Odvoz suti a vybouraných hmot na skládku nebo meziskládku se složením, na vzdálenost Příplatek k ceně za každý další i započatý 1 km přes 1 km</t>
  </si>
  <si>
    <t>1533810136</t>
  </si>
  <si>
    <t>770,621*19 'Přepočtené koeficientem množství</t>
  </si>
  <si>
    <t>19</t>
  </si>
  <si>
    <t>997013601</t>
  </si>
  <si>
    <t>Poplatek za uložení stavebního odpadu na skládce (skládkovné) z prostého betonu zatříděného do Katalogu odpadů pod kódem 17 01 01</t>
  </si>
  <si>
    <t>-1961399971</t>
  </si>
  <si>
    <t>770,621-125,771</t>
  </si>
  <si>
    <t>20</t>
  </si>
  <si>
    <t>997013645</t>
  </si>
  <si>
    <t>Poplatek za uložení stavebního odpadu na skládce (skládkovné) asfaltového bez obsahu dehtu zatříděného do Katalogu odpadů pod kódem 17 03 02</t>
  </si>
  <si>
    <t>-1236780850</t>
  </si>
  <si>
    <t>34,678</t>
  </si>
  <si>
    <t>69,357</t>
  </si>
  <si>
    <t>21,736</t>
  </si>
  <si>
    <t xml:space="preserve">02 - Plocha komunikaí a zpevněných ploch vč. chrániček 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</si>
  <si>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</si>
  <si>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</si>
  <si>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</si>
  <si>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</si>
  <si>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998 - Přesun hmot</t>
  </si>
  <si>
    <t>PSV - Práce a dodávky PSV</t>
  </si>
  <si>
    <t xml:space="preserve">    767 - Konstrukce zámečnické</t>
  </si>
  <si>
    <t>M - Práce a dodávky M</t>
  </si>
  <si>
    <t xml:space="preserve">    22-M - Montáže technologických zařízení pro dopravní stavby</t>
  </si>
  <si>
    <t>132212211</t>
  </si>
  <si>
    <t>Hloubení rýh šířky přes 800 do 2 000 mm ručně zapažených i nezapažených, s urovnáním dna do předepsaného profilu a spádu v hornině třídy těžitelnosti I skupiny 3 soudržných</t>
  </si>
  <si>
    <t>-1140623927</t>
  </si>
  <si>
    <t xml:space="preserve">"venkovní schodiště </t>
  </si>
  <si>
    <t>1,07</t>
  </si>
  <si>
    <t>181351003</t>
  </si>
  <si>
    <t>Rozprostření a urovnání ornice v rovině nebo ve svahu sklonu do 1:5 strojně při souvislé ploše do 100 m2, tl. vrstvy do 200 mm</t>
  </si>
  <si>
    <t>641104183</t>
  </si>
  <si>
    <t>"zatrávněné plochy, tl.150mm"</t>
  </si>
  <si>
    <t>37,2</t>
  </si>
  <si>
    <t>283,85</t>
  </si>
  <si>
    <t>M</t>
  </si>
  <si>
    <t>10364101</t>
  </si>
  <si>
    <t>zemina pro terénní úpravy -  ornice</t>
  </si>
  <si>
    <t>1389338137</t>
  </si>
  <si>
    <t>"tl.150mm" 321,05*0,15*1,750</t>
  </si>
  <si>
    <t>181411131</t>
  </si>
  <si>
    <t>Založení trávníku na půdě předem připravené plochy do 1000 m2 výsevem včetně utažení parkového v rovině nebo na svahu do 1:5</t>
  </si>
  <si>
    <t>225928791</t>
  </si>
  <si>
    <t>"zatrávněné plochy, tl.150mm"321,05</t>
  </si>
  <si>
    <t>5</t>
  </si>
  <si>
    <t>00572410</t>
  </si>
  <si>
    <t>osivo směs travní parková</t>
  </si>
  <si>
    <t>kg</t>
  </si>
  <si>
    <t>1635786681</t>
  </si>
  <si>
    <t>"množství 0,035 kg/m2" 321,050*0,035</t>
  </si>
  <si>
    <t>185802113</t>
  </si>
  <si>
    <t>Hnojení půdy nebo trávníku v rovině nebo na svahu do 1:5 umělým hnojivem na široko</t>
  </si>
  <si>
    <t>1986253002</t>
  </si>
  <si>
    <t>"zatrávněné plochy, použití 20g hnojiva na 1m2 trávníku" 321,05*20*0,00001</t>
  </si>
  <si>
    <t>7</t>
  </si>
  <si>
    <t>25191155</t>
  </si>
  <si>
    <t>hnojivo průmyslové Cererit</t>
  </si>
  <si>
    <t>1617905836</t>
  </si>
  <si>
    <t>"použití 20g/m2" 321,05*20*0,001</t>
  </si>
  <si>
    <t>185804312</t>
  </si>
  <si>
    <t>Zalití rostlin vodou plochy záhonů jednotlivě přes 20 m2</t>
  </si>
  <si>
    <t>869025713</t>
  </si>
  <si>
    <t>"zatrávněné plochy, množství vody 0,002 m3/m2"321,05*0,002</t>
  </si>
  <si>
    <t>185851121</t>
  </si>
  <si>
    <t>Dovoz vody pro zálivku rostlin na vzdálenost do 1000 m</t>
  </si>
  <si>
    <t>1914379053</t>
  </si>
  <si>
    <t>"zatrávněné plochy, množství vody 0,002 m3/m2" 321,05*0,002</t>
  </si>
  <si>
    <t>Zakládání</t>
  </si>
  <si>
    <t>212755213</t>
  </si>
  <si>
    <t>Trativody bez lože z drenážních trubek plastových flexibilních D 80 mm</t>
  </si>
  <si>
    <t>m</t>
  </si>
  <si>
    <t>1575532033</t>
  </si>
  <si>
    <t>31,5</t>
  </si>
  <si>
    <t>27,5</t>
  </si>
  <si>
    <t>273321611</t>
  </si>
  <si>
    <t>Základy z betonu železového (bez výztuže) desky z betonu bez zvláštních nároků na prostředí tř. C 30/37</t>
  </si>
  <si>
    <t>1960849496</t>
  </si>
  <si>
    <t xml:space="preserve">"základ pro schodiště </t>
  </si>
  <si>
    <t>0,5</t>
  </si>
  <si>
    <t>291111111</t>
  </si>
  <si>
    <t>Podklad pro zpevněné plochy s rozprostřením a s hutněním z kameniva drceného frakce 0 - 63 mm</t>
  </si>
  <si>
    <t>-1558547173</t>
  </si>
  <si>
    <t>"výplńové kamenivo</t>
  </si>
  <si>
    <t>4,5/1,8</t>
  </si>
  <si>
    <t>291111112</t>
  </si>
  <si>
    <t>Podklad pro zpevněné plochy s rozprostřením a s hutněním z mechanicky zpevněného kameniva MZK</t>
  </si>
  <si>
    <t>-591652220</t>
  </si>
  <si>
    <t>Svislé a kompletní konstrukce</t>
  </si>
  <si>
    <t>345321616</t>
  </si>
  <si>
    <t>Zídky atikové, poprsní, schodišťové a zábradelní z betonu železového bez výztuže tř. C 30/37</t>
  </si>
  <si>
    <t>-911450805</t>
  </si>
  <si>
    <t>Vodorovné konstrukce</t>
  </si>
  <si>
    <t>430321616</t>
  </si>
  <si>
    <t>Schodišťové konstrukce a rampy z betonu železového (bez výztuže) stupně, schodnice, ramena, podesty s nosníky tř. C 30/37</t>
  </si>
  <si>
    <t>859978784</t>
  </si>
  <si>
    <t>430362021</t>
  </si>
  <si>
    <t>Výztuž schodišťových konstrukcí a ramp stupňů, schodnic, ramen, podest s nosníky ze svařovaných sítí z drátů typu KARI</t>
  </si>
  <si>
    <t>-467239174</t>
  </si>
  <si>
    <t>434191421</t>
  </si>
  <si>
    <t>Osazování schodišťových stupňů kamenných s vyspárováním styčných spár, s provizorním dřevěným zábradlím a dočasným zakrytím stupnic prkny na desku, stupňů broušených nebo leštěných</t>
  </si>
  <si>
    <t>-798613791</t>
  </si>
  <si>
    <t>59373780R01</t>
  </si>
  <si>
    <t>schodišťove prvky BEST FALDO 350 ×150×1000 mm</t>
  </si>
  <si>
    <t>kus</t>
  </si>
  <si>
    <t>756756273</t>
  </si>
  <si>
    <t>434311115</t>
  </si>
  <si>
    <t>Stupně dusané z betonu prostého nebo prokládaného kamenem na terén nebo na desku bez potěru, se zahlazením povrchu tř. C 20/25</t>
  </si>
  <si>
    <t>-1491579782</t>
  </si>
  <si>
    <t xml:space="preserve">"podbetonování </t>
  </si>
  <si>
    <t>Komunikace pozemní</t>
  </si>
  <si>
    <t>564851111</t>
  </si>
  <si>
    <t>Podklad ze štěrkodrti ŠD s rozprostřením a zhutněním, po zhutnění tl. 150 mm</t>
  </si>
  <si>
    <t>1749678839</t>
  </si>
  <si>
    <t>8,04</t>
  </si>
  <si>
    <t>564871111</t>
  </si>
  <si>
    <t>Podklad ze štěrkodrti ŠD s rozprostřením a zhutněním, po zhutnění tl. 250 mm</t>
  </si>
  <si>
    <t>1328365344</t>
  </si>
  <si>
    <t>"Skladba komunikace D1-N-1-III-PIII</t>
  </si>
  <si>
    <t>348,26</t>
  </si>
  <si>
    <t>279,48</t>
  </si>
  <si>
    <t>"Skladba manipulacnˇ i plochy D0-T-3-III-PIII</t>
  </si>
  <si>
    <t>201,75</t>
  </si>
  <si>
    <t>564952113</t>
  </si>
  <si>
    <t>Podklad z mechanicky zpevněného kameniva MZK (minerální beton) s rozprostřením a s hutněním, po zhutnění tl. 170 mm</t>
  </si>
  <si>
    <t>-1065629846</t>
  </si>
  <si>
    <t>23</t>
  </si>
  <si>
    <t>564962111</t>
  </si>
  <si>
    <t>Podklad z mechanicky zpevněného kameniva MZK (minerální beton) s rozprostřením a s hutněním, po zhutnění tl. 200 mm</t>
  </si>
  <si>
    <t>2070278800</t>
  </si>
  <si>
    <t>"Skladba plochy D0-T-3-III-PIII</t>
  </si>
  <si>
    <t>"Skladba stěrkové plochy</t>
  </si>
  <si>
    <t>129,5</t>
  </si>
  <si>
    <t>24</t>
  </si>
  <si>
    <t>565135111</t>
  </si>
  <si>
    <t>Asfaltový beton vrstva podkladní ACP 16 (obalované kamenivo střednězrnné - OKS) s rozprostřením a zhutněním v pruhu šířky přes 1,5 do 3 m, po zhutnění tl. 50 mm</t>
  </si>
  <si>
    <t>-425857637</t>
  </si>
  <si>
    <t>25</t>
  </si>
  <si>
    <t>569751111</t>
  </si>
  <si>
    <t>Zpevnění krajnic nebo komunikací pro pěší s rozprostřením a zhutněním, po zhutnění kamenivem drceným tl. 150 mm</t>
  </si>
  <si>
    <t>2103180966</t>
  </si>
  <si>
    <t>29,61</t>
  </si>
  <si>
    <t>95,44</t>
  </si>
  <si>
    <t>573211109</t>
  </si>
  <si>
    <t>Postřik spojovací PS bez posypu kamenivem z asfaltu silničního, v množství 0,50 kg/m2</t>
  </si>
  <si>
    <t>2070008750</t>
  </si>
  <si>
    <t>627,74*2</t>
  </si>
  <si>
    <t>301,55</t>
  </si>
  <si>
    <t>27</t>
  </si>
  <si>
    <t>573231112</t>
  </si>
  <si>
    <t>Postřik spojovací PS bez posypu kamenivem ze silniční emulze, v množství 0,80 kg/m2</t>
  </si>
  <si>
    <t>-161139536</t>
  </si>
  <si>
    <t>28</t>
  </si>
  <si>
    <t>577134111</t>
  </si>
  <si>
    <t>Asfaltový beton vrstva obrusná ACO 11 (ABS) s rozprostřením a se zhutněním z nemodifikovaného asfaltu v pruhu šířky do 3 m tř. I, po zhutnění tl. 40 mm</t>
  </si>
  <si>
    <t>-66247364</t>
  </si>
  <si>
    <t>29</t>
  </si>
  <si>
    <t>577144111</t>
  </si>
  <si>
    <t>Asfaltový beton vrstva obrusná ACO 11 (ABS) s rozprostřením a se zhutněním z nemodifikovaného asfaltu v pruhu šířky do 3 m tř. I, po zhutnění tl. 50 mm</t>
  </si>
  <si>
    <t>334252890</t>
  </si>
  <si>
    <t>30</t>
  </si>
  <si>
    <t>577145112</t>
  </si>
  <si>
    <t>Asfaltový beton vrstva ložní ACL 16 (ABH) s rozprostřením a zhutněním z nemodifikovaného asfaltu v pruhu šířky do 3 m, po zhutnění tl. 50 mm</t>
  </si>
  <si>
    <t>-1946322632</t>
  </si>
  <si>
    <t>31</t>
  </si>
  <si>
    <t>581124115</t>
  </si>
  <si>
    <t>Kryt z prostého betonu komunikací pro pěší tl. 150 mm</t>
  </si>
  <si>
    <t>1739812014</t>
  </si>
  <si>
    <t>32</t>
  </si>
  <si>
    <t>581124R005</t>
  </si>
  <si>
    <t>Kryt z železobetonu 30/37- komunikací tl. 250 mm</t>
  </si>
  <si>
    <t>-1690666854</t>
  </si>
  <si>
    <t>33</t>
  </si>
  <si>
    <t>581124R006</t>
  </si>
  <si>
    <t>Výztuž mazanin ze svařovaných sítí z drátů typu KARI</t>
  </si>
  <si>
    <t>-2131289787</t>
  </si>
  <si>
    <t>(201,75*7,9*2*1,1)/1000</t>
  </si>
  <si>
    <t>0,7</t>
  </si>
  <si>
    <t>34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</si>
  <si>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</si>
  <si>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</si>
  <si>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-1797694760</t>
  </si>
  <si>
    <t>"Skladba dlážděného chodníku  D2-D-1-CH-PIII</t>
  </si>
  <si>
    <t>7,64</t>
  </si>
  <si>
    <t xml:space="preserve">"varovná dlažba </t>
  </si>
  <si>
    <t>0,4</t>
  </si>
  <si>
    <t>35</t>
  </si>
  <si>
    <t>59245018</t>
  </si>
  <si>
    <t>dlažba tvar obdélník betonová 200x100x60mm přírodní</t>
  </si>
  <si>
    <t>2124714086</t>
  </si>
  <si>
    <t>7,64*1,1 'Přepočtené koeficientem množství</t>
  </si>
  <si>
    <t>36</t>
  </si>
  <si>
    <t>59245006</t>
  </si>
  <si>
    <t>dlažba tvar obdélník betonová pro nevidomé 200x100x60mm barevná</t>
  </si>
  <si>
    <t>-1629517527</t>
  </si>
  <si>
    <t>0,4*1,1 'Přepočtené koeficientem množství</t>
  </si>
  <si>
    <t>37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</si>
  <si>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</si>
  <si>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</si>
  <si>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876259267</t>
  </si>
  <si>
    <t>38</t>
  </si>
  <si>
    <t>59217037</t>
  </si>
  <si>
    <t>obrubník betonový parkový přírodní 500x50x200mm</t>
  </si>
  <si>
    <t>-379724400</t>
  </si>
  <si>
    <t>39</t>
  </si>
  <si>
    <t>916991121</t>
  </si>
  <si>
    <t>Lože pod obrubníky, krajníky nebo obruby z dlažebních kostek z betonu prostého</t>
  </si>
  <si>
    <t>-156802181</t>
  </si>
  <si>
    <t>15*0,1*0,15</t>
  </si>
  <si>
    <t>48</t>
  </si>
  <si>
    <t>919111114</t>
  </si>
  <si>
    <t>Řezání dilatačních spár v čerstvém cementobetonovém krytu příčných nebo podélných, šířky 4 mm, hloubky přes 90 do 100 mm</t>
  </si>
  <si>
    <t>-1528479871</t>
  </si>
  <si>
    <t>49</t>
  </si>
  <si>
    <t>919748111</t>
  </si>
  <si>
    <t>Provedení postřiku, popř. zdrsnění povrchu cementobetonového krytu nebo podkladu ochrannou emulzí</t>
  </si>
  <si>
    <t>-43541734</t>
  </si>
  <si>
    <t>998</t>
  </si>
  <si>
    <t>Přesun hmot</t>
  </si>
  <si>
    <t>40</t>
  </si>
  <si>
    <t>998225111</t>
  </si>
  <si>
    <t>Přesun hmot pro komunikace s krytem z kameniva, monolitickým betonovým nebo živičným dopravní vzdálenost do 200 m jakékoliv délky objektu</t>
  </si>
  <si>
    <t>170384055</t>
  </si>
  <si>
    <t>PSV</t>
  </si>
  <si>
    <t>Práce a dodávky PSV</t>
  </si>
  <si>
    <t>767</t>
  </si>
  <si>
    <t>Konstrukce zámečnické</t>
  </si>
  <si>
    <t>41</t>
  </si>
  <si>
    <t>767221003</t>
  </si>
  <si>
    <t>Montáž výrobků z kompozitů zábradlí, kotveného do železobetonu</t>
  </si>
  <si>
    <t>1202172518</t>
  </si>
  <si>
    <t>5,17</t>
  </si>
  <si>
    <t>42</t>
  </si>
  <si>
    <t>63126080</t>
  </si>
  <si>
    <t>zábradlí kompozitní - madlo, jedna vodorovná výplň, výška 1,1m</t>
  </si>
  <si>
    <t>-98863559</t>
  </si>
  <si>
    <t>43</t>
  </si>
  <si>
    <t>998767101</t>
  </si>
  <si>
    <t>Přesun hmot pro zámečnické konstrukce stanovený z hmotnosti přesunovaného materiálu vodorovná dopravní vzdálenost do 50 m v objektech výšky do 6 m</t>
  </si>
  <si>
    <t>-503617412</t>
  </si>
  <si>
    <t>44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</si>
  <si>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</si>
  <si>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</si>
  <si>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518698251</t>
  </si>
  <si>
    <t>Práce a dodávky M</t>
  </si>
  <si>
    <t>22-M</t>
  </si>
  <si>
    <t>Montáže technologických zařízení pro dopravní stavby</t>
  </si>
  <si>
    <t>45</t>
  </si>
  <si>
    <t>220182002R01</t>
  </si>
  <si>
    <t xml:space="preserve">Montáž a dodání korugované chráničky 450N DN110 mm </t>
  </si>
  <si>
    <t>64</t>
  </si>
  <si>
    <t>95242795</t>
  </si>
  <si>
    <t>9+12+12+3+12</t>
  </si>
  <si>
    <t>46</t>
  </si>
  <si>
    <t>220182002R02</t>
  </si>
  <si>
    <t xml:space="preserve">Montáž a dodání korugované chráničky dělená 450N DN110 mm </t>
  </si>
  <si>
    <t>1440696841</t>
  </si>
  <si>
    <t>12+12+3</t>
  </si>
  <si>
    <t>47</t>
  </si>
  <si>
    <t>220182002R03</t>
  </si>
  <si>
    <t>Montáž a dodání trubka ocel svar. hl., 6 m, EN 10219 průměr 48,3x2</t>
  </si>
  <si>
    <t>2001790347</t>
  </si>
  <si>
    <t xml:space="preserve">03 - Dešťová kanalizace </t>
  </si>
  <si>
    <t xml:space="preserve">    8 - Trubní vedení</t>
  </si>
  <si>
    <t>132251104</t>
  </si>
  <si>
    <t>Hloubení nezapažených rýh šířky do 800 mm strojně s urovnáním dna do předepsaného profilu a spádu v hornině třídy těžitelnosti I skupiny 3 přes 100 m3</t>
  </si>
  <si>
    <t>1584672750</t>
  </si>
  <si>
    <t>1609422194</t>
  </si>
  <si>
    <t>80,21</t>
  </si>
  <si>
    <t>-257203783</t>
  </si>
  <si>
    <t>80,21*5</t>
  </si>
  <si>
    <t>-63138919</t>
  </si>
  <si>
    <t>80,21*1,8</t>
  </si>
  <si>
    <t>959608937</t>
  </si>
  <si>
    <t>174151101</t>
  </si>
  <si>
    <t>Zásyp sypaninou z jakékoliv horniny strojně s uložením výkopku ve vrstvách se zhutněním jam, šachet, rýh nebo kolem objektů v těchto vykopávkách</t>
  </si>
  <si>
    <t>-1361113810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</si>
  <si>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</si>
  <si>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</si>
  <si>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1745805232</t>
  </si>
  <si>
    <t>58331200</t>
  </si>
  <si>
    <t>štěrkopísek netříděný zásypový</t>
  </si>
  <si>
    <t>-48843018</t>
  </si>
  <si>
    <t>67,480*1,8</t>
  </si>
  <si>
    <t>121,464*2 'Přepočtené koeficientem množství</t>
  </si>
  <si>
    <t>451541111</t>
  </si>
  <si>
    <t>Lože pod potrubí, stoky a drobné objekty v otevřeném výkopu ze štěrkodrtě 0-63 mm</t>
  </si>
  <si>
    <t>-2145215712</t>
  </si>
  <si>
    <t>12,73</t>
  </si>
  <si>
    <t>Trubní vedení</t>
  </si>
  <si>
    <t>871310310</t>
  </si>
  <si>
    <t>Montáž kanalizačního potrubí z plastů z polypropylenu PP hladkého plnostěnného SN 10 DN 150</t>
  </si>
  <si>
    <t>1140395694</t>
  </si>
  <si>
    <t>28617003</t>
  </si>
  <si>
    <t>trubka kanalizační PP plnostěnná třívrstvá DN 150x1000mm SN10</t>
  </si>
  <si>
    <t>-2096028069</t>
  </si>
  <si>
    <t>15,4*1,015 'Přepočtené koeficientem množství</t>
  </si>
  <si>
    <t>871370430</t>
  </si>
  <si>
    <t>Montáž kanalizačního potrubí z plastů z polypropylenu PP korugovaného nebo žebrovaného SN 16 DN 300</t>
  </si>
  <si>
    <t>-1955817816</t>
  </si>
  <si>
    <t>28617278</t>
  </si>
  <si>
    <t>trubka kanalizační PP korugovaná DN 300x6000mm SN16</t>
  </si>
  <si>
    <t>-567442223</t>
  </si>
  <si>
    <t>61*1,015 'Přepočtené koeficientem množství</t>
  </si>
  <si>
    <t>894411311</t>
  </si>
  <si>
    <t>Osazení betonových nebo železobetonových dílců pro šachty skruží rovných</t>
  </si>
  <si>
    <t>273843820</t>
  </si>
  <si>
    <t>59224162</t>
  </si>
  <si>
    <t>skruž kanalizační s ocelovými stupadly 100x100x12cm</t>
  </si>
  <si>
    <t>-1006359258</t>
  </si>
  <si>
    <t>894412411</t>
  </si>
  <si>
    <t>Osazení betonových nebo železobetonových dílců pro šachty skruží přechodových</t>
  </si>
  <si>
    <t>640917474</t>
  </si>
  <si>
    <t>59224121</t>
  </si>
  <si>
    <t>skruž betonová přechodová 62,5/100x60x9cm, stupadla poplastovaná kapsová</t>
  </si>
  <si>
    <t>1877402531</t>
  </si>
  <si>
    <t>59224188</t>
  </si>
  <si>
    <t>prstenec šachtový vyrovnávací betonový 625x120x120mm</t>
  </si>
  <si>
    <t>-94872556</t>
  </si>
  <si>
    <t>59224149</t>
  </si>
  <si>
    <t>prstenec šachtový vyrovnávací betonový rovný 625x100x120mm</t>
  </si>
  <si>
    <t>1001573084</t>
  </si>
  <si>
    <t>59224176</t>
  </si>
  <si>
    <t>prstenec šachtový vyrovnávací betonový 625x120x80mm</t>
  </si>
  <si>
    <t>-1909409826</t>
  </si>
  <si>
    <t>894414111</t>
  </si>
  <si>
    <t>Osazení betonových nebo železobetonových dílců pro šachty skruží základových (dno)</t>
  </si>
  <si>
    <t>-678745349</t>
  </si>
  <si>
    <t>59224059</t>
  </si>
  <si>
    <t>dno betonové šachtové hranaté DN 1000x600, 100x75x15cm</t>
  </si>
  <si>
    <t>955970137</t>
  </si>
  <si>
    <t>WVN.RF999900W</t>
  </si>
  <si>
    <t>TĚSNĚNÍ PRO DNO A SPOJKU ŠACHTOVÉ ROURY</t>
  </si>
  <si>
    <t>-354377512</t>
  </si>
  <si>
    <t>895941111</t>
  </si>
  <si>
    <t>Zřízení vpusti kanalizační uliční z betonových dílců typ UV-50 normální</t>
  </si>
  <si>
    <t>-1173826849</t>
  </si>
  <si>
    <t>BTL.0006303.URS</t>
  </si>
  <si>
    <t>dno betonové pro uliční vpusť s výtokovým otvorem TBV-Q 450/330/1a 45x33x5cm, DN 150</t>
  </si>
  <si>
    <t>1776896984</t>
  </si>
  <si>
    <t>BTL.0006308.URS</t>
  </si>
  <si>
    <t>skruž betonová pro uliční vpusť horní TBV-Q 450/570/5d, 45x57x5cm</t>
  </si>
  <si>
    <t>643259593</t>
  </si>
  <si>
    <t>28661789</t>
  </si>
  <si>
    <t>koš kalový ocelový pro silniční vpusť 425mm vč. madla</t>
  </si>
  <si>
    <t>698569728</t>
  </si>
  <si>
    <t>BTL.0006311.URS</t>
  </si>
  <si>
    <t>prstenec betonový pro uliční vpusť vyrovnávací TBV-Q 390/60/10a, 39x6x13cm</t>
  </si>
  <si>
    <t>-1827265287</t>
  </si>
  <si>
    <t>28614188</t>
  </si>
  <si>
    <t>poklop litinový kanalizační šachty DN 400 bez větrání šroubovací s teleskopickým dílem pro třídu zatížení D400 (vč.těsnění)</t>
  </si>
  <si>
    <t>-1457753658</t>
  </si>
  <si>
    <t>899304111</t>
  </si>
  <si>
    <t>Osazení poklopů železobetonových včetně rámů jakékoliv hmotnosti</t>
  </si>
  <si>
    <t>431603113</t>
  </si>
  <si>
    <t>28661935.1</t>
  </si>
  <si>
    <t xml:space="preserve">poklop šachtový D400 vzor BRNO </t>
  </si>
  <si>
    <t>-1439990937</t>
  </si>
  <si>
    <t>28661935.2</t>
  </si>
  <si>
    <t>poklop šachtový A15 GU-B-1 A15</t>
  </si>
  <si>
    <t>-684029729</t>
  </si>
  <si>
    <t>998271301</t>
  </si>
  <si>
    <t>Přesun hmot pro kanalizace (stoky) hloubené monolitické z betonu nebo železobetonu v otevřeném výkopu dopravní vzdálenost do 15 m</t>
  </si>
  <si>
    <t>451659526</t>
  </si>
  <si>
    <t>04 - Propustek</t>
  </si>
  <si>
    <t>131251102</t>
  </si>
  <si>
    <t>Hloubení nezapažených jam a zářezů strojně s urovnáním dna do předepsaného profilu a spádu v hornině třídy těžitelnosti I skupiny 3 přes 20 do 50 m3</t>
  </si>
  <si>
    <t>211295588</t>
  </si>
  <si>
    <t>-574616787</t>
  </si>
  <si>
    <t>15,32</t>
  </si>
  <si>
    <t>1695689376</t>
  </si>
  <si>
    <t>15,32*5</t>
  </si>
  <si>
    <t>-356150113</t>
  </si>
  <si>
    <t>15,32*1,8</t>
  </si>
  <si>
    <t>1807086210</t>
  </si>
  <si>
    <t>174111101</t>
  </si>
  <si>
    <t>Zásyp sypaninou z jakékoliv horniny ručně s uložením výkopku ve vrstvách se zhutněním jam, šachet, rýh nebo kolem objektů v těchto vykopávkách</t>
  </si>
  <si>
    <t>899565412</t>
  </si>
  <si>
    <t>452111131</t>
  </si>
  <si>
    <t>Osazení betonových dílců pražců pod potrubí v otevřeném výkopu, průřezové plochy přes 50000 do 75000 mm2</t>
  </si>
  <si>
    <t>-674225170</t>
  </si>
  <si>
    <t>59223734</t>
  </si>
  <si>
    <t>podkladek pod trouby betonové/ŽB DN 600-800</t>
  </si>
  <si>
    <t>-766226429</t>
  </si>
  <si>
    <t>5,94059405940594*1,01 'Přepočtené koeficientem množství</t>
  </si>
  <si>
    <t>452311151</t>
  </si>
  <si>
    <t>Podkladní a zajišťovací konstrukce z betonu prostého v otevřeném výkopu desky pod potrubí, stoky a drobné objekty z betonu tř. C 20/25</t>
  </si>
  <si>
    <t>-1389869093</t>
  </si>
  <si>
    <t>"betonové lože trub</t>
  </si>
  <si>
    <t>2,52</t>
  </si>
  <si>
    <t>"základ pod dlažbu</t>
  </si>
  <si>
    <t>0,95</t>
  </si>
  <si>
    <t xml:space="preserve">Součet </t>
  </si>
  <si>
    <t>452311161</t>
  </si>
  <si>
    <t>Podkladní a zajišťovací konstrukce z betonu prostého v otevřeném výkopu desky pod potrubí, stoky a drobné objekty z betonu tř. C 25/30</t>
  </si>
  <si>
    <t>-537689129</t>
  </si>
  <si>
    <t xml:space="preserve">"obetonování trub propustku </t>
  </si>
  <si>
    <t>3,33</t>
  </si>
  <si>
    <t xml:space="preserve">"betonový práh v korytě </t>
  </si>
  <si>
    <t>0,28</t>
  </si>
  <si>
    <t>452321161</t>
  </si>
  <si>
    <t>Podkladní a zajišťovací konstrukce z betonu železového v otevřeném výkopu desky pod potrubí, stoky a drobné objekty z betonu tř. C 25/30</t>
  </si>
  <si>
    <t>1890246388</t>
  </si>
  <si>
    <t xml:space="preserve">"betonáž čel </t>
  </si>
  <si>
    <t>2,61</t>
  </si>
  <si>
    <t xml:space="preserve">"betonáž propustku </t>
  </si>
  <si>
    <t>2,6</t>
  </si>
  <si>
    <t>452368211</t>
  </si>
  <si>
    <t>Výztuž podkladních desek, bloků nebo pražců v otevřeném výkopu ze svařovaných sítí typu Kari</t>
  </si>
  <si>
    <t>-1601693801</t>
  </si>
  <si>
    <t>(21,5+17,5)*4,44*1,1/1000</t>
  </si>
  <si>
    <t>564931312R02</t>
  </si>
  <si>
    <t>Podklad z betonu C12/15 tl. 100 mm</t>
  </si>
  <si>
    <t>-1110965537</t>
  </si>
  <si>
    <t>564931312R03</t>
  </si>
  <si>
    <t xml:space="preserve">Kamenna dl. dna a stěn vtoku a výtoku, zrno 200 mm do betonové lože </t>
  </si>
  <si>
    <t>858218598</t>
  </si>
  <si>
    <t>822372111R01</t>
  </si>
  <si>
    <t>Montáž potrubí z trub železobetonových hrdlových v otevřeném výkopu ve sklonu do 20 % s integrovaným těsněním DN 300</t>
  </si>
  <si>
    <t xml:space="preserve">m </t>
  </si>
  <si>
    <t>2079205101</t>
  </si>
  <si>
    <t>7,5</t>
  </si>
  <si>
    <t>3*2,5</t>
  </si>
  <si>
    <t>59222022</t>
  </si>
  <si>
    <t>trouba ŽB hrdlová DN 400</t>
  </si>
  <si>
    <t>14963283</t>
  </si>
  <si>
    <t>7,5*1,01 'Přepočtené koeficientem množství</t>
  </si>
  <si>
    <t>59222022.1</t>
  </si>
  <si>
    <t>trouba  TBH-Q 600/2500/Z</t>
  </si>
  <si>
    <t>ks</t>
  </si>
  <si>
    <t>-1124511698</t>
  </si>
  <si>
    <t>2,97029702970297*1,01 'Přepočtené koeficientem množství</t>
  </si>
  <si>
    <t>899623171</t>
  </si>
  <si>
    <t>Obetonování potrubí nebo zdiva stok betonem prostým v otevřeném výkopu, beton tř. C 25/30</t>
  </si>
  <si>
    <t>1503156550</t>
  </si>
  <si>
    <t>7*0,15*(0,8+0,15+0,15+0,5+0,5+0,15+0,15)</t>
  </si>
  <si>
    <t>919411111</t>
  </si>
  <si>
    <t>Čelo propustku včetně římsy z betonu prostého bez zvláštních nároků na prostředí, pro propustek z trub DN 300 až 500 mm</t>
  </si>
  <si>
    <t>-432180587</t>
  </si>
  <si>
    <t>458329063</t>
  </si>
  <si>
    <t>971900645</t>
  </si>
  <si>
    <t>2*10,4</t>
  </si>
  <si>
    <t>63126080.R01</t>
  </si>
  <si>
    <t xml:space="preserve">zábradlí  - ocelové trubky 48x2,5 mm dle PD </t>
  </si>
  <si>
    <t>-1709769804</t>
  </si>
  <si>
    <t>10,4*2</t>
  </si>
  <si>
    <t>62138778</t>
  </si>
  <si>
    <t>-1049681365</t>
  </si>
  <si>
    <t>05 - VRN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</si>
  <si>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</si>
  <si>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</si>
  <si>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</si>
  <si>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</si>
  <si>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</si>
  <si>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</si>
  <si>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</si>
  <si>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</si>
  <si>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010001000</t>
  </si>
  <si>
    <t>…</t>
  </si>
  <si>
    <t>1024</t>
  </si>
  <si>
    <t>-1035519173</t>
  </si>
  <si>
    <t xml:space="preserve">"vytyčení </t>
  </si>
  <si>
    <t xml:space="preserve">"polohové zaměření chrániček </t>
  </si>
  <si>
    <t>010001002</t>
  </si>
  <si>
    <t>Průzkumné, geodetické a projektové práce - vývrty</t>
  </si>
  <si>
    <t>2049558368</t>
  </si>
  <si>
    <t>VRN2</t>
  </si>
  <si>
    <t>Příprava staveniště</t>
  </si>
  <si>
    <t>020001000</t>
  </si>
  <si>
    <t>-1062224287</t>
  </si>
  <si>
    <t>VRN3</t>
  </si>
  <si>
    <t>Zařízení staveniště</t>
  </si>
  <si>
    <t>030001000</t>
  </si>
  <si>
    <t>-1340707468</t>
  </si>
  <si>
    <t>VRN4</t>
  </si>
  <si>
    <t>Inženýrská činnost</t>
  </si>
  <si>
    <t>043002000</t>
  </si>
  <si>
    <t>Zkoušky a ostatní měření</t>
  </si>
  <si>
    <t>-103323153</t>
  </si>
  <si>
    <t>"pláň</t>
  </si>
  <si>
    <t>"štěrk</t>
  </si>
  <si>
    <t>0430020002</t>
  </si>
  <si>
    <t>Zkoušky a ostatní měření - asfalt</t>
  </si>
  <si>
    <t>-49275873</t>
  </si>
  <si>
    <t>"robror frézování asfaltu a zatřídění</t>
  </si>
  <si>
    <t>06 - Doplnění</t>
  </si>
  <si>
    <t>1519802607</t>
  </si>
  <si>
    <t xml:space="preserve">"výztuž u okrajů </t>
  </si>
  <si>
    <t>581124R007</t>
  </si>
  <si>
    <t xml:space="preserve">Přehlazení betonového krytu (povrchová úprava) vč. postřiku vodou </t>
  </si>
  <si>
    <t>-684537337</t>
  </si>
  <si>
    <t>919111213</t>
  </si>
  <si>
    <t>Řezání dilatačních spár v čerstvém cementobetonovém krytu vytvoření komůrky pro těsnící zálivku šířky 10 mm, hloubky 25 mm</t>
  </si>
  <si>
    <t>1249593726</t>
  </si>
  <si>
    <t>14,5</t>
  </si>
  <si>
    <t>919121112</t>
  </si>
  <si>
    <t>Utěsnění dilatačních spár zálivkou za studena v cementobetonovém nebo živičném krytu včetně adhezního nátěru s těsnicím profilem pod zálivkou, pro komůrky šířky 10 mm, hloubky 25 mm</t>
  </si>
  <si>
    <t>871657821</t>
  </si>
  <si>
    <t>-1912516376</t>
  </si>
  <si>
    <t>24611203</t>
  </si>
  <si>
    <t>fermež dálniční impregnace na beton</t>
  </si>
  <si>
    <t>1196648389</t>
  </si>
  <si>
    <t>201,75*0,12 'Přepočtené koeficientem množství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</si>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</sst>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9086"/>
        <bgColor indexed="64"/>
      </patternFill>
    </fill>
    <fill>
      <patternFill patternType="solid">
        <fgColor rgb="FFFFD274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23" fillId="5" borderId="22" xfId="0" applyFont="1" applyFill="1" applyBorder="1" applyAlignment="1" applyProtection="1">
      <alignment horizontal="center" vertical="center"/>
      <protection/>
    </xf>
    <xf numFmtId="0" fontId="23" fillId="6" borderId="22" xfId="0" applyFont="1" applyFill="1" applyBorder="1" applyAlignment="1" applyProtection="1">
      <alignment horizontal="center" vertical="center"/>
      <protection/>
    </xf>
    <xf numFmtId="0" fontId="36" fillId="5" borderId="2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34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35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36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37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38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39</v>
      </c>
      <c r="E29" s="48"/>
      <c r="F29" s="33" t="s">
        <v>40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41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42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43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44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45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46</v>
      </c>
      <c r="U35" s="55"/>
      <c r="V35" s="55"/>
      <c r="W35" s="55"/>
      <c r="X35" s="57" t="s">
        <v>47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48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2022-03-04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Zpevněné a příjezdové plochy sloužící pro odpadové hospodářství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19. 4. 2022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30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49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28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32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50</v>
      </c>
      <c r="D52" s="88"/>
      <c r="E52" s="88"/>
      <c r="F52" s="88"/>
      <c r="G52" s="88"/>
      <c r="H52" s="89"/>
      <c r="I52" s="90" t="s">
        <v>51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52</v>
      </c>
      <c r="AH52" s="88"/>
      <c r="AI52" s="88"/>
      <c r="AJ52" s="88"/>
      <c r="AK52" s="88"/>
      <c r="AL52" s="88"/>
      <c r="AM52" s="88"/>
      <c r="AN52" s="90" t="s">
        <v>53</v>
      </c>
      <c r="AO52" s="88"/>
      <c r="AP52" s="88"/>
      <c r="AQ52" s="92" t="s">
        <v>54</v>
      </c>
      <c r="AR52" s="45"/>
      <c r="AS52" s="93" t="s">
        <v>55</v>
      </c>
      <c r="AT52" s="94" t="s">
        <v>56</v>
      </c>
      <c r="AU52" s="94" t="s">
        <v>57</v>
      </c>
      <c r="AV52" s="94" t="s">
        <v>58</v>
      </c>
      <c r="AW52" s="94" t="s">
        <v>59</v>
      </c>
      <c r="AX52" s="94" t="s">
        <v>60</v>
      </c>
      <c r="AY52" s="94" t="s">
        <v>61</v>
      </c>
      <c r="AZ52" s="94" t="s">
        <v>62</v>
      </c>
      <c r="BA52" s="94" t="s">
        <v>63</v>
      </c>
      <c r="BB52" s="94" t="s">
        <v>64</v>
      </c>
      <c r="BC52" s="94" t="s">
        <v>65</v>
      </c>
      <c r="BD52" s="95" t="s">
        <v>66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67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ROUND(SUM(AG55:AG60),2)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ROUND(SUM(AS55:AS60),2)</f>
        <v>0</v>
      </c>
      <c r="AT54" s="107">
        <f>ROUND(SUM(AV54:AW54),2)</f>
        <v>0</v>
      </c>
      <c r="AU54" s="108">
        <f>ROUND(SUM(AU55:AU60),5)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ROUND(SUM(AZ55:AZ60),2)</f>
        <v>0</v>
      </c>
      <c r="BA54" s="107">
        <f>ROUND(SUM(BA55:BA60),2)</f>
        <v>0</v>
      </c>
      <c r="BB54" s="107">
        <f>ROUND(SUM(BB55:BB60),2)</f>
        <v>0</v>
      </c>
      <c r="BC54" s="107">
        <f>ROUND(SUM(BC55:BC60),2)</f>
        <v>0</v>
      </c>
      <c r="BD54" s="109">
        <f>ROUND(SUM(BD55:BD60),2)</f>
        <v>0</v>
      </c>
      <c r="BE54" s="6"/>
      <c r="BS54" s="110" t="s">
        <v>68</v>
      </c>
      <c r="BT54" s="110" t="s">
        <v>69</v>
      </c>
      <c r="BU54" s="111" t="s">
        <v>70</v>
      </c>
      <c r="BV54" s="110" t="s">
        <v>71</v>
      </c>
      <c r="BW54" s="110" t="s">
        <v>5</v>
      </c>
      <c r="BX54" s="110" t="s">
        <v>72</v>
      </c>
      <c r="CL54" s="110" t="s">
        <v>19</v>
      </c>
    </row>
    <row r="55" spans="1:91" s="7" customFormat="1" ht="16.5" customHeight="1">
      <c r="A55" s="112" t="s">
        <v>73</v>
      </c>
      <c r="B55" s="113"/>
      <c r="C55" s="114"/>
      <c r="D55" s="115" t="s">
        <v>74</v>
      </c>
      <c r="E55" s="115"/>
      <c r="F55" s="115"/>
      <c r="G55" s="115"/>
      <c r="H55" s="115"/>
      <c r="I55" s="116"/>
      <c r="J55" s="115" t="s">
        <v>75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'01 - Bourání 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76</v>
      </c>
      <c r="AR55" s="119"/>
      <c r="AS55" s="120">
        <v>0</v>
      </c>
      <c r="AT55" s="121">
        <f>ROUND(SUM(AV55:AW55),2)</f>
        <v>0</v>
      </c>
      <c r="AU55" s="122">
        <f>'01 - Bourání '!P83</f>
        <v>0</v>
      </c>
      <c r="AV55" s="121">
        <f>'01 - Bourání '!J33</f>
        <v>0</v>
      </c>
      <c r="AW55" s="121">
        <f>'01 - Bourání '!J34</f>
        <v>0</v>
      </c>
      <c r="AX55" s="121">
        <f>'01 - Bourání '!J35</f>
        <v>0</v>
      </c>
      <c r="AY55" s="121">
        <f>'01 - Bourání '!J36</f>
        <v>0</v>
      </c>
      <c r="AZ55" s="121">
        <f>'01 - Bourání '!F33</f>
        <v>0</v>
      </c>
      <c r="BA55" s="121">
        <f>'01 - Bourání '!F34</f>
        <v>0</v>
      </c>
      <c r="BB55" s="121">
        <f>'01 - Bourání '!F35</f>
        <v>0</v>
      </c>
      <c r="BC55" s="121">
        <f>'01 - Bourání '!F36</f>
        <v>0</v>
      </c>
      <c r="BD55" s="123">
        <f>'01 - Bourání '!F37</f>
        <v>0</v>
      </c>
      <c r="BE55" s="7"/>
      <c r="BT55" s="124" t="s">
        <v>77</v>
      </c>
      <c r="BV55" s="124" t="s">
        <v>71</v>
      </c>
      <c r="BW55" s="124" t="s">
        <v>78</v>
      </c>
      <c r="BX55" s="124" t="s">
        <v>5</v>
      </c>
      <c r="CL55" s="124" t="s">
        <v>19</v>
      </c>
      <c r="CM55" s="124" t="s">
        <v>79</v>
      </c>
    </row>
    <row r="56" spans="1:91" s="7" customFormat="1" ht="24.75" customHeight="1">
      <c r="A56" s="112" t="s">
        <v>73</v>
      </c>
      <c r="B56" s="113"/>
      <c r="C56" s="114"/>
      <c r="D56" s="115" t="s">
        <v>80</v>
      </c>
      <c r="E56" s="115"/>
      <c r="F56" s="115"/>
      <c r="G56" s="115"/>
      <c r="H56" s="115"/>
      <c r="I56" s="116"/>
      <c r="J56" s="115" t="s">
        <v>81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'02 - Plocha komunikaí a z...'!J30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76</v>
      </c>
      <c r="AR56" s="119"/>
      <c r="AS56" s="120">
        <v>0</v>
      </c>
      <c r="AT56" s="121">
        <f>ROUND(SUM(AV56:AW56),2)</f>
        <v>0</v>
      </c>
      <c r="AU56" s="122">
        <f>'02 - Plocha komunikaí a z...'!P91</f>
        <v>0</v>
      </c>
      <c r="AV56" s="121">
        <f>'02 - Plocha komunikaí a z...'!J33</f>
        <v>0</v>
      </c>
      <c r="AW56" s="121">
        <f>'02 - Plocha komunikaí a z...'!J34</f>
        <v>0</v>
      </c>
      <c r="AX56" s="121">
        <f>'02 - Plocha komunikaí a z...'!J35</f>
        <v>0</v>
      </c>
      <c r="AY56" s="121">
        <f>'02 - Plocha komunikaí a z...'!J36</f>
        <v>0</v>
      </c>
      <c r="AZ56" s="121">
        <f>'02 - Plocha komunikaí a z...'!F33</f>
        <v>0</v>
      </c>
      <c r="BA56" s="121">
        <f>'02 - Plocha komunikaí a z...'!F34</f>
        <v>0</v>
      </c>
      <c r="BB56" s="121">
        <f>'02 - Plocha komunikaí a z...'!F35</f>
        <v>0</v>
      </c>
      <c r="BC56" s="121">
        <f>'02 - Plocha komunikaí a z...'!F36</f>
        <v>0</v>
      </c>
      <c r="BD56" s="123">
        <f>'02 - Plocha komunikaí a z...'!F37</f>
        <v>0</v>
      </c>
      <c r="BE56" s="7"/>
      <c r="BT56" s="124" t="s">
        <v>77</v>
      </c>
      <c r="BV56" s="124" t="s">
        <v>71</v>
      </c>
      <c r="BW56" s="124" t="s">
        <v>82</v>
      </c>
      <c r="BX56" s="124" t="s">
        <v>5</v>
      </c>
      <c r="CL56" s="124" t="s">
        <v>19</v>
      </c>
      <c r="CM56" s="124" t="s">
        <v>79</v>
      </c>
    </row>
    <row r="57" spans="1:91" s="7" customFormat="1" ht="16.5" customHeight="1">
      <c r="A57" s="112" t="s">
        <v>73</v>
      </c>
      <c r="B57" s="113"/>
      <c r="C57" s="114"/>
      <c r="D57" s="115" t="s">
        <v>83</v>
      </c>
      <c r="E57" s="115"/>
      <c r="F57" s="115"/>
      <c r="G57" s="115"/>
      <c r="H57" s="115"/>
      <c r="I57" s="116"/>
      <c r="J57" s="115" t="s">
        <v>84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'03 - Dešťová kanalizace 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76</v>
      </c>
      <c r="AR57" s="119"/>
      <c r="AS57" s="120">
        <v>0</v>
      </c>
      <c r="AT57" s="121">
        <f>ROUND(SUM(AV57:AW57),2)</f>
        <v>0</v>
      </c>
      <c r="AU57" s="122">
        <f>'03 - Dešťová kanalizace '!P84</f>
        <v>0</v>
      </c>
      <c r="AV57" s="121">
        <f>'03 - Dešťová kanalizace '!J33</f>
        <v>0</v>
      </c>
      <c r="AW57" s="121">
        <f>'03 - Dešťová kanalizace '!J34</f>
        <v>0</v>
      </c>
      <c r="AX57" s="121">
        <f>'03 - Dešťová kanalizace '!J35</f>
        <v>0</v>
      </c>
      <c r="AY57" s="121">
        <f>'03 - Dešťová kanalizace '!J36</f>
        <v>0</v>
      </c>
      <c r="AZ57" s="121">
        <f>'03 - Dešťová kanalizace '!F33</f>
        <v>0</v>
      </c>
      <c r="BA57" s="121">
        <f>'03 - Dešťová kanalizace '!F34</f>
        <v>0</v>
      </c>
      <c r="BB57" s="121">
        <f>'03 - Dešťová kanalizace '!F35</f>
        <v>0</v>
      </c>
      <c r="BC57" s="121">
        <f>'03 - Dešťová kanalizace '!F36</f>
        <v>0</v>
      </c>
      <c r="BD57" s="123">
        <f>'03 - Dešťová kanalizace '!F37</f>
        <v>0</v>
      </c>
      <c r="BE57" s="7"/>
      <c r="BT57" s="124" t="s">
        <v>77</v>
      </c>
      <c r="BV57" s="124" t="s">
        <v>71</v>
      </c>
      <c r="BW57" s="124" t="s">
        <v>85</v>
      </c>
      <c r="BX57" s="124" t="s">
        <v>5</v>
      </c>
      <c r="CL57" s="124" t="s">
        <v>19</v>
      </c>
      <c r="CM57" s="124" t="s">
        <v>79</v>
      </c>
    </row>
    <row r="58" spans="1:91" s="7" customFormat="1" ht="16.5" customHeight="1">
      <c r="A58" s="112" t="s">
        <v>73</v>
      </c>
      <c r="B58" s="113"/>
      <c r="C58" s="114"/>
      <c r="D58" s="115" t="s">
        <v>86</v>
      </c>
      <c r="E58" s="115"/>
      <c r="F58" s="115"/>
      <c r="G58" s="115"/>
      <c r="H58" s="115"/>
      <c r="I58" s="116"/>
      <c r="J58" s="115" t="s">
        <v>87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'04 - Propustek'!J30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76</v>
      </c>
      <c r="AR58" s="119"/>
      <c r="AS58" s="120">
        <v>0</v>
      </c>
      <c r="AT58" s="121">
        <f>ROUND(SUM(AV58:AW58),2)</f>
        <v>0</v>
      </c>
      <c r="AU58" s="122">
        <f>'04 - Propustek'!P88</f>
        <v>0</v>
      </c>
      <c r="AV58" s="121">
        <f>'04 - Propustek'!J33</f>
        <v>0</v>
      </c>
      <c r="AW58" s="121">
        <f>'04 - Propustek'!J34</f>
        <v>0</v>
      </c>
      <c r="AX58" s="121">
        <f>'04 - Propustek'!J35</f>
        <v>0</v>
      </c>
      <c r="AY58" s="121">
        <f>'04 - Propustek'!J36</f>
        <v>0</v>
      </c>
      <c r="AZ58" s="121">
        <f>'04 - Propustek'!F33</f>
        <v>0</v>
      </c>
      <c r="BA58" s="121">
        <f>'04 - Propustek'!F34</f>
        <v>0</v>
      </c>
      <c r="BB58" s="121">
        <f>'04 - Propustek'!F35</f>
        <v>0</v>
      </c>
      <c r="BC58" s="121">
        <f>'04 - Propustek'!F36</f>
        <v>0</v>
      </c>
      <c r="BD58" s="123">
        <f>'04 - Propustek'!F37</f>
        <v>0</v>
      </c>
      <c r="BE58" s="7"/>
      <c r="BT58" s="124" t="s">
        <v>77</v>
      </c>
      <c r="BV58" s="124" t="s">
        <v>71</v>
      </c>
      <c r="BW58" s="124" t="s">
        <v>88</v>
      </c>
      <c r="BX58" s="124" t="s">
        <v>5</v>
      </c>
      <c r="CL58" s="124" t="s">
        <v>19</v>
      </c>
      <c r="CM58" s="124" t="s">
        <v>79</v>
      </c>
    </row>
    <row r="59" spans="1:91" s="7" customFormat="1" ht="16.5" customHeight="1">
      <c r="A59" s="112" t="s">
        <v>73</v>
      </c>
      <c r="B59" s="113"/>
      <c r="C59" s="114"/>
      <c r="D59" s="115" t="s">
        <v>89</v>
      </c>
      <c r="E59" s="115"/>
      <c r="F59" s="115"/>
      <c r="G59" s="115"/>
      <c r="H59" s="115"/>
      <c r="I59" s="116"/>
      <c r="J59" s="115" t="s">
        <v>90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'05 - VRN'!J30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76</v>
      </c>
      <c r="AR59" s="119"/>
      <c r="AS59" s="120">
        <v>0</v>
      </c>
      <c r="AT59" s="121">
        <f>ROUND(SUM(AV59:AW59),2)</f>
        <v>0</v>
      </c>
      <c r="AU59" s="122">
        <f>'05 - VRN'!P84</f>
        <v>0</v>
      </c>
      <c r="AV59" s="121">
        <f>'05 - VRN'!J33</f>
        <v>0</v>
      </c>
      <c r="AW59" s="121">
        <f>'05 - VRN'!J34</f>
        <v>0</v>
      </c>
      <c r="AX59" s="121">
        <f>'05 - VRN'!J35</f>
        <v>0</v>
      </c>
      <c r="AY59" s="121">
        <f>'05 - VRN'!J36</f>
        <v>0</v>
      </c>
      <c r="AZ59" s="121">
        <f>'05 - VRN'!F33</f>
        <v>0</v>
      </c>
      <c r="BA59" s="121">
        <f>'05 - VRN'!F34</f>
        <v>0</v>
      </c>
      <c r="BB59" s="121">
        <f>'05 - VRN'!F35</f>
        <v>0</v>
      </c>
      <c r="BC59" s="121">
        <f>'05 - VRN'!F36</f>
        <v>0</v>
      </c>
      <c r="BD59" s="123">
        <f>'05 - VRN'!F37</f>
        <v>0</v>
      </c>
      <c r="BE59" s="7"/>
      <c r="BT59" s="124" t="s">
        <v>77</v>
      </c>
      <c r="BV59" s="124" t="s">
        <v>71</v>
      </c>
      <c r="BW59" s="124" t="s">
        <v>91</v>
      </c>
      <c r="BX59" s="124" t="s">
        <v>5</v>
      </c>
      <c r="CL59" s="124" t="s">
        <v>19</v>
      </c>
      <c r="CM59" s="124" t="s">
        <v>79</v>
      </c>
    </row>
    <row r="60" spans="1:91" s="7" customFormat="1" ht="16.5" customHeight="1">
      <c r="A60" s="112" t="s">
        <v>73</v>
      </c>
      <c r="B60" s="113"/>
      <c r="C60" s="114"/>
      <c r="D60" s="115" t="s">
        <v>92</v>
      </c>
      <c r="E60" s="115"/>
      <c r="F60" s="115"/>
      <c r="G60" s="115"/>
      <c r="H60" s="115"/>
      <c r="I60" s="116"/>
      <c r="J60" s="115" t="s">
        <v>93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7">
        <f>'06 - Doplnění'!J30</f>
        <v>0</v>
      </c>
      <c r="AH60" s="116"/>
      <c r="AI60" s="116"/>
      <c r="AJ60" s="116"/>
      <c r="AK60" s="116"/>
      <c r="AL60" s="116"/>
      <c r="AM60" s="116"/>
      <c r="AN60" s="117">
        <f>SUM(AG60,AT60)</f>
        <v>0</v>
      </c>
      <c r="AO60" s="116"/>
      <c r="AP60" s="116"/>
      <c r="AQ60" s="118" t="s">
        <v>76</v>
      </c>
      <c r="AR60" s="119"/>
      <c r="AS60" s="125">
        <v>0</v>
      </c>
      <c r="AT60" s="126">
        <f>ROUND(SUM(AV60:AW60),2)</f>
        <v>0</v>
      </c>
      <c r="AU60" s="127">
        <f>'06 - Doplnění'!P82</f>
        <v>0</v>
      </c>
      <c r="AV60" s="126">
        <f>'06 - Doplnění'!J33</f>
        <v>0</v>
      </c>
      <c r="AW60" s="126">
        <f>'06 - Doplnění'!J34</f>
        <v>0</v>
      </c>
      <c r="AX60" s="126">
        <f>'06 - Doplnění'!J35</f>
        <v>0</v>
      </c>
      <c r="AY60" s="126">
        <f>'06 - Doplnění'!J36</f>
        <v>0</v>
      </c>
      <c r="AZ60" s="126">
        <f>'06 - Doplnění'!F33</f>
        <v>0</v>
      </c>
      <c r="BA60" s="126">
        <f>'06 - Doplnění'!F34</f>
        <v>0</v>
      </c>
      <c r="BB60" s="126">
        <f>'06 - Doplnění'!F35</f>
        <v>0</v>
      </c>
      <c r="BC60" s="126">
        <f>'06 - Doplnění'!F36</f>
        <v>0</v>
      </c>
      <c r="BD60" s="128">
        <f>'06 - Doplnění'!F37</f>
        <v>0</v>
      </c>
      <c r="BE60" s="7"/>
      <c r="BT60" s="124" t="s">
        <v>77</v>
      </c>
      <c r="BV60" s="124" t="s">
        <v>71</v>
      </c>
      <c r="BW60" s="124" t="s">
        <v>94</v>
      </c>
      <c r="BX60" s="124" t="s">
        <v>5</v>
      </c>
      <c r="CL60" s="124" t="s">
        <v>19</v>
      </c>
      <c r="CM60" s="124" t="s">
        <v>79</v>
      </c>
    </row>
    <row r="61" spans="1:57" s="2" customFormat="1" ht="30" customHeight="1">
      <c r="A61" s="39"/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5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s="2" customFormat="1" ht="6.95" customHeight="1">
      <c r="A62" s="39"/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45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</sheetData>
  <sheetProtection password="CC35" sheet="1" objects="1" scenarios="1" formatColumns="0" formatRows="0"/>
  <mergeCells count="62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Bourání '!C2" display="/"/>
    <hyperlink ref="A56" location="'02 - Plocha komunikaí a z...'!C2" display="/"/>
    <hyperlink ref="A57" location="'03 - Dešťová kanalizace '!C2" display="/"/>
    <hyperlink ref="A58" location="'04 - Propustek'!C2" display="/"/>
    <hyperlink ref="A59" location="'05 - VRN'!C2" display="/"/>
    <hyperlink ref="A60" location="'06 - Doplněn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78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79</v>
      </c>
    </row>
    <row r="4" spans="2:46" s="1" customFormat="1" ht="24.95" customHeight="1">
      <c r="B4" s="21"/>
      <c r="D4" s="131" t="s">
        <v>95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Zpevněné a příjezdové plochy sloužící pro odpadové hospodářství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96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19. 4. 2022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27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32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27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33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35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37</v>
      </c>
      <c r="G32" s="39"/>
      <c r="H32" s="39"/>
      <c r="I32" s="146" t="s">
        <v>36</v>
      </c>
      <c r="J32" s="146" t="s">
        <v>38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39</v>
      </c>
      <c r="E33" s="133" t="s">
        <v>40</v>
      </c>
      <c r="F33" s="148">
        <f>ROUND((SUM(BE83:BE126)),2)</f>
        <v>0</v>
      </c>
      <c r="G33" s="39"/>
      <c r="H33" s="39"/>
      <c r="I33" s="149">
        <v>0.21</v>
      </c>
      <c r="J33" s="148">
        <f>ROUND(((SUM(BE83:BE126))*I33),2)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41</v>
      </c>
      <c r="F34" s="148">
        <f>ROUND((SUM(BF83:BF126)),2)</f>
        <v>0</v>
      </c>
      <c r="G34" s="39"/>
      <c r="H34" s="39"/>
      <c r="I34" s="149">
        <v>0.15</v>
      </c>
      <c r="J34" s="148">
        <f>ROUND(((SUM(BF83:BF126))*I34),2)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42</v>
      </c>
      <c r="F35" s="148">
        <f>ROUND((SUM(BG83:BG126)),2)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43</v>
      </c>
      <c r="F36" s="148">
        <f>ROUND((SUM(BH83:BH126)),2)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44</v>
      </c>
      <c r="F37" s="148">
        <f>ROUND((SUM(BI83:BI126)),2)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45</v>
      </c>
      <c r="E39" s="152"/>
      <c r="F39" s="152"/>
      <c r="G39" s="153" t="s">
        <v>46</v>
      </c>
      <c r="H39" s="154" t="s">
        <v>47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98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Zpevněné a příjezdové plochy sloužící pro odpadové hospodářství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96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 xml:space="preserve">01 - Bourání 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19. 4. 2022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32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99</v>
      </c>
      <c r="D57" s="163"/>
      <c r="E57" s="163"/>
      <c r="F57" s="163"/>
      <c r="G57" s="163"/>
      <c r="H57" s="163"/>
      <c r="I57" s="163"/>
      <c r="J57" s="164" t="s">
        <v>100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67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101</v>
      </c>
    </row>
    <row r="60" spans="1:31" s="9" customFormat="1" ht="24.95" customHeight="1">
      <c r="A60" s="9"/>
      <c r="B60" s="166"/>
      <c r="C60" s="167"/>
      <c r="D60" s="168" t="s">
        <v>102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103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104</v>
      </c>
      <c r="E62" s="175"/>
      <c r="F62" s="175"/>
      <c r="G62" s="175"/>
      <c r="H62" s="175"/>
      <c r="I62" s="175"/>
      <c r="J62" s="176">
        <f>J113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105</v>
      </c>
      <c r="E63" s="175"/>
      <c r="F63" s="175"/>
      <c r="G63" s="175"/>
      <c r="H63" s="175"/>
      <c r="I63" s="175"/>
      <c r="J63" s="176">
        <f>J115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106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61" t="str">
        <f>E7</f>
        <v>Zpevněné a příjezdové plochy sloužící pro odpadové hospodářství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96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 xml:space="preserve">01 - Bourání 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 xml:space="preserve"> </v>
      </c>
      <c r="G77" s="41"/>
      <c r="H77" s="41"/>
      <c r="I77" s="33" t="s">
        <v>23</v>
      </c>
      <c r="J77" s="73" t="str">
        <f>IF(J12="","",J12)</f>
        <v>19. 4. 2022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25</v>
      </c>
      <c r="D79" s="41"/>
      <c r="E79" s="41"/>
      <c r="F79" s="28" t="str">
        <f>E15</f>
        <v xml:space="preserve"> </v>
      </c>
      <c r="G79" s="41"/>
      <c r="H79" s="41"/>
      <c r="I79" s="33" t="s">
        <v>30</v>
      </c>
      <c r="J79" s="37" t="str">
        <f>E21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28</v>
      </c>
      <c r="D80" s="41"/>
      <c r="E80" s="41"/>
      <c r="F80" s="28" t="str">
        <f>IF(E18="","",E18)</f>
        <v>Vyplň údaj</v>
      </c>
      <c r="G80" s="41"/>
      <c r="H80" s="41"/>
      <c r="I80" s="33" t="s">
        <v>32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107</v>
      </c>
      <c r="D82" s="181" t="s">
        <v>54</v>
      </c>
      <c r="E82" s="181" t="s">
        <v>50</v>
      </c>
      <c r="F82" s="181" t="s">
        <v>51</v>
      </c>
      <c r="G82" s="181" t="s">
        <v>108</v>
      </c>
      <c r="H82" s="181" t="s">
        <v>109</v>
      </c>
      <c r="I82" s="181" t="s">
        <v>110</v>
      </c>
      <c r="J82" s="181" t="s">
        <v>100</v>
      </c>
      <c r="K82" s="182" t="s">
        <v>111</v>
      </c>
      <c r="L82" s="183"/>
      <c r="M82" s="93" t="s">
        <v>19</v>
      </c>
      <c r="N82" s="94" t="s">
        <v>39</v>
      </c>
      <c r="O82" s="94" t="s">
        <v>112</v>
      </c>
      <c r="P82" s="94" t="s">
        <v>113</v>
      </c>
      <c r="Q82" s="94" t="s">
        <v>114</v>
      </c>
      <c r="R82" s="94" t="s">
        <v>115</v>
      </c>
      <c r="S82" s="94" t="s">
        <v>116</v>
      </c>
      <c r="T82" s="95" t="s">
        <v>117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118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</f>
        <v>0</v>
      </c>
      <c r="Q83" s="97"/>
      <c r="R83" s="186">
        <f>R84</f>
        <v>0.036186</v>
      </c>
      <c r="S83" s="97"/>
      <c r="T83" s="187">
        <f>T84</f>
        <v>770.6206000000001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68</v>
      </c>
      <c r="AU83" s="18" t="s">
        <v>101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68</v>
      </c>
      <c r="E84" s="192" t="s">
        <v>119</v>
      </c>
      <c r="F84" s="192" t="s">
        <v>120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P85+P113+P115</f>
        <v>0</v>
      </c>
      <c r="Q84" s="197"/>
      <c r="R84" s="198">
        <f>R85+R113+R115</f>
        <v>0.036186</v>
      </c>
      <c r="S84" s="197"/>
      <c r="T84" s="199">
        <f>T85+T113+T115</f>
        <v>770.6206000000001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77</v>
      </c>
      <c r="AT84" s="201" t="s">
        <v>68</v>
      </c>
      <c r="AU84" s="201" t="s">
        <v>69</v>
      </c>
      <c r="AY84" s="200" t="s">
        <v>121</v>
      </c>
      <c r="BK84" s="202">
        <f>BK85+BK113+BK115</f>
        <v>0</v>
      </c>
    </row>
    <row r="85" spans="1:63" s="12" customFormat="1" ht="22.8" customHeight="1">
      <c r="A85" s="12"/>
      <c r="B85" s="189"/>
      <c r="C85" s="190"/>
      <c r="D85" s="191" t="s">
        <v>68</v>
      </c>
      <c r="E85" s="203" t="s">
        <v>77</v>
      </c>
      <c r="F85" s="203" t="s">
        <v>122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SUM(P86:P112)</f>
        <v>0</v>
      </c>
      <c r="Q85" s="197"/>
      <c r="R85" s="198">
        <f>SUM(R86:R112)</f>
        <v>0.036186</v>
      </c>
      <c r="S85" s="197"/>
      <c r="T85" s="199">
        <f>SUM(T86:T112)</f>
        <v>724.4206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77</v>
      </c>
      <c r="AT85" s="201" t="s">
        <v>68</v>
      </c>
      <c r="AU85" s="201" t="s">
        <v>77</v>
      </c>
      <c r="AY85" s="200" t="s">
        <v>121</v>
      </c>
      <c r="BK85" s="202">
        <f>SUM(BK86:BK112)</f>
        <v>0</v>
      </c>
    </row>
    <row r="86" spans="1:65" s="2" customFormat="1" ht="24.15" customHeight="1">
      <c r="A86" s="39"/>
      <c r="B86" s="40"/>
      <c r="C86" s="205" t="s">
        <v>123</v>
      </c>
      <c r="D86" s="205" t="s">
        <v>124</v>
      </c>
      <c r="E86" s="206" t="s">
        <v>125</v>
      </c>
      <c r="F86" s="207" t="s">
        <v>126</v>
      </c>
      <c r="G86" s="208" t="s">
        <v>127</v>
      </c>
      <c r="H86" s="209">
        <v>280</v>
      </c>
      <c r="I86" s="210"/>
      <c r="J86" s="211">
        <f>ROUND(I86*H86,2)</f>
        <v>0</v>
      </c>
      <c r="K86" s="207" t="s">
        <v>128</v>
      </c>
      <c r="L86" s="45"/>
      <c r="M86" s="212" t="s">
        <v>19</v>
      </c>
      <c r="N86" s="213" t="s">
        <v>40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129</v>
      </c>
      <c r="AT86" s="216" t="s">
        <v>124</v>
      </c>
      <c r="AU86" s="216" t="s">
        <v>79</v>
      </c>
      <c r="AY86" s="18" t="s">
        <v>121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77</v>
      </c>
      <c r="BK86" s="217">
        <f>ROUND(I86*H86,2)</f>
        <v>0</v>
      </c>
      <c r="BL86" s="18" t="s">
        <v>129</v>
      </c>
      <c r="BM86" s="216" t="s">
        <v>130</v>
      </c>
    </row>
    <row r="87" spans="1:51" s="13" customFormat="1" ht="12">
      <c r="A87" s="13"/>
      <c r="B87" s="218"/>
      <c r="C87" s="219"/>
      <c r="D87" s="220" t="s">
        <v>131</v>
      </c>
      <c r="E87" s="221" t="s">
        <v>19</v>
      </c>
      <c r="F87" s="222" t="s">
        <v>132</v>
      </c>
      <c r="G87" s="219"/>
      <c r="H87" s="223">
        <v>280</v>
      </c>
      <c r="I87" s="224"/>
      <c r="J87" s="219"/>
      <c r="K87" s="219"/>
      <c r="L87" s="225"/>
      <c r="M87" s="226"/>
      <c r="N87" s="227"/>
      <c r="O87" s="227"/>
      <c r="P87" s="227"/>
      <c r="Q87" s="227"/>
      <c r="R87" s="227"/>
      <c r="S87" s="227"/>
      <c r="T87" s="228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29" t="s">
        <v>131</v>
      </c>
      <c r="AU87" s="229" t="s">
        <v>79</v>
      </c>
      <c r="AV87" s="13" t="s">
        <v>79</v>
      </c>
      <c r="AW87" s="13" t="s">
        <v>31</v>
      </c>
      <c r="AX87" s="13" t="s">
        <v>77</v>
      </c>
      <c r="AY87" s="229" t="s">
        <v>121</v>
      </c>
    </row>
    <row r="88" spans="1:65" s="2" customFormat="1" ht="24.15" customHeight="1">
      <c r="A88" s="39"/>
      <c r="B88" s="40"/>
      <c r="C88" s="205" t="s">
        <v>133</v>
      </c>
      <c r="D88" s="205" t="s">
        <v>124</v>
      </c>
      <c r="E88" s="206" t="s">
        <v>134</v>
      </c>
      <c r="F88" s="207" t="s">
        <v>135</v>
      </c>
      <c r="G88" s="208" t="s">
        <v>127</v>
      </c>
      <c r="H88" s="209">
        <v>40.87</v>
      </c>
      <c r="I88" s="210"/>
      <c r="J88" s="211">
        <f>ROUND(I88*H88,2)</f>
        <v>0</v>
      </c>
      <c r="K88" s="207" t="s">
        <v>128</v>
      </c>
      <c r="L88" s="45"/>
      <c r="M88" s="212" t="s">
        <v>19</v>
      </c>
      <c r="N88" s="213" t="s">
        <v>40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0.625</v>
      </c>
      <c r="T88" s="215">
        <f>S88*H88</f>
        <v>25.54375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129</v>
      </c>
      <c r="AT88" s="216" t="s">
        <v>124</v>
      </c>
      <c r="AU88" s="216" t="s">
        <v>79</v>
      </c>
      <c r="AY88" s="18" t="s">
        <v>121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77</v>
      </c>
      <c r="BK88" s="217">
        <f>ROUND(I88*H88,2)</f>
        <v>0</v>
      </c>
      <c r="BL88" s="18" t="s">
        <v>129</v>
      </c>
      <c r="BM88" s="216" t="s">
        <v>136</v>
      </c>
    </row>
    <row r="89" spans="1:51" s="14" customFormat="1" ht="12">
      <c r="A89" s="14"/>
      <c r="B89" s="230"/>
      <c r="C89" s="231"/>
      <c r="D89" s="220" t="s">
        <v>131</v>
      </c>
      <c r="E89" s="232" t="s">
        <v>19</v>
      </c>
      <c r="F89" s="233" t="s">
        <v>137</v>
      </c>
      <c r="G89" s="231"/>
      <c r="H89" s="232" t="s">
        <v>19</v>
      </c>
      <c r="I89" s="234"/>
      <c r="J89" s="231"/>
      <c r="K89" s="231"/>
      <c r="L89" s="235"/>
      <c r="M89" s="236"/>
      <c r="N89" s="237"/>
      <c r="O89" s="237"/>
      <c r="P89" s="237"/>
      <c r="Q89" s="237"/>
      <c r="R89" s="237"/>
      <c r="S89" s="237"/>
      <c r="T89" s="238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39" t="s">
        <v>131</v>
      </c>
      <c r="AU89" s="239" t="s">
        <v>79</v>
      </c>
      <c r="AV89" s="14" t="s">
        <v>77</v>
      </c>
      <c r="AW89" s="14" t="s">
        <v>31</v>
      </c>
      <c r="AX89" s="14" t="s">
        <v>69</v>
      </c>
      <c r="AY89" s="239" t="s">
        <v>121</v>
      </c>
    </row>
    <row r="90" spans="1:51" s="13" customFormat="1" ht="12">
      <c r="A90" s="13"/>
      <c r="B90" s="218"/>
      <c r="C90" s="219"/>
      <c r="D90" s="220" t="s">
        <v>131</v>
      </c>
      <c r="E90" s="221" t="s">
        <v>19</v>
      </c>
      <c r="F90" s="222" t="s">
        <v>138</v>
      </c>
      <c r="G90" s="219"/>
      <c r="H90" s="223">
        <v>12.15</v>
      </c>
      <c r="I90" s="224"/>
      <c r="J90" s="219"/>
      <c r="K90" s="219"/>
      <c r="L90" s="225"/>
      <c r="M90" s="226"/>
      <c r="N90" s="227"/>
      <c r="O90" s="227"/>
      <c r="P90" s="227"/>
      <c r="Q90" s="227"/>
      <c r="R90" s="227"/>
      <c r="S90" s="227"/>
      <c r="T90" s="228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9" t="s">
        <v>131</v>
      </c>
      <c r="AU90" s="229" t="s">
        <v>79</v>
      </c>
      <c r="AV90" s="13" t="s">
        <v>79</v>
      </c>
      <c r="AW90" s="13" t="s">
        <v>31</v>
      </c>
      <c r="AX90" s="13" t="s">
        <v>69</v>
      </c>
      <c r="AY90" s="229" t="s">
        <v>121</v>
      </c>
    </row>
    <row r="91" spans="1:51" s="14" customFormat="1" ht="12">
      <c r="A91" s="14"/>
      <c r="B91" s="230"/>
      <c r="C91" s="231"/>
      <c r="D91" s="220" t="s">
        <v>131</v>
      </c>
      <c r="E91" s="232" t="s">
        <v>19</v>
      </c>
      <c r="F91" s="233" t="s">
        <v>139</v>
      </c>
      <c r="G91" s="231"/>
      <c r="H91" s="232" t="s">
        <v>19</v>
      </c>
      <c r="I91" s="234"/>
      <c r="J91" s="231"/>
      <c r="K91" s="231"/>
      <c r="L91" s="235"/>
      <c r="M91" s="236"/>
      <c r="N91" s="237"/>
      <c r="O91" s="237"/>
      <c r="P91" s="237"/>
      <c r="Q91" s="237"/>
      <c r="R91" s="237"/>
      <c r="S91" s="237"/>
      <c r="T91" s="238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39" t="s">
        <v>131</v>
      </c>
      <c r="AU91" s="239" t="s">
        <v>79</v>
      </c>
      <c r="AV91" s="14" t="s">
        <v>77</v>
      </c>
      <c r="AW91" s="14" t="s">
        <v>31</v>
      </c>
      <c r="AX91" s="14" t="s">
        <v>69</v>
      </c>
      <c r="AY91" s="239" t="s">
        <v>121</v>
      </c>
    </row>
    <row r="92" spans="1:51" s="13" customFormat="1" ht="12">
      <c r="A92" s="13"/>
      <c r="B92" s="218"/>
      <c r="C92" s="219"/>
      <c r="D92" s="220" t="s">
        <v>131</v>
      </c>
      <c r="E92" s="221" t="s">
        <v>19</v>
      </c>
      <c r="F92" s="222" t="s">
        <v>140</v>
      </c>
      <c r="G92" s="219"/>
      <c r="H92" s="223">
        <v>26</v>
      </c>
      <c r="I92" s="224"/>
      <c r="J92" s="219"/>
      <c r="K92" s="219"/>
      <c r="L92" s="225"/>
      <c r="M92" s="226"/>
      <c r="N92" s="227"/>
      <c r="O92" s="227"/>
      <c r="P92" s="227"/>
      <c r="Q92" s="227"/>
      <c r="R92" s="227"/>
      <c r="S92" s="227"/>
      <c r="T92" s="228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29" t="s">
        <v>131</v>
      </c>
      <c r="AU92" s="229" t="s">
        <v>79</v>
      </c>
      <c r="AV92" s="13" t="s">
        <v>79</v>
      </c>
      <c r="AW92" s="13" t="s">
        <v>31</v>
      </c>
      <c r="AX92" s="13" t="s">
        <v>69</v>
      </c>
      <c r="AY92" s="229" t="s">
        <v>121</v>
      </c>
    </row>
    <row r="93" spans="1:51" s="14" customFormat="1" ht="12">
      <c r="A93" s="14"/>
      <c r="B93" s="230"/>
      <c r="C93" s="231"/>
      <c r="D93" s="220" t="s">
        <v>131</v>
      </c>
      <c r="E93" s="232" t="s">
        <v>19</v>
      </c>
      <c r="F93" s="233" t="s">
        <v>141</v>
      </c>
      <c r="G93" s="231"/>
      <c r="H93" s="232" t="s">
        <v>19</v>
      </c>
      <c r="I93" s="234"/>
      <c r="J93" s="231"/>
      <c r="K93" s="231"/>
      <c r="L93" s="235"/>
      <c r="M93" s="236"/>
      <c r="N93" s="237"/>
      <c r="O93" s="237"/>
      <c r="P93" s="237"/>
      <c r="Q93" s="237"/>
      <c r="R93" s="237"/>
      <c r="S93" s="237"/>
      <c r="T93" s="238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39" t="s">
        <v>131</v>
      </c>
      <c r="AU93" s="239" t="s">
        <v>79</v>
      </c>
      <c r="AV93" s="14" t="s">
        <v>77</v>
      </c>
      <c r="AW93" s="14" t="s">
        <v>31</v>
      </c>
      <c r="AX93" s="14" t="s">
        <v>69</v>
      </c>
      <c r="AY93" s="239" t="s">
        <v>121</v>
      </c>
    </row>
    <row r="94" spans="1:51" s="13" customFormat="1" ht="12">
      <c r="A94" s="13"/>
      <c r="B94" s="218"/>
      <c r="C94" s="219"/>
      <c r="D94" s="220" t="s">
        <v>131</v>
      </c>
      <c r="E94" s="221" t="s">
        <v>19</v>
      </c>
      <c r="F94" s="222" t="s">
        <v>142</v>
      </c>
      <c r="G94" s="219"/>
      <c r="H94" s="223">
        <v>2.72</v>
      </c>
      <c r="I94" s="224"/>
      <c r="J94" s="219"/>
      <c r="K94" s="219"/>
      <c r="L94" s="225"/>
      <c r="M94" s="226"/>
      <c r="N94" s="227"/>
      <c r="O94" s="227"/>
      <c r="P94" s="227"/>
      <c r="Q94" s="227"/>
      <c r="R94" s="227"/>
      <c r="S94" s="227"/>
      <c r="T94" s="22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29" t="s">
        <v>131</v>
      </c>
      <c r="AU94" s="229" t="s">
        <v>79</v>
      </c>
      <c r="AV94" s="13" t="s">
        <v>79</v>
      </c>
      <c r="AW94" s="13" t="s">
        <v>31</v>
      </c>
      <c r="AX94" s="13" t="s">
        <v>69</v>
      </c>
      <c r="AY94" s="229" t="s">
        <v>121</v>
      </c>
    </row>
    <row r="95" spans="1:51" s="15" customFormat="1" ht="12">
      <c r="A95" s="15"/>
      <c r="B95" s="240"/>
      <c r="C95" s="241"/>
      <c r="D95" s="220" t="s">
        <v>131</v>
      </c>
      <c r="E95" s="242" t="s">
        <v>19</v>
      </c>
      <c r="F95" s="243" t="s">
        <v>143</v>
      </c>
      <c r="G95" s="241"/>
      <c r="H95" s="244">
        <v>40.87</v>
      </c>
      <c r="I95" s="245"/>
      <c r="J95" s="241"/>
      <c r="K95" s="241"/>
      <c r="L95" s="246"/>
      <c r="M95" s="247"/>
      <c r="N95" s="248"/>
      <c r="O95" s="248"/>
      <c r="P95" s="248"/>
      <c r="Q95" s="248"/>
      <c r="R95" s="248"/>
      <c r="S95" s="248"/>
      <c r="T95" s="249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50" t="s">
        <v>131</v>
      </c>
      <c r="AU95" s="250" t="s">
        <v>79</v>
      </c>
      <c r="AV95" s="15" t="s">
        <v>129</v>
      </c>
      <c r="AW95" s="15" t="s">
        <v>31</v>
      </c>
      <c r="AX95" s="15" t="s">
        <v>77</v>
      </c>
      <c r="AY95" s="250" t="s">
        <v>121</v>
      </c>
    </row>
    <row r="96" spans="1:65" s="2" customFormat="1" ht="24.15" customHeight="1">
      <c r="A96" s="39"/>
      <c r="B96" s="40"/>
      <c r="C96" s="205" t="s">
        <v>144</v>
      </c>
      <c r="D96" s="205" t="s">
        <v>124</v>
      </c>
      <c r="E96" s="206" t="s">
        <v>145</v>
      </c>
      <c r="F96" s="207" t="s">
        <v>146</v>
      </c>
      <c r="G96" s="208" t="s">
        <v>127</v>
      </c>
      <c r="H96" s="209">
        <v>98.8</v>
      </c>
      <c r="I96" s="210"/>
      <c r="J96" s="211">
        <f>ROUND(I96*H96,2)</f>
        <v>0</v>
      </c>
      <c r="K96" s="207" t="s">
        <v>128</v>
      </c>
      <c r="L96" s="45"/>
      <c r="M96" s="212" t="s">
        <v>19</v>
      </c>
      <c r="N96" s="213" t="s">
        <v>40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0.22</v>
      </c>
      <c r="T96" s="215">
        <f>S96*H96</f>
        <v>21.736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129</v>
      </c>
      <c r="AT96" s="216" t="s">
        <v>124</v>
      </c>
      <c r="AU96" s="216" t="s">
        <v>79</v>
      </c>
      <c r="AY96" s="18" t="s">
        <v>121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77</v>
      </c>
      <c r="BK96" s="217">
        <f>ROUND(I96*H96,2)</f>
        <v>0</v>
      </c>
      <c r="BL96" s="18" t="s">
        <v>129</v>
      </c>
      <c r="BM96" s="216" t="s">
        <v>147</v>
      </c>
    </row>
    <row r="97" spans="1:51" s="13" customFormat="1" ht="12">
      <c r="A97" s="13"/>
      <c r="B97" s="218"/>
      <c r="C97" s="219"/>
      <c r="D97" s="220" t="s">
        <v>131</v>
      </c>
      <c r="E97" s="221" t="s">
        <v>19</v>
      </c>
      <c r="F97" s="222" t="s">
        <v>148</v>
      </c>
      <c r="G97" s="219"/>
      <c r="H97" s="223">
        <v>98.8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9" t="s">
        <v>131</v>
      </c>
      <c r="AU97" s="229" t="s">
        <v>79</v>
      </c>
      <c r="AV97" s="13" t="s">
        <v>79</v>
      </c>
      <c r="AW97" s="13" t="s">
        <v>31</v>
      </c>
      <c r="AX97" s="13" t="s">
        <v>77</v>
      </c>
      <c r="AY97" s="229" t="s">
        <v>121</v>
      </c>
    </row>
    <row r="98" spans="1:65" s="2" customFormat="1" ht="37.8" customHeight="1">
      <c r="A98" s="39"/>
      <c r="B98" s="40"/>
      <c r="C98" s="205" t="s">
        <v>79</v>
      </c>
      <c r="D98" s="205" t="s">
        <v>124</v>
      </c>
      <c r="E98" s="206" t="s">
        <v>149</v>
      </c>
      <c r="F98" s="207" t="s">
        <v>150</v>
      </c>
      <c r="G98" s="208" t="s">
        <v>127</v>
      </c>
      <c r="H98" s="209">
        <v>880.86</v>
      </c>
      <c r="I98" s="210"/>
      <c r="J98" s="211">
        <f>ROUND(I98*H98,2)</f>
        <v>0</v>
      </c>
      <c r="K98" s="207" t="s">
        <v>128</v>
      </c>
      <c r="L98" s="45"/>
      <c r="M98" s="212" t="s">
        <v>19</v>
      </c>
      <c r="N98" s="213" t="s">
        <v>40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0.62</v>
      </c>
      <c r="T98" s="215">
        <f>S98*H98</f>
        <v>546.1332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129</v>
      </c>
      <c r="AT98" s="216" t="s">
        <v>124</v>
      </c>
      <c r="AU98" s="216" t="s">
        <v>79</v>
      </c>
      <c r="AY98" s="18" t="s">
        <v>121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77</v>
      </c>
      <c r="BK98" s="217">
        <f>ROUND(I98*H98,2)</f>
        <v>0</v>
      </c>
      <c r="BL98" s="18" t="s">
        <v>129</v>
      </c>
      <c r="BM98" s="216" t="s">
        <v>151</v>
      </c>
    </row>
    <row r="99" spans="1:65" s="2" customFormat="1" ht="24.15" customHeight="1">
      <c r="A99" s="39"/>
      <c r="B99" s="40"/>
      <c r="C99" s="205" t="s">
        <v>152</v>
      </c>
      <c r="D99" s="205" t="s">
        <v>124</v>
      </c>
      <c r="E99" s="206" t="s">
        <v>153</v>
      </c>
      <c r="F99" s="207" t="s">
        <v>154</v>
      </c>
      <c r="G99" s="208" t="s">
        <v>127</v>
      </c>
      <c r="H99" s="209">
        <v>75.98</v>
      </c>
      <c r="I99" s="210"/>
      <c r="J99" s="211">
        <f>ROUND(I99*H99,2)</f>
        <v>0</v>
      </c>
      <c r="K99" s="207" t="s">
        <v>128</v>
      </c>
      <c r="L99" s="45"/>
      <c r="M99" s="212" t="s">
        <v>19</v>
      </c>
      <c r="N99" s="213" t="s">
        <v>40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0.355</v>
      </c>
      <c r="T99" s="215">
        <f>S99*H99</f>
        <v>26.9729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129</v>
      </c>
      <c r="AT99" s="216" t="s">
        <v>124</v>
      </c>
      <c r="AU99" s="216" t="s">
        <v>79</v>
      </c>
      <c r="AY99" s="18" t="s">
        <v>121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77</v>
      </c>
      <c r="BK99" s="217">
        <f>ROUND(I99*H99,2)</f>
        <v>0</v>
      </c>
      <c r="BL99" s="18" t="s">
        <v>129</v>
      </c>
      <c r="BM99" s="216" t="s">
        <v>155</v>
      </c>
    </row>
    <row r="100" spans="1:65" s="2" customFormat="1" ht="24.15" customHeight="1">
      <c r="A100" s="39"/>
      <c r="B100" s="40"/>
      <c r="C100" s="205" t="s">
        <v>7</v>
      </c>
      <c r="D100" s="205" t="s">
        <v>124</v>
      </c>
      <c r="E100" s="206" t="s">
        <v>156</v>
      </c>
      <c r="F100" s="207" t="s">
        <v>157</v>
      </c>
      <c r="G100" s="208" t="s">
        <v>127</v>
      </c>
      <c r="H100" s="209">
        <v>301.55</v>
      </c>
      <c r="I100" s="210"/>
      <c r="J100" s="211">
        <f>ROUND(I100*H100,2)</f>
        <v>0</v>
      </c>
      <c r="K100" s="207" t="s">
        <v>128</v>
      </c>
      <c r="L100" s="45"/>
      <c r="M100" s="212" t="s">
        <v>19</v>
      </c>
      <c r="N100" s="213" t="s">
        <v>40</v>
      </c>
      <c r="O100" s="85"/>
      <c r="P100" s="214">
        <f>O100*H100</f>
        <v>0</v>
      </c>
      <c r="Q100" s="214">
        <v>4E-05</v>
      </c>
      <c r="R100" s="214">
        <f>Q100*H100</f>
        <v>0.012062000000000002</v>
      </c>
      <c r="S100" s="214">
        <v>0.115</v>
      </c>
      <c r="T100" s="215">
        <f>S100*H100</f>
        <v>34.678250000000006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129</v>
      </c>
      <c r="AT100" s="216" t="s">
        <v>124</v>
      </c>
      <c r="AU100" s="216" t="s">
        <v>79</v>
      </c>
      <c r="AY100" s="18" t="s">
        <v>121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77</v>
      </c>
      <c r="BK100" s="217">
        <f>ROUND(I100*H100,2)</f>
        <v>0</v>
      </c>
      <c r="BL100" s="18" t="s">
        <v>129</v>
      </c>
      <c r="BM100" s="216" t="s">
        <v>158</v>
      </c>
    </row>
    <row r="101" spans="1:65" s="2" customFormat="1" ht="24.15" customHeight="1">
      <c r="A101" s="39"/>
      <c r="B101" s="40"/>
      <c r="C101" s="205" t="s">
        <v>159</v>
      </c>
      <c r="D101" s="205" t="s">
        <v>124</v>
      </c>
      <c r="E101" s="206" t="s">
        <v>160</v>
      </c>
      <c r="F101" s="207" t="s">
        <v>161</v>
      </c>
      <c r="G101" s="208" t="s">
        <v>127</v>
      </c>
      <c r="H101" s="209">
        <v>301.55</v>
      </c>
      <c r="I101" s="210"/>
      <c r="J101" s="211">
        <f>ROUND(I101*H101,2)</f>
        <v>0</v>
      </c>
      <c r="K101" s="207" t="s">
        <v>128</v>
      </c>
      <c r="L101" s="45"/>
      <c r="M101" s="212" t="s">
        <v>19</v>
      </c>
      <c r="N101" s="213" t="s">
        <v>40</v>
      </c>
      <c r="O101" s="85"/>
      <c r="P101" s="214">
        <f>O101*H101</f>
        <v>0</v>
      </c>
      <c r="Q101" s="214">
        <v>8E-05</v>
      </c>
      <c r="R101" s="214">
        <f>Q101*H101</f>
        <v>0.024124000000000003</v>
      </c>
      <c r="S101" s="214">
        <v>0.23</v>
      </c>
      <c r="T101" s="215">
        <f>S101*H101</f>
        <v>69.35650000000001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129</v>
      </c>
      <c r="AT101" s="216" t="s">
        <v>124</v>
      </c>
      <c r="AU101" s="216" t="s">
        <v>79</v>
      </c>
      <c r="AY101" s="18" t="s">
        <v>121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77</v>
      </c>
      <c r="BK101" s="217">
        <f>ROUND(I101*H101,2)</f>
        <v>0</v>
      </c>
      <c r="BL101" s="18" t="s">
        <v>129</v>
      </c>
      <c r="BM101" s="216" t="s">
        <v>162</v>
      </c>
    </row>
    <row r="102" spans="1:65" s="2" customFormat="1" ht="16.5" customHeight="1">
      <c r="A102" s="39"/>
      <c r="B102" s="40"/>
      <c r="C102" s="205" t="s">
        <v>77</v>
      </c>
      <c r="D102" s="205" t="s">
        <v>124</v>
      </c>
      <c r="E102" s="206" t="s">
        <v>163</v>
      </c>
      <c r="F102" s="207" t="s">
        <v>164</v>
      </c>
      <c r="G102" s="208" t="s">
        <v>127</v>
      </c>
      <c r="H102" s="209">
        <v>603.84</v>
      </c>
      <c r="I102" s="210"/>
      <c r="J102" s="211">
        <f>ROUND(I102*H102,2)</f>
        <v>0</v>
      </c>
      <c r="K102" s="207" t="s">
        <v>128</v>
      </c>
      <c r="L102" s="45"/>
      <c r="M102" s="212" t="s">
        <v>19</v>
      </c>
      <c r="N102" s="213" t="s">
        <v>40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129</v>
      </c>
      <c r="AT102" s="216" t="s">
        <v>124</v>
      </c>
      <c r="AU102" s="216" t="s">
        <v>79</v>
      </c>
      <c r="AY102" s="18" t="s">
        <v>121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77</v>
      </c>
      <c r="BK102" s="217">
        <f>ROUND(I102*H102,2)</f>
        <v>0</v>
      </c>
      <c r="BL102" s="18" t="s">
        <v>129</v>
      </c>
      <c r="BM102" s="216" t="s">
        <v>165</v>
      </c>
    </row>
    <row r="103" spans="1:51" s="13" customFormat="1" ht="12">
      <c r="A103" s="13"/>
      <c r="B103" s="218"/>
      <c r="C103" s="219"/>
      <c r="D103" s="220" t="s">
        <v>131</v>
      </c>
      <c r="E103" s="221" t="s">
        <v>19</v>
      </c>
      <c r="F103" s="222" t="s">
        <v>166</v>
      </c>
      <c r="G103" s="219"/>
      <c r="H103" s="223">
        <v>603.84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9" t="s">
        <v>131</v>
      </c>
      <c r="AU103" s="229" t="s">
        <v>79</v>
      </c>
      <c r="AV103" s="13" t="s">
        <v>79</v>
      </c>
      <c r="AW103" s="13" t="s">
        <v>31</v>
      </c>
      <c r="AX103" s="13" t="s">
        <v>77</v>
      </c>
      <c r="AY103" s="229" t="s">
        <v>121</v>
      </c>
    </row>
    <row r="104" spans="1:65" s="2" customFormat="1" ht="24.15" customHeight="1">
      <c r="A104" s="39"/>
      <c r="B104" s="40"/>
      <c r="C104" s="205" t="s">
        <v>167</v>
      </c>
      <c r="D104" s="205" t="s">
        <v>124</v>
      </c>
      <c r="E104" s="206" t="s">
        <v>168</v>
      </c>
      <c r="F104" s="207" t="s">
        <v>169</v>
      </c>
      <c r="G104" s="208" t="s">
        <v>170</v>
      </c>
      <c r="H104" s="209">
        <v>972.23</v>
      </c>
      <c r="I104" s="210"/>
      <c r="J104" s="211">
        <f>ROUND(I104*H104,2)</f>
        <v>0</v>
      </c>
      <c r="K104" s="207" t="s">
        <v>128</v>
      </c>
      <c r="L104" s="45"/>
      <c r="M104" s="212" t="s">
        <v>19</v>
      </c>
      <c r="N104" s="213" t="s">
        <v>40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129</v>
      </c>
      <c r="AT104" s="216" t="s">
        <v>124</v>
      </c>
      <c r="AU104" s="216" t="s">
        <v>79</v>
      </c>
      <c r="AY104" s="18" t="s">
        <v>121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77</v>
      </c>
      <c r="BK104" s="217">
        <f>ROUND(I104*H104,2)</f>
        <v>0</v>
      </c>
      <c r="BL104" s="18" t="s">
        <v>129</v>
      </c>
      <c r="BM104" s="216" t="s">
        <v>171</v>
      </c>
    </row>
    <row r="105" spans="1:65" s="2" customFormat="1" ht="37.8" customHeight="1">
      <c r="A105" s="39"/>
      <c r="B105" s="40"/>
      <c r="C105" s="205" t="s">
        <v>172</v>
      </c>
      <c r="D105" s="205" t="s">
        <v>124</v>
      </c>
      <c r="E105" s="206" t="s">
        <v>173</v>
      </c>
      <c r="F105" s="207" t="s">
        <v>174</v>
      </c>
      <c r="G105" s="208" t="s">
        <v>170</v>
      </c>
      <c r="H105" s="209">
        <v>1245.57</v>
      </c>
      <c r="I105" s="210"/>
      <c r="J105" s="211">
        <f>ROUND(I105*H105,2)</f>
        <v>0</v>
      </c>
      <c r="K105" s="207" t="s">
        <v>128</v>
      </c>
      <c r="L105" s="45"/>
      <c r="M105" s="212" t="s">
        <v>19</v>
      </c>
      <c r="N105" s="213" t="s">
        <v>40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129</v>
      </c>
      <c r="AT105" s="216" t="s">
        <v>124</v>
      </c>
      <c r="AU105" s="216" t="s">
        <v>79</v>
      </c>
      <c r="AY105" s="18" t="s">
        <v>121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77</v>
      </c>
      <c r="BK105" s="217">
        <f>ROUND(I105*H105,2)</f>
        <v>0</v>
      </c>
      <c r="BL105" s="18" t="s">
        <v>129</v>
      </c>
      <c r="BM105" s="216" t="s">
        <v>175</v>
      </c>
    </row>
    <row r="106" spans="1:51" s="13" customFormat="1" ht="12">
      <c r="A106" s="13"/>
      <c r="B106" s="218"/>
      <c r="C106" s="219"/>
      <c r="D106" s="220" t="s">
        <v>131</v>
      </c>
      <c r="E106" s="221" t="s">
        <v>19</v>
      </c>
      <c r="F106" s="222" t="s">
        <v>176</v>
      </c>
      <c r="G106" s="219"/>
      <c r="H106" s="223">
        <v>1245.57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9" t="s">
        <v>131</v>
      </c>
      <c r="AU106" s="229" t="s">
        <v>79</v>
      </c>
      <c r="AV106" s="13" t="s">
        <v>79</v>
      </c>
      <c r="AW106" s="13" t="s">
        <v>31</v>
      </c>
      <c r="AX106" s="13" t="s">
        <v>77</v>
      </c>
      <c r="AY106" s="229" t="s">
        <v>121</v>
      </c>
    </row>
    <row r="107" spans="1:65" s="2" customFormat="1" ht="37.8" customHeight="1">
      <c r="A107" s="39"/>
      <c r="B107" s="40"/>
      <c r="C107" s="205" t="s">
        <v>177</v>
      </c>
      <c r="D107" s="205" t="s">
        <v>124</v>
      </c>
      <c r="E107" s="206" t="s">
        <v>178</v>
      </c>
      <c r="F107" s="207" t="s">
        <v>179</v>
      </c>
      <c r="G107" s="208" t="s">
        <v>170</v>
      </c>
      <c r="H107" s="209">
        <v>6227.85</v>
      </c>
      <c r="I107" s="210"/>
      <c r="J107" s="211">
        <f>ROUND(I107*H107,2)</f>
        <v>0</v>
      </c>
      <c r="K107" s="207" t="s">
        <v>128</v>
      </c>
      <c r="L107" s="45"/>
      <c r="M107" s="212" t="s">
        <v>19</v>
      </c>
      <c r="N107" s="213" t="s">
        <v>40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129</v>
      </c>
      <c r="AT107" s="216" t="s">
        <v>124</v>
      </c>
      <c r="AU107" s="216" t="s">
        <v>79</v>
      </c>
      <c r="AY107" s="18" t="s">
        <v>121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77</v>
      </c>
      <c r="BK107" s="217">
        <f>ROUND(I107*H107,2)</f>
        <v>0</v>
      </c>
      <c r="BL107" s="18" t="s">
        <v>129</v>
      </c>
      <c r="BM107" s="216" t="s">
        <v>180</v>
      </c>
    </row>
    <row r="108" spans="1:51" s="13" customFormat="1" ht="12">
      <c r="A108" s="13"/>
      <c r="B108" s="218"/>
      <c r="C108" s="219"/>
      <c r="D108" s="220" t="s">
        <v>131</v>
      </c>
      <c r="E108" s="221" t="s">
        <v>19</v>
      </c>
      <c r="F108" s="222" t="s">
        <v>181</v>
      </c>
      <c r="G108" s="219"/>
      <c r="H108" s="223">
        <v>6227.85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131</v>
      </c>
      <c r="AU108" s="229" t="s">
        <v>79</v>
      </c>
      <c r="AV108" s="13" t="s">
        <v>79</v>
      </c>
      <c r="AW108" s="13" t="s">
        <v>31</v>
      </c>
      <c r="AX108" s="13" t="s">
        <v>77</v>
      </c>
      <c r="AY108" s="229" t="s">
        <v>121</v>
      </c>
    </row>
    <row r="109" spans="1:65" s="2" customFormat="1" ht="24.15" customHeight="1">
      <c r="A109" s="39"/>
      <c r="B109" s="40"/>
      <c r="C109" s="205" t="s">
        <v>182</v>
      </c>
      <c r="D109" s="205" t="s">
        <v>124</v>
      </c>
      <c r="E109" s="206" t="s">
        <v>183</v>
      </c>
      <c r="F109" s="207" t="s">
        <v>184</v>
      </c>
      <c r="G109" s="208" t="s">
        <v>170</v>
      </c>
      <c r="H109" s="209">
        <v>1.29</v>
      </c>
      <c r="I109" s="210"/>
      <c r="J109" s="211">
        <f>ROUND(I109*H109,2)</f>
        <v>0</v>
      </c>
      <c r="K109" s="207" t="s">
        <v>128</v>
      </c>
      <c r="L109" s="45"/>
      <c r="M109" s="212" t="s">
        <v>19</v>
      </c>
      <c r="N109" s="213" t="s">
        <v>40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129</v>
      </c>
      <c r="AT109" s="216" t="s">
        <v>124</v>
      </c>
      <c r="AU109" s="216" t="s">
        <v>79</v>
      </c>
      <c r="AY109" s="18" t="s">
        <v>121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77</v>
      </c>
      <c r="BK109" s="217">
        <f>ROUND(I109*H109,2)</f>
        <v>0</v>
      </c>
      <c r="BL109" s="18" t="s">
        <v>129</v>
      </c>
      <c r="BM109" s="216" t="s">
        <v>185</v>
      </c>
    </row>
    <row r="110" spans="1:65" s="2" customFormat="1" ht="24.15" customHeight="1">
      <c r="A110" s="39"/>
      <c r="B110" s="40"/>
      <c r="C110" s="205" t="s">
        <v>8</v>
      </c>
      <c r="D110" s="205" t="s">
        <v>124</v>
      </c>
      <c r="E110" s="206" t="s">
        <v>186</v>
      </c>
      <c r="F110" s="207" t="s">
        <v>187</v>
      </c>
      <c r="G110" s="208" t="s">
        <v>188</v>
      </c>
      <c r="H110" s="209">
        <v>2242.026</v>
      </c>
      <c r="I110" s="210"/>
      <c r="J110" s="211">
        <f>ROUND(I110*H110,2)</f>
        <v>0</v>
      </c>
      <c r="K110" s="207" t="s">
        <v>128</v>
      </c>
      <c r="L110" s="45"/>
      <c r="M110" s="212" t="s">
        <v>19</v>
      </c>
      <c r="N110" s="213" t="s">
        <v>40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129</v>
      </c>
      <c r="AT110" s="216" t="s">
        <v>124</v>
      </c>
      <c r="AU110" s="216" t="s">
        <v>79</v>
      </c>
      <c r="AY110" s="18" t="s">
        <v>121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77</v>
      </c>
      <c r="BK110" s="217">
        <f>ROUND(I110*H110,2)</f>
        <v>0</v>
      </c>
      <c r="BL110" s="18" t="s">
        <v>129</v>
      </c>
      <c r="BM110" s="216" t="s">
        <v>189</v>
      </c>
    </row>
    <row r="111" spans="1:51" s="13" customFormat="1" ht="12">
      <c r="A111" s="13"/>
      <c r="B111" s="218"/>
      <c r="C111" s="219"/>
      <c r="D111" s="220" t="s">
        <v>131</v>
      </c>
      <c r="E111" s="221" t="s">
        <v>19</v>
      </c>
      <c r="F111" s="222" t="s">
        <v>190</v>
      </c>
      <c r="G111" s="219"/>
      <c r="H111" s="223">
        <v>2242.026</v>
      </c>
      <c r="I111" s="224"/>
      <c r="J111" s="219"/>
      <c r="K111" s="219"/>
      <c r="L111" s="225"/>
      <c r="M111" s="226"/>
      <c r="N111" s="227"/>
      <c r="O111" s="227"/>
      <c r="P111" s="227"/>
      <c r="Q111" s="227"/>
      <c r="R111" s="227"/>
      <c r="S111" s="227"/>
      <c r="T111" s="22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9" t="s">
        <v>131</v>
      </c>
      <c r="AU111" s="229" t="s">
        <v>79</v>
      </c>
      <c r="AV111" s="13" t="s">
        <v>79</v>
      </c>
      <c r="AW111" s="13" t="s">
        <v>31</v>
      </c>
      <c r="AX111" s="13" t="s">
        <v>77</v>
      </c>
      <c r="AY111" s="229" t="s">
        <v>121</v>
      </c>
    </row>
    <row r="112" spans="1:65" s="2" customFormat="1" ht="24.15" customHeight="1">
      <c r="A112" s="39"/>
      <c r="B112" s="40"/>
      <c r="C112" s="205" t="s">
        <v>191</v>
      </c>
      <c r="D112" s="205" t="s">
        <v>124</v>
      </c>
      <c r="E112" s="206" t="s">
        <v>192</v>
      </c>
      <c r="F112" s="207" t="s">
        <v>193</v>
      </c>
      <c r="G112" s="208" t="s">
        <v>170</v>
      </c>
      <c r="H112" s="209">
        <v>1245.57</v>
      </c>
      <c r="I112" s="210"/>
      <c r="J112" s="211">
        <f>ROUND(I112*H112,2)</f>
        <v>0</v>
      </c>
      <c r="K112" s="207" t="s">
        <v>128</v>
      </c>
      <c r="L112" s="45"/>
      <c r="M112" s="212" t="s">
        <v>19</v>
      </c>
      <c r="N112" s="213" t="s">
        <v>40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129</v>
      </c>
      <c r="AT112" s="216" t="s">
        <v>124</v>
      </c>
      <c r="AU112" s="216" t="s">
        <v>79</v>
      </c>
      <c r="AY112" s="18" t="s">
        <v>121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77</v>
      </c>
      <c r="BK112" s="217">
        <f>ROUND(I112*H112,2)</f>
        <v>0</v>
      </c>
      <c r="BL112" s="18" t="s">
        <v>129</v>
      </c>
      <c r="BM112" s="216" t="s">
        <v>194</v>
      </c>
    </row>
    <row r="113" spans="1:63" s="12" customFormat="1" ht="22.8" customHeight="1">
      <c r="A113" s="12"/>
      <c r="B113" s="189"/>
      <c r="C113" s="190"/>
      <c r="D113" s="191" t="s">
        <v>68</v>
      </c>
      <c r="E113" s="203" t="s">
        <v>195</v>
      </c>
      <c r="F113" s="203" t="s">
        <v>196</v>
      </c>
      <c r="G113" s="190"/>
      <c r="H113" s="190"/>
      <c r="I113" s="193"/>
      <c r="J113" s="204">
        <f>BK113</f>
        <v>0</v>
      </c>
      <c r="K113" s="190"/>
      <c r="L113" s="195"/>
      <c r="M113" s="196"/>
      <c r="N113" s="197"/>
      <c r="O113" s="197"/>
      <c r="P113" s="198">
        <f>P114</f>
        <v>0</v>
      </c>
      <c r="Q113" s="197"/>
      <c r="R113" s="198">
        <f>R114</f>
        <v>0</v>
      </c>
      <c r="S113" s="197"/>
      <c r="T113" s="199">
        <f>T114</f>
        <v>46.2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0" t="s">
        <v>77</v>
      </c>
      <c r="AT113" s="201" t="s">
        <v>68</v>
      </c>
      <c r="AU113" s="201" t="s">
        <v>77</v>
      </c>
      <c r="AY113" s="200" t="s">
        <v>121</v>
      </c>
      <c r="BK113" s="202">
        <f>BK114</f>
        <v>0</v>
      </c>
    </row>
    <row r="114" spans="1:65" s="2" customFormat="1" ht="16.5" customHeight="1">
      <c r="A114" s="39"/>
      <c r="B114" s="40"/>
      <c r="C114" s="205" t="s">
        <v>195</v>
      </c>
      <c r="D114" s="205" t="s">
        <v>124</v>
      </c>
      <c r="E114" s="206" t="s">
        <v>197</v>
      </c>
      <c r="F114" s="207" t="s">
        <v>198</v>
      </c>
      <c r="G114" s="208" t="s">
        <v>170</v>
      </c>
      <c r="H114" s="209">
        <v>21</v>
      </c>
      <c r="I114" s="210"/>
      <c r="J114" s="211">
        <f>ROUND(I114*H114,2)</f>
        <v>0</v>
      </c>
      <c r="K114" s="207" t="s">
        <v>128</v>
      </c>
      <c r="L114" s="45"/>
      <c r="M114" s="212" t="s">
        <v>19</v>
      </c>
      <c r="N114" s="213" t="s">
        <v>40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2.2</v>
      </c>
      <c r="T114" s="215">
        <f>S114*H114</f>
        <v>46.2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129</v>
      </c>
      <c r="AT114" s="216" t="s">
        <v>124</v>
      </c>
      <c r="AU114" s="216" t="s">
        <v>79</v>
      </c>
      <c r="AY114" s="18" t="s">
        <v>121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77</v>
      </c>
      <c r="BK114" s="217">
        <f>ROUND(I114*H114,2)</f>
        <v>0</v>
      </c>
      <c r="BL114" s="18" t="s">
        <v>129</v>
      </c>
      <c r="BM114" s="216" t="s">
        <v>199</v>
      </c>
    </row>
    <row r="115" spans="1:63" s="12" customFormat="1" ht="22.8" customHeight="1">
      <c r="A115" s="12"/>
      <c r="B115" s="189"/>
      <c r="C115" s="190"/>
      <c r="D115" s="191" t="s">
        <v>68</v>
      </c>
      <c r="E115" s="203" t="s">
        <v>200</v>
      </c>
      <c r="F115" s="203" t="s">
        <v>201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SUM(P116:P126)</f>
        <v>0</v>
      </c>
      <c r="Q115" s="197"/>
      <c r="R115" s="198">
        <f>SUM(R116:R126)</f>
        <v>0</v>
      </c>
      <c r="S115" s="197"/>
      <c r="T115" s="199">
        <f>SUM(T116:T126)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77</v>
      </c>
      <c r="AT115" s="201" t="s">
        <v>68</v>
      </c>
      <c r="AU115" s="201" t="s">
        <v>77</v>
      </c>
      <c r="AY115" s="200" t="s">
        <v>121</v>
      </c>
      <c r="BK115" s="202">
        <f>SUM(BK116:BK126)</f>
        <v>0</v>
      </c>
    </row>
    <row r="116" spans="1:65" s="2" customFormat="1" ht="21.75" customHeight="1">
      <c r="A116" s="39"/>
      <c r="B116" s="40"/>
      <c r="C116" s="205" t="s">
        <v>202</v>
      </c>
      <c r="D116" s="205" t="s">
        <v>124</v>
      </c>
      <c r="E116" s="206" t="s">
        <v>203</v>
      </c>
      <c r="F116" s="207" t="s">
        <v>204</v>
      </c>
      <c r="G116" s="208" t="s">
        <v>188</v>
      </c>
      <c r="H116" s="209">
        <v>770.621</v>
      </c>
      <c r="I116" s="210"/>
      <c r="J116" s="211">
        <f>ROUND(I116*H116,2)</f>
        <v>0</v>
      </c>
      <c r="K116" s="207" t="s">
        <v>128</v>
      </c>
      <c r="L116" s="45"/>
      <c r="M116" s="212" t="s">
        <v>19</v>
      </c>
      <c r="N116" s="213" t="s">
        <v>40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129</v>
      </c>
      <c r="AT116" s="216" t="s">
        <v>124</v>
      </c>
      <c r="AU116" s="216" t="s">
        <v>79</v>
      </c>
      <c r="AY116" s="18" t="s">
        <v>121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77</v>
      </c>
      <c r="BK116" s="217">
        <f>ROUND(I116*H116,2)</f>
        <v>0</v>
      </c>
      <c r="BL116" s="18" t="s">
        <v>129</v>
      </c>
      <c r="BM116" s="216" t="s">
        <v>205</v>
      </c>
    </row>
    <row r="117" spans="1:65" s="2" customFormat="1" ht="24.15" customHeight="1">
      <c r="A117" s="39"/>
      <c r="B117" s="40"/>
      <c r="C117" s="205" t="s">
        <v>206</v>
      </c>
      <c r="D117" s="205" t="s">
        <v>124</v>
      </c>
      <c r="E117" s="206" t="s">
        <v>207</v>
      </c>
      <c r="F117" s="207" t="s">
        <v>208</v>
      </c>
      <c r="G117" s="208" t="s">
        <v>188</v>
      </c>
      <c r="H117" s="209">
        <v>14641.799</v>
      </c>
      <c r="I117" s="210"/>
      <c r="J117" s="211">
        <f>ROUND(I117*H117,2)</f>
        <v>0</v>
      </c>
      <c r="K117" s="207" t="s">
        <v>128</v>
      </c>
      <c r="L117" s="45"/>
      <c r="M117" s="212" t="s">
        <v>19</v>
      </c>
      <c r="N117" s="213" t="s">
        <v>40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129</v>
      </c>
      <c r="AT117" s="216" t="s">
        <v>124</v>
      </c>
      <c r="AU117" s="216" t="s">
        <v>79</v>
      </c>
      <c r="AY117" s="18" t="s">
        <v>121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77</v>
      </c>
      <c r="BK117" s="217">
        <f>ROUND(I117*H117,2)</f>
        <v>0</v>
      </c>
      <c r="BL117" s="18" t="s">
        <v>129</v>
      </c>
      <c r="BM117" s="216" t="s">
        <v>209</v>
      </c>
    </row>
    <row r="118" spans="1:51" s="13" customFormat="1" ht="12">
      <c r="A118" s="13"/>
      <c r="B118" s="218"/>
      <c r="C118" s="219"/>
      <c r="D118" s="220" t="s">
        <v>131</v>
      </c>
      <c r="E118" s="219"/>
      <c r="F118" s="222" t="s">
        <v>210</v>
      </c>
      <c r="G118" s="219"/>
      <c r="H118" s="223">
        <v>14641.799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131</v>
      </c>
      <c r="AU118" s="229" t="s">
        <v>79</v>
      </c>
      <c r="AV118" s="13" t="s">
        <v>79</v>
      </c>
      <c r="AW118" s="13" t="s">
        <v>4</v>
      </c>
      <c r="AX118" s="13" t="s">
        <v>77</v>
      </c>
      <c r="AY118" s="229" t="s">
        <v>121</v>
      </c>
    </row>
    <row r="119" spans="1:65" s="2" customFormat="1" ht="24.15" customHeight="1">
      <c r="A119" s="39"/>
      <c r="B119" s="40"/>
      <c r="C119" s="205" t="s">
        <v>211</v>
      </c>
      <c r="D119" s="205" t="s">
        <v>124</v>
      </c>
      <c r="E119" s="206" t="s">
        <v>212</v>
      </c>
      <c r="F119" s="207" t="s">
        <v>213</v>
      </c>
      <c r="G119" s="208" t="s">
        <v>188</v>
      </c>
      <c r="H119" s="209">
        <v>644.85</v>
      </c>
      <c r="I119" s="210"/>
      <c r="J119" s="211">
        <f>ROUND(I119*H119,2)</f>
        <v>0</v>
      </c>
      <c r="K119" s="207" t="s">
        <v>128</v>
      </c>
      <c r="L119" s="45"/>
      <c r="M119" s="212" t="s">
        <v>19</v>
      </c>
      <c r="N119" s="213" t="s">
        <v>40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129</v>
      </c>
      <c r="AT119" s="216" t="s">
        <v>124</v>
      </c>
      <c r="AU119" s="216" t="s">
        <v>79</v>
      </c>
      <c r="AY119" s="18" t="s">
        <v>121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77</v>
      </c>
      <c r="BK119" s="217">
        <f>ROUND(I119*H119,2)</f>
        <v>0</v>
      </c>
      <c r="BL119" s="18" t="s">
        <v>129</v>
      </c>
      <c r="BM119" s="216" t="s">
        <v>214</v>
      </c>
    </row>
    <row r="120" spans="1:51" s="13" customFormat="1" ht="12">
      <c r="A120" s="13"/>
      <c r="B120" s="218"/>
      <c r="C120" s="219"/>
      <c r="D120" s="220" t="s">
        <v>131</v>
      </c>
      <c r="E120" s="221" t="s">
        <v>19</v>
      </c>
      <c r="F120" s="222" t="s">
        <v>215</v>
      </c>
      <c r="G120" s="219"/>
      <c r="H120" s="223">
        <v>644.85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9" t="s">
        <v>131</v>
      </c>
      <c r="AU120" s="229" t="s">
        <v>79</v>
      </c>
      <c r="AV120" s="13" t="s">
        <v>79</v>
      </c>
      <c r="AW120" s="13" t="s">
        <v>31</v>
      </c>
      <c r="AX120" s="13" t="s">
        <v>69</v>
      </c>
      <c r="AY120" s="229" t="s">
        <v>121</v>
      </c>
    </row>
    <row r="121" spans="1:51" s="15" customFormat="1" ht="12">
      <c r="A121" s="15"/>
      <c r="B121" s="240"/>
      <c r="C121" s="241"/>
      <c r="D121" s="220" t="s">
        <v>131</v>
      </c>
      <c r="E121" s="242" t="s">
        <v>19</v>
      </c>
      <c r="F121" s="243" t="s">
        <v>143</v>
      </c>
      <c r="G121" s="241"/>
      <c r="H121" s="244">
        <v>644.85</v>
      </c>
      <c r="I121" s="245"/>
      <c r="J121" s="241"/>
      <c r="K121" s="241"/>
      <c r="L121" s="246"/>
      <c r="M121" s="247"/>
      <c r="N121" s="248"/>
      <c r="O121" s="248"/>
      <c r="P121" s="248"/>
      <c r="Q121" s="248"/>
      <c r="R121" s="248"/>
      <c r="S121" s="248"/>
      <c r="T121" s="249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0" t="s">
        <v>131</v>
      </c>
      <c r="AU121" s="250" t="s">
        <v>79</v>
      </c>
      <c r="AV121" s="15" t="s">
        <v>129</v>
      </c>
      <c r="AW121" s="15" t="s">
        <v>31</v>
      </c>
      <c r="AX121" s="15" t="s">
        <v>77</v>
      </c>
      <c r="AY121" s="250" t="s">
        <v>121</v>
      </c>
    </row>
    <row r="122" spans="1:65" s="2" customFormat="1" ht="24.15" customHeight="1">
      <c r="A122" s="39"/>
      <c r="B122" s="40"/>
      <c r="C122" s="205" t="s">
        <v>216</v>
      </c>
      <c r="D122" s="205" t="s">
        <v>124</v>
      </c>
      <c r="E122" s="206" t="s">
        <v>217</v>
      </c>
      <c r="F122" s="207" t="s">
        <v>218</v>
      </c>
      <c r="G122" s="208" t="s">
        <v>188</v>
      </c>
      <c r="H122" s="209">
        <v>125.771</v>
      </c>
      <c r="I122" s="210"/>
      <c r="J122" s="211">
        <f>ROUND(I122*H122,2)</f>
        <v>0</v>
      </c>
      <c r="K122" s="207" t="s">
        <v>128</v>
      </c>
      <c r="L122" s="45"/>
      <c r="M122" s="212" t="s">
        <v>19</v>
      </c>
      <c r="N122" s="213" t="s">
        <v>40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129</v>
      </c>
      <c r="AT122" s="216" t="s">
        <v>124</v>
      </c>
      <c r="AU122" s="216" t="s">
        <v>79</v>
      </c>
      <c r="AY122" s="18" t="s">
        <v>121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77</v>
      </c>
      <c r="BK122" s="217">
        <f>ROUND(I122*H122,2)</f>
        <v>0</v>
      </c>
      <c r="BL122" s="18" t="s">
        <v>129</v>
      </c>
      <c r="BM122" s="216" t="s">
        <v>219</v>
      </c>
    </row>
    <row r="123" spans="1:51" s="13" customFormat="1" ht="12">
      <c r="A123" s="13"/>
      <c r="B123" s="218"/>
      <c r="C123" s="219"/>
      <c r="D123" s="220" t="s">
        <v>131</v>
      </c>
      <c r="E123" s="221" t="s">
        <v>19</v>
      </c>
      <c r="F123" s="222" t="s">
        <v>220</v>
      </c>
      <c r="G123" s="219"/>
      <c r="H123" s="223">
        <v>34.678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9" t="s">
        <v>131</v>
      </c>
      <c r="AU123" s="229" t="s">
        <v>79</v>
      </c>
      <c r="AV123" s="13" t="s">
        <v>79</v>
      </c>
      <c r="AW123" s="13" t="s">
        <v>31</v>
      </c>
      <c r="AX123" s="13" t="s">
        <v>69</v>
      </c>
      <c r="AY123" s="229" t="s">
        <v>121</v>
      </c>
    </row>
    <row r="124" spans="1:51" s="13" customFormat="1" ht="12">
      <c r="A124" s="13"/>
      <c r="B124" s="218"/>
      <c r="C124" s="219"/>
      <c r="D124" s="220" t="s">
        <v>131</v>
      </c>
      <c r="E124" s="221" t="s">
        <v>19</v>
      </c>
      <c r="F124" s="222" t="s">
        <v>221</v>
      </c>
      <c r="G124" s="219"/>
      <c r="H124" s="223">
        <v>69.357</v>
      </c>
      <c r="I124" s="224"/>
      <c r="J124" s="219"/>
      <c r="K124" s="219"/>
      <c r="L124" s="225"/>
      <c r="M124" s="226"/>
      <c r="N124" s="227"/>
      <c r="O124" s="227"/>
      <c r="P124" s="227"/>
      <c r="Q124" s="227"/>
      <c r="R124" s="227"/>
      <c r="S124" s="227"/>
      <c r="T124" s="22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9" t="s">
        <v>131</v>
      </c>
      <c r="AU124" s="229" t="s">
        <v>79</v>
      </c>
      <c r="AV124" s="13" t="s">
        <v>79</v>
      </c>
      <c r="AW124" s="13" t="s">
        <v>31</v>
      </c>
      <c r="AX124" s="13" t="s">
        <v>69</v>
      </c>
      <c r="AY124" s="229" t="s">
        <v>121</v>
      </c>
    </row>
    <row r="125" spans="1:51" s="13" customFormat="1" ht="12">
      <c r="A125" s="13"/>
      <c r="B125" s="218"/>
      <c r="C125" s="219"/>
      <c r="D125" s="220" t="s">
        <v>131</v>
      </c>
      <c r="E125" s="221" t="s">
        <v>19</v>
      </c>
      <c r="F125" s="222" t="s">
        <v>222</v>
      </c>
      <c r="G125" s="219"/>
      <c r="H125" s="223">
        <v>21.736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9" t="s">
        <v>131</v>
      </c>
      <c r="AU125" s="229" t="s">
        <v>79</v>
      </c>
      <c r="AV125" s="13" t="s">
        <v>79</v>
      </c>
      <c r="AW125" s="13" t="s">
        <v>31</v>
      </c>
      <c r="AX125" s="13" t="s">
        <v>69</v>
      </c>
      <c r="AY125" s="229" t="s">
        <v>121</v>
      </c>
    </row>
    <row r="126" spans="1:51" s="15" customFormat="1" ht="12">
      <c r="A126" s="15"/>
      <c r="B126" s="240"/>
      <c r="C126" s="241"/>
      <c r="D126" s="220" t="s">
        <v>131</v>
      </c>
      <c r="E126" s="242" t="s">
        <v>19</v>
      </c>
      <c r="F126" s="243" t="s">
        <v>143</v>
      </c>
      <c r="G126" s="241"/>
      <c r="H126" s="244">
        <v>125.771</v>
      </c>
      <c r="I126" s="245"/>
      <c r="J126" s="241"/>
      <c r="K126" s="241"/>
      <c r="L126" s="246"/>
      <c r="M126" s="251"/>
      <c r="N126" s="252"/>
      <c r="O126" s="252"/>
      <c r="P126" s="252"/>
      <c r="Q126" s="252"/>
      <c r="R126" s="252"/>
      <c r="S126" s="252"/>
      <c r="T126" s="253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0" t="s">
        <v>131</v>
      </c>
      <c r="AU126" s="250" t="s">
        <v>79</v>
      </c>
      <c r="AV126" s="15" t="s">
        <v>129</v>
      </c>
      <c r="AW126" s="15" t="s">
        <v>31</v>
      </c>
      <c r="AX126" s="15" t="s">
        <v>77</v>
      </c>
      <c r="AY126" s="250" t="s">
        <v>121</v>
      </c>
    </row>
    <row r="127" spans="1:31" s="2" customFormat="1" ht="6.95" customHeight="1">
      <c r="A127" s="39"/>
      <c r="B127" s="60"/>
      <c r="C127" s="61"/>
      <c r="D127" s="61"/>
      <c r="E127" s="61"/>
      <c r="F127" s="61"/>
      <c r="G127" s="61"/>
      <c r="H127" s="61"/>
      <c r="I127" s="61"/>
      <c r="J127" s="61"/>
      <c r="K127" s="61"/>
      <c r="L127" s="45"/>
      <c r="M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</sheetData>
  <sheetProtection password="CC35" sheet="1" objects="1" scenarios="1" formatColumns="0" formatRows="0" autoFilter="0"/>
  <autoFilter ref="C82:K126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79</v>
      </c>
    </row>
    <row r="4" spans="2:46" s="1" customFormat="1" ht="24.95" customHeight="1">
      <c r="B4" s="21"/>
      <c r="D4" s="131" t="s">
        <v>95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Zpevněné a příjezdové plochy sloužící pro odpadové hospodářství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96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223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19. 4. 2022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27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32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27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33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35</v>
      </c>
      <c r="E30" s="39"/>
      <c r="F30" s="39"/>
      <c r="G30" s="39"/>
      <c r="H30" s="39"/>
      <c r="I30" s="39"/>
      <c r="J30" s="145">
        <f>ROUND(J91,2)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37</v>
      </c>
      <c r="G32" s="39"/>
      <c r="H32" s="39"/>
      <c r="I32" s="146" t="s">
        <v>36</v>
      </c>
      <c r="J32" s="146" t="s">
        <v>38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39</v>
      </c>
      <c r="E33" s="133" t="s">
        <v>40</v>
      </c>
      <c r="F33" s="148">
        <f>ROUND((SUM(BE91:BE226)),2)</f>
        <v>0</v>
      </c>
      <c r="G33" s="39"/>
      <c r="H33" s="39"/>
      <c r="I33" s="149">
        <v>0.21</v>
      </c>
      <c r="J33" s="148">
        <f>ROUND(((SUM(BE91:BE226))*I33),2)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41</v>
      </c>
      <c r="F34" s="148">
        <f>ROUND((SUM(BF91:BF226)),2)</f>
        <v>0</v>
      </c>
      <c r="G34" s="39"/>
      <c r="H34" s="39"/>
      <c r="I34" s="149">
        <v>0.15</v>
      </c>
      <c r="J34" s="148">
        <f>ROUND(((SUM(BF91:BF226))*I34),2)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42</v>
      </c>
      <c r="F35" s="148">
        <f>ROUND((SUM(BG91:BG226)),2)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43</v>
      </c>
      <c r="F36" s="148">
        <f>ROUND((SUM(BH91:BH226)),2)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44</v>
      </c>
      <c r="F37" s="148">
        <f>ROUND((SUM(BI91:BI226)),2)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45</v>
      </c>
      <c r="E39" s="152"/>
      <c r="F39" s="152"/>
      <c r="G39" s="153" t="s">
        <v>46</v>
      </c>
      <c r="H39" s="154" t="s">
        <v>47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98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Zpevněné a příjezdové plochy sloužící pro odpadové hospodářství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96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 xml:space="preserve">02 - Plocha komunikaí a zpevněných ploch vč. chrániček 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19. 4. 2022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32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99</v>
      </c>
      <c r="D57" s="163"/>
      <c r="E57" s="163"/>
      <c r="F57" s="163"/>
      <c r="G57" s="163"/>
      <c r="H57" s="163"/>
      <c r="I57" s="163"/>
      <c r="J57" s="164" t="s">
        <v>100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67</v>
      </c>
      <c r="D59" s="41"/>
      <c r="E59" s="41"/>
      <c r="F59" s="41"/>
      <c r="G59" s="41"/>
      <c r="H59" s="41"/>
      <c r="I59" s="41"/>
      <c r="J59" s="103">
        <f>J91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101</v>
      </c>
    </row>
    <row r="60" spans="1:31" s="9" customFormat="1" ht="24.95" customHeight="1">
      <c r="A60" s="9"/>
      <c r="B60" s="166"/>
      <c r="C60" s="167"/>
      <c r="D60" s="168" t="s">
        <v>102</v>
      </c>
      <c r="E60" s="169"/>
      <c r="F60" s="169"/>
      <c r="G60" s="169"/>
      <c r="H60" s="169"/>
      <c r="I60" s="169"/>
      <c r="J60" s="170">
        <f>J92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103</v>
      </c>
      <c r="E61" s="175"/>
      <c r="F61" s="175"/>
      <c r="G61" s="175"/>
      <c r="H61" s="175"/>
      <c r="I61" s="175"/>
      <c r="J61" s="176">
        <f>J93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224</v>
      </c>
      <c r="E62" s="175"/>
      <c r="F62" s="175"/>
      <c r="G62" s="175"/>
      <c r="H62" s="175"/>
      <c r="I62" s="175"/>
      <c r="J62" s="176">
        <f>J124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225</v>
      </c>
      <c r="E63" s="175"/>
      <c r="F63" s="175"/>
      <c r="G63" s="175"/>
      <c r="H63" s="175"/>
      <c r="I63" s="175"/>
      <c r="J63" s="176">
        <f>J137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226</v>
      </c>
      <c r="E64" s="175"/>
      <c r="F64" s="175"/>
      <c r="G64" s="175"/>
      <c r="H64" s="175"/>
      <c r="I64" s="175"/>
      <c r="J64" s="176">
        <f>J139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227</v>
      </c>
      <c r="E65" s="175"/>
      <c r="F65" s="175"/>
      <c r="G65" s="175"/>
      <c r="H65" s="175"/>
      <c r="I65" s="175"/>
      <c r="J65" s="176">
        <f>J147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104</v>
      </c>
      <c r="E66" s="175"/>
      <c r="F66" s="175"/>
      <c r="G66" s="175"/>
      <c r="H66" s="175"/>
      <c r="I66" s="175"/>
      <c r="J66" s="176">
        <f>J202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228</v>
      </c>
      <c r="E67" s="175"/>
      <c r="F67" s="175"/>
      <c r="G67" s="175"/>
      <c r="H67" s="175"/>
      <c r="I67" s="175"/>
      <c r="J67" s="176">
        <f>J210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6"/>
      <c r="C68" s="167"/>
      <c r="D68" s="168" t="s">
        <v>229</v>
      </c>
      <c r="E68" s="169"/>
      <c r="F68" s="169"/>
      <c r="G68" s="169"/>
      <c r="H68" s="169"/>
      <c r="I68" s="169"/>
      <c r="J68" s="170">
        <f>J212</f>
        <v>0</v>
      </c>
      <c r="K68" s="167"/>
      <c r="L68" s="17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2"/>
      <c r="C69" s="173"/>
      <c r="D69" s="174" t="s">
        <v>230</v>
      </c>
      <c r="E69" s="175"/>
      <c r="F69" s="175"/>
      <c r="G69" s="175"/>
      <c r="H69" s="175"/>
      <c r="I69" s="175"/>
      <c r="J69" s="176">
        <f>J213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6"/>
      <c r="C70" s="167"/>
      <c r="D70" s="168" t="s">
        <v>231</v>
      </c>
      <c r="E70" s="169"/>
      <c r="F70" s="169"/>
      <c r="G70" s="169"/>
      <c r="H70" s="169"/>
      <c r="I70" s="169"/>
      <c r="J70" s="170">
        <f>J219</f>
        <v>0</v>
      </c>
      <c r="K70" s="167"/>
      <c r="L70" s="17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2"/>
      <c r="C71" s="173"/>
      <c r="D71" s="174" t="s">
        <v>232</v>
      </c>
      <c r="E71" s="175"/>
      <c r="F71" s="175"/>
      <c r="G71" s="175"/>
      <c r="H71" s="175"/>
      <c r="I71" s="175"/>
      <c r="J71" s="176">
        <f>J220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106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161" t="str">
        <f>E7</f>
        <v>Zpevněné a příjezdové plochy sloužící pro odpadové hospodářství</v>
      </c>
      <c r="F81" s="33"/>
      <c r="G81" s="33"/>
      <c r="H81" s="33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96</v>
      </c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E9</f>
        <v xml:space="preserve">02 - Plocha komunikaí a zpevněných ploch vč. chrániček </v>
      </c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F12</f>
        <v xml:space="preserve"> </v>
      </c>
      <c r="G85" s="41"/>
      <c r="H85" s="41"/>
      <c r="I85" s="33" t="s">
        <v>23</v>
      </c>
      <c r="J85" s="73" t="str">
        <f>IF(J12="","",J12)</f>
        <v>19. 4. 2022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25</v>
      </c>
      <c r="D87" s="41"/>
      <c r="E87" s="41"/>
      <c r="F87" s="28" t="str">
        <f>E15</f>
        <v xml:space="preserve"> </v>
      </c>
      <c r="G87" s="41"/>
      <c r="H87" s="41"/>
      <c r="I87" s="33" t="s">
        <v>30</v>
      </c>
      <c r="J87" s="37" t="str">
        <f>E21</f>
        <v xml:space="preserve"> 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28</v>
      </c>
      <c r="D88" s="41"/>
      <c r="E88" s="41"/>
      <c r="F88" s="28" t="str">
        <f>IF(E18="","",E18)</f>
        <v>Vyplň údaj</v>
      </c>
      <c r="G88" s="41"/>
      <c r="H88" s="41"/>
      <c r="I88" s="33" t="s">
        <v>32</v>
      </c>
      <c r="J88" s="37" t="str">
        <f>E24</f>
        <v xml:space="preserve"> 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78"/>
      <c r="B90" s="179"/>
      <c r="C90" s="180" t="s">
        <v>107</v>
      </c>
      <c r="D90" s="181" t="s">
        <v>54</v>
      </c>
      <c r="E90" s="181" t="s">
        <v>50</v>
      </c>
      <c r="F90" s="181" t="s">
        <v>51</v>
      </c>
      <c r="G90" s="181" t="s">
        <v>108</v>
      </c>
      <c r="H90" s="181" t="s">
        <v>109</v>
      </c>
      <c r="I90" s="181" t="s">
        <v>110</v>
      </c>
      <c r="J90" s="181" t="s">
        <v>100</v>
      </c>
      <c r="K90" s="182" t="s">
        <v>111</v>
      </c>
      <c r="L90" s="183"/>
      <c r="M90" s="93" t="s">
        <v>19</v>
      </c>
      <c r="N90" s="94" t="s">
        <v>39</v>
      </c>
      <c r="O90" s="94" t="s">
        <v>112</v>
      </c>
      <c r="P90" s="94" t="s">
        <v>113</v>
      </c>
      <c r="Q90" s="94" t="s">
        <v>114</v>
      </c>
      <c r="R90" s="94" t="s">
        <v>115</v>
      </c>
      <c r="S90" s="94" t="s">
        <v>116</v>
      </c>
      <c r="T90" s="95" t="s">
        <v>117</v>
      </c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</row>
    <row r="91" spans="1:63" s="2" customFormat="1" ht="22.8" customHeight="1">
      <c r="A91" s="39"/>
      <c r="B91" s="40"/>
      <c r="C91" s="100" t="s">
        <v>118</v>
      </c>
      <c r="D91" s="41"/>
      <c r="E91" s="41"/>
      <c r="F91" s="41"/>
      <c r="G91" s="41"/>
      <c r="H91" s="41"/>
      <c r="I91" s="41"/>
      <c r="J91" s="184">
        <f>BK91</f>
        <v>0</v>
      </c>
      <c r="K91" s="41"/>
      <c r="L91" s="45"/>
      <c r="M91" s="96"/>
      <c r="N91" s="185"/>
      <c r="O91" s="97"/>
      <c r="P91" s="186">
        <f>P92+P212+P219</f>
        <v>0</v>
      </c>
      <c r="Q91" s="97"/>
      <c r="R91" s="186">
        <f>R92+R212+R219</f>
        <v>1442.5825320399995</v>
      </c>
      <c r="S91" s="97"/>
      <c r="T91" s="187">
        <f>T92+T212+T219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68</v>
      </c>
      <c r="AU91" s="18" t="s">
        <v>101</v>
      </c>
      <c r="BK91" s="188">
        <f>BK92+BK212+BK219</f>
        <v>0</v>
      </c>
    </row>
    <row r="92" spans="1:63" s="12" customFormat="1" ht="25.9" customHeight="1">
      <c r="A92" s="12"/>
      <c r="B92" s="189"/>
      <c r="C92" s="190"/>
      <c r="D92" s="191" t="s">
        <v>68</v>
      </c>
      <c r="E92" s="192" t="s">
        <v>119</v>
      </c>
      <c r="F92" s="192" t="s">
        <v>120</v>
      </c>
      <c r="G92" s="190"/>
      <c r="H92" s="190"/>
      <c r="I92" s="193"/>
      <c r="J92" s="194">
        <f>BK92</f>
        <v>0</v>
      </c>
      <c r="K92" s="190"/>
      <c r="L92" s="195"/>
      <c r="M92" s="196"/>
      <c r="N92" s="197"/>
      <c r="O92" s="197"/>
      <c r="P92" s="198">
        <f>P93+P124+P137+P139+P147+P202+P210</f>
        <v>0</v>
      </c>
      <c r="Q92" s="197"/>
      <c r="R92" s="198">
        <f>R93+R124+R137+R139+R147+R202+R210</f>
        <v>1442.5520290399995</v>
      </c>
      <c r="S92" s="197"/>
      <c r="T92" s="199">
        <f>T93+T124+T137+T139+T147+T202+T210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77</v>
      </c>
      <c r="AT92" s="201" t="s">
        <v>68</v>
      </c>
      <c r="AU92" s="201" t="s">
        <v>69</v>
      </c>
      <c r="AY92" s="200" t="s">
        <v>121</v>
      </c>
      <c r="BK92" s="202">
        <f>BK93+BK124+BK137+BK139+BK147+BK202+BK210</f>
        <v>0</v>
      </c>
    </row>
    <row r="93" spans="1:63" s="12" customFormat="1" ht="22.8" customHeight="1">
      <c r="A93" s="12"/>
      <c r="B93" s="189"/>
      <c r="C93" s="190"/>
      <c r="D93" s="191" t="s">
        <v>68</v>
      </c>
      <c r="E93" s="203" t="s">
        <v>77</v>
      </c>
      <c r="F93" s="203" t="s">
        <v>122</v>
      </c>
      <c r="G93" s="190"/>
      <c r="H93" s="190"/>
      <c r="I93" s="193"/>
      <c r="J93" s="204">
        <f>BK93</f>
        <v>0</v>
      </c>
      <c r="K93" s="190"/>
      <c r="L93" s="195"/>
      <c r="M93" s="196"/>
      <c r="N93" s="197"/>
      <c r="O93" s="197"/>
      <c r="P93" s="198">
        <f>SUM(P94:P123)</f>
        <v>0</v>
      </c>
      <c r="Q93" s="197"/>
      <c r="R93" s="198">
        <f>SUM(R94:R123)</f>
        <v>0</v>
      </c>
      <c r="S93" s="197"/>
      <c r="T93" s="199">
        <f>SUM(T94:T123)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77</v>
      </c>
      <c r="AT93" s="201" t="s">
        <v>68</v>
      </c>
      <c r="AU93" s="201" t="s">
        <v>77</v>
      </c>
      <c r="AY93" s="200" t="s">
        <v>121</v>
      </c>
      <c r="BK93" s="202">
        <f>SUM(BK94:BK123)</f>
        <v>0</v>
      </c>
    </row>
    <row r="94" spans="1:65" s="2" customFormat="1" ht="24.15" customHeight="1">
      <c r="A94" s="39"/>
      <c r="B94" s="40"/>
      <c r="C94" s="205" t="s">
        <v>77</v>
      </c>
      <c r="D94" s="205" t="s">
        <v>124</v>
      </c>
      <c r="E94" s="206" t="s">
        <v>233</v>
      </c>
      <c r="F94" s="207" t="s">
        <v>234</v>
      </c>
      <c r="G94" s="208" t="s">
        <v>170</v>
      </c>
      <c r="H94" s="209">
        <v>1.07</v>
      </c>
      <c r="I94" s="210"/>
      <c r="J94" s="211">
        <f>ROUND(I94*H94,2)</f>
        <v>0</v>
      </c>
      <c r="K94" s="207" t="s">
        <v>128</v>
      </c>
      <c r="L94" s="45"/>
      <c r="M94" s="212" t="s">
        <v>19</v>
      </c>
      <c r="N94" s="213" t="s">
        <v>40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129</v>
      </c>
      <c r="AT94" s="216" t="s">
        <v>124</v>
      </c>
      <c r="AU94" s="216" t="s">
        <v>79</v>
      </c>
      <c r="AY94" s="18" t="s">
        <v>121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77</v>
      </c>
      <c r="BK94" s="217">
        <f>ROUND(I94*H94,2)</f>
        <v>0</v>
      </c>
      <c r="BL94" s="18" t="s">
        <v>129</v>
      </c>
      <c r="BM94" s="216" t="s">
        <v>235</v>
      </c>
    </row>
    <row r="95" spans="1:51" s="14" customFormat="1" ht="12">
      <c r="A95" s="14"/>
      <c r="B95" s="230"/>
      <c r="C95" s="231"/>
      <c r="D95" s="220" t="s">
        <v>131</v>
      </c>
      <c r="E95" s="232" t="s">
        <v>19</v>
      </c>
      <c r="F95" s="233" t="s">
        <v>236</v>
      </c>
      <c r="G95" s="231"/>
      <c r="H95" s="232" t="s">
        <v>19</v>
      </c>
      <c r="I95" s="234"/>
      <c r="J95" s="231"/>
      <c r="K95" s="231"/>
      <c r="L95" s="235"/>
      <c r="M95" s="236"/>
      <c r="N95" s="237"/>
      <c r="O95" s="237"/>
      <c r="P95" s="237"/>
      <c r="Q95" s="237"/>
      <c r="R95" s="237"/>
      <c r="S95" s="237"/>
      <c r="T95" s="238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39" t="s">
        <v>131</v>
      </c>
      <c r="AU95" s="239" t="s">
        <v>79</v>
      </c>
      <c r="AV95" s="14" t="s">
        <v>77</v>
      </c>
      <c r="AW95" s="14" t="s">
        <v>31</v>
      </c>
      <c r="AX95" s="14" t="s">
        <v>69</v>
      </c>
      <c r="AY95" s="239" t="s">
        <v>121</v>
      </c>
    </row>
    <row r="96" spans="1:51" s="13" customFormat="1" ht="12">
      <c r="A96" s="13"/>
      <c r="B96" s="218"/>
      <c r="C96" s="219"/>
      <c r="D96" s="220" t="s">
        <v>131</v>
      </c>
      <c r="E96" s="221" t="s">
        <v>19</v>
      </c>
      <c r="F96" s="222" t="s">
        <v>237</v>
      </c>
      <c r="G96" s="219"/>
      <c r="H96" s="223">
        <v>1.07</v>
      </c>
      <c r="I96" s="224"/>
      <c r="J96" s="219"/>
      <c r="K96" s="219"/>
      <c r="L96" s="225"/>
      <c r="M96" s="226"/>
      <c r="N96" s="227"/>
      <c r="O96" s="227"/>
      <c r="P96" s="227"/>
      <c r="Q96" s="227"/>
      <c r="R96" s="227"/>
      <c r="S96" s="227"/>
      <c r="T96" s="22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9" t="s">
        <v>131</v>
      </c>
      <c r="AU96" s="229" t="s">
        <v>79</v>
      </c>
      <c r="AV96" s="13" t="s">
        <v>79</v>
      </c>
      <c r="AW96" s="13" t="s">
        <v>31</v>
      </c>
      <c r="AX96" s="13" t="s">
        <v>69</v>
      </c>
      <c r="AY96" s="229" t="s">
        <v>121</v>
      </c>
    </row>
    <row r="97" spans="1:51" s="15" customFormat="1" ht="12">
      <c r="A97" s="15"/>
      <c r="B97" s="240"/>
      <c r="C97" s="241"/>
      <c r="D97" s="220" t="s">
        <v>131</v>
      </c>
      <c r="E97" s="242" t="s">
        <v>19</v>
      </c>
      <c r="F97" s="243" t="s">
        <v>143</v>
      </c>
      <c r="G97" s="241"/>
      <c r="H97" s="244">
        <v>1.07</v>
      </c>
      <c r="I97" s="245"/>
      <c r="J97" s="241"/>
      <c r="K97" s="241"/>
      <c r="L97" s="246"/>
      <c r="M97" s="247"/>
      <c r="N97" s="248"/>
      <c r="O97" s="248"/>
      <c r="P97" s="248"/>
      <c r="Q97" s="248"/>
      <c r="R97" s="248"/>
      <c r="S97" s="248"/>
      <c r="T97" s="249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50" t="s">
        <v>131</v>
      </c>
      <c r="AU97" s="250" t="s">
        <v>79</v>
      </c>
      <c r="AV97" s="15" t="s">
        <v>129</v>
      </c>
      <c r="AW97" s="15" t="s">
        <v>31</v>
      </c>
      <c r="AX97" s="15" t="s">
        <v>77</v>
      </c>
      <c r="AY97" s="250" t="s">
        <v>121</v>
      </c>
    </row>
    <row r="98" spans="1:65" s="2" customFormat="1" ht="24.15" customHeight="1">
      <c r="A98" s="39"/>
      <c r="B98" s="40"/>
      <c r="C98" s="205" t="s">
        <v>79</v>
      </c>
      <c r="D98" s="205" t="s">
        <v>124</v>
      </c>
      <c r="E98" s="206" t="s">
        <v>238</v>
      </c>
      <c r="F98" s="207" t="s">
        <v>239</v>
      </c>
      <c r="G98" s="208" t="s">
        <v>127</v>
      </c>
      <c r="H98" s="209">
        <v>321.05</v>
      </c>
      <c r="I98" s="210"/>
      <c r="J98" s="211">
        <f>ROUND(I98*H98,2)</f>
        <v>0</v>
      </c>
      <c r="K98" s="207" t="s">
        <v>19</v>
      </c>
      <c r="L98" s="45"/>
      <c r="M98" s="212" t="s">
        <v>19</v>
      </c>
      <c r="N98" s="213" t="s">
        <v>40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129</v>
      </c>
      <c r="AT98" s="216" t="s">
        <v>124</v>
      </c>
      <c r="AU98" s="216" t="s">
        <v>79</v>
      </c>
      <c r="AY98" s="18" t="s">
        <v>121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77</v>
      </c>
      <c r="BK98" s="217">
        <f>ROUND(I98*H98,2)</f>
        <v>0</v>
      </c>
      <c r="BL98" s="18" t="s">
        <v>129</v>
      </c>
      <c r="BM98" s="216" t="s">
        <v>240</v>
      </c>
    </row>
    <row r="99" spans="1:51" s="14" customFormat="1" ht="12">
      <c r="A99" s="14"/>
      <c r="B99" s="230"/>
      <c r="C99" s="231"/>
      <c r="D99" s="220" t="s">
        <v>131</v>
      </c>
      <c r="E99" s="232" t="s">
        <v>19</v>
      </c>
      <c r="F99" s="233" t="s">
        <v>241</v>
      </c>
      <c r="G99" s="231"/>
      <c r="H99" s="232" t="s">
        <v>19</v>
      </c>
      <c r="I99" s="234"/>
      <c r="J99" s="231"/>
      <c r="K99" s="231"/>
      <c r="L99" s="235"/>
      <c r="M99" s="236"/>
      <c r="N99" s="237"/>
      <c r="O99" s="237"/>
      <c r="P99" s="237"/>
      <c r="Q99" s="237"/>
      <c r="R99" s="237"/>
      <c r="S99" s="237"/>
      <c r="T99" s="238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39" t="s">
        <v>131</v>
      </c>
      <c r="AU99" s="239" t="s">
        <v>79</v>
      </c>
      <c r="AV99" s="14" t="s">
        <v>77</v>
      </c>
      <c r="AW99" s="14" t="s">
        <v>31</v>
      </c>
      <c r="AX99" s="14" t="s">
        <v>69</v>
      </c>
      <c r="AY99" s="239" t="s">
        <v>121</v>
      </c>
    </row>
    <row r="100" spans="1:51" s="13" customFormat="1" ht="12">
      <c r="A100" s="13"/>
      <c r="B100" s="218"/>
      <c r="C100" s="219"/>
      <c r="D100" s="220" t="s">
        <v>131</v>
      </c>
      <c r="E100" s="221" t="s">
        <v>19</v>
      </c>
      <c r="F100" s="222" t="s">
        <v>242</v>
      </c>
      <c r="G100" s="219"/>
      <c r="H100" s="223">
        <v>37.2</v>
      </c>
      <c r="I100" s="224"/>
      <c r="J100" s="219"/>
      <c r="K100" s="219"/>
      <c r="L100" s="225"/>
      <c r="M100" s="226"/>
      <c r="N100" s="227"/>
      <c r="O100" s="227"/>
      <c r="P100" s="227"/>
      <c r="Q100" s="227"/>
      <c r="R100" s="227"/>
      <c r="S100" s="227"/>
      <c r="T100" s="22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9" t="s">
        <v>131</v>
      </c>
      <c r="AU100" s="229" t="s">
        <v>79</v>
      </c>
      <c r="AV100" s="13" t="s">
        <v>79</v>
      </c>
      <c r="AW100" s="13" t="s">
        <v>31</v>
      </c>
      <c r="AX100" s="13" t="s">
        <v>69</v>
      </c>
      <c r="AY100" s="229" t="s">
        <v>121</v>
      </c>
    </row>
    <row r="101" spans="1:51" s="13" customFormat="1" ht="12">
      <c r="A101" s="13"/>
      <c r="B101" s="218"/>
      <c r="C101" s="219"/>
      <c r="D101" s="220" t="s">
        <v>131</v>
      </c>
      <c r="E101" s="221" t="s">
        <v>19</v>
      </c>
      <c r="F101" s="222" t="s">
        <v>243</v>
      </c>
      <c r="G101" s="219"/>
      <c r="H101" s="223">
        <v>283.85</v>
      </c>
      <c r="I101" s="224"/>
      <c r="J101" s="219"/>
      <c r="K101" s="219"/>
      <c r="L101" s="225"/>
      <c r="M101" s="226"/>
      <c r="N101" s="227"/>
      <c r="O101" s="227"/>
      <c r="P101" s="227"/>
      <c r="Q101" s="227"/>
      <c r="R101" s="227"/>
      <c r="S101" s="227"/>
      <c r="T101" s="22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9" t="s">
        <v>131</v>
      </c>
      <c r="AU101" s="229" t="s">
        <v>79</v>
      </c>
      <c r="AV101" s="13" t="s">
        <v>79</v>
      </c>
      <c r="AW101" s="13" t="s">
        <v>31</v>
      </c>
      <c r="AX101" s="13" t="s">
        <v>69</v>
      </c>
      <c r="AY101" s="229" t="s">
        <v>121</v>
      </c>
    </row>
    <row r="102" spans="1:51" s="15" customFormat="1" ht="12">
      <c r="A102" s="15"/>
      <c r="B102" s="240"/>
      <c r="C102" s="241"/>
      <c r="D102" s="220" t="s">
        <v>131</v>
      </c>
      <c r="E102" s="242" t="s">
        <v>19</v>
      </c>
      <c r="F102" s="243" t="s">
        <v>143</v>
      </c>
      <c r="G102" s="241"/>
      <c r="H102" s="244">
        <v>321.05</v>
      </c>
      <c r="I102" s="245"/>
      <c r="J102" s="241"/>
      <c r="K102" s="241"/>
      <c r="L102" s="246"/>
      <c r="M102" s="247"/>
      <c r="N102" s="248"/>
      <c r="O102" s="248"/>
      <c r="P102" s="248"/>
      <c r="Q102" s="248"/>
      <c r="R102" s="248"/>
      <c r="S102" s="248"/>
      <c r="T102" s="249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0" t="s">
        <v>131</v>
      </c>
      <c r="AU102" s="250" t="s">
        <v>79</v>
      </c>
      <c r="AV102" s="15" t="s">
        <v>129</v>
      </c>
      <c r="AW102" s="15" t="s">
        <v>31</v>
      </c>
      <c r="AX102" s="15" t="s">
        <v>77</v>
      </c>
      <c r="AY102" s="250" t="s">
        <v>121</v>
      </c>
    </row>
    <row r="103" spans="1:65" s="2" customFormat="1" ht="16.5" customHeight="1">
      <c r="A103" s="39"/>
      <c r="B103" s="40"/>
      <c r="C103" s="254" t="s">
        <v>159</v>
      </c>
      <c r="D103" s="254" t="s">
        <v>244</v>
      </c>
      <c r="E103" s="255" t="s">
        <v>245</v>
      </c>
      <c r="F103" s="256" t="s">
        <v>246</v>
      </c>
      <c r="G103" s="257" t="s">
        <v>188</v>
      </c>
      <c r="H103" s="258">
        <v>84.276</v>
      </c>
      <c r="I103" s="259"/>
      <c r="J103" s="260">
        <f>ROUND(I103*H103,2)</f>
        <v>0</v>
      </c>
      <c r="K103" s="256" t="s">
        <v>19</v>
      </c>
      <c r="L103" s="261"/>
      <c r="M103" s="262" t="s">
        <v>19</v>
      </c>
      <c r="N103" s="263" t="s">
        <v>40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123</v>
      </c>
      <c r="AT103" s="216" t="s">
        <v>244</v>
      </c>
      <c r="AU103" s="216" t="s">
        <v>79</v>
      </c>
      <c r="AY103" s="18" t="s">
        <v>121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77</v>
      </c>
      <c r="BK103" s="217">
        <f>ROUND(I103*H103,2)</f>
        <v>0</v>
      </c>
      <c r="BL103" s="18" t="s">
        <v>129</v>
      </c>
      <c r="BM103" s="216" t="s">
        <v>247</v>
      </c>
    </row>
    <row r="104" spans="1:51" s="13" customFormat="1" ht="12">
      <c r="A104" s="13"/>
      <c r="B104" s="218"/>
      <c r="C104" s="219"/>
      <c r="D104" s="220" t="s">
        <v>131</v>
      </c>
      <c r="E104" s="221" t="s">
        <v>19</v>
      </c>
      <c r="F104" s="222" t="s">
        <v>248</v>
      </c>
      <c r="G104" s="219"/>
      <c r="H104" s="223">
        <v>84.276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9" t="s">
        <v>131</v>
      </c>
      <c r="AU104" s="229" t="s">
        <v>79</v>
      </c>
      <c r="AV104" s="13" t="s">
        <v>79</v>
      </c>
      <c r="AW104" s="13" t="s">
        <v>31</v>
      </c>
      <c r="AX104" s="13" t="s">
        <v>69</v>
      </c>
      <c r="AY104" s="229" t="s">
        <v>121</v>
      </c>
    </row>
    <row r="105" spans="1:51" s="15" customFormat="1" ht="12">
      <c r="A105" s="15"/>
      <c r="B105" s="240"/>
      <c r="C105" s="241"/>
      <c r="D105" s="220" t="s">
        <v>131</v>
      </c>
      <c r="E105" s="242" t="s">
        <v>19</v>
      </c>
      <c r="F105" s="243" t="s">
        <v>143</v>
      </c>
      <c r="G105" s="241"/>
      <c r="H105" s="244">
        <v>84.276</v>
      </c>
      <c r="I105" s="245"/>
      <c r="J105" s="241"/>
      <c r="K105" s="241"/>
      <c r="L105" s="246"/>
      <c r="M105" s="247"/>
      <c r="N105" s="248"/>
      <c r="O105" s="248"/>
      <c r="P105" s="248"/>
      <c r="Q105" s="248"/>
      <c r="R105" s="248"/>
      <c r="S105" s="248"/>
      <c r="T105" s="249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0" t="s">
        <v>131</v>
      </c>
      <c r="AU105" s="250" t="s">
        <v>79</v>
      </c>
      <c r="AV105" s="15" t="s">
        <v>129</v>
      </c>
      <c r="AW105" s="15" t="s">
        <v>31</v>
      </c>
      <c r="AX105" s="15" t="s">
        <v>77</v>
      </c>
      <c r="AY105" s="250" t="s">
        <v>121</v>
      </c>
    </row>
    <row r="106" spans="1:65" s="2" customFormat="1" ht="24.15" customHeight="1">
      <c r="A106" s="39"/>
      <c r="B106" s="40"/>
      <c r="C106" s="205" t="s">
        <v>129</v>
      </c>
      <c r="D106" s="205" t="s">
        <v>124</v>
      </c>
      <c r="E106" s="206" t="s">
        <v>249</v>
      </c>
      <c r="F106" s="207" t="s">
        <v>250</v>
      </c>
      <c r="G106" s="208" t="s">
        <v>127</v>
      </c>
      <c r="H106" s="209">
        <v>321.05</v>
      </c>
      <c r="I106" s="210"/>
      <c r="J106" s="211">
        <f>ROUND(I106*H106,2)</f>
        <v>0</v>
      </c>
      <c r="K106" s="207" t="s">
        <v>19</v>
      </c>
      <c r="L106" s="45"/>
      <c r="M106" s="212" t="s">
        <v>19</v>
      </c>
      <c r="N106" s="213" t="s">
        <v>40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129</v>
      </c>
      <c r="AT106" s="216" t="s">
        <v>124</v>
      </c>
      <c r="AU106" s="216" t="s">
        <v>79</v>
      </c>
      <c r="AY106" s="18" t="s">
        <v>121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77</v>
      </c>
      <c r="BK106" s="217">
        <f>ROUND(I106*H106,2)</f>
        <v>0</v>
      </c>
      <c r="BL106" s="18" t="s">
        <v>129</v>
      </c>
      <c r="BM106" s="216" t="s">
        <v>251</v>
      </c>
    </row>
    <row r="107" spans="1:51" s="13" customFormat="1" ht="12">
      <c r="A107" s="13"/>
      <c r="B107" s="218"/>
      <c r="C107" s="219"/>
      <c r="D107" s="220" t="s">
        <v>131</v>
      </c>
      <c r="E107" s="221" t="s">
        <v>19</v>
      </c>
      <c r="F107" s="222" t="s">
        <v>252</v>
      </c>
      <c r="G107" s="219"/>
      <c r="H107" s="223">
        <v>321.05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9" t="s">
        <v>131</v>
      </c>
      <c r="AU107" s="229" t="s">
        <v>79</v>
      </c>
      <c r="AV107" s="13" t="s">
        <v>79</v>
      </c>
      <c r="AW107" s="13" t="s">
        <v>31</v>
      </c>
      <c r="AX107" s="13" t="s">
        <v>69</v>
      </c>
      <c r="AY107" s="229" t="s">
        <v>121</v>
      </c>
    </row>
    <row r="108" spans="1:51" s="15" customFormat="1" ht="12">
      <c r="A108" s="15"/>
      <c r="B108" s="240"/>
      <c r="C108" s="241"/>
      <c r="D108" s="220" t="s">
        <v>131</v>
      </c>
      <c r="E108" s="242" t="s">
        <v>19</v>
      </c>
      <c r="F108" s="243" t="s">
        <v>143</v>
      </c>
      <c r="G108" s="241"/>
      <c r="H108" s="244">
        <v>321.05</v>
      </c>
      <c r="I108" s="245"/>
      <c r="J108" s="241"/>
      <c r="K108" s="241"/>
      <c r="L108" s="246"/>
      <c r="M108" s="247"/>
      <c r="N108" s="248"/>
      <c r="O108" s="248"/>
      <c r="P108" s="248"/>
      <c r="Q108" s="248"/>
      <c r="R108" s="248"/>
      <c r="S108" s="248"/>
      <c r="T108" s="249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0" t="s">
        <v>131</v>
      </c>
      <c r="AU108" s="250" t="s">
        <v>79</v>
      </c>
      <c r="AV108" s="15" t="s">
        <v>129</v>
      </c>
      <c r="AW108" s="15" t="s">
        <v>31</v>
      </c>
      <c r="AX108" s="15" t="s">
        <v>77</v>
      </c>
      <c r="AY108" s="250" t="s">
        <v>121</v>
      </c>
    </row>
    <row r="109" spans="1:65" s="2" customFormat="1" ht="16.5" customHeight="1">
      <c r="A109" s="39"/>
      <c r="B109" s="40"/>
      <c r="C109" s="254" t="s">
        <v>253</v>
      </c>
      <c r="D109" s="254" t="s">
        <v>244</v>
      </c>
      <c r="E109" s="255" t="s">
        <v>254</v>
      </c>
      <c r="F109" s="256" t="s">
        <v>255</v>
      </c>
      <c r="G109" s="257" t="s">
        <v>256</v>
      </c>
      <c r="H109" s="258">
        <v>11.237</v>
      </c>
      <c r="I109" s="259"/>
      <c r="J109" s="260">
        <f>ROUND(I109*H109,2)</f>
        <v>0</v>
      </c>
      <c r="K109" s="256" t="s">
        <v>19</v>
      </c>
      <c r="L109" s="261"/>
      <c r="M109" s="262" t="s">
        <v>19</v>
      </c>
      <c r="N109" s="263" t="s">
        <v>40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123</v>
      </c>
      <c r="AT109" s="216" t="s">
        <v>244</v>
      </c>
      <c r="AU109" s="216" t="s">
        <v>79</v>
      </c>
      <c r="AY109" s="18" t="s">
        <v>121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77</v>
      </c>
      <c r="BK109" s="217">
        <f>ROUND(I109*H109,2)</f>
        <v>0</v>
      </c>
      <c r="BL109" s="18" t="s">
        <v>129</v>
      </c>
      <c r="BM109" s="216" t="s">
        <v>257</v>
      </c>
    </row>
    <row r="110" spans="1:51" s="13" customFormat="1" ht="12">
      <c r="A110" s="13"/>
      <c r="B110" s="218"/>
      <c r="C110" s="219"/>
      <c r="D110" s="220" t="s">
        <v>131</v>
      </c>
      <c r="E110" s="221" t="s">
        <v>19</v>
      </c>
      <c r="F110" s="222" t="s">
        <v>258</v>
      </c>
      <c r="G110" s="219"/>
      <c r="H110" s="223">
        <v>11.237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131</v>
      </c>
      <c r="AU110" s="229" t="s">
        <v>79</v>
      </c>
      <c r="AV110" s="13" t="s">
        <v>79</v>
      </c>
      <c r="AW110" s="13" t="s">
        <v>31</v>
      </c>
      <c r="AX110" s="13" t="s">
        <v>69</v>
      </c>
      <c r="AY110" s="229" t="s">
        <v>121</v>
      </c>
    </row>
    <row r="111" spans="1:51" s="15" customFormat="1" ht="12">
      <c r="A111" s="15"/>
      <c r="B111" s="240"/>
      <c r="C111" s="241"/>
      <c r="D111" s="220" t="s">
        <v>131</v>
      </c>
      <c r="E111" s="242" t="s">
        <v>19</v>
      </c>
      <c r="F111" s="243" t="s">
        <v>143</v>
      </c>
      <c r="G111" s="241"/>
      <c r="H111" s="244">
        <v>11.237</v>
      </c>
      <c r="I111" s="245"/>
      <c r="J111" s="241"/>
      <c r="K111" s="241"/>
      <c r="L111" s="246"/>
      <c r="M111" s="247"/>
      <c r="N111" s="248"/>
      <c r="O111" s="248"/>
      <c r="P111" s="248"/>
      <c r="Q111" s="248"/>
      <c r="R111" s="248"/>
      <c r="S111" s="248"/>
      <c r="T111" s="249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0" t="s">
        <v>131</v>
      </c>
      <c r="AU111" s="250" t="s">
        <v>79</v>
      </c>
      <c r="AV111" s="15" t="s">
        <v>129</v>
      </c>
      <c r="AW111" s="15" t="s">
        <v>31</v>
      </c>
      <c r="AX111" s="15" t="s">
        <v>77</v>
      </c>
      <c r="AY111" s="250" t="s">
        <v>121</v>
      </c>
    </row>
    <row r="112" spans="1:65" s="2" customFormat="1" ht="16.5" customHeight="1">
      <c r="A112" s="39"/>
      <c r="B112" s="40"/>
      <c r="C112" s="205" t="s">
        <v>152</v>
      </c>
      <c r="D112" s="205" t="s">
        <v>124</v>
      </c>
      <c r="E112" s="206" t="s">
        <v>259</v>
      </c>
      <c r="F112" s="207" t="s">
        <v>260</v>
      </c>
      <c r="G112" s="208" t="s">
        <v>188</v>
      </c>
      <c r="H112" s="209">
        <v>0.064</v>
      </c>
      <c r="I112" s="210"/>
      <c r="J112" s="211">
        <f>ROUND(I112*H112,2)</f>
        <v>0</v>
      </c>
      <c r="K112" s="207" t="s">
        <v>19</v>
      </c>
      <c r="L112" s="45"/>
      <c r="M112" s="212" t="s">
        <v>19</v>
      </c>
      <c r="N112" s="213" t="s">
        <v>40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129</v>
      </c>
      <c r="AT112" s="216" t="s">
        <v>124</v>
      </c>
      <c r="AU112" s="216" t="s">
        <v>79</v>
      </c>
      <c r="AY112" s="18" t="s">
        <v>121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77</v>
      </c>
      <c r="BK112" s="217">
        <f>ROUND(I112*H112,2)</f>
        <v>0</v>
      </c>
      <c r="BL112" s="18" t="s">
        <v>129</v>
      </c>
      <c r="BM112" s="216" t="s">
        <v>261</v>
      </c>
    </row>
    <row r="113" spans="1:51" s="13" customFormat="1" ht="12">
      <c r="A113" s="13"/>
      <c r="B113" s="218"/>
      <c r="C113" s="219"/>
      <c r="D113" s="220" t="s">
        <v>131</v>
      </c>
      <c r="E113" s="221" t="s">
        <v>19</v>
      </c>
      <c r="F113" s="222" t="s">
        <v>262</v>
      </c>
      <c r="G113" s="219"/>
      <c r="H113" s="223">
        <v>0.064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131</v>
      </c>
      <c r="AU113" s="229" t="s">
        <v>79</v>
      </c>
      <c r="AV113" s="13" t="s">
        <v>79</v>
      </c>
      <c r="AW113" s="13" t="s">
        <v>31</v>
      </c>
      <c r="AX113" s="13" t="s">
        <v>69</v>
      </c>
      <c r="AY113" s="229" t="s">
        <v>121</v>
      </c>
    </row>
    <row r="114" spans="1:51" s="15" customFormat="1" ht="12">
      <c r="A114" s="15"/>
      <c r="B114" s="240"/>
      <c r="C114" s="241"/>
      <c r="D114" s="220" t="s">
        <v>131</v>
      </c>
      <c r="E114" s="242" t="s">
        <v>19</v>
      </c>
      <c r="F114" s="243" t="s">
        <v>143</v>
      </c>
      <c r="G114" s="241"/>
      <c r="H114" s="244">
        <v>0.064</v>
      </c>
      <c r="I114" s="245"/>
      <c r="J114" s="241"/>
      <c r="K114" s="241"/>
      <c r="L114" s="246"/>
      <c r="M114" s="247"/>
      <c r="N114" s="248"/>
      <c r="O114" s="248"/>
      <c r="P114" s="248"/>
      <c r="Q114" s="248"/>
      <c r="R114" s="248"/>
      <c r="S114" s="248"/>
      <c r="T114" s="249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0" t="s">
        <v>131</v>
      </c>
      <c r="AU114" s="250" t="s">
        <v>79</v>
      </c>
      <c r="AV114" s="15" t="s">
        <v>129</v>
      </c>
      <c r="AW114" s="15" t="s">
        <v>31</v>
      </c>
      <c r="AX114" s="15" t="s">
        <v>77</v>
      </c>
      <c r="AY114" s="250" t="s">
        <v>121</v>
      </c>
    </row>
    <row r="115" spans="1:65" s="2" customFormat="1" ht="16.5" customHeight="1">
      <c r="A115" s="39"/>
      <c r="B115" s="40"/>
      <c r="C115" s="254" t="s">
        <v>263</v>
      </c>
      <c r="D115" s="254" t="s">
        <v>244</v>
      </c>
      <c r="E115" s="255" t="s">
        <v>264</v>
      </c>
      <c r="F115" s="256" t="s">
        <v>265</v>
      </c>
      <c r="G115" s="257" t="s">
        <v>256</v>
      </c>
      <c r="H115" s="258">
        <v>6.421</v>
      </c>
      <c r="I115" s="259"/>
      <c r="J115" s="260">
        <f>ROUND(I115*H115,2)</f>
        <v>0</v>
      </c>
      <c r="K115" s="256" t="s">
        <v>19</v>
      </c>
      <c r="L115" s="261"/>
      <c r="M115" s="262" t="s">
        <v>19</v>
      </c>
      <c r="N115" s="263" t="s">
        <v>40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123</v>
      </c>
      <c r="AT115" s="216" t="s">
        <v>244</v>
      </c>
      <c r="AU115" s="216" t="s">
        <v>79</v>
      </c>
      <c r="AY115" s="18" t="s">
        <v>121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77</v>
      </c>
      <c r="BK115" s="217">
        <f>ROUND(I115*H115,2)</f>
        <v>0</v>
      </c>
      <c r="BL115" s="18" t="s">
        <v>129</v>
      </c>
      <c r="BM115" s="216" t="s">
        <v>266</v>
      </c>
    </row>
    <row r="116" spans="1:51" s="13" customFormat="1" ht="12">
      <c r="A116" s="13"/>
      <c r="B116" s="218"/>
      <c r="C116" s="219"/>
      <c r="D116" s="220" t="s">
        <v>131</v>
      </c>
      <c r="E116" s="221" t="s">
        <v>19</v>
      </c>
      <c r="F116" s="222" t="s">
        <v>267</v>
      </c>
      <c r="G116" s="219"/>
      <c r="H116" s="223">
        <v>6.421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9" t="s">
        <v>131</v>
      </c>
      <c r="AU116" s="229" t="s">
        <v>79</v>
      </c>
      <c r="AV116" s="13" t="s">
        <v>79</v>
      </c>
      <c r="AW116" s="13" t="s">
        <v>31</v>
      </c>
      <c r="AX116" s="13" t="s">
        <v>69</v>
      </c>
      <c r="AY116" s="229" t="s">
        <v>121</v>
      </c>
    </row>
    <row r="117" spans="1:51" s="15" customFormat="1" ht="12">
      <c r="A117" s="15"/>
      <c r="B117" s="240"/>
      <c r="C117" s="241"/>
      <c r="D117" s="220" t="s">
        <v>131</v>
      </c>
      <c r="E117" s="242" t="s">
        <v>19</v>
      </c>
      <c r="F117" s="243" t="s">
        <v>143</v>
      </c>
      <c r="G117" s="241"/>
      <c r="H117" s="244">
        <v>6.421</v>
      </c>
      <c r="I117" s="245"/>
      <c r="J117" s="241"/>
      <c r="K117" s="241"/>
      <c r="L117" s="246"/>
      <c r="M117" s="247"/>
      <c r="N117" s="248"/>
      <c r="O117" s="248"/>
      <c r="P117" s="248"/>
      <c r="Q117" s="248"/>
      <c r="R117" s="248"/>
      <c r="S117" s="248"/>
      <c r="T117" s="249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0" t="s">
        <v>131</v>
      </c>
      <c r="AU117" s="250" t="s">
        <v>79</v>
      </c>
      <c r="AV117" s="15" t="s">
        <v>129</v>
      </c>
      <c r="AW117" s="15" t="s">
        <v>31</v>
      </c>
      <c r="AX117" s="15" t="s">
        <v>77</v>
      </c>
      <c r="AY117" s="250" t="s">
        <v>121</v>
      </c>
    </row>
    <row r="118" spans="1:65" s="2" customFormat="1" ht="16.5" customHeight="1">
      <c r="A118" s="39"/>
      <c r="B118" s="40"/>
      <c r="C118" s="205" t="s">
        <v>123</v>
      </c>
      <c r="D118" s="205" t="s">
        <v>124</v>
      </c>
      <c r="E118" s="206" t="s">
        <v>268</v>
      </c>
      <c r="F118" s="207" t="s">
        <v>269</v>
      </c>
      <c r="G118" s="208" t="s">
        <v>170</v>
      </c>
      <c r="H118" s="209">
        <v>0.642</v>
      </c>
      <c r="I118" s="210"/>
      <c r="J118" s="211">
        <f>ROUND(I118*H118,2)</f>
        <v>0</v>
      </c>
      <c r="K118" s="207" t="s">
        <v>19</v>
      </c>
      <c r="L118" s="45"/>
      <c r="M118" s="212" t="s">
        <v>19</v>
      </c>
      <c r="N118" s="213" t="s">
        <v>40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129</v>
      </c>
      <c r="AT118" s="216" t="s">
        <v>124</v>
      </c>
      <c r="AU118" s="216" t="s">
        <v>79</v>
      </c>
      <c r="AY118" s="18" t="s">
        <v>121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77</v>
      </c>
      <c r="BK118" s="217">
        <f>ROUND(I118*H118,2)</f>
        <v>0</v>
      </c>
      <c r="BL118" s="18" t="s">
        <v>129</v>
      </c>
      <c r="BM118" s="216" t="s">
        <v>270</v>
      </c>
    </row>
    <row r="119" spans="1:51" s="13" customFormat="1" ht="12">
      <c r="A119" s="13"/>
      <c r="B119" s="218"/>
      <c r="C119" s="219"/>
      <c r="D119" s="220" t="s">
        <v>131</v>
      </c>
      <c r="E119" s="221" t="s">
        <v>19</v>
      </c>
      <c r="F119" s="222" t="s">
        <v>271</v>
      </c>
      <c r="G119" s="219"/>
      <c r="H119" s="223">
        <v>0.642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9" t="s">
        <v>131</v>
      </c>
      <c r="AU119" s="229" t="s">
        <v>79</v>
      </c>
      <c r="AV119" s="13" t="s">
        <v>79</v>
      </c>
      <c r="AW119" s="13" t="s">
        <v>31</v>
      </c>
      <c r="AX119" s="13" t="s">
        <v>69</v>
      </c>
      <c r="AY119" s="229" t="s">
        <v>121</v>
      </c>
    </row>
    <row r="120" spans="1:51" s="15" customFormat="1" ht="12">
      <c r="A120" s="15"/>
      <c r="B120" s="240"/>
      <c r="C120" s="241"/>
      <c r="D120" s="220" t="s">
        <v>131</v>
      </c>
      <c r="E120" s="242" t="s">
        <v>19</v>
      </c>
      <c r="F120" s="243" t="s">
        <v>143</v>
      </c>
      <c r="G120" s="241"/>
      <c r="H120" s="244">
        <v>0.642</v>
      </c>
      <c r="I120" s="245"/>
      <c r="J120" s="241"/>
      <c r="K120" s="241"/>
      <c r="L120" s="246"/>
      <c r="M120" s="247"/>
      <c r="N120" s="248"/>
      <c r="O120" s="248"/>
      <c r="P120" s="248"/>
      <c r="Q120" s="248"/>
      <c r="R120" s="248"/>
      <c r="S120" s="248"/>
      <c r="T120" s="249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0" t="s">
        <v>131</v>
      </c>
      <c r="AU120" s="250" t="s">
        <v>79</v>
      </c>
      <c r="AV120" s="15" t="s">
        <v>129</v>
      </c>
      <c r="AW120" s="15" t="s">
        <v>31</v>
      </c>
      <c r="AX120" s="15" t="s">
        <v>77</v>
      </c>
      <c r="AY120" s="250" t="s">
        <v>121</v>
      </c>
    </row>
    <row r="121" spans="1:65" s="2" customFormat="1" ht="16.5" customHeight="1">
      <c r="A121" s="39"/>
      <c r="B121" s="40"/>
      <c r="C121" s="205" t="s">
        <v>195</v>
      </c>
      <c r="D121" s="205" t="s">
        <v>124</v>
      </c>
      <c r="E121" s="206" t="s">
        <v>272</v>
      </c>
      <c r="F121" s="207" t="s">
        <v>273</v>
      </c>
      <c r="G121" s="208" t="s">
        <v>170</v>
      </c>
      <c r="H121" s="209">
        <v>0.642</v>
      </c>
      <c r="I121" s="210"/>
      <c r="J121" s="211">
        <f>ROUND(I121*H121,2)</f>
        <v>0</v>
      </c>
      <c r="K121" s="207" t="s">
        <v>19</v>
      </c>
      <c r="L121" s="45"/>
      <c r="M121" s="212" t="s">
        <v>19</v>
      </c>
      <c r="N121" s="213" t="s">
        <v>40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129</v>
      </c>
      <c r="AT121" s="216" t="s">
        <v>124</v>
      </c>
      <c r="AU121" s="216" t="s">
        <v>79</v>
      </c>
      <c r="AY121" s="18" t="s">
        <v>121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77</v>
      </c>
      <c r="BK121" s="217">
        <f>ROUND(I121*H121,2)</f>
        <v>0</v>
      </c>
      <c r="BL121" s="18" t="s">
        <v>129</v>
      </c>
      <c r="BM121" s="216" t="s">
        <v>274</v>
      </c>
    </row>
    <row r="122" spans="1:51" s="13" customFormat="1" ht="12">
      <c r="A122" s="13"/>
      <c r="B122" s="218"/>
      <c r="C122" s="219"/>
      <c r="D122" s="220" t="s">
        <v>131</v>
      </c>
      <c r="E122" s="221" t="s">
        <v>19</v>
      </c>
      <c r="F122" s="222" t="s">
        <v>275</v>
      </c>
      <c r="G122" s="219"/>
      <c r="H122" s="223">
        <v>0.642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9" t="s">
        <v>131</v>
      </c>
      <c r="AU122" s="229" t="s">
        <v>79</v>
      </c>
      <c r="AV122" s="13" t="s">
        <v>79</v>
      </c>
      <c r="AW122" s="13" t="s">
        <v>31</v>
      </c>
      <c r="AX122" s="13" t="s">
        <v>69</v>
      </c>
      <c r="AY122" s="229" t="s">
        <v>121</v>
      </c>
    </row>
    <row r="123" spans="1:51" s="15" customFormat="1" ht="12">
      <c r="A123" s="15"/>
      <c r="B123" s="240"/>
      <c r="C123" s="241"/>
      <c r="D123" s="220" t="s">
        <v>131</v>
      </c>
      <c r="E123" s="242" t="s">
        <v>19</v>
      </c>
      <c r="F123" s="243" t="s">
        <v>143</v>
      </c>
      <c r="G123" s="241"/>
      <c r="H123" s="244">
        <v>0.642</v>
      </c>
      <c r="I123" s="245"/>
      <c r="J123" s="241"/>
      <c r="K123" s="241"/>
      <c r="L123" s="246"/>
      <c r="M123" s="247"/>
      <c r="N123" s="248"/>
      <c r="O123" s="248"/>
      <c r="P123" s="248"/>
      <c r="Q123" s="248"/>
      <c r="R123" s="248"/>
      <c r="S123" s="248"/>
      <c r="T123" s="249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0" t="s">
        <v>131</v>
      </c>
      <c r="AU123" s="250" t="s">
        <v>79</v>
      </c>
      <c r="AV123" s="15" t="s">
        <v>129</v>
      </c>
      <c r="AW123" s="15" t="s">
        <v>31</v>
      </c>
      <c r="AX123" s="15" t="s">
        <v>77</v>
      </c>
      <c r="AY123" s="250" t="s">
        <v>121</v>
      </c>
    </row>
    <row r="124" spans="1:63" s="12" customFormat="1" ht="22.8" customHeight="1">
      <c r="A124" s="12"/>
      <c r="B124" s="189"/>
      <c r="C124" s="190"/>
      <c r="D124" s="191" t="s">
        <v>68</v>
      </c>
      <c r="E124" s="203" t="s">
        <v>79</v>
      </c>
      <c r="F124" s="203" t="s">
        <v>276</v>
      </c>
      <c r="G124" s="190"/>
      <c r="H124" s="190"/>
      <c r="I124" s="193"/>
      <c r="J124" s="204">
        <f>BK124</f>
        <v>0</v>
      </c>
      <c r="K124" s="190"/>
      <c r="L124" s="195"/>
      <c r="M124" s="196"/>
      <c r="N124" s="197"/>
      <c r="O124" s="197"/>
      <c r="P124" s="198">
        <f>SUM(P125:P136)</f>
        <v>0</v>
      </c>
      <c r="Q124" s="197"/>
      <c r="R124" s="198">
        <f>SUM(R125:R136)</f>
        <v>134.50508799999997</v>
      </c>
      <c r="S124" s="197"/>
      <c r="T124" s="199">
        <f>SUM(T125:T136)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0" t="s">
        <v>77</v>
      </c>
      <c r="AT124" s="201" t="s">
        <v>68</v>
      </c>
      <c r="AU124" s="201" t="s">
        <v>77</v>
      </c>
      <c r="AY124" s="200" t="s">
        <v>121</v>
      </c>
      <c r="BK124" s="202">
        <f>SUM(BK125:BK136)</f>
        <v>0</v>
      </c>
    </row>
    <row r="125" spans="1:65" s="2" customFormat="1" ht="16.5" customHeight="1">
      <c r="A125" s="39"/>
      <c r="B125" s="40"/>
      <c r="C125" s="205" t="s">
        <v>133</v>
      </c>
      <c r="D125" s="205" t="s">
        <v>124</v>
      </c>
      <c r="E125" s="206" t="s">
        <v>277</v>
      </c>
      <c r="F125" s="207" t="s">
        <v>278</v>
      </c>
      <c r="G125" s="208" t="s">
        <v>279</v>
      </c>
      <c r="H125" s="209">
        <v>59</v>
      </c>
      <c r="I125" s="210"/>
      <c r="J125" s="211">
        <f>ROUND(I125*H125,2)</f>
        <v>0</v>
      </c>
      <c r="K125" s="207" t="s">
        <v>128</v>
      </c>
      <c r="L125" s="45"/>
      <c r="M125" s="212" t="s">
        <v>19</v>
      </c>
      <c r="N125" s="213" t="s">
        <v>40</v>
      </c>
      <c r="O125" s="85"/>
      <c r="P125" s="214">
        <f>O125*H125</f>
        <v>0</v>
      </c>
      <c r="Q125" s="214">
        <v>0.00033</v>
      </c>
      <c r="R125" s="214">
        <f>Q125*H125</f>
        <v>0.01947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129</v>
      </c>
      <c r="AT125" s="216" t="s">
        <v>124</v>
      </c>
      <c r="AU125" s="216" t="s">
        <v>79</v>
      </c>
      <c r="AY125" s="18" t="s">
        <v>121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77</v>
      </c>
      <c r="BK125" s="217">
        <f>ROUND(I125*H125,2)</f>
        <v>0</v>
      </c>
      <c r="BL125" s="18" t="s">
        <v>129</v>
      </c>
      <c r="BM125" s="216" t="s">
        <v>280</v>
      </c>
    </row>
    <row r="126" spans="1:51" s="13" customFormat="1" ht="12">
      <c r="A126" s="13"/>
      <c r="B126" s="218"/>
      <c r="C126" s="219"/>
      <c r="D126" s="220" t="s">
        <v>131</v>
      </c>
      <c r="E126" s="221" t="s">
        <v>19</v>
      </c>
      <c r="F126" s="222" t="s">
        <v>281</v>
      </c>
      <c r="G126" s="219"/>
      <c r="H126" s="223">
        <v>31.5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9" t="s">
        <v>131</v>
      </c>
      <c r="AU126" s="229" t="s">
        <v>79</v>
      </c>
      <c r="AV126" s="13" t="s">
        <v>79</v>
      </c>
      <c r="AW126" s="13" t="s">
        <v>31</v>
      </c>
      <c r="AX126" s="13" t="s">
        <v>69</v>
      </c>
      <c r="AY126" s="229" t="s">
        <v>121</v>
      </c>
    </row>
    <row r="127" spans="1:51" s="13" customFormat="1" ht="12">
      <c r="A127" s="13"/>
      <c r="B127" s="218"/>
      <c r="C127" s="219"/>
      <c r="D127" s="220" t="s">
        <v>131</v>
      </c>
      <c r="E127" s="221" t="s">
        <v>19</v>
      </c>
      <c r="F127" s="222" t="s">
        <v>282</v>
      </c>
      <c r="G127" s="219"/>
      <c r="H127" s="223">
        <v>27.5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9" t="s">
        <v>131</v>
      </c>
      <c r="AU127" s="229" t="s">
        <v>79</v>
      </c>
      <c r="AV127" s="13" t="s">
        <v>79</v>
      </c>
      <c r="AW127" s="13" t="s">
        <v>31</v>
      </c>
      <c r="AX127" s="13" t="s">
        <v>69</v>
      </c>
      <c r="AY127" s="229" t="s">
        <v>121</v>
      </c>
    </row>
    <row r="128" spans="1:51" s="15" customFormat="1" ht="12">
      <c r="A128" s="15"/>
      <c r="B128" s="240"/>
      <c r="C128" s="241"/>
      <c r="D128" s="220" t="s">
        <v>131</v>
      </c>
      <c r="E128" s="242" t="s">
        <v>19</v>
      </c>
      <c r="F128" s="243" t="s">
        <v>143</v>
      </c>
      <c r="G128" s="241"/>
      <c r="H128" s="244">
        <v>59</v>
      </c>
      <c r="I128" s="245"/>
      <c r="J128" s="241"/>
      <c r="K128" s="241"/>
      <c r="L128" s="246"/>
      <c r="M128" s="247"/>
      <c r="N128" s="248"/>
      <c r="O128" s="248"/>
      <c r="P128" s="248"/>
      <c r="Q128" s="248"/>
      <c r="R128" s="248"/>
      <c r="S128" s="248"/>
      <c r="T128" s="249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0" t="s">
        <v>131</v>
      </c>
      <c r="AU128" s="250" t="s">
        <v>79</v>
      </c>
      <c r="AV128" s="15" t="s">
        <v>129</v>
      </c>
      <c r="AW128" s="15" t="s">
        <v>31</v>
      </c>
      <c r="AX128" s="15" t="s">
        <v>77</v>
      </c>
      <c r="AY128" s="250" t="s">
        <v>121</v>
      </c>
    </row>
    <row r="129" spans="1:65" s="2" customFormat="1" ht="21.75" customHeight="1">
      <c r="A129" s="39"/>
      <c r="B129" s="40"/>
      <c r="C129" s="205" t="s">
        <v>167</v>
      </c>
      <c r="D129" s="205" t="s">
        <v>124</v>
      </c>
      <c r="E129" s="206" t="s">
        <v>283</v>
      </c>
      <c r="F129" s="207" t="s">
        <v>284</v>
      </c>
      <c r="G129" s="208" t="s">
        <v>170</v>
      </c>
      <c r="H129" s="209">
        <v>0.5</v>
      </c>
      <c r="I129" s="210"/>
      <c r="J129" s="211">
        <f>ROUND(I129*H129,2)</f>
        <v>0</v>
      </c>
      <c r="K129" s="207" t="s">
        <v>128</v>
      </c>
      <c r="L129" s="45"/>
      <c r="M129" s="212" t="s">
        <v>19</v>
      </c>
      <c r="N129" s="213" t="s">
        <v>40</v>
      </c>
      <c r="O129" s="85"/>
      <c r="P129" s="214">
        <f>O129*H129</f>
        <v>0</v>
      </c>
      <c r="Q129" s="214">
        <v>2.45329</v>
      </c>
      <c r="R129" s="214">
        <f>Q129*H129</f>
        <v>1.226645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129</v>
      </c>
      <c r="AT129" s="216" t="s">
        <v>124</v>
      </c>
      <c r="AU129" s="216" t="s">
        <v>79</v>
      </c>
      <c r="AY129" s="18" t="s">
        <v>121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77</v>
      </c>
      <c r="BK129" s="217">
        <f>ROUND(I129*H129,2)</f>
        <v>0</v>
      </c>
      <c r="BL129" s="18" t="s">
        <v>129</v>
      </c>
      <c r="BM129" s="216" t="s">
        <v>285</v>
      </c>
    </row>
    <row r="130" spans="1:51" s="14" customFormat="1" ht="12">
      <c r="A130" s="14"/>
      <c r="B130" s="230"/>
      <c r="C130" s="231"/>
      <c r="D130" s="220" t="s">
        <v>131</v>
      </c>
      <c r="E130" s="232" t="s">
        <v>19</v>
      </c>
      <c r="F130" s="233" t="s">
        <v>286</v>
      </c>
      <c r="G130" s="231"/>
      <c r="H130" s="232" t="s">
        <v>19</v>
      </c>
      <c r="I130" s="234"/>
      <c r="J130" s="231"/>
      <c r="K130" s="231"/>
      <c r="L130" s="235"/>
      <c r="M130" s="236"/>
      <c r="N130" s="237"/>
      <c r="O130" s="237"/>
      <c r="P130" s="237"/>
      <c r="Q130" s="237"/>
      <c r="R130" s="237"/>
      <c r="S130" s="237"/>
      <c r="T130" s="238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39" t="s">
        <v>131</v>
      </c>
      <c r="AU130" s="239" t="s">
        <v>79</v>
      </c>
      <c r="AV130" s="14" t="s">
        <v>77</v>
      </c>
      <c r="AW130" s="14" t="s">
        <v>31</v>
      </c>
      <c r="AX130" s="14" t="s">
        <v>69</v>
      </c>
      <c r="AY130" s="239" t="s">
        <v>121</v>
      </c>
    </row>
    <row r="131" spans="1:51" s="13" customFormat="1" ht="12">
      <c r="A131" s="13"/>
      <c r="B131" s="218"/>
      <c r="C131" s="219"/>
      <c r="D131" s="220" t="s">
        <v>131</v>
      </c>
      <c r="E131" s="221" t="s">
        <v>19</v>
      </c>
      <c r="F131" s="222" t="s">
        <v>287</v>
      </c>
      <c r="G131" s="219"/>
      <c r="H131" s="223">
        <v>0.5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9" t="s">
        <v>131</v>
      </c>
      <c r="AU131" s="229" t="s">
        <v>79</v>
      </c>
      <c r="AV131" s="13" t="s">
        <v>79</v>
      </c>
      <c r="AW131" s="13" t="s">
        <v>31</v>
      </c>
      <c r="AX131" s="13" t="s">
        <v>69</v>
      </c>
      <c r="AY131" s="229" t="s">
        <v>121</v>
      </c>
    </row>
    <row r="132" spans="1:51" s="15" customFormat="1" ht="12">
      <c r="A132" s="15"/>
      <c r="B132" s="240"/>
      <c r="C132" s="241"/>
      <c r="D132" s="220" t="s">
        <v>131</v>
      </c>
      <c r="E132" s="242" t="s">
        <v>19</v>
      </c>
      <c r="F132" s="243" t="s">
        <v>143</v>
      </c>
      <c r="G132" s="241"/>
      <c r="H132" s="244">
        <v>0.5</v>
      </c>
      <c r="I132" s="245"/>
      <c r="J132" s="241"/>
      <c r="K132" s="241"/>
      <c r="L132" s="246"/>
      <c r="M132" s="247"/>
      <c r="N132" s="248"/>
      <c r="O132" s="248"/>
      <c r="P132" s="248"/>
      <c r="Q132" s="248"/>
      <c r="R132" s="248"/>
      <c r="S132" s="248"/>
      <c r="T132" s="249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0" t="s">
        <v>131</v>
      </c>
      <c r="AU132" s="250" t="s">
        <v>79</v>
      </c>
      <c r="AV132" s="15" t="s">
        <v>129</v>
      </c>
      <c r="AW132" s="15" t="s">
        <v>31</v>
      </c>
      <c r="AX132" s="15" t="s">
        <v>77</v>
      </c>
      <c r="AY132" s="250" t="s">
        <v>121</v>
      </c>
    </row>
    <row r="133" spans="1:65" s="2" customFormat="1" ht="21.75" customHeight="1">
      <c r="A133" s="39"/>
      <c r="B133" s="40"/>
      <c r="C133" s="205" t="s">
        <v>182</v>
      </c>
      <c r="D133" s="205" t="s">
        <v>124</v>
      </c>
      <c r="E133" s="206" t="s">
        <v>288</v>
      </c>
      <c r="F133" s="207" t="s">
        <v>289</v>
      </c>
      <c r="G133" s="208" t="s">
        <v>170</v>
      </c>
      <c r="H133" s="209">
        <v>2.5</v>
      </c>
      <c r="I133" s="210"/>
      <c r="J133" s="211">
        <f>ROUND(I133*H133,2)</f>
        <v>0</v>
      </c>
      <c r="K133" s="207" t="s">
        <v>128</v>
      </c>
      <c r="L133" s="45"/>
      <c r="M133" s="212" t="s">
        <v>19</v>
      </c>
      <c r="N133" s="213" t="s">
        <v>40</v>
      </c>
      <c r="O133" s="85"/>
      <c r="P133" s="214">
        <f>O133*H133</f>
        <v>0</v>
      </c>
      <c r="Q133" s="214">
        <v>1.93125</v>
      </c>
      <c r="R133" s="214">
        <f>Q133*H133</f>
        <v>4.828125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129</v>
      </c>
      <c r="AT133" s="216" t="s">
        <v>124</v>
      </c>
      <c r="AU133" s="216" t="s">
        <v>79</v>
      </c>
      <c r="AY133" s="18" t="s">
        <v>121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77</v>
      </c>
      <c r="BK133" s="217">
        <f>ROUND(I133*H133,2)</f>
        <v>0</v>
      </c>
      <c r="BL133" s="18" t="s">
        <v>129</v>
      </c>
      <c r="BM133" s="216" t="s">
        <v>290</v>
      </c>
    </row>
    <row r="134" spans="1:51" s="14" customFormat="1" ht="12">
      <c r="A134" s="14"/>
      <c r="B134" s="230"/>
      <c r="C134" s="231"/>
      <c r="D134" s="220" t="s">
        <v>131</v>
      </c>
      <c r="E134" s="232" t="s">
        <v>19</v>
      </c>
      <c r="F134" s="233" t="s">
        <v>291</v>
      </c>
      <c r="G134" s="231"/>
      <c r="H134" s="232" t="s">
        <v>19</v>
      </c>
      <c r="I134" s="234"/>
      <c r="J134" s="231"/>
      <c r="K134" s="231"/>
      <c r="L134" s="235"/>
      <c r="M134" s="236"/>
      <c r="N134" s="237"/>
      <c r="O134" s="237"/>
      <c r="P134" s="237"/>
      <c r="Q134" s="237"/>
      <c r="R134" s="237"/>
      <c r="S134" s="237"/>
      <c r="T134" s="238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39" t="s">
        <v>131</v>
      </c>
      <c r="AU134" s="239" t="s">
        <v>79</v>
      </c>
      <c r="AV134" s="14" t="s">
        <v>77</v>
      </c>
      <c r="AW134" s="14" t="s">
        <v>31</v>
      </c>
      <c r="AX134" s="14" t="s">
        <v>69</v>
      </c>
      <c r="AY134" s="239" t="s">
        <v>121</v>
      </c>
    </row>
    <row r="135" spans="1:51" s="13" customFormat="1" ht="12">
      <c r="A135" s="13"/>
      <c r="B135" s="218"/>
      <c r="C135" s="219"/>
      <c r="D135" s="220" t="s">
        <v>131</v>
      </c>
      <c r="E135" s="221" t="s">
        <v>19</v>
      </c>
      <c r="F135" s="222" t="s">
        <v>292</v>
      </c>
      <c r="G135" s="219"/>
      <c r="H135" s="223">
        <v>2.5</v>
      </c>
      <c r="I135" s="224"/>
      <c r="J135" s="219"/>
      <c r="K135" s="219"/>
      <c r="L135" s="225"/>
      <c r="M135" s="226"/>
      <c r="N135" s="227"/>
      <c r="O135" s="227"/>
      <c r="P135" s="227"/>
      <c r="Q135" s="227"/>
      <c r="R135" s="227"/>
      <c r="S135" s="227"/>
      <c r="T135" s="22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29" t="s">
        <v>131</v>
      </c>
      <c r="AU135" s="229" t="s">
        <v>79</v>
      </c>
      <c r="AV135" s="13" t="s">
        <v>79</v>
      </c>
      <c r="AW135" s="13" t="s">
        <v>31</v>
      </c>
      <c r="AX135" s="13" t="s">
        <v>77</v>
      </c>
      <c r="AY135" s="229" t="s">
        <v>121</v>
      </c>
    </row>
    <row r="136" spans="1:65" s="2" customFormat="1" ht="21.75" customHeight="1">
      <c r="A136" s="39"/>
      <c r="B136" s="40"/>
      <c r="C136" s="205" t="s">
        <v>172</v>
      </c>
      <c r="D136" s="205" t="s">
        <v>124</v>
      </c>
      <c r="E136" s="206" t="s">
        <v>293</v>
      </c>
      <c r="F136" s="207" t="s">
        <v>294</v>
      </c>
      <c r="G136" s="208" t="s">
        <v>170</v>
      </c>
      <c r="H136" s="209">
        <v>51.8</v>
      </c>
      <c r="I136" s="210"/>
      <c r="J136" s="211">
        <f>ROUND(I136*H136,2)</f>
        <v>0</v>
      </c>
      <c r="K136" s="207" t="s">
        <v>128</v>
      </c>
      <c r="L136" s="45"/>
      <c r="M136" s="212" t="s">
        <v>19</v>
      </c>
      <c r="N136" s="213" t="s">
        <v>40</v>
      </c>
      <c r="O136" s="85"/>
      <c r="P136" s="214">
        <f>O136*H136</f>
        <v>0</v>
      </c>
      <c r="Q136" s="214">
        <v>2.47936</v>
      </c>
      <c r="R136" s="214">
        <f>Q136*H136</f>
        <v>128.43084799999997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129</v>
      </c>
      <c r="AT136" s="216" t="s">
        <v>124</v>
      </c>
      <c r="AU136" s="216" t="s">
        <v>79</v>
      </c>
      <c r="AY136" s="18" t="s">
        <v>121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77</v>
      </c>
      <c r="BK136" s="217">
        <f>ROUND(I136*H136,2)</f>
        <v>0</v>
      </c>
      <c r="BL136" s="18" t="s">
        <v>129</v>
      </c>
      <c r="BM136" s="216" t="s">
        <v>295</v>
      </c>
    </row>
    <row r="137" spans="1:63" s="12" customFormat="1" ht="22.8" customHeight="1">
      <c r="A137" s="12"/>
      <c r="B137" s="189"/>
      <c r="C137" s="190"/>
      <c r="D137" s="191" t="s">
        <v>68</v>
      </c>
      <c r="E137" s="203" t="s">
        <v>159</v>
      </c>
      <c r="F137" s="203" t="s">
        <v>296</v>
      </c>
      <c r="G137" s="190"/>
      <c r="H137" s="190"/>
      <c r="I137" s="193"/>
      <c r="J137" s="204">
        <f>BK137</f>
        <v>0</v>
      </c>
      <c r="K137" s="190"/>
      <c r="L137" s="195"/>
      <c r="M137" s="196"/>
      <c r="N137" s="197"/>
      <c r="O137" s="197"/>
      <c r="P137" s="198">
        <f>P138</f>
        <v>0</v>
      </c>
      <c r="Q137" s="197"/>
      <c r="R137" s="198">
        <f>R138</f>
        <v>1.3738536000000001</v>
      </c>
      <c r="S137" s="197"/>
      <c r="T137" s="199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0" t="s">
        <v>77</v>
      </c>
      <c r="AT137" s="201" t="s">
        <v>68</v>
      </c>
      <c r="AU137" s="201" t="s">
        <v>77</v>
      </c>
      <c r="AY137" s="200" t="s">
        <v>121</v>
      </c>
      <c r="BK137" s="202">
        <f>BK138</f>
        <v>0</v>
      </c>
    </row>
    <row r="138" spans="1:65" s="2" customFormat="1" ht="16.5" customHeight="1">
      <c r="A138" s="39"/>
      <c r="B138" s="40"/>
      <c r="C138" s="205" t="s">
        <v>177</v>
      </c>
      <c r="D138" s="205" t="s">
        <v>124</v>
      </c>
      <c r="E138" s="206" t="s">
        <v>297</v>
      </c>
      <c r="F138" s="207" t="s">
        <v>298</v>
      </c>
      <c r="G138" s="208" t="s">
        <v>170</v>
      </c>
      <c r="H138" s="209">
        <v>0.56</v>
      </c>
      <c r="I138" s="210"/>
      <c r="J138" s="211">
        <f>ROUND(I138*H138,2)</f>
        <v>0</v>
      </c>
      <c r="K138" s="207" t="s">
        <v>128</v>
      </c>
      <c r="L138" s="45"/>
      <c r="M138" s="212" t="s">
        <v>19</v>
      </c>
      <c r="N138" s="213" t="s">
        <v>40</v>
      </c>
      <c r="O138" s="85"/>
      <c r="P138" s="214">
        <f>O138*H138</f>
        <v>0</v>
      </c>
      <c r="Q138" s="214">
        <v>2.45331</v>
      </c>
      <c r="R138" s="214">
        <f>Q138*H138</f>
        <v>1.3738536000000001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129</v>
      </c>
      <c r="AT138" s="216" t="s">
        <v>124</v>
      </c>
      <c r="AU138" s="216" t="s">
        <v>79</v>
      </c>
      <c r="AY138" s="18" t="s">
        <v>121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77</v>
      </c>
      <c r="BK138" s="217">
        <f>ROUND(I138*H138,2)</f>
        <v>0</v>
      </c>
      <c r="BL138" s="18" t="s">
        <v>129</v>
      </c>
      <c r="BM138" s="216" t="s">
        <v>299</v>
      </c>
    </row>
    <row r="139" spans="1:63" s="12" customFormat="1" ht="22.8" customHeight="1">
      <c r="A139" s="12"/>
      <c r="B139" s="189"/>
      <c r="C139" s="190"/>
      <c r="D139" s="191" t="s">
        <v>68</v>
      </c>
      <c r="E139" s="203" t="s">
        <v>129</v>
      </c>
      <c r="F139" s="203" t="s">
        <v>300</v>
      </c>
      <c r="G139" s="190"/>
      <c r="H139" s="190"/>
      <c r="I139" s="193"/>
      <c r="J139" s="204">
        <f>BK139</f>
        <v>0</v>
      </c>
      <c r="K139" s="190"/>
      <c r="L139" s="195"/>
      <c r="M139" s="196"/>
      <c r="N139" s="197"/>
      <c r="O139" s="197"/>
      <c r="P139" s="198">
        <f>SUM(P140:P146)</f>
        <v>0</v>
      </c>
      <c r="Q139" s="197"/>
      <c r="R139" s="198">
        <f>SUM(R140:R146)</f>
        <v>2.5082635</v>
      </c>
      <c r="S139" s="197"/>
      <c r="T139" s="199">
        <f>SUM(T140:T146)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0" t="s">
        <v>77</v>
      </c>
      <c r="AT139" s="201" t="s">
        <v>68</v>
      </c>
      <c r="AU139" s="201" t="s">
        <v>77</v>
      </c>
      <c r="AY139" s="200" t="s">
        <v>121</v>
      </c>
      <c r="BK139" s="202">
        <f>SUM(BK140:BK146)</f>
        <v>0</v>
      </c>
    </row>
    <row r="140" spans="1:65" s="2" customFormat="1" ht="24.15" customHeight="1">
      <c r="A140" s="39"/>
      <c r="B140" s="40"/>
      <c r="C140" s="205" t="s">
        <v>8</v>
      </c>
      <c r="D140" s="205" t="s">
        <v>124</v>
      </c>
      <c r="E140" s="206" t="s">
        <v>301</v>
      </c>
      <c r="F140" s="207" t="s">
        <v>302</v>
      </c>
      <c r="G140" s="208" t="s">
        <v>170</v>
      </c>
      <c r="H140" s="209">
        <v>0.5</v>
      </c>
      <c r="I140" s="210"/>
      <c r="J140" s="211">
        <f>ROUND(I140*H140,2)</f>
        <v>0</v>
      </c>
      <c r="K140" s="207" t="s">
        <v>128</v>
      </c>
      <c r="L140" s="45"/>
      <c r="M140" s="212" t="s">
        <v>19</v>
      </c>
      <c r="N140" s="213" t="s">
        <v>40</v>
      </c>
      <c r="O140" s="85"/>
      <c r="P140" s="214">
        <f>O140*H140</f>
        <v>0</v>
      </c>
      <c r="Q140" s="214">
        <v>2.45337</v>
      </c>
      <c r="R140" s="214">
        <f>Q140*H140</f>
        <v>1.226685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129</v>
      </c>
      <c r="AT140" s="216" t="s">
        <v>124</v>
      </c>
      <c r="AU140" s="216" t="s">
        <v>79</v>
      </c>
      <c r="AY140" s="18" t="s">
        <v>121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77</v>
      </c>
      <c r="BK140" s="217">
        <f>ROUND(I140*H140,2)</f>
        <v>0</v>
      </c>
      <c r="BL140" s="18" t="s">
        <v>129</v>
      </c>
      <c r="BM140" s="216" t="s">
        <v>303</v>
      </c>
    </row>
    <row r="141" spans="1:65" s="2" customFormat="1" ht="24.15" customHeight="1">
      <c r="A141" s="39"/>
      <c r="B141" s="40"/>
      <c r="C141" s="205" t="s">
        <v>191</v>
      </c>
      <c r="D141" s="205" t="s">
        <v>124</v>
      </c>
      <c r="E141" s="206" t="s">
        <v>304</v>
      </c>
      <c r="F141" s="207" t="s">
        <v>305</v>
      </c>
      <c r="G141" s="208" t="s">
        <v>188</v>
      </c>
      <c r="H141" s="209">
        <v>0.05</v>
      </c>
      <c r="I141" s="210"/>
      <c r="J141" s="211">
        <f>ROUND(I141*H141,2)</f>
        <v>0</v>
      </c>
      <c r="K141" s="207" t="s">
        <v>128</v>
      </c>
      <c r="L141" s="45"/>
      <c r="M141" s="212" t="s">
        <v>19</v>
      </c>
      <c r="N141" s="213" t="s">
        <v>40</v>
      </c>
      <c r="O141" s="85"/>
      <c r="P141" s="214">
        <f>O141*H141</f>
        <v>0</v>
      </c>
      <c r="Q141" s="214">
        <v>1.06277</v>
      </c>
      <c r="R141" s="214">
        <f>Q141*H141</f>
        <v>0.053138500000000005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129</v>
      </c>
      <c r="AT141" s="216" t="s">
        <v>124</v>
      </c>
      <c r="AU141" s="216" t="s">
        <v>79</v>
      </c>
      <c r="AY141" s="18" t="s">
        <v>121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77</v>
      </c>
      <c r="BK141" s="217">
        <f>ROUND(I141*H141,2)</f>
        <v>0</v>
      </c>
      <c r="BL141" s="18" t="s">
        <v>129</v>
      </c>
      <c r="BM141" s="216" t="s">
        <v>306</v>
      </c>
    </row>
    <row r="142" spans="1:65" s="2" customFormat="1" ht="24.15" customHeight="1">
      <c r="A142" s="39"/>
      <c r="B142" s="40"/>
      <c r="C142" s="205" t="s">
        <v>202</v>
      </c>
      <c r="D142" s="205" t="s">
        <v>124</v>
      </c>
      <c r="E142" s="206" t="s">
        <v>307</v>
      </c>
      <c r="F142" s="207" t="s">
        <v>308</v>
      </c>
      <c r="G142" s="208" t="s">
        <v>279</v>
      </c>
      <c r="H142" s="209">
        <v>4</v>
      </c>
      <c r="I142" s="210"/>
      <c r="J142" s="211">
        <f>ROUND(I142*H142,2)</f>
        <v>0</v>
      </c>
      <c r="K142" s="207" t="s">
        <v>128</v>
      </c>
      <c r="L142" s="45"/>
      <c r="M142" s="212" t="s">
        <v>19</v>
      </c>
      <c r="N142" s="213" t="s">
        <v>40</v>
      </c>
      <c r="O142" s="85"/>
      <c r="P142" s="214">
        <f>O142*H142</f>
        <v>0</v>
      </c>
      <c r="Q142" s="214">
        <v>0.03465</v>
      </c>
      <c r="R142" s="214">
        <f>Q142*H142</f>
        <v>0.1386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129</v>
      </c>
      <c r="AT142" s="216" t="s">
        <v>124</v>
      </c>
      <c r="AU142" s="216" t="s">
        <v>79</v>
      </c>
      <c r="AY142" s="18" t="s">
        <v>121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77</v>
      </c>
      <c r="BK142" s="217">
        <f>ROUND(I142*H142,2)</f>
        <v>0</v>
      </c>
      <c r="BL142" s="18" t="s">
        <v>129</v>
      </c>
      <c r="BM142" s="216" t="s">
        <v>309</v>
      </c>
    </row>
    <row r="143" spans="1:65" s="2" customFormat="1" ht="16.5" customHeight="1">
      <c r="A143" s="39"/>
      <c r="B143" s="40"/>
      <c r="C143" s="254" t="s">
        <v>206</v>
      </c>
      <c r="D143" s="254" t="s">
        <v>244</v>
      </c>
      <c r="E143" s="255" t="s">
        <v>310</v>
      </c>
      <c r="F143" s="256" t="s">
        <v>311</v>
      </c>
      <c r="G143" s="257" t="s">
        <v>312</v>
      </c>
      <c r="H143" s="258">
        <v>4</v>
      </c>
      <c r="I143" s="259"/>
      <c r="J143" s="260">
        <f>ROUND(I143*H143,2)</f>
        <v>0</v>
      </c>
      <c r="K143" s="256" t="s">
        <v>19</v>
      </c>
      <c r="L143" s="261"/>
      <c r="M143" s="262" t="s">
        <v>19</v>
      </c>
      <c r="N143" s="263" t="s">
        <v>40</v>
      </c>
      <c r="O143" s="85"/>
      <c r="P143" s="214">
        <f>O143*H143</f>
        <v>0</v>
      </c>
      <c r="Q143" s="214">
        <v>0.162</v>
      </c>
      <c r="R143" s="214">
        <f>Q143*H143</f>
        <v>0.648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123</v>
      </c>
      <c r="AT143" s="216" t="s">
        <v>244</v>
      </c>
      <c r="AU143" s="216" t="s">
        <v>79</v>
      </c>
      <c r="AY143" s="18" t="s">
        <v>121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77</v>
      </c>
      <c r="BK143" s="217">
        <f>ROUND(I143*H143,2)</f>
        <v>0</v>
      </c>
      <c r="BL143" s="18" t="s">
        <v>129</v>
      </c>
      <c r="BM143" s="216" t="s">
        <v>313</v>
      </c>
    </row>
    <row r="144" spans="1:65" s="2" customFormat="1" ht="24.15" customHeight="1">
      <c r="A144" s="39"/>
      <c r="B144" s="40"/>
      <c r="C144" s="205" t="s">
        <v>211</v>
      </c>
      <c r="D144" s="205" t="s">
        <v>124</v>
      </c>
      <c r="E144" s="206" t="s">
        <v>314</v>
      </c>
      <c r="F144" s="207" t="s">
        <v>315</v>
      </c>
      <c r="G144" s="208" t="s">
        <v>279</v>
      </c>
      <c r="H144" s="209">
        <v>4</v>
      </c>
      <c r="I144" s="210"/>
      <c r="J144" s="211">
        <f>ROUND(I144*H144,2)</f>
        <v>0</v>
      </c>
      <c r="K144" s="207" t="s">
        <v>128</v>
      </c>
      <c r="L144" s="45"/>
      <c r="M144" s="212" t="s">
        <v>19</v>
      </c>
      <c r="N144" s="213" t="s">
        <v>40</v>
      </c>
      <c r="O144" s="85"/>
      <c r="P144" s="214">
        <f>O144*H144</f>
        <v>0</v>
      </c>
      <c r="Q144" s="214">
        <v>0.11046</v>
      </c>
      <c r="R144" s="214">
        <f>Q144*H144</f>
        <v>0.44184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129</v>
      </c>
      <c r="AT144" s="216" t="s">
        <v>124</v>
      </c>
      <c r="AU144" s="216" t="s">
        <v>79</v>
      </c>
      <c r="AY144" s="18" t="s">
        <v>121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77</v>
      </c>
      <c r="BK144" s="217">
        <f>ROUND(I144*H144,2)</f>
        <v>0</v>
      </c>
      <c r="BL144" s="18" t="s">
        <v>129</v>
      </c>
      <c r="BM144" s="216" t="s">
        <v>316</v>
      </c>
    </row>
    <row r="145" spans="1:51" s="14" customFormat="1" ht="12">
      <c r="A145" s="14"/>
      <c r="B145" s="230"/>
      <c r="C145" s="231"/>
      <c r="D145" s="220" t="s">
        <v>131</v>
      </c>
      <c r="E145" s="232" t="s">
        <v>19</v>
      </c>
      <c r="F145" s="233" t="s">
        <v>317</v>
      </c>
      <c r="G145" s="231"/>
      <c r="H145" s="232" t="s">
        <v>19</v>
      </c>
      <c r="I145" s="234"/>
      <c r="J145" s="231"/>
      <c r="K145" s="231"/>
      <c r="L145" s="235"/>
      <c r="M145" s="236"/>
      <c r="N145" s="237"/>
      <c r="O145" s="237"/>
      <c r="P145" s="237"/>
      <c r="Q145" s="237"/>
      <c r="R145" s="237"/>
      <c r="S145" s="237"/>
      <c r="T145" s="238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39" t="s">
        <v>131</v>
      </c>
      <c r="AU145" s="239" t="s">
        <v>79</v>
      </c>
      <c r="AV145" s="14" t="s">
        <v>77</v>
      </c>
      <c r="AW145" s="14" t="s">
        <v>31</v>
      </c>
      <c r="AX145" s="14" t="s">
        <v>69</v>
      </c>
      <c r="AY145" s="239" t="s">
        <v>121</v>
      </c>
    </row>
    <row r="146" spans="1:51" s="13" customFormat="1" ht="12">
      <c r="A146" s="13"/>
      <c r="B146" s="218"/>
      <c r="C146" s="219"/>
      <c r="D146" s="220" t="s">
        <v>131</v>
      </c>
      <c r="E146" s="221" t="s">
        <v>19</v>
      </c>
      <c r="F146" s="222" t="s">
        <v>129</v>
      </c>
      <c r="G146" s="219"/>
      <c r="H146" s="223">
        <v>4</v>
      </c>
      <c r="I146" s="224"/>
      <c r="J146" s="219"/>
      <c r="K146" s="219"/>
      <c r="L146" s="225"/>
      <c r="M146" s="226"/>
      <c r="N146" s="227"/>
      <c r="O146" s="227"/>
      <c r="P146" s="227"/>
      <c r="Q146" s="227"/>
      <c r="R146" s="227"/>
      <c r="S146" s="227"/>
      <c r="T146" s="22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29" t="s">
        <v>131</v>
      </c>
      <c r="AU146" s="229" t="s">
        <v>79</v>
      </c>
      <c r="AV146" s="13" t="s">
        <v>79</v>
      </c>
      <c r="AW146" s="13" t="s">
        <v>31</v>
      </c>
      <c r="AX146" s="13" t="s">
        <v>77</v>
      </c>
      <c r="AY146" s="229" t="s">
        <v>121</v>
      </c>
    </row>
    <row r="147" spans="1:63" s="12" customFormat="1" ht="22.8" customHeight="1">
      <c r="A147" s="12"/>
      <c r="B147" s="189"/>
      <c r="C147" s="190"/>
      <c r="D147" s="191" t="s">
        <v>68</v>
      </c>
      <c r="E147" s="203" t="s">
        <v>253</v>
      </c>
      <c r="F147" s="203" t="s">
        <v>318</v>
      </c>
      <c r="G147" s="190"/>
      <c r="H147" s="190"/>
      <c r="I147" s="193"/>
      <c r="J147" s="204">
        <f>BK147</f>
        <v>0</v>
      </c>
      <c r="K147" s="190"/>
      <c r="L147" s="195"/>
      <c r="M147" s="196"/>
      <c r="N147" s="197"/>
      <c r="O147" s="197"/>
      <c r="P147" s="198">
        <f>SUM(P148:P201)</f>
        <v>0</v>
      </c>
      <c r="Q147" s="197"/>
      <c r="R147" s="198">
        <f>SUM(R148:R201)</f>
        <v>1301.3846474399998</v>
      </c>
      <c r="S147" s="197"/>
      <c r="T147" s="199">
        <f>SUM(T148:T201)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0" t="s">
        <v>77</v>
      </c>
      <c r="AT147" s="201" t="s">
        <v>68</v>
      </c>
      <c r="AU147" s="201" t="s">
        <v>77</v>
      </c>
      <c r="AY147" s="200" t="s">
        <v>121</v>
      </c>
      <c r="BK147" s="202">
        <f>SUM(BK148:BK201)</f>
        <v>0</v>
      </c>
    </row>
    <row r="148" spans="1:65" s="2" customFormat="1" ht="16.5" customHeight="1">
      <c r="A148" s="39"/>
      <c r="B148" s="40"/>
      <c r="C148" s="205" t="s">
        <v>216</v>
      </c>
      <c r="D148" s="205" t="s">
        <v>124</v>
      </c>
      <c r="E148" s="206" t="s">
        <v>319</v>
      </c>
      <c r="F148" s="207" t="s">
        <v>320</v>
      </c>
      <c r="G148" s="208" t="s">
        <v>127</v>
      </c>
      <c r="H148" s="209">
        <v>8.04</v>
      </c>
      <c r="I148" s="210"/>
      <c r="J148" s="211">
        <f>ROUND(I148*H148,2)</f>
        <v>0</v>
      </c>
      <c r="K148" s="207" t="s">
        <v>128</v>
      </c>
      <c r="L148" s="45"/>
      <c r="M148" s="212" t="s">
        <v>19</v>
      </c>
      <c r="N148" s="213" t="s">
        <v>40</v>
      </c>
      <c r="O148" s="85"/>
      <c r="P148" s="214">
        <f>O148*H148</f>
        <v>0</v>
      </c>
      <c r="Q148" s="214">
        <v>0.345</v>
      </c>
      <c r="R148" s="214">
        <f>Q148*H148</f>
        <v>2.7737999999999996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129</v>
      </c>
      <c r="AT148" s="216" t="s">
        <v>124</v>
      </c>
      <c r="AU148" s="216" t="s">
        <v>79</v>
      </c>
      <c r="AY148" s="18" t="s">
        <v>121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77</v>
      </c>
      <c r="BK148" s="217">
        <f>ROUND(I148*H148,2)</f>
        <v>0</v>
      </c>
      <c r="BL148" s="18" t="s">
        <v>129</v>
      </c>
      <c r="BM148" s="216" t="s">
        <v>321</v>
      </c>
    </row>
    <row r="149" spans="1:51" s="13" customFormat="1" ht="12">
      <c r="A149" s="13"/>
      <c r="B149" s="218"/>
      <c r="C149" s="219"/>
      <c r="D149" s="220" t="s">
        <v>131</v>
      </c>
      <c r="E149" s="221" t="s">
        <v>19</v>
      </c>
      <c r="F149" s="222" t="s">
        <v>322</v>
      </c>
      <c r="G149" s="219"/>
      <c r="H149" s="223">
        <v>8.04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9" t="s">
        <v>131</v>
      </c>
      <c r="AU149" s="229" t="s">
        <v>79</v>
      </c>
      <c r="AV149" s="13" t="s">
        <v>79</v>
      </c>
      <c r="AW149" s="13" t="s">
        <v>31</v>
      </c>
      <c r="AX149" s="13" t="s">
        <v>77</v>
      </c>
      <c r="AY149" s="229" t="s">
        <v>121</v>
      </c>
    </row>
    <row r="150" spans="1:65" s="2" customFormat="1" ht="16.5" customHeight="1">
      <c r="A150" s="39"/>
      <c r="B150" s="40"/>
      <c r="C150" s="205" t="s">
        <v>7</v>
      </c>
      <c r="D150" s="205" t="s">
        <v>124</v>
      </c>
      <c r="E150" s="206" t="s">
        <v>323</v>
      </c>
      <c r="F150" s="207" t="s">
        <v>324</v>
      </c>
      <c r="G150" s="208" t="s">
        <v>127</v>
      </c>
      <c r="H150" s="209">
        <v>829.49</v>
      </c>
      <c r="I150" s="210"/>
      <c r="J150" s="211">
        <f>ROUND(I150*H150,2)</f>
        <v>0</v>
      </c>
      <c r="K150" s="207" t="s">
        <v>128</v>
      </c>
      <c r="L150" s="45"/>
      <c r="M150" s="212" t="s">
        <v>19</v>
      </c>
      <c r="N150" s="213" t="s">
        <v>40</v>
      </c>
      <c r="O150" s="85"/>
      <c r="P150" s="214">
        <f>O150*H150</f>
        <v>0</v>
      </c>
      <c r="Q150" s="214">
        <v>0.575</v>
      </c>
      <c r="R150" s="214">
        <f>Q150*H150</f>
        <v>476.95674999999994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129</v>
      </c>
      <c r="AT150" s="216" t="s">
        <v>124</v>
      </c>
      <c r="AU150" s="216" t="s">
        <v>79</v>
      </c>
      <c r="AY150" s="18" t="s">
        <v>121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77</v>
      </c>
      <c r="BK150" s="217">
        <f>ROUND(I150*H150,2)</f>
        <v>0</v>
      </c>
      <c r="BL150" s="18" t="s">
        <v>129</v>
      </c>
      <c r="BM150" s="216" t="s">
        <v>325</v>
      </c>
    </row>
    <row r="151" spans="1:51" s="14" customFormat="1" ht="12">
      <c r="A151" s="14"/>
      <c r="B151" s="230"/>
      <c r="C151" s="231"/>
      <c r="D151" s="220" t="s">
        <v>131</v>
      </c>
      <c r="E151" s="232" t="s">
        <v>19</v>
      </c>
      <c r="F151" s="233" t="s">
        <v>326</v>
      </c>
      <c r="G151" s="231"/>
      <c r="H151" s="232" t="s">
        <v>19</v>
      </c>
      <c r="I151" s="234"/>
      <c r="J151" s="231"/>
      <c r="K151" s="231"/>
      <c r="L151" s="235"/>
      <c r="M151" s="236"/>
      <c r="N151" s="237"/>
      <c r="O151" s="237"/>
      <c r="P151" s="237"/>
      <c r="Q151" s="237"/>
      <c r="R151" s="237"/>
      <c r="S151" s="237"/>
      <c r="T151" s="23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39" t="s">
        <v>131</v>
      </c>
      <c r="AU151" s="239" t="s">
        <v>79</v>
      </c>
      <c r="AV151" s="14" t="s">
        <v>77</v>
      </c>
      <c r="AW151" s="14" t="s">
        <v>31</v>
      </c>
      <c r="AX151" s="14" t="s">
        <v>69</v>
      </c>
      <c r="AY151" s="239" t="s">
        <v>121</v>
      </c>
    </row>
    <row r="152" spans="1:51" s="13" customFormat="1" ht="12">
      <c r="A152" s="13"/>
      <c r="B152" s="218"/>
      <c r="C152" s="219"/>
      <c r="D152" s="220" t="s">
        <v>131</v>
      </c>
      <c r="E152" s="221" t="s">
        <v>19</v>
      </c>
      <c r="F152" s="222" t="s">
        <v>327</v>
      </c>
      <c r="G152" s="219"/>
      <c r="H152" s="223">
        <v>348.26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9" t="s">
        <v>131</v>
      </c>
      <c r="AU152" s="229" t="s">
        <v>79</v>
      </c>
      <c r="AV152" s="13" t="s">
        <v>79</v>
      </c>
      <c r="AW152" s="13" t="s">
        <v>31</v>
      </c>
      <c r="AX152" s="13" t="s">
        <v>69</v>
      </c>
      <c r="AY152" s="229" t="s">
        <v>121</v>
      </c>
    </row>
    <row r="153" spans="1:51" s="13" customFormat="1" ht="12">
      <c r="A153" s="13"/>
      <c r="B153" s="218"/>
      <c r="C153" s="219"/>
      <c r="D153" s="220" t="s">
        <v>131</v>
      </c>
      <c r="E153" s="221" t="s">
        <v>19</v>
      </c>
      <c r="F153" s="222" t="s">
        <v>328</v>
      </c>
      <c r="G153" s="219"/>
      <c r="H153" s="223">
        <v>279.48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29" t="s">
        <v>131</v>
      </c>
      <c r="AU153" s="229" t="s">
        <v>79</v>
      </c>
      <c r="AV153" s="13" t="s">
        <v>79</v>
      </c>
      <c r="AW153" s="13" t="s">
        <v>31</v>
      </c>
      <c r="AX153" s="13" t="s">
        <v>69</v>
      </c>
      <c r="AY153" s="229" t="s">
        <v>121</v>
      </c>
    </row>
    <row r="154" spans="1:51" s="14" customFormat="1" ht="12">
      <c r="A154" s="14"/>
      <c r="B154" s="230"/>
      <c r="C154" s="231"/>
      <c r="D154" s="220" t="s">
        <v>131</v>
      </c>
      <c r="E154" s="232" t="s">
        <v>19</v>
      </c>
      <c r="F154" s="233" t="s">
        <v>329</v>
      </c>
      <c r="G154" s="231"/>
      <c r="H154" s="232" t="s">
        <v>19</v>
      </c>
      <c r="I154" s="234"/>
      <c r="J154" s="231"/>
      <c r="K154" s="231"/>
      <c r="L154" s="235"/>
      <c r="M154" s="236"/>
      <c r="N154" s="237"/>
      <c r="O154" s="237"/>
      <c r="P154" s="237"/>
      <c r="Q154" s="237"/>
      <c r="R154" s="237"/>
      <c r="S154" s="237"/>
      <c r="T154" s="23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39" t="s">
        <v>131</v>
      </c>
      <c r="AU154" s="239" t="s">
        <v>79</v>
      </c>
      <c r="AV154" s="14" t="s">
        <v>77</v>
      </c>
      <c r="AW154" s="14" t="s">
        <v>31</v>
      </c>
      <c r="AX154" s="14" t="s">
        <v>69</v>
      </c>
      <c r="AY154" s="239" t="s">
        <v>121</v>
      </c>
    </row>
    <row r="155" spans="1:51" s="13" customFormat="1" ht="12">
      <c r="A155" s="13"/>
      <c r="B155" s="218"/>
      <c r="C155" s="219"/>
      <c r="D155" s="220" t="s">
        <v>131</v>
      </c>
      <c r="E155" s="221" t="s">
        <v>19</v>
      </c>
      <c r="F155" s="222" t="s">
        <v>330</v>
      </c>
      <c r="G155" s="219"/>
      <c r="H155" s="223">
        <v>201.75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29" t="s">
        <v>131</v>
      </c>
      <c r="AU155" s="229" t="s">
        <v>79</v>
      </c>
      <c r="AV155" s="13" t="s">
        <v>79</v>
      </c>
      <c r="AW155" s="13" t="s">
        <v>31</v>
      </c>
      <c r="AX155" s="13" t="s">
        <v>69</v>
      </c>
      <c r="AY155" s="229" t="s">
        <v>121</v>
      </c>
    </row>
    <row r="156" spans="1:51" s="15" customFormat="1" ht="12">
      <c r="A156" s="15"/>
      <c r="B156" s="240"/>
      <c r="C156" s="241"/>
      <c r="D156" s="220" t="s">
        <v>131</v>
      </c>
      <c r="E156" s="242" t="s">
        <v>19</v>
      </c>
      <c r="F156" s="243" t="s">
        <v>143</v>
      </c>
      <c r="G156" s="241"/>
      <c r="H156" s="244">
        <v>829.49</v>
      </c>
      <c r="I156" s="245"/>
      <c r="J156" s="241"/>
      <c r="K156" s="241"/>
      <c r="L156" s="246"/>
      <c r="M156" s="247"/>
      <c r="N156" s="248"/>
      <c r="O156" s="248"/>
      <c r="P156" s="248"/>
      <c r="Q156" s="248"/>
      <c r="R156" s="248"/>
      <c r="S156" s="248"/>
      <c r="T156" s="249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0" t="s">
        <v>131</v>
      </c>
      <c r="AU156" s="250" t="s">
        <v>79</v>
      </c>
      <c r="AV156" s="15" t="s">
        <v>129</v>
      </c>
      <c r="AW156" s="15" t="s">
        <v>31</v>
      </c>
      <c r="AX156" s="15" t="s">
        <v>77</v>
      </c>
      <c r="AY156" s="250" t="s">
        <v>121</v>
      </c>
    </row>
    <row r="157" spans="1:65" s="2" customFormat="1" ht="24.15" customHeight="1">
      <c r="A157" s="39"/>
      <c r="B157" s="40"/>
      <c r="C157" s="205" t="s">
        <v>144</v>
      </c>
      <c r="D157" s="205" t="s">
        <v>124</v>
      </c>
      <c r="E157" s="206" t="s">
        <v>331</v>
      </c>
      <c r="F157" s="207" t="s">
        <v>332</v>
      </c>
      <c r="G157" s="208" t="s">
        <v>127</v>
      </c>
      <c r="H157" s="209">
        <v>627.74</v>
      </c>
      <c r="I157" s="210"/>
      <c r="J157" s="211">
        <f>ROUND(I157*H157,2)</f>
        <v>0</v>
      </c>
      <c r="K157" s="207" t="s">
        <v>128</v>
      </c>
      <c r="L157" s="45"/>
      <c r="M157" s="212" t="s">
        <v>19</v>
      </c>
      <c r="N157" s="213" t="s">
        <v>40</v>
      </c>
      <c r="O157" s="85"/>
      <c r="P157" s="214">
        <f>O157*H157</f>
        <v>0</v>
      </c>
      <c r="Q157" s="214">
        <v>0.42149</v>
      </c>
      <c r="R157" s="214">
        <f>Q157*H157</f>
        <v>264.5861326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129</v>
      </c>
      <c r="AT157" s="216" t="s">
        <v>124</v>
      </c>
      <c r="AU157" s="216" t="s">
        <v>79</v>
      </c>
      <c r="AY157" s="18" t="s">
        <v>121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77</v>
      </c>
      <c r="BK157" s="217">
        <f>ROUND(I157*H157,2)</f>
        <v>0</v>
      </c>
      <c r="BL157" s="18" t="s">
        <v>129</v>
      </c>
      <c r="BM157" s="216" t="s">
        <v>333</v>
      </c>
    </row>
    <row r="158" spans="1:51" s="14" customFormat="1" ht="12">
      <c r="A158" s="14"/>
      <c r="B158" s="230"/>
      <c r="C158" s="231"/>
      <c r="D158" s="220" t="s">
        <v>131</v>
      </c>
      <c r="E158" s="232" t="s">
        <v>19</v>
      </c>
      <c r="F158" s="233" t="s">
        <v>326</v>
      </c>
      <c r="G158" s="231"/>
      <c r="H158" s="232" t="s">
        <v>19</v>
      </c>
      <c r="I158" s="234"/>
      <c r="J158" s="231"/>
      <c r="K158" s="231"/>
      <c r="L158" s="235"/>
      <c r="M158" s="236"/>
      <c r="N158" s="237"/>
      <c r="O158" s="237"/>
      <c r="P158" s="237"/>
      <c r="Q158" s="237"/>
      <c r="R158" s="237"/>
      <c r="S158" s="237"/>
      <c r="T158" s="23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39" t="s">
        <v>131</v>
      </c>
      <c r="AU158" s="239" t="s">
        <v>79</v>
      </c>
      <c r="AV158" s="14" t="s">
        <v>77</v>
      </c>
      <c r="AW158" s="14" t="s">
        <v>31</v>
      </c>
      <c r="AX158" s="14" t="s">
        <v>69</v>
      </c>
      <c r="AY158" s="239" t="s">
        <v>121</v>
      </c>
    </row>
    <row r="159" spans="1:51" s="13" customFormat="1" ht="12">
      <c r="A159" s="13"/>
      <c r="B159" s="218"/>
      <c r="C159" s="219"/>
      <c r="D159" s="220" t="s">
        <v>131</v>
      </c>
      <c r="E159" s="221" t="s">
        <v>19</v>
      </c>
      <c r="F159" s="222" t="s">
        <v>327</v>
      </c>
      <c r="G159" s="219"/>
      <c r="H159" s="223">
        <v>348.26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29" t="s">
        <v>131</v>
      </c>
      <c r="AU159" s="229" t="s">
        <v>79</v>
      </c>
      <c r="AV159" s="13" t="s">
        <v>79</v>
      </c>
      <c r="AW159" s="13" t="s">
        <v>31</v>
      </c>
      <c r="AX159" s="13" t="s">
        <v>69</v>
      </c>
      <c r="AY159" s="229" t="s">
        <v>121</v>
      </c>
    </row>
    <row r="160" spans="1:51" s="13" customFormat="1" ht="12">
      <c r="A160" s="13"/>
      <c r="B160" s="218"/>
      <c r="C160" s="219"/>
      <c r="D160" s="220" t="s">
        <v>131</v>
      </c>
      <c r="E160" s="221" t="s">
        <v>19</v>
      </c>
      <c r="F160" s="222" t="s">
        <v>328</v>
      </c>
      <c r="G160" s="219"/>
      <c r="H160" s="223">
        <v>279.48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29" t="s">
        <v>131</v>
      </c>
      <c r="AU160" s="229" t="s">
        <v>79</v>
      </c>
      <c r="AV160" s="13" t="s">
        <v>79</v>
      </c>
      <c r="AW160" s="13" t="s">
        <v>31</v>
      </c>
      <c r="AX160" s="13" t="s">
        <v>69</v>
      </c>
      <c r="AY160" s="229" t="s">
        <v>121</v>
      </c>
    </row>
    <row r="161" spans="1:51" s="15" customFormat="1" ht="12">
      <c r="A161" s="15"/>
      <c r="B161" s="240"/>
      <c r="C161" s="241"/>
      <c r="D161" s="220" t="s">
        <v>131</v>
      </c>
      <c r="E161" s="242" t="s">
        <v>19</v>
      </c>
      <c r="F161" s="243" t="s">
        <v>143</v>
      </c>
      <c r="G161" s="241"/>
      <c r="H161" s="244">
        <v>627.74</v>
      </c>
      <c r="I161" s="245"/>
      <c r="J161" s="241"/>
      <c r="K161" s="241"/>
      <c r="L161" s="246"/>
      <c r="M161" s="247"/>
      <c r="N161" s="248"/>
      <c r="O161" s="248"/>
      <c r="P161" s="248"/>
      <c r="Q161" s="248"/>
      <c r="R161" s="248"/>
      <c r="S161" s="248"/>
      <c r="T161" s="249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0" t="s">
        <v>131</v>
      </c>
      <c r="AU161" s="250" t="s">
        <v>79</v>
      </c>
      <c r="AV161" s="15" t="s">
        <v>129</v>
      </c>
      <c r="AW161" s="15" t="s">
        <v>31</v>
      </c>
      <c r="AX161" s="15" t="s">
        <v>77</v>
      </c>
      <c r="AY161" s="250" t="s">
        <v>121</v>
      </c>
    </row>
    <row r="162" spans="1:65" s="2" customFormat="1" ht="24.15" customHeight="1">
      <c r="A162" s="39"/>
      <c r="B162" s="40"/>
      <c r="C162" s="205" t="s">
        <v>334</v>
      </c>
      <c r="D162" s="205" t="s">
        <v>124</v>
      </c>
      <c r="E162" s="206" t="s">
        <v>335</v>
      </c>
      <c r="F162" s="207" t="s">
        <v>336</v>
      </c>
      <c r="G162" s="208" t="s">
        <v>127</v>
      </c>
      <c r="H162" s="209">
        <v>331.25</v>
      </c>
      <c r="I162" s="210"/>
      <c r="J162" s="211">
        <f>ROUND(I162*H162,2)</f>
        <v>0</v>
      </c>
      <c r="K162" s="207" t="s">
        <v>128</v>
      </c>
      <c r="L162" s="45"/>
      <c r="M162" s="212" t="s">
        <v>19</v>
      </c>
      <c r="N162" s="213" t="s">
        <v>40</v>
      </c>
      <c r="O162" s="85"/>
      <c r="P162" s="214">
        <f>O162*H162</f>
        <v>0</v>
      </c>
      <c r="Q162" s="214">
        <v>0.49587</v>
      </c>
      <c r="R162" s="214">
        <f>Q162*H162</f>
        <v>164.2569375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129</v>
      </c>
      <c r="AT162" s="216" t="s">
        <v>124</v>
      </c>
      <c r="AU162" s="216" t="s">
        <v>79</v>
      </c>
      <c r="AY162" s="18" t="s">
        <v>121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77</v>
      </c>
      <c r="BK162" s="217">
        <f>ROUND(I162*H162,2)</f>
        <v>0</v>
      </c>
      <c r="BL162" s="18" t="s">
        <v>129</v>
      </c>
      <c r="BM162" s="216" t="s">
        <v>337</v>
      </c>
    </row>
    <row r="163" spans="1:51" s="14" customFormat="1" ht="12">
      <c r="A163" s="14"/>
      <c r="B163" s="230"/>
      <c r="C163" s="231"/>
      <c r="D163" s="220" t="s">
        <v>131</v>
      </c>
      <c r="E163" s="232" t="s">
        <v>19</v>
      </c>
      <c r="F163" s="233" t="s">
        <v>338</v>
      </c>
      <c r="G163" s="231"/>
      <c r="H163" s="232" t="s">
        <v>19</v>
      </c>
      <c r="I163" s="234"/>
      <c r="J163" s="231"/>
      <c r="K163" s="231"/>
      <c r="L163" s="235"/>
      <c r="M163" s="236"/>
      <c r="N163" s="237"/>
      <c r="O163" s="237"/>
      <c r="P163" s="237"/>
      <c r="Q163" s="237"/>
      <c r="R163" s="237"/>
      <c r="S163" s="237"/>
      <c r="T163" s="23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39" t="s">
        <v>131</v>
      </c>
      <c r="AU163" s="239" t="s">
        <v>79</v>
      </c>
      <c r="AV163" s="14" t="s">
        <v>77</v>
      </c>
      <c r="AW163" s="14" t="s">
        <v>31</v>
      </c>
      <c r="AX163" s="14" t="s">
        <v>69</v>
      </c>
      <c r="AY163" s="239" t="s">
        <v>121</v>
      </c>
    </row>
    <row r="164" spans="1:51" s="13" customFormat="1" ht="12">
      <c r="A164" s="13"/>
      <c r="B164" s="218"/>
      <c r="C164" s="219"/>
      <c r="D164" s="220" t="s">
        <v>131</v>
      </c>
      <c r="E164" s="221" t="s">
        <v>19</v>
      </c>
      <c r="F164" s="222" t="s">
        <v>330</v>
      </c>
      <c r="G164" s="219"/>
      <c r="H164" s="223">
        <v>201.75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29" t="s">
        <v>131</v>
      </c>
      <c r="AU164" s="229" t="s">
        <v>79</v>
      </c>
      <c r="AV164" s="13" t="s">
        <v>79</v>
      </c>
      <c r="AW164" s="13" t="s">
        <v>31</v>
      </c>
      <c r="AX164" s="13" t="s">
        <v>69</v>
      </c>
      <c r="AY164" s="229" t="s">
        <v>121</v>
      </c>
    </row>
    <row r="165" spans="1:51" s="14" customFormat="1" ht="12">
      <c r="A165" s="14"/>
      <c r="B165" s="230"/>
      <c r="C165" s="231"/>
      <c r="D165" s="220" t="s">
        <v>131</v>
      </c>
      <c r="E165" s="232" t="s">
        <v>19</v>
      </c>
      <c r="F165" s="233" t="s">
        <v>339</v>
      </c>
      <c r="G165" s="231"/>
      <c r="H165" s="232" t="s">
        <v>19</v>
      </c>
      <c r="I165" s="234"/>
      <c r="J165" s="231"/>
      <c r="K165" s="231"/>
      <c r="L165" s="235"/>
      <c r="M165" s="236"/>
      <c r="N165" s="237"/>
      <c r="O165" s="237"/>
      <c r="P165" s="237"/>
      <c r="Q165" s="237"/>
      <c r="R165" s="237"/>
      <c r="S165" s="237"/>
      <c r="T165" s="23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39" t="s">
        <v>131</v>
      </c>
      <c r="AU165" s="239" t="s">
        <v>79</v>
      </c>
      <c r="AV165" s="14" t="s">
        <v>77</v>
      </c>
      <c r="AW165" s="14" t="s">
        <v>31</v>
      </c>
      <c r="AX165" s="14" t="s">
        <v>69</v>
      </c>
      <c r="AY165" s="239" t="s">
        <v>121</v>
      </c>
    </row>
    <row r="166" spans="1:51" s="13" customFormat="1" ht="12">
      <c r="A166" s="13"/>
      <c r="B166" s="218"/>
      <c r="C166" s="219"/>
      <c r="D166" s="220" t="s">
        <v>131</v>
      </c>
      <c r="E166" s="221" t="s">
        <v>19</v>
      </c>
      <c r="F166" s="222" t="s">
        <v>340</v>
      </c>
      <c r="G166" s="219"/>
      <c r="H166" s="223">
        <v>129.5</v>
      </c>
      <c r="I166" s="224"/>
      <c r="J166" s="219"/>
      <c r="K166" s="219"/>
      <c r="L166" s="225"/>
      <c r="M166" s="226"/>
      <c r="N166" s="227"/>
      <c r="O166" s="227"/>
      <c r="P166" s="227"/>
      <c r="Q166" s="227"/>
      <c r="R166" s="227"/>
      <c r="S166" s="227"/>
      <c r="T166" s="22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29" t="s">
        <v>131</v>
      </c>
      <c r="AU166" s="229" t="s">
        <v>79</v>
      </c>
      <c r="AV166" s="13" t="s">
        <v>79</v>
      </c>
      <c r="AW166" s="13" t="s">
        <v>31</v>
      </c>
      <c r="AX166" s="13" t="s">
        <v>69</v>
      </c>
      <c r="AY166" s="229" t="s">
        <v>121</v>
      </c>
    </row>
    <row r="167" spans="1:51" s="15" customFormat="1" ht="12">
      <c r="A167" s="15"/>
      <c r="B167" s="240"/>
      <c r="C167" s="241"/>
      <c r="D167" s="220" t="s">
        <v>131</v>
      </c>
      <c r="E167" s="242" t="s">
        <v>19</v>
      </c>
      <c r="F167" s="243" t="s">
        <v>143</v>
      </c>
      <c r="G167" s="241"/>
      <c r="H167" s="244">
        <v>331.25</v>
      </c>
      <c r="I167" s="245"/>
      <c r="J167" s="241"/>
      <c r="K167" s="241"/>
      <c r="L167" s="246"/>
      <c r="M167" s="247"/>
      <c r="N167" s="248"/>
      <c r="O167" s="248"/>
      <c r="P167" s="248"/>
      <c r="Q167" s="248"/>
      <c r="R167" s="248"/>
      <c r="S167" s="248"/>
      <c r="T167" s="249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0" t="s">
        <v>131</v>
      </c>
      <c r="AU167" s="250" t="s">
        <v>79</v>
      </c>
      <c r="AV167" s="15" t="s">
        <v>129</v>
      </c>
      <c r="AW167" s="15" t="s">
        <v>31</v>
      </c>
      <c r="AX167" s="15" t="s">
        <v>77</v>
      </c>
      <c r="AY167" s="250" t="s">
        <v>121</v>
      </c>
    </row>
    <row r="168" spans="1:65" s="2" customFormat="1" ht="24.15" customHeight="1">
      <c r="A168" s="39"/>
      <c r="B168" s="40"/>
      <c r="C168" s="205" t="s">
        <v>341</v>
      </c>
      <c r="D168" s="205" t="s">
        <v>124</v>
      </c>
      <c r="E168" s="206" t="s">
        <v>342</v>
      </c>
      <c r="F168" s="207" t="s">
        <v>343</v>
      </c>
      <c r="G168" s="208" t="s">
        <v>127</v>
      </c>
      <c r="H168" s="209">
        <v>627.74</v>
      </c>
      <c r="I168" s="210"/>
      <c r="J168" s="211">
        <f>ROUND(I168*H168,2)</f>
        <v>0</v>
      </c>
      <c r="K168" s="207" t="s">
        <v>128</v>
      </c>
      <c r="L168" s="45"/>
      <c r="M168" s="212" t="s">
        <v>19</v>
      </c>
      <c r="N168" s="213" t="s">
        <v>40</v>
      </c>
      <c r="O168" s="85"/>
      <c r="P168" s="214">
        <f>O168*H168</f>
        <v>0</v>
      </c>
      <c r="Q168" s="214">
        <v>0.13188</v>
      </c>
      <c r="R168" s="214">
        <f>Q168*H168</f>
        <v>82.7863512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129</v>
      </c>
      <c r="AT168" s="216" t="s">
        <v>124</v>
      </c>
      <c r="AU168" s="216" t="s">
        <v>79</v>
      </c>
      <c r="AY168" s="18" t="s">
        <v>121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77</v>
      </c>
      <c r="BK168" s="217">
        <f>ROUND(I168*H168,2)</f>
        <v>0</v>
      </c>
      <c r="BL168" s="18" t="s">
        <v>129</v>
      </c>
      <c r="BM168" s="216" t="s">
        <v>344</v>
      </c>
    </row>
    <row r="169" spans="1:65" s="2" customFormat="1" ht="24.15" customHeight="1">
      <c r="A169" s="39"/>
      <c r="B169" s="40"/>
      <c r="C169" s="205" t="s">
        <v>345</v>
      </c>
      <c r="D169" s="205" t="s">
        <v>124</v>
      </c>
      <c r="E169" s="206" t="s">
        <v>346</v>
      </c>
      <c r="F169" s="207" t="s">
        <v>347</v>
      </c>
      <c r="G169" s="208" t="s">
        <v>127</v>
      </c>
      <c r="H169" s="209">
        <v>154.66</v>
      </c>
      <c r="I169" s="210"/>
      <c r="J169" s="211">
        <f>ROUND(I169*H169,2)</f>
        <v>0</v>
      </c>
      <c r="K169" s="207" t="s">
        <v>128</v>
      </c>
      <c r="L169" s="45"/>
      <c r="M169" s="212" t="s">
        <v>19</v>
      </c>
      <c r="N169" s="213" t="s">
        <v>40</v>
      </c>
      <c r="O169" s="85"/>
      <c r="P169" s="214">
        <f>O169*H169</f>
        <v>0</v>
      </c>
      <c r="Q169" s="214">
        <v>0.2916</v>
      </c>
      <c r="R169" s="214">
        <f>Q169*H169</f>
        <v>45.098856000000005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129</v>
      </c>
      <c r="AT169" s="216" t="s">
        <v>124</v>
      </c>
      <c r="AU169" s="216" t="s">
        <v>79</v>
      </c>
      <c r="AY169" s="18" t="s">
        <v>121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77</v>
      </c>
      <c r="BK169" s="217">
        <f>ROUND(I169*H169,2)</f>
        <v>0</v>
      </c>
      <c r="BL169" s="18" t="s">
        <v>129</v>
      </c>
      <c r="BM169" s="216" t="s">
        <v>348</v>
      </c>
    </row>
    <row r="170" spans="1:51" s="13" customFormat="1" ht="12">
      <c r="A170" s="13"/>
      <c r="B170" s="218"/>
      <c r="C170" s="219"/>
      <c r="D170" s="220" t="s">
        <v>131</v>
      </c>
      <c r="E170" s="221" t="s">
        <v>19</v>
      </c>
      <c r="F170" s="222" t="s">
        <v>349</v>
      </c>
      <c r="G170" s="219"/>
      <c r="H170" s="223">
        <v>29.61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29" t="s">
        <v>131</v>
      </c>
      <c r="AU170" s="229" t="s">
        <v>79</v>
      </c>
      <c r="AV170" s="13" t="s">
        <v>79</v>
      </c>
      <c r="AW170" s="13" t="s">
        <v>31</v>
      </c>
      <c r="AX170" s="13" t="s">
        <v>69</v>
      </c>
      <c r="AY170" s="229" t="s">
        <v>121</v>
      </c>
    </row>
    <row r="171" spans="1:51" s="13" customFormat="1" ht="12">
      <c r="A171" s="13"/>
      <c r="B171" s="218"/>
      <c r="C171" s="219"/>
      <c r="D171" s="220" t="s">
        <v>131</v>
      </c>
      <c r="E171" s="221" t="s">
        <v>19</v>
      </c>
      <c r="F171" s="222" t="s">
        <v>349</v>
      </c>
      <c r="G171" s="219"/>
      <c r="H171" s="223">
        <v>29.61</v>
      </c>
      <c r="I171" s="224"/>
      <c r="J171" s="219"/>
      <c r="K171" s="219"/>
      <c r="L171" s="225"/>
      <c r="M171" s="226"/>
      <c r="N171" s="227"/>
      <c r="O171" s="227"/>
      <c r="P171" s="227"/>
      <c r="Q171" s="227"/>
      <c r="R171" s="227"/>
      <c r="S171" s="227"/>
      <c r="T171" s="22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29" t="s">
        <v>131</v>
      </c>
      <c r="AU171" s="229" t="s">
        <v>79</v>
      </c>
      <c r="AV171" s="13" t="s">
        <v>79</v>
      </c>
      <c r="AW171" s="13" t="s">
        <v>31</v>
      </c>
      <c r="AX171" s="13" t="s">
        <v>69</v>
      </c>
      <c r="AY171" s="229" t="s">
        <v>121</v>
      </c>
    </row>
    <row r="172" spans="1:51" s="13" customFormat="1" ht="12">
      <c r="A172" s="13"/>
      <c r="B172" s="218"/>
      <c r="C172" s="219"/>
      <c r="D172" s="220" t="s">
        <v>131</v>
      </c>
      <c r="E172" s="221" t="s">
        <v>19</v>
      </c>
      <c r="F172" s="222" t="s">
        <v>350</v>
      </c>
      <c r="G172" s="219"/>
      <c r="H172" s="223">
        <v>95.44</v>
      </c>
      <c r="I172" s="224"/>
      <c r="J172" s="219"/>
      <c r="K172" s="219"/>
      <c r="L172" s="225"/>
      <c r="M172" s="226"/>
      <c r="N172" s="227"/>
      <c r="O172" s="227"/>
      <c r="P172" s="227"/>
      <c r="Q172" s="227"/>
      <c r="R172" s="227"/>
      <c r="S172" s="227"/>
      <c r="T172" s="22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29" t="s">
        <v>131</v>
      </c>
      <c r="AU172" s="229" t="s">
        <v>79</v>
      </c>
      <c r="AV172" s="13" t="s">
        <v>79</v>
      </c>
      <c r="AW172" s="13" t="s">
        <v>31</v>
      </c>
      <c r="AX172" s="13" t="s">
        <v>69</v>
      </c>
      <c r="AY172" s="229" t="s">
        <v>121</v>
      </c>
    </row>
    <row r="173" spans="1:51" s="15" customFormat="1" ht="12">
      <c r="A173" s="15"/>
      <c r="B173" s="240"/>
      <c r="C173" s="241"/>
      <c r="D173" s="220" t="s">
        <v>131</v>
      </c>
      <c r="E173" s="242" t="s">
        <v>19</v>
      </c>
      <c r="F173" s="243" t="s">
        <v>143</v>
      </c>
      <c r="G173" s="241"/>
      <c r="H173" s="244">
        <v>154.66</v>
      </c>
      <c r="I173" s="245"/>
      <c r="J173" s="241"/>
      <c r="K173" s="241"/>
      <c r="L173" s="246"/>
      <c r="M173" s="247"/>
      <c r="N173" s="248"/>
      <c r="O173" s="248"/>
      <c r="P173" s="248"/>
      <c r="Q173" s="248"/>
      <c r="R173" s="248"/>
      <c r="S173" s="248"/>
      <c r="T173" s="249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50" t="s">
        <v>131</v>
      </c>
      <c r="AU173" s="250" t="s">
        <v>79</v>
      </c>
      <c r="AV173" s="15" t="s">
        <v>129</v>
      </c>
      <c r="AW173" s="15" t="s">
        <v>31</v>
      </c>
      <c r="AX173" s="15" t="s">
        <v>77</v>
      </c>
      <c r="AY173" s="250" t="s">
        <v>121</v>
      </c>
    </row>
    <row r="174" spans="1:65" s="2" customFormat="1" ht="16.5" customHeight="1">
      <c r="A174" s="39"/>
      <c r="B174" s="40"/>
      <c r="C174" s="205" t="s">
        <v>140</v>
      </c>
      <c r="D174" s="205" t="s">
        <v>124</v>
      </c>
      <c r="E174" s="206" t="s">
        <v>351</v>
      </c>
      <c r="F174" s="207" t="s">
        <v>352</v>
      </c>
      <c r="G174" s="208" t="s">
        <v>127</v>
      </c>
      <c r="H174" s="209">
        <v>1557.03</v>
      </c>
      <c r="I174" s="210"/>
      <c r="J174" s="211">
        <f>ROUND(I174*H174,2)</f>
        <v>0</v>
      </c>
      <c r="K174" s="207" t="s">
        <v>128</v>
      </c>
      <c r="L174" s="45"/>
      <c r="M174" s="212" t="s">
        <v>19</v>
      </c>
      <c r="N174" s="213" t="s">
        <v>40</v>
      </c>
      <c r="O174" s="85"/>
      <c r="P174" s="214">
        <f>O174*H174</f>
        <v>0</v>
      </c>
      <c r="Q174" s="214">
        <v>0.00051</v>
      </c>
      <c r="R174" s="214">
        <f>Q174*H174</f>
        <v>0.7940853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129</v>
      </c>
      <c r="AT174" s="216" t="s">
        <v>124</v>
      </c>
      <c r="AU174" s="216" t="s">
        <v>79</v>
      </c>
      <c r="AY174" s="18" t="s">
        <v>121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77</v>
      </c>
      <c r="BK174" s="217">
        <f>ROUND(I174*H174,2)</f>
        <v>0</v>
      </c>
      <c r="BL174" s="18" t="s">
        <v>129</v>
      </c>
      <c r="BM174" s="216" t="s">
        <v>353</v>
      </c>
    </row>
    <row r="175" spans="1:51" s="13" customFormat="1" ht="12">
      <c r="A175" s="13"/>
      <c r="B175" s="218"/>
      <c r="C175" s="219"/>
      <c r="D175" s="220" t="s">
        <v>131</v>
      </c>
      <c r="E175" s="221" t="s">
        <v>19</v>
      </c>
      <c r="F175" s="222" t="s">
        <v>354</v>
      </c>
      <c r="G175" s="219"/>
      <c r="H175" s="223">
        <v>1255.48</v>
      </c>
      <c r="I175" s="224"/>
      <c r="J175" s="219"/>
      <c r="K175" s="219"/>
      <c r="L175" s="225"/>
      <c r="M175" s="226"/>
      <c r="N175" s="227"/>
      <c r="O175" s="227"/>
      <c r="P175" s="227"/>
      <c r="Q175" s="227"/>
      <c r="R175" s="227"/>
      <c r="S175" s="227"/>
      <c r="T175" s="22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29" t="s">
        <v>131</v>
      </c>
      <c r="AU175" s="229" t="s">
        <v>79</v>
      </c>
      <c r="AV175" s="13" t="s">
        <v>79</v>
      </c>
      <c r="AW175" s="13" t="s">
        <v>31</v>
      </c>
      <c r="AX175" s="13" t="s">
        <v>69</v>
      </c>
      <c r="AY175" s="229" t="s">
        <v>121</v>
      </c>
    </row>
    <row r="176" spans="1:51" s="13" customFormat="1" ht="12">
      <c r="A176" s="13"/>
      <c r="B176" s="218"/>
      <c r="C176" s="219"/>
      <c r="D176" s="220" t="s">
        <v>131</v>
      </c>
      <c r="E176" s="221" t="s">
        <v>19</v>
      </c>
      <c r="F176" s="222" t="s">
        <v>355</v>
      </c>
      <c r="G176" s="219"/>
      <c r="H176" s="223">
        <v>301.55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29" t="s">
        <v>131</v>
      </c>
      <c r="AU176" s="229" t="s">
        <v>79</v>
      </c>
      <c r="AV176" s="13" t="s">
        <v>79</v>
      </c>
      <c r="AW176" s="13" t="s">
        <v>31</v>
      </c>
      <c r="AX176" s="13" t="s">
        <v>69</v>
      </c>
      <c r="AY176" s="229" t="s">
        <v>121</v>
      </c>
    </row>
    <row r="177" spans="1:51" s="15" customFormat="1" ht="12">
      <c r="A177" s="15"/>
      <c r="B177" s="240"/>
      <c r="C177" s="241"/>
      <c r="D177" s="220" t="s">
        <v>131</v>
      </c>
      <c r="E177" s="242" t="s">
        <v>19</v>
      </c>
      <c r="F177" s="243" t="s">
        <v>143</v>
      </c>
      <c r="G177" s="241"/>
      <c r="H177" s="244">
        <v>1557.03</v>
      </c>
      <c r="I177" s="245"/>
      <c r="J177" s="241"/>
      <c r="K177" s="241"/>
      <c r="L177" s="246"/>
      <c r="M177" s="247"/>
      <c r="N177" s="248"/>
      <c r="O177" s="248"/>
      <c r="P177" s="248"/>
      <c r="Q177" s="248"/>
      <c r="R177" s="248"/>
      <c r="S177" s="248"/>
      <c r="T177" s="249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0" t="s">
        <v>131</v>
      </c>
      <c r="AU177" s="250" t="s">
        <v>79</v>
      </c>
      <c r="AV177" s="15" t="s">
        <v>129</v>
      </c>
      <c r="AW177" s="15" t="s">
        <v>31</v>
      </c>
      <c r="AX177" s="15" t="s">
        <v>77</v>
      </c>
      <c r="AY177" s="250" t="s">
        <v>121</v>
      </c>
    </row>
    <row r="178" spans="1:65" s="2" customFormat="1" ht="16.5" customHeight="1">
      <c r="A178" s="39"/>
      <c r="B178" s="40"/>
      <c r="C178" s="205" t="s">
        <v>356</v>
      </c>
      <c r="D178" s="205" t="s">
        <v>124</v>
      </c>
      <c r="E178" s="206" t="s">
        <v>357</v>
      </c>
      <c r="F178" s="207" t="s">
        <v>358</v>
      </c>
      <c r="G178" s="208" t="s">
        <v>127</v>
      </c>
      <c r="H178" s="209">
        <v>627.74</v>
      </c>
      <c r="I178" s="210"/>
      <c r="J178" s="211">
        <f>ROUND(I178*H178,2)</f>
        <v>0</v>
      </c>
      <c r="K178" s="207" t="s">
        <v>128</v>
      </c>
      <c r="L178" s="45"/>
      <c r="M178" s="212" t="s">
        <v>19</v>
      </c>
      <c r="N178" s="213" t="s">
        <v>40</v>
      </c>
      <c r="O178" s="85"/>
      <c r="P178" s="214">
        <f>O178*H178</f>
        <v>0</v>
      </c>
      <c r="Q178" s="214">
        <v>0.00081</v>
      </c>
      <c r="R178" s="214">
        <f>Q178*H178</f>
        <v>0.5084694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129</v>
      </c>
      <c r="AT178" s="216" t="s">
        <v>124</v>
      </c>
      <c r="AU178" s="216" t="s">
        <v>79</v>
      </c>
      <c r="AY178" s="18" t="s">
        <v>121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77</v>
      </c>
      <c r="BK178" s="217">
        <f>ROUND(I178*H178,2)</f>
        <v>0</v>
      </c>
      <c r="BL178" s="18" t="s">
        <v>129</v>
      </c>
      <c r="BM178" s="216" t="s">
        <v>359</v>
      </c>
    </row>
    <row r="179" spans="1:65" s="2" customFormat="1" ht="24.15" customHeight="1">
      <c r="A179" s="39"/>
      <c r="B179" s="40"/>
      <c r="C179" s="205" t="s">
        <v>360</v>
      </c>
      <c r="D179" s="205" t="s">
        <v>124</v>
      </c>
      <c r="E179" s="206" t="s">
        <v>361</v>
      </c>
      <c r="F179" s="207" t="s">
        <v>362</v>
      </c>
      <c r="G179" s="208" t="s">
        <v>127</v>
      </c>
      <c r="H179" s="209">
        <v>627.74</v>
      </c>
      <c r="I179" s="210"/>
      <c r="J179" s="211">
        <f>ROUND(I179*H179,2)</f>
        <v>0</v>
      </c>
      <c r="K179" s="207" t="s">
        <v>128</v>
      </c>
      <c r="L179" s="45"/>
      <c r="M179" s="212" t="s">
        <v>19</v>
      </c>
      <c r="N179" s="213" t="s">
        <v>40</v>
      </c>
      <c r="O179" s="85"/>
      <c r="P179" s="214">
        <f>O179*H179</f>
        <v>0</v>
      </c>
      <c r="Q179" s="214">
        <v>0.10373</v>
      </c>
      <c r="R179" s="214">
        <f>Q179*H179</f>
        <v>65.1154702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129</v>
      </c>
      <c r="AT179" s="216" t="s">
        <v>124</v>
      </c>
      <c r="AU179" s="216" t="s">
        <v>79</v>
      </c>
      <c r="AY179" s="18" t="s">
        <v>121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77</v>
      </c>
      <c r="BK179" s="217">
        <f>ROUND(I179*H179,2)</f>
        <v>0</v>
      </c>
      <c r="BL179" s="18" t="s">
        <v>129</v>
      </c>
      <c r="BM179" s="216" t="s">
        <v>363</v>
      </c>
    </row>
    <row r="180" spans="1:65" s="2" customFormat="1" ht="24.15" customHeight="1">
      <c r="A180" s="39"/>
      <c r="B180" s="40"/>
      <c r="C180" s="205" t="s">
        <v>364</v>
      </c>
      <c r="D180" s="205" t="s">
        <v>124</v>
      </c>
      <c r="E180" s="206" t="s">
        <v>365</v>
      </c>
      <c r="F180" s="207" t="s">
        <v>366</v>
      </c>
      <c r="G180" s="208" t="s">
        <v>127</v>
      </c>
      <c r="H180" s="209">
        <v>301.55</v>
      </c>
      <c r="I180" s="210"/>
      <c r="J180" s="211">
        <f>ROUND(I180*H180,2)</f>
        <v>0</v>
      </c>
      <c r="K180" s="207" t="s">
        <v>128</v>
      </c>
      <c r="L180" s="45"/>
      <c r="M180" s="212" t="s">
        <v>19</v>
      </c>
      <c r="N180" s="213" t="s">
        <v>40</v>
      </c>
      <c r="O180" s="85"/>
      <c r="P180" s="214">
        <f>O180*H180</f>
        <v>0</v>
      </c>
      <c r="Q180" s="214">
        <v>0.12966</v>
      </c>
      <c r="R180" s="214">
        <f>Q180*H180</f>
        <v>39.098973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129</v>
      </c>
      <c r="AT180" s="216" t="s">
        <v>124</v>
      </c>
      <c r="AU180" s="216" t="s">
        <v>79</v>
      </c>
      <c r="AY180" s="18" t="s">
        <v>121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77</v>
      </c>
      <c r="BK180" s="217">
        <f>ROUND(I180*H180,2)</f>
        <v>0</v>
      </c>
      <c r="BL180" s="18" t="s">
        <v>129</v>
      </c>
      <c r="BM180" s="216" t="s">
        <v>367</v>
      </c>
    </row>
    <row r="181" spans="1:65" s="2" customFormat="1" ht="24.15" customHeight="1">
      <c r="A181" s="39"/>
      <c r="B181" s="40"/>
      <c r="C181" s="205" t="s">
        <v>368</v>
      </c>
      <c r="D181" s="205" t="s">
        <v>124</v>
      </c>
      <c r="E181" s="206" t="s">
        <v>369</v>
      </c>
      <c r="F181" s="207" t="s">
        <v>370</v>
      </c>
      <c r="G181" s="208" t="s">
        <v>127</v>
      </c>
      <c r="H181" s="209">
        <v>627.74</v>
      </c>
      <c r="I181" s="210"/>
      <c r="J181" s="211">
        <f>ROUND(I181*H181,2)</f>
        <v>0</v>
      </c>
      <c r="K181" s="207" t="s">
        <v>128</v>
      </c>
      <c r="L181" s="45"/>
      <c r="M181" s="212" t="s">
        <v>19</v>
      </c>
      <c r="N181" s="213" t="s">
        <v>40</v>
      </c>
      <c r="O181" s="85"/>
      <c r="P181" s="214">
        <f>O181*H181</f>
        <v>0</v>
      </c>
      <c r="Q181" s="214">
        <v>0.12966</v>
      </c>
      <c r="R181" s="214">
        <f>Q181*H181</f>
        <v>81.3927684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129</v>
      </c>
      <c r="AT181" s="216" t="s">
        <v>124</v>
      </c>
      <c r="AU181" s="216" t="s">
        <v>79</v>
      </c>
      <c r="AY181" s="18" t="s">
        <v>121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77</v>
      </c>
      <c r="BK181" s="217">
        <f>ROUND(I181*H181,2)</f>
        <v>0</v>
      </c>
      <c r="BL181" s="18" t="s">
        <v>129</v>
      </c>
      <c r="BM181" s="216" t="s">
        <v>371</v>
      </c>
    </row>
    <row r="182" spans="1:65" s="2" customFormat="1" ht="16.5" customHeight="1">
      <c r="A182" s="39"/>
      <c r="B182" s="40"/>
      <c r="C182" s="205" t="s">
        <v>372</v>
      </c>
      <c r="D182" s="205" t="s">
        <v>124</v>
      </c>
      <c r="E182" s="206" t="s">
        <v>373</v>
      </c>
      <c r="F182" s="207" t="s">
        <v>374</v>
      </c>
      <c r="G182" s="208" t="s">
        <v>127</v>
      </c>
      <c r="H182" s="209">
        <v>0.36</v>
      </c>
      <c r="I182" s="210"/>
      <c r="J182" s="211">
        <f>ROUND(I182*H182,2)</f>
        <v>0</v>
      </c>
      <c r="K182" s="207" t="s">
        <v>128</v>
      </c>
      <c r="L182" s="45"/>
      <c r="M182" s="212" t="s">
        <v>19</v>
      </c>
      <c r="N182" s="213" t="s">
        <v>40</v>
      </c>
      <c r="O182" s="85"/>
      <c r="P182" s="214">
        <f>O182*H182</f>
        <v>0</v>
      </c>
      <c r="Q182" s="214">
        <v>0.36924</v>
      </c>
      <c r="R182" s="214">
        <f>Q182*H182</f>
        <v>0.1329264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129</v>
      </c>
      <c r="AT182" s="216" t="s">
        <v>124</v>
      </c>
      <c r="AU182" s="216" t="s">
        <v>79</v>
      </c>
      <c r="AY182" s="18" t="s">
        <v>121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77</v>
      </c>
      <c r="BK182" s="217">
        <f>ROUND(I182*H182,2)</f>
        <v>0</v>
      </c>
      <c r="BL182" s="18" t="s">
        <v>129</v>
      </c>
      <c r="BM182" s="216" t="s">
        <v>375</v>
      </c>
    </row>
    <row r="183" spans="1:65" s="2" customFormat="1" ht="16.5" customHeight="1">
      <c r="A183" s="39"/>
      <c r="B183" s="40"/>
      <c r="C183" s="205" t="s">
        <v>376</v>
      </c>
      <c r="D183" s="205" t="s">
        <v>124</v>
      </c>
      <c r="E183" s="206" t="s">
        <v>377</v>
      </c>
      <c r="F183" s="207" t="s">
        <v>378</v>
      </c>
      <c r="G183" s="208" t="s">
        <v>127</v>
      </c>
      <c r="H183" s="209">
        <v>201.75</v>
      </c>
      <c r="I183" s="210"/>
      <c r="J183" s="211">
        <f>ROUND(I183*H183,2)</f>
        <v>0</v>
      </c>
      <c r="K183" s="207" t="s">
        <v>19</v>
      </c>
      <c r="L183" s="45"/>
      <c r="M183" s="212" t="s">
        <v>19</v>
      </c>
      <c r="N183" s="213" t="s">
        <v>40</v>
      </c>
      <c r="O183" s="85"/>
      <c r="P183" s="214">
        <f>O183*H183</f>
        <v>0</v>
      </c>
      <c r="Q183" s="214">
        <v>0.36924</v>
      </c>
      <c r="R183" s="214">
        <f>Q183*H183</f>
        <v>74.49417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129</v>
      </c>
      <c r="AT183" s="216" t="s">
        <v>124</v>
      </c>
      <c r="AU183" s="216" t="s">
        <v>79</v>
      </c>
      <c r="AY183" s="18" t="s">
        <v>121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77</v>
      </c>
      <c r="BK183" s="217">
        <f>ROUND(I183*H183,2)</f>
        <v>0</v>
      </c>
      <c r="BL183" s="18" t="s">
        <v>129</v>
      </c>
      <c r="BM183" s="216" t="s">
        <v>379</v>
      </c>
    </row>
    <row r="184" spans="1:51" s="14" customFormat="1" ht="12">
      <c r="A184" s="14"/>
      <c r="B184" s="230"/>
      <c r="C184" s="231"/>
      <c r="D184" s="220" t="s">
        <v>131</v>
      </c>
      <c r="E184" s="232" t="s">
        <v>19</v>
      </c>
      <c r="F184" s="233" t="s">
        <v>338</v>
      </c>
      <c r="G184" s="231"/>
      <c r="H184" s="232" t="s">
        <v>19</v>
      </c>
      <c r="I184" s="234"/>
      <c r="J184" s="231"/>
      <c r="K184" s="231"/>
      <c r="L184" s="235"/>
      <c r="M184" s="236"/>
      <c r="N184" s="237"/>
      <c r="O184" s="237"/>
      <c r="P184" s="237"/>
      <c r="Q184" s="237"/>
      <c r="R184" s="237"/>
      <c r="S184" s="237"/>
      <c r="T184" s="238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39" t="s">
        <v>131</v>
      </c>
      <c r="AU184" s="239" t="s">
        <v>79</v>
      </c>
      <c r="AV184" s="14" t="s">
        <v>77</v>
      </c>
      <c r="AW184" s="14" t="s">
        <v>31</v>
      </c>
      <c r="AX184" s="14" t="s">
        <v>69</v>
      </c>
      <c r="AY184" s="239" t="s">
        <v>121</v>
      </c>
    </row>
    <row r="185" spans="1:51" s="13" customFormat="1" ht="12">
      <c r="A185" s="13"/>
      <c r="B185" s="218"/>
      <c r="C185" s="219"/>
      <c r="D185" s="220" t="s">
        <v>131</v>
      </c>
      <c r="E185" s="221" t="s">
        <v>19</v>
      </c>
      <c r="F185" s="222" t="s">
        <v>330</v>
      </c>
      <c r="G185" s="219"/>
      <c r="H185" s="223">
        <v>201.75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29" t="s">
        <v>131</v>
      </c>
      <c r="AU185" s="229" t="s">
        <v>79</v>
      </c>
      <c r="AV185" s="13" t="s">
        <v>79</v>
      </c>
      <c r="AW185" s="13" t="s">
        <v>31</v>
      </c>
      <c r="AX185" s="13" t="s">
        <v>69</v>
      </c>
      <c r="AY185" s="229" t="s">
        <v>121</v>
      </c>
    </row>
    <row r="186" spans="1:51" s="15" customFormat="1" ht="12">
      <c r="A186" s="15"/>
      <c r="B186" s="240"/>
      <c r="C186" s="241"/>
      <c r="D186" s="220" t="s">
        <v>131</v>
      </c>
      <c r="E186" s="242" t="s">
        <v>19</v>
      </c>
      <c r="F186" s="243" t="s">
        <v>143</v>
      </c>
      <c r="G186" s="241"/>
      <c r="H186" s="244">
        <v>201.75</v>
      </c>
      <c r="I186" s="245"/>
      <c r="J186" s="241"/>
      <c r="K186" s="241"/>
      <c r="L186" s="246"/>
      <c r="M186" s="247"/>
      <c r="N186" s="248"/>
      <c r="O186" s="248"/>
      <c r="P186" s="248"/>
      <c r="Q186" s="248"/>
      <c r="R186" s="248"/>
      <c r="S186" s="248"/>
      <c r="T186" s="249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0" t="s">
        <v>131</v>
      </c>
      <c r="AU186" s="250" t="s">
        <v>79</v>
      </c>
      <c r="AV186" s="15" t="s">
        <v>129</v>
      </c>
      <c r="AW186" s="15" t="s">
        <v>31</v>
      </c>
      <c r="AX186" s="15" t="s">
        <v>77</v>
      </c>
      <c r="AY186" s="250" t="s">
        <v>121</v>
      </c>
    </row>
    <row r="187" spans="1:65" s="2" customFormat="1" ht="16.5" customHeight="1">
      <c r="A187" s="39"/>
      <c r="B187" s="40"/>
      <c r="C187" s="205" t="s">
        <v>380</v>
      </c>
      <c r="D187" s="205" t="s">
        <v>124</v>
      </c>
      <c r="E187" s="206" t="s">
        <v>381</v>
      </c>
      <c r="F187" s="207" t="s">
        <v>382</v>
      </c>
      <c r="G187" s="208" t="s">
        <v>188</v>
      </c>
      <c r="H187" s="209">
        <v>4.206</v>
      </c>
      <c r="I187" s="210"/>
      <c r="J187" s="211">
        <f>ROUND(I187*H187,2)</f>
        <v>0</v>
      </c>
      <c r="K187" s="207" t="s">
        <v>19</v>
      </c>
      <c r="L187" s="45"/>
      <c r="M187" s="212" t="s">
        <v>19</v>
      </c>
      <c r="N187" s="213" t="s">
        <v>40</v>
      </c>
      <c r="O187" s="85"/>
      <c r="P187" s="214">
        <f>O187*H187</f>
        <v>0</v>
      </c>
      <c r="Q187" s="214">
        <v>0.36924</v>
      </c>
      <c r="R187" s="214">
        <f>Q187*H187</f>
        <v>1.5530234400000003</v>
      </c>
      <c r="S187" s="214">
        <v>0</v>
      </c>
      <c r="T187" s="215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6" t="s">
        <v>129</v>
      </c>
      <c r="AT187" s="216" t="s">
        <v>124</v>
      </c>
      <c r="AU187" s="216" t="s">
        <v>79</v>
      </c>
      <c r="AY187" s="18" t="s">
        <v>121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8" t="s">
        <v>77</v>
      </c>
      <c r="BK187" s="217">
        <f>ROUND(I187*H187,2)</f>
        <v>0</v>
      </c>
      <c r="BL187" s="18" t="s">
        <v>129</v>
      </c>
      <c r="BM187" s="216" t="s">
        <v>383</v>
      </c>
    </row>
    <row r="188" spans="1:51" s="14" customFormat="1" ht="12">
      <c r="A188" s="14"/>
      <c r="B188" s="230"/>
      <c r="C188" s="231"/>
      <c r="D188" s="220" t="s">
        <v>131</v>
      </c>
      <c r="E188" s="232" t="s">
        <v>19</v>
      </c>
      <c r="F188" s="233" t="s">
        <v>338</v>
      </c>
      <c r="G188" s="231"/>
      <c r="H188" s="232" t="s">
        <v>19</v>
      </c>
      <c r="I188" s="234"/>
      <c r="J188" s="231"/>
      <c r="K188" s="231"/>
      <c r="L188" s="235"/>
      <c r="M188" s="236"/>
      <c r="N188" s="237"/>
      <c r="O188" s="237"/>
      <c r="P188" s="237"/>
      <c r="Q188" s="237"/>
      <c r="R188" s="237"/>
      <c r="S188" s="237"/>
      <c r="T188" s="23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39" t="s">
        <v>131</v>
      </c>
      <c r="AU188" s="239" t="s">
        <v>79</v>
      </c>
      <c r="AV188" s="14" t="s">
        <v>77</v>
      </c>
      <c r="AW188" s="14" t="s">
        <v>31</v>
      </c>
      <c r="AX188" s="14" t="s">
        <v>69</v>
      </c>
      <c r="AY188" s="239" t="s">
        <v>121</v>
      </c>
    </row>
    <row r="189" spans="1:51" s="13" customFormat="1" ht="12">
      <c r="A189" s="13"/>
      <c r="B189" s="218"/>
      <c r="C189" s="219"/>
      <c r="D189" s="220" t="s">
        <v>131</v>
      </c>
      <c r="E189" s="221" t="s">
        <v>19</v>
      </c>
      <c r="F189" s="222" t="s">
        <v>384</v>
      </c>
      <c r="G189" s="219"/>
      <c r="H189" s="223">
        <v>3.506</v>
      </c>
      <c r="I189" s="224"/>
      <c r="J189" s="219"/>
      <c r="K189" s="219"/>
      <c r="L189" s="225"/>
      <c r="M189" s="226"/>
      <c r="N189" s="227"/>
      <c r="O189" s="227"/>
      <c r="P189" s="227"/>
      <c r="Q189" s="227"/>
      <c r="R189" s="227"/>
      <c r="S189" s="227"/>
      <c r="T189" s="22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29" t="s">
        <v>131</v>
      </c>
      <c r="AU189" s="229" t="s">
        <v>79</v>
      </c>
      <c r="AV189" s="13" t="s">
        <v>79</v>
      </c>
      <c r="AW189" s="13" t="s">
        <v>31</v>
      </c>
      <c r="AX189" s="13" t="s">
        <v>69</v>
      </c>
      <c r="AY189" s="229" t="s">
        <v>121</v>
      </c>
    </row>
    <row r="190" spans="1:51" s="13" customFormat="1" ht="12">
      <c r="A190" s="13"/>
      <c r="B190" s="218"/>
      <c r="C190" s="219"/>
      <c r="D190" s="220" t="s">
        <v>131</v>
      </c>
      <c r="E190" s="221" t="s">
        <v>19</v>
      </c>
      <c r="F190" s="222" t="s">
        <v>385</v>
      </c>
      <c r="G190" s="219"/>
      <c r="H190" s="223">
        <v>0.7</v>
      </c>
      <c r="I190" s="224"/>
      <c r="J190" s="219"/>
      <c r="K190" s="219"/>
      <c r="L190" s="225"/>
      <c r="M190" s="226"/>
      <c r="N190" s="227"/>
      <c r="O190" s="227"/>
      <c r="P190" s="227"/>
      <c r="Q190" s="227"/>
      <c r="R190" s="227"/>
      <c r="S190" s="227"/>
      <c r="T190" s="22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29" t="s">
        <v>131</v>
      </c>
      <c r="AU190" s="229" t="s">
        <v>79</v>
      </c>
      <c r="AV190" s="13" t="s">
        <v>79</v>
      </c>
      <c r="AW190" s="13" t="s">
        <v>31</v>
      </c>
      <c r="AX190" s="13" t="s">
        <v>69</v>
      </c>
      <c r="AY190" s="229" t="s">
        <v>121</v>
      </c>
    </row>
    <row r="191" spans="1:51" s="15" customFormat="1" ht="12">
      <c r="A191" s="15"/>
      <c r="B191" s="240"/>
      <c r="C191" s="241"/>
      <c r="D191" s="220" t="s">
        <v>131</v>
      </c>
      <c r="E191" s="242" t="s">
        <v>19</v>
      </c>
      <c r="F191" s="243" t="s">
        <v>143</v>
      </c>
      <c r="G191" s="241"/>
      <c r="H191" s="244">
        <v>4.2059999999999995</v>
      </c>
      <c r="I191" s="245"/>
      <c r="J191" s="241"/>
      <c r="K191" s="241"/>
      <c r="L191" s="246"/>
      <c r="M191" s="247"/>
      <c r="N191" s="248"/>
      <c r="O191" s="248"/>
      <c r="P191" s="248"/>
      <c r="Q191" s="248"/>
      <c r="R191" s="248"/>
      <c r="S191" s="248"/>
      <c r="T191" s="249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0" t="s">
        <v>131</v>
      </c>
      <c r="AU191" s="250" t="s">
        <v>79</v>
      </c>
      <c r="AV191" s="15" t="s">
        <v>129</v>
      </c>
      <c r="AW191" s="15" t="s">
        <v>31</v>
      </c>
      <c r="AX191" s="15" t="s">
        <v>77</v>
      </c>
      <c r="AY191" s="250" t="s">
        <v>121</v>
      </c>
    </row>
    <row r="192" spans="1:65" s="2" customFormat="1" ht="37.8" customHeight="1">
      <c r="A192" s="39"/>
      <c r="B192" s="40"/>
      <c r="C192" s="205" t="s">
        <v>386</v>
      </c>
      <c r="D192" s="205" t="s">
        <v>124</v>
      </c>
      <c r="E192" s="206" t="s">
        <v>387</v>
      </c>
      <c r="F192" s="207" t="s">
        <v>388</v>
      </c>
      <c r="G192" s="208" t="s">
        <v>127</v>
      </c>
      <c r="H192" s="209">
        <v>8.04</v>
      </c>
      <c r="I192" s="210"/>
      <c r="J192" s="211">
        <f>ROUND(I192*H192,2)</f>
        <v>0</v>
      </c>
      <c r="K192" s="207" t="s">
        <v>128</v>
      </c>
      <c r="L192" s="45"/>
      <c r="M192" s="212" t="s">
        <v>19</v>
      </c>
      <c r="N192" s="213" t="s">
        <v>40</v>
      </c>
      <c r="O192" s="85"/>
      <c r="P192" s="214">
        <f>O192*H192</f>
        <v>0</v>
      </c>
      <c r="Q192" s="214">
        <v>0.08425</v>
      </c>
      <c r="R192" s="214">
        <f>Q192*H192</f>
        <v>0.6773699999999999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129</v>
      </c>
      <c r="AT192" s="216" t="s">
        <v>124</v>
      </c>
      <c r="AU192" s="216" t="s">
        <v>79</v>
      </c>
      <c r="AY192" s="18" t="s">
        <v>121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77</v>
      </c>
      <c r="BK192" s="217">
        <f>ROUND(I192*H192,2)</f>
        <v>0</v>
      </c>
      <c r="BL192" s="18" t="s">
        <v>129</v>
      </c>
      <c r="BM192" s="216" t="s">
        <v>389</v>
      </c>
    </row>
    <row r="193" spans="1:51" s="14" customFormat="1" ht="12">
      <c r="A193" s="14"/>
      <c r="B193" s="230"/>
      <c r="C193" s="231"/>
      <c r="D193" s="220" t="s">
        <v>131</v>
      </c>
      <c r="E193" s="232" t="s">
        <v>19</v>
      </c>
      <c r="F193" s="233" t="s">
        <v>390</v>
      </c>
      <c r="G193" s="231"/>
      <c r="H193" s="232" t="s">
        <v>19</v>
      </c>
      <c r="I193" s="234"/>
      <c r="J193" s="231"/>
      <c r="K193" s="231"/>
      <c r="L193" s="235"/>
      <c r="M193" s="236"/>
      <c r="N193" s="237"/>
      <c r="O193" s="237"/>
      <c r="P193" s="237"/>
      <c r="Q193" s="237"/>
      <c r="R193" s="237"/>
      <c r="S193" s="237"/>
      <c r="T193" s="238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39" t="s">
        <v>131</v>
      </c>
      <c r="AU193" s="239" t="s">
        <v>79</v>
      </c>
      <c r="AV193" s="14" t="s">
        <v>77</v>
      </c>
      <c r="AW193" s="14" t="s">
        <v>31</v>
      </c>
      <c r="AX193" s="14" t="s">
        <v>69</v>
      </c>
      <c r="AY193" s="239" t="s">
        <v>121</v>
      </c>
    </row>
    <row r="194" spans="1:51" s="13" customFormat="1" ht="12">
      <c r="A194" s="13"/>
      <c r="B194" s="218"/>
      <c r="C194" s="219"/>
      <c r="D194" s="220" t="s">
        <v>131</v>
      </c>
      <c r="E194" s="221" t="s">
        <v>19</v>
      </c>
      <c r="F194" s="222" t="s">
        <v>391</v>
      </c>
      <c r="G194" s="219"/>
      <c r="H194" s="223">
        <v>7.64</v>
      </c>
      <c r="I194" s="224"/>
      <c r="J194" s="219"/>
      <c r="K194" s="219"/>
      <c r="L194" s="225"/>
      <c r="M194" s="226"/>
      <c r="N194" s="227"/>
      <c r="O194" s="227"/>
      <c r="P194" s="227"/>
      <c r="Q194" s="227"/>
      <c r="R194" s="227"/>
      <c r="S194" s="227"/>
      <c r="T194" s="22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29" t="s">
        <v>131</v>
      </c>
      <c r="AU194" s="229" t="s">
        <v>79</v>
      </c>
      <c r="AV194" s="13" t="s">
        <v>79</v>
      </c>
      <c r="AW194" s="13" t="s">
        <v>31</v>
      </c>
      <c r="AX194" s="13" t="s">
        <v>69</v>
      </c>
      <c r="AY194" s="229" t="s">
        <v>121</v>
      </c>
    </row>
    <row r="195" spans="1:51" s="14" customFormat="1" ht="12">
      <c r="A195" s="14"/>
      <c r="B195" s="230"/>
      <c r="C195" s="231"/>
      <c r="D195" s="220" t="s">
        <v>131</v>
      </c>
      <c r="E195" s="232" t="s">
        <v>19</v>
      </c>
      <c r="F195" s="233" t="s">
        <v>392</v>
      </c>
      <c r="G195" s="231"/>
      <c r="H195" s="232" t="s">
        <v>19</v>
      </c>
      <c r="I195" s="234"/>
      <c r="J195" s="231"/>
      <c r="K195" s="231"/>
      <c r="L195" s="235"/>
      <c r="M195" s="236"/>
      <c r="N195" s="237"/>
      <c r="O195" s="237"/>
      <c r="P195" s="237"/>
      <c r="Q195" s="237"/>
      <c r="R195" s="237"/>
      <c r="S195" s="237"/>
      <c r="T195" s="23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39" t="s">
        <v>131</v>
      </c>
      <c r="AU195" s="239" t="s">
        <v>79</v>
      </c>
      <c r="AV195" s="14" t="s">
        <v>77</v>
      </c>
      <c r="AW195" s="14" t="s">
        <v>31</v>
      </c>
      <c r="AX195" s="14" t="s">
        <v>69</v>
      </c>
      <c r="AY195" s="239" t="s">
        <v>121</v>
      </c>
    </row>
    <row r="196" spans="1:51" s="13" customFormat="1" ht="12">
      <c r="A196" s="13"/>
      <c r="B196" s="218"/>
      <c r="C196" s="219"/>
      <c r="D196" s="220" t="s">
        <v>131</v>
      </c>
      <c r="E196" s="221" t="s">
        <v>19</v>
      </c>
      <c r="F196" s="222" t="s">
        <v>393</v>
      </c>
      <c r="G196" s="219"/>
      <c r="H196" s="223">
        <v>0.4</v>
      </c>
      <c r="I196" s="224"/>
      <c r="J196" s="219"/>
      <c r="K196" s="219"/>
      <c r="L196" s="225"/>
      <c r="M196" s="226"/>
      <c r="N196" s="227"/>
      <c r="O196" s="227"/>
      <c r="P196" s="227"/>
      <c r="Q196" s="227"/>
      <c r="R196" s="227"/>
      <c r="S196" s="227"/>
      <c r="T196" s="22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29" t="s">
        <v>131</v>
      </c>
      <c r="AU196" s="229" t="s">
        <v>79</v>
      </c>
      <c r="AV196" s="13" t="s">
        <v>79</v>
      </c>
      <c r="AW196" s="13" t="s">
        <v>31</v>
      </c>
      <c r="AX196" s="13" t="s">
        <v>69</v>
      </c>
      <c r="AY196" s="229" t="s">
        <v>121</v>
      </c>
    </row>
    <row r="197" spans="1:51" s="15" customFormat="1" ht="12">
      <c r="A197" s="15"/>
      <c r="B197" s="240"/>
      <c r="C197" s="241"/>
      <c r="D197" s="220" t="s">
        <v>131</v>
      </c>
      <c r="E197" s="242" t="s">
        <v>19</v>
      </c>
      <c r="F197" s="243" t="s">
        <v>143</v>
      </c>
      <c r="G197" s="241"/>
      <c r="H197" s="244">
        <v>8.04</v>
      </c>
      <c r="I197" s="245"/>
      <c r="J197" s="241"/>
      <c r="K197" s="241"/>
      <c r="L197" s="246"/>
      <c r="M197" s="247"/>
      <c r="N197" s="248"/>
      <c r="O197" s="248"/>
      <c r="P197" s="248"/>
      <c r="Q197" s="248"/>
      <c r="R197" s="248"/>
      <c r="S197" s="248"/>
      <c r="T197" s="249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0" t="s">
        <v>131</v>
      </c>
      <c r="AU197" s="250" t="s">
        <v>79</v>
      </c>
      <c r="AV197" s="15" t="s">
        <v>129</v>
      </c>
      <c r="AW197" s="15" t="s">
        <v>31</v>
      </c>
      <c r="AX197" s="15" t="s">
        <v>77</v>
      </c>
      <c r="AY197" s="250" t="s">
        <v>121</v>
      </c>
    </row>
    <row r="198" spans="1:65" s="2" customFormat="1" ht="16.5" customHeight="1">
      <c r="A198" s="39"/>
      <c r="B198" s="40"/>
      <c r="C198" s="254" t="s">
        <v>394</v>
      </c>
      <c r="D198" s="254" t="s">
        <v>244</v>
      </c>
      <c r="E198" s="255" t="s">
        <v>395</v>
      </c>
      <c r="F198" s="256" t="s">
        <v>396</v>
      </c>
      <c r="G198" s="257" t="s">
        <v>127</v>
      </c>
      <c r="H198" s="258">
        <v>8.404</v>
      </c>
      <c r="I198" s="259"/>
      <c r="J198" s="260">
        <f>ROUND(I198*H198,2)</f>
        <v>0</v>
      </c>
      <c r="K198" s="256" t="s">
        <v>128</v>
      </c>
      <c r="L198" s="261"/>
      <c r="M198" s="262" t="s">
        <v>19</v>
      </c>
      <c r="N198" s="263" t="s">
        <v>40</v>
      </c>
      <c r="O198" s="85"/>
      <c r="P198" s="214">
        <f>O198*H198</f>
        <v>0</v>
      </c>
      <c r="Q198" s="214">
        <v>0.131</v>
      </c>
      <c r="R198" s="214">
        <f>Q198*H198</f>
        <v>1.100924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123</v>
      </c>
      <c r="AT198" s="216" t="s">
        <v>244</v>
      </c>
      <c r="AU198" s="216" t="s">
        <v>79</v>
      </c>
      <c r="AY198" s="18" t="s">
        <v>121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77</v>
      </c>
      <c r="BK198" s="217">
        <f>ROUND(I198*H198,2)</f>
        <v>0</v>
      </c>
      <c r="BL198" s="18" t="s">
        <v>129</v>
      </c>
      <c r="BM198" s="216" t="s">
        <v>397</v>
      </c>
    </row>
    <row r="199" spans="1:51" s="13" customFormat="1" ht="12">
      <c r="A199" s="13"/>
      <c r="B199" s="218"/>
      <c r="C199" s="219"/>
      <c r="D199" s="220" t="s">
        <v>131</v>
      </c>
      <c r="E199" s="219"/>
      <c r="F199" s="222" t="s">
        <v>398</v>
      </c>
      <c r="G199" s="219"/>
      <c r="H199" s="223">
        <v>8.404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29" t="s">
        <v>131</v>
      </c>
      <c r="AU199" s="229" t="s">
        <v>79</v>
      </c>
      <c r="AV199" s="13" t="s">
        <v>79</v>
      </c>
      <c r="AW199" s="13" t="s">
        <v>4</v>
      </c>
      <c r="AX199" s="13" t="s">
        <v>77</v>
      </c>
      <c r="AY199" s="229" t="s">
        <v>121</v>
      </c>
    </row>
    <row r="200" spans="1:65" s="2" customFormat="1" ht="16.5" customHeight="1">
      <c r="A200" s="39"/>
      <c r="B200" s="40"/>
      <c r="C200" s="254" t="s">
        <v>399</v>
      </c>
      <c r="D200" s="254" t="s">
        <v>244</v>
      </c>
      <c r="E200" s="255" t="s">
        <v>400</v>
      </c>
      <c r="F200" s="256" t="s">
        <v>401</v>
      </c>
      <c r="G200" s="257" t="s">
        <v>127</v>
      </c>
      <c r="H200" s="258">
        <v>0.44</v>
      </c>
      <c r="I200" s="259"/>
      <c r="J200" s="260">
        <f>ROUND(I200*H200,2)</f>
        <v>0</v>
      </c>
      <c r="K200" s="256" t="s">
        <v>128</v>
      </c>
      <c r="L200" s="261"/>
      <c r="M200" s="262" t="s">
        <v>19</v>
      </c>
      <c r="N200" s="263" t="s">
        <v>40</v>
      </c>
      <c r="O200" s="85"/>
      <c r="P200" s="214">
        <f>O200*H200</f>
        <v>0</v>
      </c>
      <c r="Q200" s="214">
        <v>0.131</v>
      </c>
      <c r="R200" s="214">
        <f>Q200*H200</f>
        <v>0.057640000000000004</v>
      </c>
      <c r="S200" s="214">
        <v>0</v>
      </c>
      <c r="T200" s="21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6" t="s">
        <v>123</v>
      </c>
      <c r="AT200" s="216" t="s">
        <v>244</v>
      </c>
      <c r="AU200" s="216" t="s">
        <v>79</v>
      </c>
      <c r="AY200" s="18" t="s">
        <v>121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8" t="s">
        <v>77</v>
      </c>
      <c r="BK200" s="217">
        <f>ROUND(I200*H200,2)</f>
        <v>0</v>
      </c>
      <c r="BL200" s="18" t="s">
        <v>129</v>
      </c>
      <c r="BM200" s="216" t="s">
        <v>402</v>
      </c>
    </row>
    <row r="201" spans="1:51" s="13" customFormat="1" ht="12">
      <c r="A201" s="13"/>
      <c r="B201" s="218"/>
      <c r="C201" s="219"/>
      <c r="D201" s="220" t="s">
        <v>131</v>
      </c>
      <c r="E201" s="219"/>
      <c r="F201" s="222" t="s">
        <v>403</v>
      </c>
      <c r="G201" s="219"/>
      <c r="H201" s="223">
        <v>0.44</v>
      </c>
      <c r="I201" s="224"/>
      <c r="J201" s="219"/>
      <c r="K201" s="219"/>
      <c r="L201" s="225"/>
      <c r="M201" s="226"/>
      <c r="N201" s="227"/>
      <c r="O201" s="227"/>
      <c r="P201" s="227"/>
      <c r="Q201" s="227"/>
      <c r="R201" s="227"/>
      <c r="S201" s="227"/>
      <c r="T201" s="22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29" t="s">
        <v>131</v>
      </c>
      <c r="AU201" s="229" t="s">
        <v>79</v>
      </c>
      <c r="AV201" s="13" t="s">
        <v>79</v>
      </c>
      <c r="AW201" s="13" t="s">
        <v>4</v>
      </c>
      <c r="AX201" s="13" t="s">
        <v>77</v>
      </c>
      <c r="AY201" s="229" t="s">
        <v>121</v>
      </c>
    </row>
    <row r="202" spans="1:63" s="12" customFormat="1" ht="22.8" customHeight="1">
      <c r="A202" s="12"/>
      <c r="B202" s="189"/>
      <c r="C202" s="190"/>
      <c r="D202" s="191" t="s">
        <v>68</v>
      </c>
      <c r="E202" s="203" t="s">
        <v>195</v>
      </c>
      <c r="F202" s="203" t="s">
        <v>196</v>
      </c>
      <c r="G202" s="190"/>
      <c r="H202" s="190"/>
      <c r="I202" s="193"/>
      <c r="J202" s="204">
        <f>BK202</f>
        <v>0</v>
      </c>
      <c r="K202" s="190"/>
      <c r="L202" s="195"/>
      <c r="M202" s="196"/>
      <c r="N202" s="197"/>
      <c r="O202" s="197"/>
      <c r="P202" s="198">
        <f>SUM(P203:P209)</f>
        <v>0</v>
      </c>
      <c r="Q202" s="197"/>
      <c r="R202" s="198">
        <f>SUM(R203:R209)</f>
        <v>2.7801765</v>
      </c>
      <c r="S202" s="197"/>
      <c r="T202" s="199">
        <f>SUM(T203:T209)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0" t="s">
        <v>77</v>
      </c>
      <c r="AT202" s="201" t="s">
        <v>68</v>
      </c>
      <c r="AU202" s="201" t="s">
        <v>77</v>
      </c>
      <c r="AY202" s="200" t="s">
        <v>121</v>
      </c>
      <c r="BK202" s="202">
        <f>SUM(BK203:BK209)</f>
        <v>0</v>
      </c>
    </row>
    <row r="203" spans="1:65" s="2" customFormat="1" ht="24.15" customHeight="1">
      <c r="A203" s="39"/>
      <c r="B203" s="40"/>
      <c r="C203" s="205" t="s">
        <v>404</v>
      </c>
      <c r="D203" s="205" t="s">
        <v>124</v>
      </c>
      <c r="E203" s="206" t="s">
        <v>405</v>
      </c>
      <c r="F203" s="207" t="s">
        <v>406</v>
      </c>
      <c r="G203" s="208" t="s">
        <v>279</v>
      </c>
      <c r="H203" s="209">
        <v>15</v>
      </c>
      <c r="I203" s="210"/>
      <c r="J203" s="211">
        <f>ROUND(I203*H203,2)</f>
        <v>0</v>
      </c>
      <c r="K203" s="207" t="s">
        <v>128</v>
      </c>
      <c r="L203" s="45"/>
      <c r="M203" s="212" t="s">
        <v>19</v>
      </c>
      <c r="N203" s="213" t="s">
        <v>40</v>
      </c>
      <c r="O203" s="85"/>
      <c r="P203" s="214">
        <f>O203*H203</f>
        <v>0</v>
      </c>
      <c r="Q203" s="214">
        <v>0.1295</v>
      </c>
      <c r="R203" s="214">
        <f>Q203*H203</f>
        <v>1.9425000000000001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129</v>
      </c>
      <c r="AT203" s="216" t="s">
        <v>124</v>
      </c>
      <c r="AU203" s="216" t="s">
        <v>79</v>
      </c>
      <c r="AY203" s="18" t="s">
        <v>121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77</v>
      </c>
      <c r="BK203" s="217">
        <f>ROUND(I203*H203,2)</f>
        <v>0</v>
      </c>
      <c r="BL203" s="18" t="s">
        <v>129</v>
      </c>
      <c r="BM203" s="216" t="s">
        <v>407</v>
      </c>
    </row>
    <row r="204" spans="1:65" s="2" customFormat="1" ht="16.5" customHeight="1">
      <c r="A204" s="39"/>
      <c r="B204" s="40"/>
      <c r="C204" s="254" t="s">
        <v>408</v>
      </c>
      <c r="D204" s="254" t="s">
        <v>244</v>
      </c>
      <c r="E204" s="255" t="s">
        <v>409</v>
      </c>
      <c r="F204" s="256" t="s">
        <v>410</v>
      </c>
      <c r="G204" s="257" t="s">
        <v>279</v>
      </c>
      <c r="H204" s="258">
        <v>15</v>
      </c>
      <c r="I204" s="259"/>
      <c r="J204" s="260">
        <f>ROUND(I204*H204,2)</f>
        <v>0</v>
      </c>
      <c r="K204" s="256" t="s">
        <v>128</v>
      </c>
      <c r="L204" s="261"/>
      <c r="M204" s="262" t="s">
        <v>19</v>
      </c>
      <c r="N204" s="263" t="s">
        <v>40</v>
      </c>
      <c r="O204" s="85"/>
      <c r="P204" s="214">
        <f>O204*H204</f>
        <v>0</v>
      </c>
      <c r="Q204" s="214">
        <v>0.022</v>
      </c>
      <c r="R204" s="214">
        <f>Q204*H204</f>
        <v>0.32999999999999996</v>
      </c>
      <c r="S204" s="214">
        <v>0</v>
      </c>
      <c r="T204" s="21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6" t="s">
        <v>123</v>
      </c>
      <c r="AT204" s="216" t="s">
        <v>244</v>
      </c>
      <c r="AU204" s="216" t="s">
        <v>79</v>
      </c>
      <c r="AY204" s="18" t="s">
        <v>121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77</v>
      </c>
      <c r="BK204" s="217">
        <f>ROUND(I204*H204,2)</f>
        <v>0</v>
      </c>
      <c r="BL204" s="18" t="s">
        <v>129</v>
      </c>
      <c r="BM204" s="216" t="s">
        <v>411</v>
      </c>
    </row>
    <row r="205" spans="1:65" s="2" customFormat="1" ht="16.5" customHeight="1">
      <c r="A205" s="39"/>
      <c r="B205" s="40"/>
      <c r="C205" s="205" t="s">
        <v>412</v>
      </c>
      <c r="D205" s="205" t="s">
        <v>124</v>
      </c>
      <c r="E205" s="206" t="s">
        <v>413</v>
      </c>
      <c r="F205" s="207" t="s">
        <v>414</v>
      </c>
      <c r="G205" s="208" t="s">
        <v>170</v>
      </c>
      <c r="H205" s="209">
        <v>0.225</v>
      </c>
      <c r="I205" s="210"/>
      <c r="J205" s="211">
        <f>ROUND(I205*H205,2)</f>
        <v>0</v>
      </c>
      <c r="K205" s="207" t="s">
        <v>128</v>
      </c>
      <c r="L205" s="45"/>
      <c r="M205" s="212" t="s">
        <v>19</v>
      </c>
      <c r="N205" s="213" t="s">
        <v>40</v>
      </c>
      <c r="O205" s="85"/>
      <c r="P205" s="214">
        <f>O205*H205</f>
        <v>0</v>
      </c>
      <c r="Q205" s="214">
        <v>2.25634</v>
      </c>
      <c r="R205" s="214">
        <f>Q205*H205</f>
        <v>0.5076765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129</v>
      </c>
      <c r="AT205" s="216" t="s">
        <v>124</v>
      </c>
      <c r="AU205" s="216" t="s">
        <v>79</v>
      </c>
      <c r="AY205" s="18" t="s">
        <v>121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77</v>
      </c>
      <c r="BK205" s="217">
        <f>ROUND(I205*H205,2)</f>
        <v>0</v>
      </c>
      <c r="BL205" s="18" t="s">
        <v>129</v>
      </c>
      <c r="BM205" s="216" t="s">
        <v>415</v>
      </c>
    </row>
    <row r="206" spans="1:51" s="13" customFormat="1" ht="12">
      <c r="A206" s="13"/>
      <c r="B206" s="218"/>
      <c r="C206" s="219"/>
      <c r="D206" s="220" t="s">
        <v>131</v>
      </c>
      <c r="E206" s="221" t="s">
        <v>19</v>
      </c>
      <c r="F206" s="222" t="s">
        <v>416</v>
      </c>
      <c r="G206" s="219"/>
      <c r="H206" s="223">
        <v>0.225</v>
      </c>
      <c r="I206" s="224"/>
      <c r="J206" s="219"/>
      <c r="K206" s="219"/>
      <c r="L206" s="225"/>
      <c r="M206" s="226"/>
      <c r="N206" s="227"/>
      <c r="O206" s="227"/>
      <c r="P206" s="227"/>
      <c r="Q206" s="227"/>
      <c r="R206" s="227"/>
      <c r="S206" s="227"/>
      <c r="T206" s="22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29" t="s">
        <v>131</v>
      </c>
      <c r="AU206" s="229" t="s">
        <v>79</v>
      </c>
      <c r="AV206" s="13" t="s">
        <v>79</v>
      </c>
      <c r="AW206" s="13" t="s">
        <v>31</v>
      </c>
      <c r="AX206" s="13" t="s">
        <v>69</v>
      </c>
      <c r="AY206" s="229" t="s">
        <v>121</v>
      </c>
    </row>
    <row r="207" spans="1:51" s="15" customFormat="1" ht="12">
      <c r="A207" s="15"/>
      <c r="B207" s="240"/>
      <c r="C207" s="241"/>
      <c r="D207" s="220" t="s">
        <v>131</v>
      </c>
      <c r="E207" s="242" t="s">
        <v>19</v>
      </c>
      <c r="F207" s="243" t="s">
        <v>143</v>
      </c>
      <c r="G207" s="241"/>
      <c r="H207" s="244">
        <v>0.225</v>
      </c>
      <c r="I207" s="245"/>
      <c r="J207" s="241"/>
      <c r="K207" s="241"/>
      <c r="L207" s="246"/>
      <c r="M207" s="247"/>
      <c r="N207" s="248"/>
      <c r="O207" s="248"/>
      <c r="P207" s="248"/>
      <c r="Q207" s="248"/>
      <c r="R207" s="248"/>
      <c r="S207" s="248"/>
      <c r="T207" s="249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50" t="s">
        <v>131</v>
      </c>
      <c r="AU207" s="250" t="s">
        <v>79</v>
      </c>
      <c r="AV207" s="15" t="s">
        <v>129</v>
      </c>
      <c r="AW207" s="15" t="s">
        <v>31</v>
      </c>
      <c r="AX207" s="15" t="s">
        <v>77</v>
      </c>
      <c r="AY207" s="250" t="s">
        <v>121</v>
      </c>
    </row>
    <row r="208" spans="1:65" s="2" customFormat="1" ht="24.15" customHeight="1">
      <c r="A208" s="39"/>
      <c r="B208" s="40"/>
      <c r="C208" s="205" t="s">
        <v>417</v>
      </c>
      <c r="D208" s="205" t="s">
        <v>124</v>
      </c>
      <c r="E208" s="206" t="s">
        <v>418</v>
      </c>
      <c r="F208" s="207" t="s">
        <v>419</v>
      </c>
      <c r="G208" s="208" t="s">
        <v>279</v>
      </c>
      <c r="H208" s="209">
        <v>0</v>
      </c>
      <c r="I208" s="210"/>
      <c r="J208" s="211">
        <f>ROUND(I208*H208,2)</f>
        <v>0</v>
      </c>
      <c r="K208" s="207" t="s">
        <v>128</v>
      </c>
      <c r="L208" s="45"/>
      <c r="M208" s="212" t="s">
        <v>19</v>
      </c>
      <c r="N208" s="213" t="s">
        <v>40</v>
      </c>
      <c r="O208" s="85"/>
      <c r="P208" s="214">
        <f>O208*H208</f>
        <v>0</v>
      </c>
      <c r="Q208" s="214">
        <v>1E-05</v>
      </c>
      <c r="R208" s="214">
        <f>Q208*H208</f>
        <v>0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129</v>
      </c>
      <c r="AT208" s="216" t="s">
        <v>124</v>
      </c>
      <c r="AU208" s="216" t="s">
        <v>79</v>
      </c>
      <c r="AY208" s="18" t="s">
        <v>121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77</v>
      </c>
      <c r="BK208" s="217">
        <f>ROUND(I208*H208,2)</f>
        <v>0</v>
      </c>
      <c r="BL208" s="18" t="s">
        <v>129</v>
      </c>
      <c r="BM208" s="216" t="s">
        <v>420</v>
      </c>
    </row>
    <row r="209" spans="1:65" s="2" customFormat="1" ht="21.75" customHeight="1">
      <c r="A209" s="39"/>
      <c r="B209" s="40"/>
      <c r="C209" s="205" t="s">
        <v>421</v>
      </c>
      <c r="D209" s="205" t="s">
        <v>124</v>
      </c>
      <c r="E209" s="206" t="s">
        <v>422</v>
      </c>
      <c r="F209" s="207" t="s">
        <v>423</v>
      </c>
      <c r="G209" s="208" t="s">
        <v>127</v>
      </c>
      <c r="H209" s="209">
        <v>0</v>
      </c>
      <c r="I209" s="210"/>
      <c r="J209" s="211">
        <f>ROUND(I209*H209,2)</f>
        <v>0</v>
      </c>
      <c r="K209" s="207" t="s">
        <v>128</v>
      </c>
      <c r="L209" s="45"/>
      <c r="M209" s="212" t="s">
        <v>19</v>
      </c>
      <c r="N209" s="213" t="s">
        <v>40</v>
      </c>
      <c r="O209" s="85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129</v>
      </c>
      <c r="AT209" s="216" t="s">
        <v>124</v>
      </c>
      <c r="AU209" s="216" t="s">
        <v>79</v>
      </c>
      <c r="AY209" s="18" t="s">
        <v>121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77</v>
      </c>
      <c r="BK209" s="217">
        <f>ROUND(I209*H209,2)</f>
        <v>0</v>
      </c>
      <c r="BL209" s="18" t="s">
        <v>129</v>
      </c>
      <c r="BM209" s="216" t="s">
        <v>424</v>
      </c>
    </row>
    <row r="210" spans="1:63" s="12" customFormat="1" ht="22.8" customHeight="1">
      <c r="A210" s="12"/>
      <c r="B210" s="189"/>
      <c r="C210" s="190"/>
      <c r="D210" s="191" t="s">
        <v>68</v>
      </c>
      <c r="E210" s="203" t="s">
        <v>425</v>
      </c>
      <c r="F210" s="203" t="s">
        <v>426</v>
      </c>
      <c r="G210" s="190"/>
      <c r="H210" s="190"/>
      <c r="I210" s="193"/>
      <c r="J210" s="204">
        <f>BK210</f>
        <v>0</v>
      </c>
      <c r="K210" s="190"/>
      <c r="L210" s="195"/>
      <c r="M210" s="196"/>
      <c r="N210" s="197"/>
      <c r="O210" s="197"/>
      <c r="P210" s="198">
        <f>P211</f>
        <v>0</v>
      </c>
      <c r="Q210" s="197"/>
      <c r="R210" s="198">
        <f>R211</f>
        <v>0</v>
      </c>
      <c r="S210" s="197"/>
      <c r="T210" s="199">
        <f>T211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0" t="s">
        <v>77</v>
      </c>
      <c r="AT210" s="201" t="s">
        <v>68</v>
      </c>
      <c r="AU210" s="201" t="s">
        <v>77</v>
      </c>
      <c r="AY210" s="200" t="s">
        <v>121</v>
      </c>
      <c r="BK210" s="202">
        <f>BK211</f>
        <v>0</v>
      </c>
    </row>
    <row r="211" spans="1:65" s="2" customFormat="1" ht="24.15" customHeight="1">
      <c r="A211" s="39"/>
      <c r="B211" s="40"/>
      <c r="C211" s="205" t="s">
        <v>427</v>
      </c>
      <c r="D211" s="205" t="s">
        <v>124</v>
      </c>
      <c r="E211" s="206" t="s">
        <v>428</v>
      </c>
      <c r="F211" s="207" t="s">
        <v>429</v>
      </c>
      <c r="G211" s="208" t="s">
        <v>188</v>
      </c>
      <c r="H211" s="209">
        <v>1442.552</v>
      </c>
      <c r="I211" s="210"/>
      <c r="J211" s="211">
        <f>ROUND(I211*H211,2)</f>
        <v>0</v>
      </c>
      <c r="K211" s="207" t="s">
        <v>128</v>
      </c>
      <c r="L211" s="45"/>
      <c r="M211" s="212" t="s">
        <v>19</v>
      </c>
      <c r="N211" s="213" t="s">
        <v>40</v>
      </c>
      <c r="O211" s="85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129</v>
      </c>
      <c r="AT211" s="216" t="s">
        <v>124</v>
      </c>
      <c r="AU211" s="216" t="s">
        <v>79</v>
      </c>
      <c r="AY211" s="18" t="s">
        <v>121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77</v>
      </c>
      <c r="BK211" s="217">
        <f>ROUND(I211*H211,2)</f>
        <v>0</v>
      </c>
      <c r="BL211" s="18" t="s">
        <v>129</v>
      </c>
      <c r="BM211" s="216" t="s">
        <v>430</v>
      </c>
    </row>
    <row r="212" spans="1:63" s="12" customFormat="1" ht="25.9" customHeight="1">
      <c r="A212" s="12"/>
      <c r="B212" s="189"/>
      <c r="C212" s="190"/>
      <c r="D212" s="191" t="s">
        <v>68</v>
      </c>
      <c r="E212" s="192" t="s">
        <v>431</v>
      </c>
      <c r="F212" s="192" t="s">
        <v>432</v>
      </c>
      <c r="G212" s="190"/>
      <c r="H212" s="190"/>
      <c r="I212" s="193"/>
      <c r="J212" s="194">
        <f>BK212</f>
        <v>0</v>
      </c>
      <c r="K212" s="190"/>
      <c r="L212" s="195"/>
      <c r="M212" s="196"/>
      <c r="N212" s="197"/>
      <c r="O212" s="197"/>
      <c r="P212" s="198">
        <f>P213</f>
        <v>0</v>
      </c>
      <c r="Q212" s="197"/>
      <c r="R212" s="198">
        <f>R213</f>
        <v>0.030503000000000002</v>
      </c>
      <c r="S212" s="197"/>
      <c r="T212" s="199">
        <f>T213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00" t="s">
        <v>79</v>
      </c>
      <c r="AT212" s="201" t="s">
        <v>68</v>
      </c>
      <c r="AU212" s="201" t="s">
        <v>69</v>
      </c>
      <c r="AY212" s="200" t="s">
        <v>121</v>
      </c>
      <c r="BK212" s="202">
        <f>BK213</f>
        <v>0</v>
      </c>
    </row>
    <row r="213" spans="1:63" s="12" customFormat="1" ht="22.8" customHeight="1">
      <c r="A213" s="12"/>
      <c r="B213" s="189"/>
      <c r="C213" s="190"/>
      <c r="D213" s="191" t="s">
        <v>68</v>
      </c>
      <c r="E213" s="203" t="s">
        <v>433</v>
      </c>
      <c r="F213" s="203" t="s">
        <v>434</v>
      </c>
      <c r="G213" s="190"/>
      <c r="H213" s="190"/>
      <c r="I213" s="193"/>
      <c r="J213" s="204">
        <f>BK213</f>
        <v>0</v>
      </c>
      <c r="K213" s="190"/>
      <c r="L213" s="195"/>
      <c r="M213" s="196"/>
      <c r="N213" s="197"/>
      <c r="O213" s="197"/>
      <c r="P213" s="198">
        <f>SUM(P214:P218)</f>
        <v>0</v>
      </c>
      <c r="Q213" s="197"/>
      <c r="R213" s="198">
        <f>SUM(R214:R218)</f>
        <v>0.030503000000000002</v>
      </c>
      <c r="S213" s="197"/>
      <c r="T213" s="199">
        <f>SUM(T214:T218)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0" t="s">
        <v>79</v>
      </c>
      <c r="AT213" s="201" t="s">
        <v>68</v>
      </c>
      <c r="AU213" s="201" t="s">
        <v>77</v>
      </c>
      <c r="AY213" s="200" t="s">
        <v>121</v>
      </c>
      <c r="BK213" s="202">
        <f>SUM(BK214:BK218)</f>
        <v>0</v>
      </c>
    </row>
    <row r="214" spans="1:65" s="2" customFormat="1" ht="16.5" customHeight="1">
      <c r="A214" s="39"/>
      <c r="B214" s="40"/>
      <c r="C214" s="205" t="s">
        <v>435</v>
      </c>
      <c r="D214" s="205" t="s">
        <v>124</v>
      </c>
      <c r="E214" s="206" t="s">
        <v>436</v>
      </c>
      <c r="F214" s="207" t="s">
        <v>437</v>
      </c>
      <c r="G214" s="208" t="s">
        <v>279</v>
      </c>
      <c r="H214" s="209">
        <v>5.17</v>
      </c>
      <c r="I214" s="210"/>
      <c r="J214" s="211">
        <f>ROUND(I214*H214,2)</f>
        <v>0</v>
      </c>
      <c r="K214" s="207" t="s">
        <v>128</v>
      </c>
      <c r="L214" s="45"/>
      <c r="M214" s="212" t="s">
        <v>19</v>
      </c>
      <c r="N214" s="213" t="s">
        <v>40</v>
      </c>
      <c r="O214" s="85"/>
      <c r="P214" s="214">
        <f>O214*H214</f>
        <v>0</v>
      </c>
      <c r="Q214" s="214">
        <v>0.0002</v>
      </c>
      <c r="R214" s="214">
        <f>Q214*H214</f>
        <v>0.001034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191</v>
      </c>
      <c r="AT214" s="216" t="s">
        <v>124</v>
      </c>
      <c r="AU214" s="216" t="s">
        <v>79</v>
      </c>
      <c r="AY214" s="18" t="s">
        <v>121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77</v>
      </c>
      <c r="BK214" s="217">
        <f>ROUND(I214*H214,2)</f>
        <v>0</v>
      </c>
      <c r="BL214" s="18" t="s">
        <v>191</v>
      </c>
      <c r="BM214" s="216" t="s">
        <v>438</v>
      </c>
    </row>
    <row r="215" spans="1:51" s="13" customFormat="1" ht="12">
      <c r="A215" s="13"/>
      <c r="B215" s="218"/>
      <c r="C215" s="219"/>
      <c r="D215" s="220" t="s">
        <v>131</v>
      </c>
      <c r="E215" s="221" t="s">
        <v>19</v>
      </c>
      <c r="F215" s="222" t="s">
        <v>439</v>
      </c>
      <c r="G215" s="219"/>
      <c r="H215" s="223">
        <v>5.17</v>
      </c>
      <c r="I215" s="224"/>
      <c r="J215" s="219"/>
      <c r="K215" s="219"/>
      <c r="L215" s="225"/>
      <c r="M215" s="226"/>
      <c r="N215" s="227"/>
      <c r="O215" s="227"/>
      <c r="P215" s="227"/>
      <c r="Q215" s="227"/>
      <c r="R215" s="227"/>
      <c r="S215" s="227"/>
      <c r="T215" s="22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29" t="s">
        <v>131</v>
      </c>
      <c r="AU215" s="229" t="s">
        <v>79</v>
      </c>
      <c r="AV215" s="13" t="s">
        <v>79</v>
      </c>
      <c r="AW215" s="13" t="s">
        <v>31</v>
      </c>
      <c r="AX215" s="13" t="s">
        <v>77</v>
      </c>
      <c r="AY215" s="229" t="s">
        <v>121</v>
      </c>
    </row>
    <row r="216" spans="1:65" s="2" customFormat="1" ht="16.5" customHeight="1">
      <c r="A216" s="39"/>
      <c r="B216" s="40"/>
      <c r="C216" s="254" t="s">
        <v>440</v>
      </c>
      <c r="D216" s="254" t="s">
        <v>244</v>
      </c>
      <c r="E216" s="255" t="s">
        <v>441</v>
      </c>
      <c r="F216" s="256" t="s">
        <v>442</v>
      </c>
      <c r="G216" s="257" t="s">
        <v>279</v>
      </c>
      <c r="H216" s="258">
        <v>5.17</v>
      </c>
      <c r="I216" s="259"/>
      <c r="J216" s="260">
        <f>ROUND(I216*H216,2)</f>
        <v>0</v>
      </c>
      <c r="K216" s="256" t="s">
        <v>128</v>
      </c>
      <c r="L216" s="261"/>
      <c r="M216" s="262" t="s">
        <v>19</v>
      </c>
      <c r="N216" s="263" t="s">
        <v>40</v>
      </c>
      <c r="O216" s="85"/>
      <c r="P216" s="214">
        <f>O216*H216</f>
        <v>0</v>
      </c>
      <c r="Q216" s="214">
        <v>0.0057</v>
      </c>
      <c r="R216" s="214">
        <f>Q216*H216</f>
        <v>0.029469000000000002</v>
      </c>
      <c r="S216" s="214">
        <v>0</v>
      </c>
      <c r="T216" s="21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376</v>
      </c>
      <c r="AT216" s="216" t="s">
        <v>244</v>
      </c>
      <c r="AU216" s="216" t="s">
        <v>79</v>
      </c>
      <c r="AY216" s="18" t="s">
        <v>121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77</v>
      </c>
      <c r="BK216" s="217">
        <f>ROUND(I216*H216,2)</f>
        <v>0</v>
      </c>
      <c r="BL216" s="18" t="s">
        <v>191</v>
      </c>
      <c r="BM216" s="216" t="s">
        <v>443</v>
      </c>
    </row>
    <row r="217" spans="1:65" s="2" customFormat="1" ht="24.15" customHeight="1">
      <c r="A217" s="39"/>
      <c r="B217" s="40"/>
      <c r="C217" s="205" t="s">
        <v>444</v>
      </c>
      <c r="D217" s="205" t="s">
        <v>124</v>
      </c>
      <c r="E217" s="206" t="s">
        <v>445</v>
      </c>
      <c r="F217" s="207" t="s">
        <v>446</v>
      </c>
      <c r="G217" s="208" t="s">
        <v>188</v>
      </c>
      <c r="H217" s="209">
        <v>0.031</v>
      </c>
      <c r="I217" s="210"/>
      <c r="J217" s="211">
        <f>ROUND(I217*H217,2)</f>
        <v>0</v>
      </c>
      <c r="K217" s="207" t="s">
        <v>128</v>
      </c>
      <c r="L217" s="45"/>
      <c r="M217" s="212" t="s">
        <v>19</v>
      </c>
      <c r="N217" s="213" t="s">
        <v>40</v>
      </c>
      <c r="O217" s="85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191</v>
      </c>
      <c r="AT217" s="216" t="s">
        <v>124</v>
      </c>
      <c r="AU217" s="216" t="s">
        <v>79</v>
      </c>
      <c r="AY217" s="18" t="s">
        <v>121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77</v>
      </c>
      <c r="BK217" s="217">
        <f>ROUND(I217*H217,2)</f>
        <v>0</v>
      </c>
      <c r="BL217" s="18" t="s">
        <v>191</v>
      </c>
      <c r="BM217" s="216" t="s">
        <v>447</v>
      </c>
    </row>
    <row r="218" spans="1:65" s="2" customFormat="1" ht="24.15" customHeight="1">
      <c r="A218" s="39"/>
      <c r="B218" s="40"/>
      <c r="C218" s="205" t="s">
        <v>448</v>
      </c>
      <c r="D218" s="205" t="s">
        <v>124</v>
      </c>
      <c r="E218" s="206" t="s">
        <v>449</v>
      </c>
      <c r="F218" s="207" t="s">
        <v>450</v>
      </c>
      <c r="G218" s="208" t="s">
        <v>188</v>
      </c>
      <c r="H218" s="209">
        <v>0.031</v>
      </c>
      <c r="I218" s="210"/>
      <c r="J218" s="211">
        <f>ROUND(I218*H218,2)</f>
        <v>0</v>
      </c>
      <c r="K218" s="207" t="s">
        <v>128</v>
      </c>
      <c r="L218" s="45"/>
      <c r="M218" s="212" t="s">
        <v>19</v>
      </c>
      <c r="N218" s="213" t="s">
        <v>40</v>
      </c>
      <c r="O218" s="85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191</v>
      </c>
      <c r="AT218" s="216" t="s">
        <v>124</v>
      </c>
      <c r="AU218" s="216" t="s">
        <v>79</v>
      </c>
      <c r="AY218" s="18" t="s">
        <v>121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77</v>
      </c>
      <c r="BK218" s="217">
        <f>ROUND(I218*H218,2)</f>
        <v>0</v>
      </c>
      <c r="BL218" s="18" t="s">
        <v>191</v>
      </c>
      <c r="BM218" s="216" t="s">
        <v>451</v>
      </c>
    </row>
    <row r="219" spans="1:63" s="12" customFormat="1" ht="25.9" customHeight="1">
      <c r="A219" s="12"/>
      <c r="B219" s="189"/>
      <c r="C219" s="190"/>
      <c r="D219" s="191" t="s">
        <v>68</v>
      </c>
      <c r="E219" s="192" t="s">
        <v>244</v>
      </c>
      <c r="F219" s="192" t="s">
        <v>452</v>
      </c>
      <c r="G219" s="190"/>
      <c r="H219" s="190"/>
      <c r="I219" s="193"/>
      <c r="J219" s="194">
        <f>BK219</f>
        <v>0</v>
      </c>
      <c r="K219" s="190"/>
      <c r="L219" s="195"/>
      <c r="M219" s="196"/>
      <c r="N219" s="197"/>
      <c r="O219" s="197"/>
      <c r="P219" s="198">
        <f>P220</f>
        <v>0</v>
      </c>
      <c r="Q219" s="197"/>
      <c r="R219" s="198">
        <f>R220</f>
        <v>0</v>
      </c>
      <c r="S219" s="197"/>
      <c r="T219" s="199">
        <f>T220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0" t="s">
        <v>159</v>
      </c>
      <c r="AT219" s="201" t="s">
        <v>68</v>
      </c>
      <c r="AU219" s="201" t="s">
        <v>69</v>
      </c>
      <c r="AY219" s="200" t="s">
        <v>121</v>
      </c>
      <c r="BK219" s="202">
        <f>BK220</f>
        <v>0</v>
      </c>
    </row>
    <row r="220" spans="1:63" s="12" customFormat="1" ht="22.8" customHeight="1">
      <c r="A220" s="12"/>
      <c r="B220" s="189"/>
      <c r="C220" s="190"/>
      <c r="D220" s="191" t="s">
        <v>68</v>
      </c>
      <c r="E220" s="203" t="s">
        <v>453</v>
      </c>
      <c r="F220" s="203" t="s">
        <v>454</v>
      </c>
      <c r="G220" s="190"/>
      <c r="H220" s="190"/>
      <c r="I220" s="193"/>
      <c r="J220" s="204">
        <f>BK220</f>
        <v>0</v>
      </c>
      <c r="K220" s="190"/>
      <c r="L220" s="195"/>
      <c r="M220" s="196"/>
      <c r="N220" s="197"/>
      <c r="O220" s="197"/>
      <c r="P220" s="198">
        <f>SUM(P221:P226)</f>
        <v>0</v>
      </c>
      <c r="Q220" s="197"/>
      <c r="R220" s="198">
        <f>SUM(R221:R226)</f>
        <v>0</v>
      </c>
      <c r="S220" s="197"/>
      <c r="T220" s="199">
        <f>SUM(T221:T226)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0" t="s">
        <v>159</v>
      </c>
      <c r="AT220" s="201" t="s">
        <v>68</v>
      </c>
      <c r="AU220" s="201" t="s">
        <v>77</v>
      </c>
      <c r="AY220" s="200" t="s">
        <v>121</v>
      </c>
      <c r="BK220" s="202">
        <f>SUM(BK221:BK226)</f>
        <v>0</v>
      </c>
    </row>
    <row r="221" spans="1:65" s="2" customFormat="1" ht="16.5" customHeight="1">
      <c r="A221" s="39"/>
      <c r="B221" s="40"/>
      <c r="C221" s="205" t="s">
        <v>455</v>
      </c>
      <c r="D221" s="205" t="s">
        <v>124</v>
      </c>
      <c r="E221" s="206" t="s">
        <v>456</v>
      </c>
      <c r="F221" s="207" t="s">
        <v>457</v>
      </c>
      <c r="G221" s="208" t="s">
        <v>279</v>
      </c>
      <c r="H221" s="209">
        <v>48</v>
      </c>
      <c r="I221" s="210"/>
      <c r="J221" s="211">
        <f>ROUND(I221*H221,2)</f>
        <v>0</v>
      </c>
      <c r="K221" s="207" t="s">
        <v>19</v>
      </c>
      <c r="L221" s="45"/>
      <c r="M221" s="212" t="s">
        <v>19</v>
      </c>
      <c r="N221" s="213" t="s">
        <v>40</v>
      </c>
      <c r="O221" s="85"/>
      <c r="P221" s="214">
        <f>O221*H221</f>
        <v>0</v>
      </c>
      <c r="Q221" s="214">
        <v>0</v>
      </c>
      <c r="R221" s="214">
        <f>Q221*H221</f>
        <v>0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458</v>
      </c>
      <c r="AT221" s="216" t="s">
        <v>124</v>
      </c>
      <c r="AU221" s="216" t="s">
        <v>79</v>
      </c>
      <c r="AY221" s="18" t="s">
        <v>121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77</v>
      </c>
      <c r="BK221" s="217">
        <f>ROUND(I221*H221,2)</f>
        <v>0</v>
      </c>
      <c r="BL221" s="18" t="s">
        <v>458</v>
      </c>
      <c r="BM221" s="216" t="s">
        <v>459</v>
      </c>
    </row>
    <row r="222" spans="1:51" s="13" customFormat="1" ht="12">
      <c r="A222" s="13"/>
      <c r="B222" s="218"/>
      <c r="C222" s="219"/>
      <c r="D222" s="220" t="s">
        <v>131</v>
      </c>
      <c r="E222" s="221" t="s">
        <v>19</v>
      </c>
      <c r="F222" s="222" t="s">
        <v>460</v>
      </c>
      <c r="G222" s="219"/>
      <c r="H222" s="223">
        <v>48</v>
      </c>
      <c r="I222" s="224"/>
      <c r="J222" s="219"/>
      <c r="K222" s="219"/>
      <c r="L222" s="225"/>
      <c r="M222" s="226"/>
      <c r="N222" s="227"/>
      <c r="O222" s="227"/>
      <c r="P222" s="227"/>
      <c r="Q222" s="227"/>
      <c r="R222" s="227"/>
      <c r="S222" s="227"/>
      <c r="T222" s="22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29" t="s">
        <v>131</v>
      </c>
      <c r="AU222" s="229" t="s">
        <v>79</v>
      </c>
      <c r="AV222" s="13" t="s">
        <v>79</v>
      </c>
      <c r="AW222" s="13" t="s">
        <v>31</v>
      </c>
      <c r="AX222" s="13" t="s">
        <v>77</v>
      </c>
      <c r="AY222" s="229" t="s">
        <v>121</v>
      </c>
    </row>
    <row r="223" spans="1:65" s="2" customFormat="1" ht="16.5" customHeight="1">
      <c r="A223" s="39"/>
      <c r="B223" s="40"/>
      <c r="C223" s="205" t="s">
        <v>461</v>
      </c>
      <c r="D223" s="205" t="s">
        <v>124</v>
      </c>
      <c r="E223" s="206" t="s">
        <v>462</v>
      </c>
      <c r="F223" s="207" t="s">
        <v>463</v>
      </c>
      <c r="G223" s="208" t="s">
        <v>279</v>
      </c>
      <c r="H223" s="209">
        <v>27</v>
      </c>
      <c r="I223" s="210"/>
      <c r="J223" s="211">
        <f>ROUND(I223*H223,2)</f>
        <v>0</v>
      </c>
      <c r="K223" s="207" t="s">
        <v>19</v>
      </c>
      <c r="L223" s="45"/>
      <c r="M223" s="212" t="s">
        <v>19</v>
      </c>
      <c r="N223" s="213" t="s">
        <v>40</v>
      </c>
      <c r="O223" s="85"/>
      <c r="P223" s="214">
        <f>O223*H223</f>
        <v>0</v>
      </c>
      <c r="Q223" s="214">
        <v>0</v>
      </c>
      <c r="R223" s="214">
        <f>Q223*H223</f>
        <v>0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458</v>
      </c>
      <c r="AT223" s="216" t="s">
        <v>124</v>
      </c>
      <c r="AU223" s="216" t="s">
        <v>79</v>
      </c>
      <c r="AY223" s="18" t="s">
        <v>121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77</v>
      </c>
      <c r="BK223" s="217">
        <f>ROUND(I223*H223,2)</f>
        <v>0</v>
      </c>
      <c r="BL223" s="18" t="s">
        <v>458</v>
      </c>
      <c r="BM223" s="216" t="s">
        <v>464</v>
      </c>
    </row>
    <row r="224" spans="1:51" s="13" customFormat="1" ht="12">
      <c r="A224" s="13"/>
      <c r="B224" s="218"/>
      <c r="C224" s="219"/>
      <c r="D224" s="220" t="s">
        <v>131</v>
      </c>
      <c r="E224" s="221" t="s">
        <v>19</v>
      </c>
      <c r="F224" s="222" t="s">
        <v>465</v>
      </c>
      <c r="G224" s="219"/>
      <c r="H224" s="223">
        <v>27</v>
      </c>
      <c r="I224" s="224"/>
      <c r="J224" s="219"/>
      <c r="K224" s="219"/>
      <c r="L224" s="225"/>
      <c r="M224" s="226"/>
      <c r="N224" s="227"/>
      <c r="O224" s="227"/>
      <c r="P224" s="227"/>
      <c r="Q224" s="227"/>
      <c r="R224" s="227"/>
      <c r="S224" s="227"/>
      <c r="T224" s="22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29" t="s">
        <v>131</v>
      </c>
      <c r="AU224" s="229" t="s">
        <v>79</v>
      </c>
      <c r="AV224" s="13" t="s">
        <v>79</v>
      </c>
      <c r="AW224" s="13" t="s">
        <v>31</v>
      </c>
      <c r="AX224" s="13" t="s">
        <v>77</v>
      </c>
      <c r="AY224" s="229" t="s">
        <v>121</v>
      </c>
    </row>
    <row r="225" spans="1:65" s="2" customFormat="1" ht="16.5" customHeight="1">
      <c r="A225" s="39"/>
      <c r="B225" s="40"/>
      <c r="C225" s="205" t="s">
        <v>466</v>
      </c>
      <c r="D225" s="205" t="s">
        <v>124</v>
      </c>
      <c r="E225" s="206" t="s">
        <v>467</v>
      </c>
      <c r="F225" s="207" t="s">
        <v>468</v>
      </c>
      <c r="G225" s="208" t="s">
        <v>279</v>
      </c>
      <c r="H225" s="209">
        <v>12</v>
      </c>
      <c r="I225" s="210"/>
      <c r="J225" s="211">
        <f>ROUND(I225*H225,2)</f>
        <v>0</v>
      </c>
      <c r="K225" s="207" t="s">
        <v>19</v>
      </c>
      <c r="L225" s="45"/>
      <c r="M225" s="212" t="s">
        <v>19</v>
      </c>
      <c r="N225" s="213" t="s">
        <v>40</v>
      </c>
      <c r="O225" s="85"/>
      <c r="P225" s="214">
        <f>O225*H225</f>
        <v>0</v>
      </c>
      <c r="Q225" s="214">
        <v>0</v>
      </c>
      <c r="R225" s="214">
        <f>Q225*H225</f>
        <v>0</v>
      </c>
      <c r="S225" s="214">
        <v>0</v>
      </c>
      <c r="T225" s="215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6" t="s">
        <v>458</v>
      </c>
      <c r="AT225" s="216" t="s">
        <v>124</v>
      </c>
      <c r="AU225" s="216" t="s">
        <v>79</v>
      </c>
      <c r="AY225" s="18" t="s">
        <v>121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8" t="s">
        <v>77</v>
      </c>
      <c r="BK225" s="217">
        <f>ROUND(I225*H225,2)</f>
        <v>0</v>
      </c>
      <c r="BL225" s="18" t="s">
        <v>458</v>
      </c>
      <c r="BM225" s="216" t="s">
        <v>469</v>
      </c>
    </row>
    <row r="226" spans="1:51" s="13" customFormat="1" ht="12">
      <c r="A226" s="13"/>
      <c r="B226" s="218"/>
      <c r="C226" s="219"/>
      <c r="D226" s="220" t="s">
        <v>131</v>
      </c>
      <c r="E226" s="221" t="s">
        <v>19</v>
      </c>
      <c r="F226" s="222" t="s">
        <v>182</v>
      </c>
      <c r="G226" s="219"/>
      <c r="H226" s="223">
        <v>12</v>
      </c>
      <c r="I226" s="224"/>
      <c r="J226" s="219"/>
      <c r="K226" s="219"/>
      <c r="L226" s="225"/>
      <c r="M226" s="264"/>
      <c r="N226" s="265"/>
      <c r="O226" s="265"/>
      <c r="P226" s="265"/>
      <c r="Q226" s="265"/>
      <c r="R226" s="265"/>
      <c r="S226" s="265"/>
      <c r="T226" s="26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29" t="s">
        <v>131</v>
      </c>
      <c r="AU226" s="229" t="s">
        <v>79</v>
      </c>
      <c r="AV226" s="13" t="s">
        <v>79</v>
      </c>
      <c r="AW226" s="13" t="s">
        <v>31</v>
      </c>
      <c r="AX226" s="13" t="s">
        <v>77</v>
      </c>
      <c r="AY226" s="229" t="s">
        <v>121</v>
      </c>
    </row>
    <row r="227" spans="1:31" s="2" customFormat="1" ht="6.95" customHeight="1">
      <c r="A227" s="39"/>
      <c r="B227" s="60"/>
      <c r="C227" s="61"/>
      <c r="D227" s="61"/>
      <c r="E227" s="61"/>
      <c r="F227" s="61"/>
      <c r="G227" s="61"/>
      <c r="H227" s="61"/>
      <c r="I227" s="61"/>
      <c r="J227" s="61"/>
      <c r="K227" s="61"/>
      <c r="L227" s="45"/>
      <c r="M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</row>
  </sheetData>
  <sheetProtection password="CC35" sheet="1" objects="1" scenarios="1" formatColumns="0" formatRows="0" autoFilter="0"/>
  <autoFilter ref="C90:K226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79</v>
      </c>
    </row>
    <row r="4" spans="2:46" s="1" customFormat="1" ht="24.95" customHeight="1">
      <c r="B4" s="21"/>
      <c r="D4" s="131" t="s">
        <v>95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Zpevněné a příjezdové plochy sloužící pro odpadové hospodářství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96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470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19. 4. 2022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27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32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27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33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35</v>
      </c>
      <c r="E30" s="39"/>
      <c r="F30" s="39"/>
      <c r="G30" s="39"/>
      <c r="H30" s="39"/>
      <c r="I30" s="39"/>
      <c r="J30" s="145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37</v>
      </c>
      <c r="G32" s="39"/>
      <c r="H32" s="39"/>
      <c r="I32" s="146" t="s">
        <v>36</v>
      </c>
      <c r="J32" s="146" t="s">
        <v>38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39</v>
      </c>
      <c r="E33" s="133" t="s">
        <v>40</v>
      </c>
      <c r="F33" s="148">
        <f>ROUND((SUM(BE84:BE131)),2)</f>
        <v>0</v>
      </c>
      <c r="G33" s="39"/>
      <c r="H33" s="39"/>
      <c r="I33" s="149">
        <v>0.21</v>
      </c>
      <c r="J33" s="148">
        <f>ROUND(((SUM(BE84:BE131))*I33),2)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41</v>
      </c>
      <c r="F34" s="148">
        <f>ROUND((SUM(BF84:BF131)),2)</f>
        <v>0</v>
      </c>
      <c r="G34" s="39"/>
      <c r="H34" s="39"/>
      <c r="I34" s="149">
        <v>0.15</v>
      </c>
      <c r="J34" s="148">
        <f>ROUND(((SUM(BF84:BF131))*I34),2)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42</v>
      </c>
      <c r="F35" s="148">
        <f>ROUND((SUM(BG84:BG131)),2)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43</v>
      </c>
      <c r="F36" s="148">
        <f>ROUND((SUM(BH84:BH131)),2)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44</v>
      </c>
      <c r="F37" s="148">
        <f>ROUND((SUM(BI84:BI131)),2)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45</v>
      </c>
      <c r="E39" s="152"/>
      <c r="F39" s="152"/>
      <c r="G39" s="153" t="s">
        <v>46</v>
      </c>
      <c r="H39" s="154" t="s">
        <v>47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98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Zpevněné a příjezdové plochy sloužící pro odpadové hospodářství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96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 xml:space="preserve">03 - Dešťová kanalizace 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19. 4. 2022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32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99</v>
      </c>
      <c r="D57" s="163"/>
      <c r="E57" s="163"/>
      <c r="F57" s="163"/>
      <c r="G57" s="163"/>
      <c r="H57" s="163"/>
      <c r="I57" s="163"/>
      <c r="J57" s="164" t="s">
        <v>100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67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101</v>
      </c>
    </row>
    <row r="60" spans="1:31" s="9" customFormat="1" ht="24.95" customHeight="1">
      <c r="A60" s="9"/>
      <c r="B60" s="166"/>
      <c r="C60" s="167"/>
      <c r="D60" s="168" t="s">
        <v>102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103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226</v>
      </c>
      <c r="E62" s="175"/>
      <c r="F62" s="175"/>
      <c r="G62" s="175"/>
      <c r="H62" s="175"/>
      <c r="I62" s="175"/>
      <c r="J62" s="176">
        <f>J100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471</v>
      </c>
      <c r="E63" s="175"/>
      <c r="F63" s="175"/>
      <c r="G63" s="175"/>
      <c r="H63" s="175"/>
      <c r="I63" s="175"/>
      <c r="J63" s="176">
        <f>J103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228</v>
      </c>
      <c r="E64" s="175"/>
      <c r="F64" s="175"/>
      <c r="G64" s="175"/>
      <c r="H64" s="175"/>
      <c r="I64" s="175"/>
      <c r="J64" s="176">
        <f>J130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106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1" t="str">
        <f>E7</f>
        <v>Zpevněné a příjezdové plochy sloužící pro odpadové hospodářství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96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 xml:space="preserve">03 - Dešťová kanalizace 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41"/>
      <c r="E78" s="41"/>
      <c r="F78" s="28" t="str">
        <f>F12</f>
        <v xml:space="preserve"> </v>
      </c>
      <c r="G78" s="41"/>
      <c r="H78" s="41"/>
      <c r="I78" s="33" t="s">
        <v>23</v>
      </c>
      <c r="J78" s="73" t="str">
        <f>IF(J12="","",J12)</f>
        <v>19. 4. 2022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 xml:space="preserve"> </v>
      </c>
      <c r="G80" s="41"/>
      <c r="H80" s="41"/>
      <c r="I80" s="33" t="s">
        <v>30</v>
      </c>
      <c r="J80" s="37" t="str">
        <f>E21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28</v>
      </c>
      <c r="D81" s="41"/>
      <c r="E81" s="41"/>
      <c r="F81" s="28" t="str">
        <f>IF(E18="","",E18)</f>
        <v>Vyplň údaj</v>
      </c>
      <c r="G81" s="41"/>
      <c r="H81" s="41"/>
      <c r="I81" s="33" t="s">
        <v>32</v>
      </c>
      <c r="J81" s="37" t="str">
        <f>E24</f>
        <v xml:space="preserve"> 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78"/>
      <c r="B83" s="179"/>
      <c r="C83" s="180" t="s">
        <v>107</v>
      </c>
      <c r="D83" s="181" t="s">
        <v>54</v>
      </c>
      <c r="E83" s="181" t="s">
        <v>50</v>
      </c>
      <c r="F83" s="181" t="s">
        <v>51</v>
      </c>
      <c r="G83" s="181" t="s">
        <v>108</v>
      </c>
      <c r="H83" s="181" t="s">
        <v>109</v>
      </c>
      <c r="I83" s="181" t="s">
        <v>110</v>
      </c>
      <c r="J83" s="181" t="s">
        <v>100</v>
      </c>
      <c r="K83" s="182" t="s">
        <v>111</v>
      </c>
      <c r="L83" s="183"/>
      <c r="M83" s="93" t="s">
        <v>19</v>
      </c>
      <c r="N83" s="94" t="s">
        <v>39</v>
      </c>
      <c r="O83" s="94" t="s">
        <v>112</v>
      </c>
      <c r="P83" s="94" t="s">
        <v>113</v>
      </c>
      <c r="Q83" s="94" t="s">
        <v>114</v>
      </c>
      <c r="R83" s="94" t="s">
        <v>115</v>
      </c>
      <c r="S83" s="94" t="s">
        <v>116</v>
      </c>
      <c r="T83" s="95" t="s">
        <v>117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pans="1:63" s="2" customFormat="1" ht="22.8" customHeight="1">
      <c r="A84" s="39"/>
      <c r="B84" s="40"/>
      <c r="C84" s="100" t="s">
        <v>118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</f>
        <v>0</v>
      </c>
      <c r="Q84" s="97"/>
      <c r="R84" s="186">
        <f>R85</f>
        <v>271.94189439999997</v>
      </c>
      <c r="S84" s="97"/>
      <c r="T84" s="187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68</v>
      </c>
      <c r="AU84" s="18" t="s">
        <v>101</v>
      </c>
      <c r="BK84" s="188">
        <f>BK85</f>
        <v>0</v>
      </c>
    </row>
    <row r="85" spans="1:63" s="12" customFormat="1" ht="25.9" customHeight="1">
      <c r="A85" s="12"/>
      <c r="B85" s="189"/>
      <c r="C85" s="190"/>
      <c r="D85" s="191" t="s">
        <v>68</v>
      </c>
      <c r="E85" s="192" t="s">
        <v>119</v>
      </c>
      <c r="F85" s="192" t="s">
        <v>120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P86+P100+P103+P130</f>
        <v>0</v>
      </c>
      <c r="Q85" s="197"/>
      <c r="R85" s="198">
        <f>R86+R100+R103+R130</f>
        <v>271.94189439999997</v>
      </c>
      <c r="S85" s="197"/>
      <c r="T85" s="199">
        <f>T86+T100+T103+T130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77</v>
      </c>
      <c r="AT85" s="201" t="s">
        <v>68</v>
      </c>
      <c r="AU85" s="201" t="s">
        <v>69</v>
      </c>
      <c r="AY85" s="200" t="s">
        <v>121</v>
      </c>
      <c r="BK85" s="202">
        <f>BK86+BK100+BK103+BK130</f>
        <v>0</v>
      </c>
    </row>
    <row r="86" spans="1:63" s="12" customFormat="1" ht="22.8" customHeight="1">
      <c r="A86" s="12"/>
      <c r="B86" s="189"/>
      <c r="C86" s="190"/>
      <c r="D86" s="191" t="s">
        <v>68</v>
      </c>
      <c r="E86" s="203" t="s">
        <v>77</v>
      </c>
      <c r="F86" s="203" t="s">
        <v>122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SUM(P87:P99)</f>
        <v>0</v>
      </c>
      <c r="Q86" s="197"/>
      <c r="R86" s="198">
        <f>SUM(R87:R99)</f>
        <v>242.928</v>
      </c>
      <c r="S86" s="197"/>
      <c r="T86" s="199">
        <f>SUM(T87:T99)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77</v>
      </c>
      <c r="AT86" s="201" t="s">
        <v>68</v>
      </c>
      <c r="AU86" s="201" t="s">
        <v>77</v>
      </c>
      <c r="AY86" s="200" t="s">
        <v>121</v>
      </c>
      <c r="BK86" s="202">
        <f>SUM(BK87:BK99)</f>
        <v>0</v>
      </c>
    </row>
    <row r="87" spans="1:65" s="2" customFormat="1" ht="24.15" customHeight="1">
      <c r="A87" s="39"/>
      <c r="B87" s="40"/>
      <c r="C87" s="205" t="s">
        <v>77</v>
      </c>
      <c r="D87" s="205" t="s">
        <v>124</v>
      </c>
      <c r="E87" s="206" t="s">
        <v>472</v>
      </c>
      <c r="F87" s="207" t="s">
        <v>473</v>
      </c>
      <c r="G87" s="208" t="s">
        <v>170</v>
      </c>
      <c r="H87" s="209">
        <v>230.68</v>
      </c>
      <c r="I87" s="210"/>
      <c r="J87" s="211">
        <f>ROUND(I87*H87,2)</f>
        <v>0</v>
      </c>
      <c r="K87" s="207" t="s">
        <v>128</v>
      </c>
      <c r="L87" s="45"/>
      <c r="M87" s="212" t="s">
        <v>19</v>
      </c>
      <c r="N87" s="213" t="s">
        <v>40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129</v>
      </c>
      <c r="AT87" s="216" t="s">
        <v>124</v>
      </c>
      <c r="AU87" s="216" t="s">
        <v>79</v>
      </c>
      <c r="AY87" s="18" t="s">
        <v>121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77</v>
      </c>
      <c r="BK87" s="217">
        <f>ROUND(I87*H87,2)</f>
        <v>0</v>
      </c>
      <c r="BL87" s="18" t="s">
        <v>129</v>
      </c>
      <c r="BM87" s="216" t="s">
        <v>474</v>
      </c>
    </row>
    <row r="88" spans="1:65" s="2" customFormat="1" ht="37.8" customHeight="1">
      <c r="A88" s="39"/>
      <c r="B88" s="40"/>
      <c r="C88" s="205" t="s">
        <v>123</v>
      </c>
      <c r="D88" s="205" t="s">
        <v>124</v>
      </c>
      <c r="E88" s="206" t="s">
        <v>173</v>
      </c>
      <c r="F88" s="207" t="s">
        <v>174</v>
      </c>
      <c r="G88" s="208" t="s">
        <v>170</v>
      </c>
      <c r="H88" s="209">
        <v>80.21</v>
      </c>
      <c r="I88" s="210"/>
      <c r="J88" s="211">
        <f>ROUND(I88*H88,2)</f>
        <v>0</v>
      </c>
      <c r="K88" s="207" t="s">
        <v>128</v>
      </c>
      <c r="L88" s="45"/>
      <c r="M88" s="212" t="s">
        <v>19</v>
      </c>
      <c r="N88" s="213" t="s">
        <v>40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129</v>
      </c>
      <c r="AT88" s="216" t="s">
        <v>124</v>
      </c>
      <c r="AU88" s="216" t="s">
        <v>79</v>
      </c>
      <c r="AY88" s="18" t="s">
        <v>121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77</v>
      </c>
      <c r="BK88" s="217">
        <f>ROUND(I88*H88,2)</f>
        <v>0</v>
      </c>
      <c r="BL88" s="18" t="s">
        <v>129</v>
      </c>
      <c r="BM88" s="216" t="s">
        <v>475</v>
      </c>
    </row>
    <row r="89" spans="1:51" s="13" customFormat="1" ht="12">
      <c r="A89" s="13"/>
      <c r="B89" s="218"/>
      <c r="C89" s="219"/>
      <c r="D89" s="220" t="s">
        <v>131</v>
      </c>
      <c r="E89" s="221" t="s">
        <v>19</v>
      </c>
      <c r="F89" s="222" t="s">
        <v>476</v>
      </c>
      <c r="G89" s="219"/>
      <c r="H89" s="223">
        <v>80.21</v>
      </c>
      <c r="I89" s="224"/>
      <c r="J89" s="219"/>
      <c r="K89" s="219"/>
      <c r="L89" s="225"/>
      <c r="M89" s="226"/>
      <c r="N89" s="227"/>
      <c r="O89" s="227"/>
      <c r="P89" s="227"/>
      <c r="Q89" s="227"/>
      <c r="R89" s="227"/>
      <c r="S89" s="227"/>
      <c r="T89" s="228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29" t="s">
        <v>131</v>
      </c>
      <c r="AU89" s="229" t="s">
        <v>79</v>
      </c>
      <c r="AV89" s="13" t="s">
        <v>79</v>
      </c>
      <c r="AW89" s="13" t="s">
        <v>31</v>
      </c>
      <c r="AX89" s="13" t="s">
        <v>77</v>
      </c>
      <c r="AY89" s="229" t="s">
        <v>121</v>
      </c>
    </row>
    <row r="90" spans="1:65" s="2" customFormat="1" ht="37.8" customHeight="1">
      <c r="A90" s="39"/>
      <c r="B90" s="40"/>
      <c r="C90" s="205" t="s">
        <v>195</v>
      </c>
      <c r="D90" s="205" t="s">
        <v>124</v>
      </c>
      <c r="E90" s="206" t="s">
        <v>178</v>
      </c>
      <c r="F90" s="207" t="s">
        <v>179</v>
      </c>
      <c r="G90" s="208" t="s">
        <v>170</v>
      </c>
      <c r="H90" s="209">
        <v>401.05</v>
      </c>
      <c r="I90" s="210"/>
      <c r="J90" s="211">
        <f>ROUND(I90*H90,2)</f>
        <v>0</v>
      </c>
      <c r="K90" s="207" t="s">
        <v>128</v>
      </c>
      <c r="L90" s="45"/>
      <c r="M90" s="212" t="s">
        <v>19</v>
      </c>
      <c r="N90" s="213" t="s">
        <v>40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129</v>
      </c>
      <c r="AT90" s="216" t="s">
        <v>124</v>
      </c>
      <c r="AU90" s="216" t="s">
        <v>79</v>
      </c>
      <c r="AY90" s="18" t="s">
        <v>121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77</v>
      </c>
      <c r="BK90" s="217">
        <f>ROUND(I90*H90,2)</f>
        <v>0</v>
      </c>
      <c r="BL90" s="18" t="s">
        <v>129</v>
      </c>
      <c r="BM90" s="216" t="s">
        <v>477</v>
      </c>
    </row>
    <row r="91" spans="1:51" s="13" customFormat="1" ht="12">
      <c r="A91" s="13"/>
      <c r="B91" s="218"/>
      <c r="C91" s="219"/>
      <c r="D91" s="220" t="s">
        <v>131</v>
      </c>
      <c r="E91" s="221" t="s">
        <v>19</v>
      </c>
      <c r="F91" s="222" t="s">
        <v>478</v>
      </c>
      <c r="G91" s="219"/>
      <c r="H91" s="223">
        <v>401.05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131</v>
      </c>
      <c r="AU91" s="229" t="s">
        <v>79</v>
      </c>
      <c r="AV91" s="13" t="s">
        <v>79</v>
      </c>
      <c r="AW91" s="13" t="s">
        <v>31</v>
      </c>
      <c r="AX91" s="13" t="s">
        <v>77</v>
      </c>
      <c r="AY91" s="229" t="s">
        <v>121</v>
      </c>
    </row>
    <row r="92" spans="1:65" s="2" customFormat="1" ht="24.15" customHeight="1">
      <c r="A92" s="39"/>
      <c r="B92" s="40"/>
      <c r="C92" s="205" t="s">
        <v>167</v>
      </c>
      <c r="D92" s="205" t="s">
        <v>124</v>
      </c>
      <c r="E92" s="206" t="s">
        <v>186</v>
      </c>
      <c r="F92" s="207" t="s">
        <v>187</v>
      </c>
      <c r="G92" s="208" t="s">
        <v>188</v>
      </c>
      <c r="H92" s="209">
        <v>144.378</v>
      </c>
      <c r="I92" s="210"/>
      <c r="J92" s="211">
        <f>ROUND(I92*H92,2)</f>
        <v>0</v>
      </c>
      <c r="K92" s="207" t="s">
        <v>128</v>
      </c>
      <c r="L92" s="45"/>
      <c r="M92" s="212" t="s">
        <v>19</v>
      </c>
      <c r="N92" s="213" t="s">
        <v>40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129</v>
      </c>
      <c r="AT92" s="216" t="s">
        <v>124</v>
      </c>
      <c r="AU92" s="216" t="s">
        <v>79</v>
      </c>
      <c r="AY92" s="18" t="s">
        <v>121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77</v>
      </c>
      <c r="BK92" s="217">
        <f>ROUND(I92*H92,2)</f>
        <v>0</v>
      </c>
      <c r="BL92" s="18" t="s">
        <v>129</v>
      </c>
      <c r="BM92" s="216" t="s">
        <v>479</v>
      </c>
    </row>
    <row r="93" spans="1:51" s="13" customFormat="1" ht="12">
      <c r="A93" s="13"/>
      <c r="B93" s="218"/>
      <c r="C93" s="219"/>
      <c r="D93" s="220" t="s">
        <v>131</v>
      </c>
      <c r="E93" s="221" t="s">
        <v>19</v>
      </c>
      <c r="F93" s="222" t="s">
        <v>480</v>
      </c>
      <c r="G93" s="219"/>
      <c r="H93" s="223">
        <v>144.378</v>
      </c>
      <c r="I93" s="224"/>
      <c r="J93" s="219"/>
      <c r="K93" s="219"/>
      <c r="L93" s="225"/>
      <c r="M93" s="226"/>
      <c r="N93" s="227"/>
      <c r="O93" s="227"/>
      <c r="P93" s="227"/>
      <c r="Q93" s="227"/>
      <c r="R93" s="227"/>
      <c r="S93" s="227"/>
      <c r="T93" s="22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9" t="s">
        <v>131</v>
      </c>
      <c r="AU93" s="229" t="s">
        <v>79</v>
      </c>
      <c r="AV93" s="13" t="s">
        <v>79</v>
      </c>
      <c r="AW93" s="13" t="s">
        <v>31</v>
      </c>
      <c r="AX93" s="13" t="s">
        <v>77</v>
      </c>
      <c r="AY93" s="229" t="s">
        <v>121</v>
      </c>
    </row>
    <row r="94" spans="1:65" s="2" customFormat="1" ht="24.15" customHeight="1">
      <c r="A94" s="39"/>
      <c r="B94" s="40"/>
      <c r="C94" s="205" t="s">
        <v>182</v>
      </c>
      <c r="D94" s="205" t="s">
        <v>124</v>
      </c>
      <c r="E94" s="206" t="s">
        <v>192</v>
      </c>
      <c r="F94" s="207" t="s">
        <v>193</v>
      </c>
      <c r="G94" s="208" t="s">
        <v>170</v>
      </c>
      <c r="H94" s="209">
        <v>80.21</v>
      </c>
      <c r="I94" s="210"/>
      <c r="J94" s="211">
        <f>ROUND(I94*H94,2)</f>
        <v>0</v>
      </c>
      <c r="K94" s="207" t="s">
        <v>128</v>
      </c>
      <c r="L94" s="45"/>
      <c r="M94" s="212" t="s">
        <v>19</v>
      </c>
      <c r="N94" s="213" t="s">
        <v>40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129</v>
      </c>
      <c r="AT94" s="216" t="s">
        <v>124</v>
      </c>
      <c r="AU94" s="216" t="s">
        <v>79</v>
      </c>
      <c r="AY94" s="18" t="s">
        <v>121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77</v>
      </c>
      <c r="BK94" s="217">
        <f>ROUND(I94*H94,2)</f>
        <v>0</v>
      </c>
      <c r="BL94" s="18" t="s">
        <v>129</v>
      </c>
      <c r="BM94" s="216" t="s">
        <v>481</v>
      </c>
    </row>
    <row r="95" spans="1:65" s="2" customFormat="1" ht="24.15" customHeight="1">
      <c r="A95" s="39"/>
      <c r="B95" s="40"/>
      <c r="C95" s="205" t="s">
        <v>263</v>
      </c>
      <c r="D95" s="205" t="s">
        <v>124</v>
      </c>
      <c r="E95" s="206" t="s">
        <v>482</v>
      </c>
      <c r="F95" s="207" t="s">
        <v>483</v>
      </c>
      <c r="G95" s="208" t="s">
        <v>170</v>
      </c>
      <c r="H95" s="209">
        <v>150.46</v>
      </c>
      <c r="I95" s="210"/>
      <c r="J95" s="211">
        <f>ROUND(I95*H95,2)</f>
        <v>0</v>
      </c>
      <c r="K95" s="207" t="s">
        <v>128</v>
      </c>
      <c r="L95" s="45"/>
      <c r="M95" s="212" t="s">
        <v>19</v>
      </c>
      <c r="N95" s="213" t="s">
        <v>40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129</v>
      </c>
      <c r="AT95" s="216" t="s">
        <v>124</v>
      </c>
      <c r="AU95" s="216" t="s">
        <v>79</v>
      </c>
      <c r="AY95" s="18" t="s">
        <v>121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77</v>
      </c>
      <c r="BK95" s="217">
        <f>ROUND(I95*H95,2)</f>
        <v>0</v>
      </c>
      <c r="BL95" s="18" t="s">
        <v>129</v>
      </c>
      <c r="BM95" s="216" t="s">
        <v>484</v>
      </c>
    </row>
    <row r="96" spans="1:65" s="2" customFormat="1" ht="37.8" customHeight="1">
      <c r="A96" s="39"/>
      <c r="B96" s="40"/>
      <c r="C96" s="205" t="s">
        <v>253</v>
      </c>
      <c r="D96" s="205" t="s">
        <v>124</v>
      </c>
      <c r="E96" s="206" t="s">
        <v>485</v>
      </c>
      <c r="F96" s="207" t="s">
        <v>486</v>
      </c>
      <c r="G96" s="208" t="s">
        <v>170</v>
      </c>
      <c r="H96" s="209">
        <v>67.48</v>
      </c>
      <c r="I96" s="210"/>
      <c r="J96" s="211">
        <f>ROUND(I96*H96,2)</f>
        <v>0</v>
      </c>
      <c r="K96" s="207" t="s">
        <v>128</v>
      </c>
      <c r="L96" s="45"/>
      <c r="M96" s="212" t="s">
        <v>19</v>
      </c>
      <c r="N96" s="213" t="s">
        <v>40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129</v>
      </c>
      <c r="AT96" s="216" t="s">
        <v>124</v>
      </c>
      <c r="AU96" s="216" t="s">
        <v>79</v>
      </c>
      <c r="AY96" s="18" t="s">
        <v>121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77</v>
      </c>
      <c r="BK96" s="217">
        <f>ROUND(I96*H96,2)</f>
        <v>0</v>
      </c>
      <c r="BL96" s="18" t="s">
        <v>129</v>
      </c>
      <c r="BM96" s="216" t="s">
        <v>487</v>
      </c>
    </row>
    <row r="97" spans="1:65" s="2" customFormat="1" ht="16.5" customHeight="1">
      <c r="A97" s="39"/>
      <c r="B97" s="40"/>
      <c r="C97" s="254" t="s">
        <v>152</v>
      </c>
      <c r="D97" s="254" t="s">
        <v>244</v>
      </c>
      <c r="E97" s="255" t="s">
        <v>488</v>
      </c>
      <c r="F97" s="256" t="s">
        <v>489</v>
      </c>
      <c r="G97" s="257" t="s">
        <v>188</v>
      </c>
      <c r="H97" s="258">
        <v>242.928</v>
      </c>
      <c r="I97" s="259"/>
      <c r="J97" s="260">
        <f>ROUND(I97*H97,2)</f>
        <v>0</v>
      </c>
      <c r="K97" s="256" t="s">
        <v>128</v>
      </c>
      <c r="L97" s="261"/>
      <c r="M97" s="262" t="s">
        <v>19</v>
      </c>
      <c r="N97" s="263" t="s">
        <v>40</v>
      </c>
      <c r="O97" s="85"/>
      <c r="P97" s="214">
        <f>O97*H97</f>
        <v>0</v>
      </c>
      <c r="Q97" s="214">
        <v>1</v>
      </c>
      <c r="R97" s="214">
        <f>Q97*H97</f>
        <v>242.928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123</v>
      </c>
      <c r="AT97" s="216" t="s">
        <v>244</v>
      </c>
      <c r="AU97" s="216" t="s">
        <v>79</v>
      </c>
      <c r="AY97" s="18" t="s">
        <v>121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77</v>
      </c>
      <c r="BK97" s="217">
        <f>ROUND(I97*H97,2)</f>
        <v>0</v>
      </c>
      <c r="BL97" s="18" t="s">
        <v>129</v>
      </c>
      <c r="BM97" s="216" t="s">
        <v>490</v>
      </c>
    </row>
    <row r="98" spans="1:51" s="13" customFormat="1" ht="12">
      <c r="A98" s="13"/>
      <c r="B98" s="218"/>
      <c r="C98" s="219"/>
      <c r="D98" s="220" t="s">
        <v>131</v>
      </c>
      <c r="E98" s="221" t="s">
        <v>19</v>
      </c>
      <c r="F98" s="222" t="s">
        <v>491</v>
      </c>
      <c r="G98" s="219"/>
      <c r="H98" s="223">
        <v>121.464</v>
      </c>
      <c r="I98" s="224"/>
      <c r="J98" s="219"/>
      <c r="K98" s="219"/>
      <c r="L98" s="225"/>
      <c r="M98" s="226"/>
      <c r="N98" s="227"/>
      <c r="O98" s="227"/>
      <c r="P98" s="227"/>
      <c r="Q98" s="227"/>
      <c r="R98" s="227"/>
      <c r="S98" s="227"/>
      <c r="T98" s="22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9" t="s">
        <v>131</v>
      </c>
      <c r="AU98" s="229" t="s">
        <v>79</v>
      </c>
      <c r="AV98" s="13" t="s">
        <v>79</v>
      </c>
      <c r="AW98" s="13" t="s">
        <v>31</v>
      </c>
      <c r="AX98" s="13" t="s">
        <v>77</v>
      </c>
      <c r="AY98" s="229" t="s">
        <v>121</v>
      </c>
    </row>
    <row r="99" spans="1:51" s="13" customFormat="1" ht="12">
      <c r="A99" s="13"/>
      <c r="B99" s="218"/>
      <c r="C99" s="219"/>
      <c r="D99" s="220" t="s">
        <v>131</v>
      </c>
      <c r="E99" s="219"/>
      <c r="F99" s="222" t="s">
        <v>492</v>
      </c>
      <c r="G99" s="219"/>
      <c r="H99" s="223">
        <v>242.928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131</v>
      </c>
      <c r="AU99" s="229" t="s">
        <v>79</v>
      </c>
      <c r="AV99" s="13" t="s">
        <v>79</v>
      </c>
      <c r="AW99" s="13" t="s">
        <v>4</v>
      </c>
      <c r="AX99" s="13" t="s">
        <v>77</v>
      </c>
      <c r="AY99" s="229" t="s">
        <v>121</v>
      </c>
    </row>
    <row r="100" spans="1:63" s="12" customFormat="1" ht="22.8" customHeight="1">
      <c r="A100" s="12"/>
      <c r="B100" s="189"/>
      <c r="C100" s="190"/>
      <c r="D100" s="191" t="s">
        <v>68</v>
      </c>
      <c r="E100" s="203" t="s">
        <v>129</v>
      </c>
      <c r="F100" s="203" t="s">
        <v>300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SUM(P101:P102)</f>
        <v>0</v>
      </c>
      <c r="Q100" s="197"/>
      <c r="R100" s="198">
        <f>SUM(R101:R102)</f>
        <v>21.684282</v>
      </c>
      <c r="S100" s="197"/>
      <c r="T100" s="199">
        <f>SUM(T101:T102)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77</v>
      </c>
      <c r="AT100" s="201" t="s">
        <v>68</v>
      </c>
      <c r="AU100" s="201" t="s">
        <v>77</v>
      </c>
      <c r="AY100" s="200" t="s">
        <v>121</v>
      </c>
      <c r="BK100" s="202">
        <f>SUM(BK101:BK102)</f>
        <v>0</v>
      </c>
    </row>
    <row r="101" spans="1:65" s="2" customFormat="1" ht="16.5" customHeight="1">
      <c r="A101" s="39"/>
      <c r="B101" s="40"/>
      <c r="C101" s="205" t="s">
        <v>129</v>
      </c>
      <c r="D101" s="205" t="s">
        <v>124</v>
      </c>
      <c r="E101" s="206" t="s">
        <v>493</v>
      </c>
      <c r="F101" s="207" t="s">
        <v>494</v>
      </c>
      <c r="G101" s="208" t="s">
        <v>170</v>
      </c>
      <c r="H101" s="209">
        <v>12.73</v>
      </c>
      <c r="I101" s="210"/>
      <c r="J101" s="211">
        <f>ROUND(I101*H101,2)</f>
        <v>0</v>
      </c>
      <c r="K101" s="207" t="s">
        <v>128</v>
      </c>
      <c r="L101" s="45"/>
      <c r="M101" s="212" t="s">
        <v>19</v>
      </c>
      <c r="N101" s="213" t="s">
        <v>40</v>
      </c>
      <c r="O101" s="85"/>
      <c r="P101" s="214">
        <f>O101*H101</f>
        <v>0</v>
      </c>
      <c r="Q101" s="214">
        <v>1.7034</v>
      </c>
      <c r="R101" s="214">
        <f>Q101*H101</f>
        <v>21.684282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129</v>
      </c>
      <c r="AT101" s="216" t="s">
        <v>124</v>
      </c>
      <c r="AU101" s="216" t="s">
        <v>79</v>
      </c>
      <c r="AY101" s="18" t="s">
        <v>121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77</v>
      </c>
      <c r="BK101" s="217">
        <f>ROUND(I101*H101,2)</f>
        <v>0</v>
      </c>
      <c r="BL101" s="18" t="s">
        <v>129</v>
      </c>
      <c r="BM101" s="216" t="s">
        <v>495</v>
      </c>
    </row>
    <row r="102" spans="1:51" s="13" customFormat="1" ht="12">
      <c r="A102" s="13"/>
      <c r="B102" s="218"/>
      <c r="C102" s="219"/>
      <c r="D102" s="220" t="s">
        <v>131</v>
      </c>
      <c r="E102" s="221" t="s">
        <v>19</v>
      </c>
      <c r="F102" s="222" t="s">
        <v>496</v>
      </c>
      <c r="G102" s="219"/>
      <c r="H102" s="223">
        <v>12.73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29" t="s">
        <v>131</v>
      </c>
      <c r="AU102" s="229" t="s">
        <v>79</v>
      </c>
      <c r="AV102" s="13" t="s">
        <v>79</v>
      </c>
      <c r="AW102" s="13" t="s">
        <v>31</v>
      </c>
      <c r="AX102" s="13" t="s">
        <v>77</v>
      </c>
      <c r="AY102" s="229" t="s">
        <v>121</v>
      </c>
    </row>
    <row r="103" spans="1:63" s="12" customFormat="1" ht="22.8" customHeight="1">
      <c r="A103" s="12"/>
      <c r="B103" s="189"/>
      <c r="C103" s="190"/>
      <c r="D103" s="191" t="s">
        <v>68</v>
      </c>
      <c r="E103" s="203" t="s">
        <v>123</v>
      </c>
      <c r="F103" s="203" t="s">
        <v>497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SUM(P104:P129)</f>
        <v>0</v>
      </c>
      <c r="Q103" s="197"/>
      <c r="R103" s="198">
        <f>SUM(R104:R129)</f>
        <v>7.3296124</v>
      </c>
      <c r="S103" s="197"/>
      <c r="T103" s="199">
        <f>SUM(T104:T129)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77</v>
      </c>
      <c r="AT103" s="201" t="s">
        <v>68</v>
      </c>
      <c r="AU103" s="201" t="s">
        <v>77</v>
      </c>
      <c r="AY103" s="200" t="s">
        <v>121</v>
      </c>
      <c r="BK103" s="202">
        <f>SUM(BK104:BK129)</f>
        <v>0</v>
      </c>
    </row>
    <row r="104" spans="1:65" s="2" customFormat="1" ht="16.5" customHeight="1">
      <c r="A104" s="39"/>
      <c r="B104" s="40"/>
      <c r="C104" s="205" t="s">
        <v>380</v>
      </c>
      <c r="D104" s="205" t="s">
        <v>124</v>
      </c>
      <c r="E104" s="206" t="s">
        <v>498</v>
      </c>
      <c r="F104" s="207" t="s">
        <v>499</v>
      </c>
      <c r="G104" s="208" t="s">
        <v>279</v>
      </c>
      <c r="H104" s="209">
        <v>15.4</v>
      </c>
      <c r="I104" s="210"/>
      <c r="J104" s="211">
        <f>ROUND(I104*H104,2)</f>
        <v>0</v>
      </c>
      <c r="K104" s="207" t="s">
        <v>128</v>
      </c>
      <c r="L104" s="45"/>
      <c r="M104" s="212" t="s">
        <v>19</v>
      </c>
      <c r="N104" s="213" t="s">
        <v>40</v>
      </c>
      <c r="O104" s="85"/>
      <c r="P104" s="214">
        <f>O104*H104</f>
        <v>0</v>
      </c>
      <c r="Q104" s="214">
        <v>1E-05</v>
      </c>
      <c r="R104" s="214">
        <f>Q104*H104</f>
        <v>0.000154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129</v>
      </c>
      <c r="AT104" s="216" t="s">
        <v>124</v>
      </c>
      <c r="AU104" s="216" t="s">
        <v>79</v>
      </c>
      <c r="AY104" s="18" t="s">
        <v>121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77</v>
      </c>
      <c r="BK104" s="217">
        <f>ROUND(I104*H104,2)</f>
        <v>0</v>
      </c>
      <c r="BL104" s="18" t="s">
        <v>129</v>
      </c>
      <c r="BM104" s="216" t="s">
        <v>500</v>
      </c>
    </row>
    <row r="105" spans="1:65" s="2" customFormat="1" ht="16.5" customHeight="1">
      <c r="A105" s="39"/>
      <c r="B105" s="40"/>
      <c r="C105" s="254" t="s">
        <v>386</v>
      </c>
      <c r="D105" s="254" t="s">
        <v>244</v>
      </c>
      <c r="E105" s="255" t="s">
        <v>501</v>
      </c>
      <c r="F105" s="256" t="s">
        <v>502</v>
      </c>
      <c r="G105" s="257" t="s">
        <v>279</v>
      </c>
      <c r="H105" s="258">
        <v>15.631</v>
      </c>
      <c r="I105" s="259"/>
      <c r="J105" s="260">
        <f>ROUND(I105*H105,2)</f>
        <v>0</v>
      </c>
      <c r="K105" s="256" t="s">
        <v>128</v>
      </c>
      <c r="L105" s="261"/>
      <c r="M105" s="262" t="s">
        <v>19</v>
      </c>
      <c r="N105" s="263" t="s">
        <v>40</v>
      </c>
      <c r="O105" s="85"/>
      <c r="P105" s="214">
        <f>O105*H105</f>
        <v>0</v>
      </c>
      <c r="Q105" s="214">
        <v>0.0029</v>
      </c>
      <c r="R105" s="214">
        <f>Q105*H105</f>
        <v>0.0453299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123</v>
      </c>
      <c r="AT105" s="216" t="s">
        <v>244</v>
      </c>
      <c r="AU105" s="216" t="s">
        <v>79</v>
      </c>
      <c r="AY105" s="18" t="s">
        <v>121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77</v>
      </c>
      <c r="BK105" s="217">
        <f>ROUND(I105*H105,2)</f>
        <v>0</v>
      </c>
      <c r="BL105" s="18" t="s">
        <v>129</v>
      </c>
      <c r="BM105" s="216" t="s">
        <v>503</v>
      </c>
    </row>
    <row r="106" spans="1:51" s="13" customFormat="1" ht="12">
      <c r="A106" s="13"/>
      <c r="B106" s="218"/>
      <c r="C106" s="219"/>
      <c r="D106" s="220" t="s">
        <v>131</v>
      </c>
      <c r="E106" s="219"/>
      <c r="F106" s="222" t="s">
        <v>504</v>
      </c>
      <c r="G106" s="219"/>
      <c r="H106" s="223">
        <v>15.631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9" t="s">
        <v>131</v>
      </c>
      <c r="AU106" s="229" t="s">
        <v>79</v>
      </c>
      <c r="AV106" s="13" t="s">
        <v>79</v>
      </c>
      <c r="AW106" s="13" t="s">
        <v>4</v>
      </c>
      <c r="AX106" s="13" t="s">
        <v>77</v>
      </c>
      <c r="AY106" s="229" t="s">
        <v>121</v>
      </c>
    </row>
    <row r="107" spans="1:65" s="2" customFormat="1" ht="21.75" customHeight="1">
      <c r="A107" s="39"/>
      <c r="B107" s="40"/>
      <c r="C107" s="205" t="s">
        <v>79</v>
      </c>
      <c r="D107" s="205" t="s">
        <v>124</v>
      </c>
      <c r="E107" s="206" t="s">
        <v>505</v>
      </c>
      <c r="F107" s="207" t="s">
        <v>506</v>
      </c>
      <c r="G107" s="208" t="s">
        <v>279</v>
      </c>
      <c r="H107" s="209">
        <v>61</v>
      </c>
      <c r="I107" s="210"/>
      <c r="J107" s="211">
        <f>ROUND(I107*H107,2)</f>
        <v>0</v>
      </c>
      <c r="K107" s="207" t="s">
        <v>128</v>
      </c>
      <c r="L107" s="45"/>
      <c r="M107" s="212" t="s">
        <v>19</v>
      </c>
      <c r="N107" s="213" t="s">
        <v>40</v>
      </c>
      <c r="O107" s="85"/>
      <c r="P107" s="214">
        <f>O107*H107</f>
        <v>0</v>
      </c>
      <c r="Q107" s="214">
        <v>2E-05</v>
      </c>
      <c r="R107" s="214">
        <f>Q107*H107</f>
        <v>0.0012200000000000002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129</v>
      </c>
      <c r="AT107" s="216" t="s">
        <v>124</v>
      </c>
      <c r="AU107" s="216" t="s">
        <v>79</v>
      </c>
      <c r="AY107" s="18" t="s">
        <v>121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77</v>
      </c>
      <c r="BK107" s="217">
        <f>ROUND(I107*H107,2)</f>
        <v>0</v>
      </c>
      <c r="BL107" s="18" t="s">
        <v>129</v>
      </c>
      <c r="BM107" s="216" t="s">
        <v>507</v>
      </c>
    </row>
    <row r="108" spans="1:65" s="2" customFormat="1" ht="16.5" customHeight="1">
      <c r="A108" s="39"/>
      <c r="B108" s="40"/>
      <c r="C108" s="254" t="s">
        <v>159</v>
      </c>
      <c r="D108" s="254" t="s">
        <v>244</v>
      </c>
      <c r="E108" s="255" t="s">
        <v>508</v>
      </c>
      <c r="F108" s="256" t="s">
        <v>509</v>
      </c>
      <c r="G108" s="257" t="s">
        <v>279</v>
      </c>
      <c r="H108" s="258">
        <v>61.915</v>
      </c>
      <c r="I108" s="259"/>
      <c r="J108" s="260">
        <f>ROUND(I108*H108,2)</f>
        <v>0</v>
      </c>
      <c r="K108" s="256" t="s">
        <v>128</v>
      </c>
      <c r="L108" s="261"/>
      <c r="M108" s="262" t="s">
        <v>19</v>
      </c>
      <c r="N108" s="263" t="s">
        <v>40</v>
      </c>
      <c r="O108" s="85"/>
      <c r="P108" s="214">
        <f>O108*H108</f>
        <v>0</v>
      </c>
      <c r="Q108" s="214">
        <v>0.0059</v>
      </c>
      <c r="R108" s="214">
        <f>Q108*H108</f>
        <v>0.36529849999999997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123</v>
      </c>
      <c r="AT108" s="216" t="s">
        <v>244</v>
      </c>
      <c r="AU108" s="216" t="s">
        <v>79</v>
      </c>
      <c r="AY108" s="18" t="s">
        <v>121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77</v>
      </c>
      <c r="BK108" s="217">
        <f>ROUND(I108*H108,2)</f>
        <v>0</v>
      </c>
      <c r="BL108" s="18" t="s">
        <v>129</v>
      </c>
      <c r="BM108" s="216" t="s">
        <v>510</v>
      </c>
    </row>
    <row r="109" spans="1:51" s="13" customFormat="1" ht="12">
      <c r="A109" s="13"/>
      <c r="B109" s="218"/>
      <c r="C109" s="219"/>
      <c r="D109" s="220" t="s">
        <v>131</v>
      </c>
      <c r="E109" s="219"/>
      <c r="F109" s="222" t="s">
        <v>511</v>
      </c>
      <c r="G109" s="219"/>
      <c r="H109" s="223">
        <v>61.915</v>
      </c>
      <c r="I109" s="224"/>
      <c r="J109" s="219"/>
      <c r="K109" s="219"/>
      <c r="L109" s="225"/>
      <c r="M109" s="226"/>
      <c r="N109" s="227"/>
      <c r="O109" s="227"/>
      <c r="P109" s="227"/>
      <c r="Q109" s="227"/>
      <c r="R109" s="227"/>
      <c r="S109" s="227"/>
      <c r="T109" s="228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9" t="s">
        <v>131</v>
      </c>
      <c r="AU109" s="229" t="s">
        <v>79</v>
      </c>
      <c r="AV109" s="13" t="s">
        <v>79</v>
      </c>
      <c r="AW109" s="13" t="s">
        <v>4</v>
      </c>
      <c r="AX109" s="13" t="s">
        <v>77</v>
      </c>
      <c r="AY109" s="229" t="s">
        <v>121</v>
      </c>
    </row>
    <row r="110" spans="1:65" s="2" customFormat="1" ht="16.5" customHeight="1">
      <c r="A110" s="39"/>
      <c r="B110" s="40"/>
      <c r="C110" s="205" t="s">
        <v>8</v>
      </c>
      <c r="D110" s="205" t="s">
        <v>124</v>
      </c>
      <c r="E110" s="206" t="s">
        <v>512</v>
      </c>
      <c r="F110" s="207" t="s">
        <v>513</v>
      </c>
      <c r="G110" s="208" t="s">
        <v>312</v>
      </c>
      <c r="H110" s="209">
        <v>1</v>
      </c>
      <c r="I110" s="210"/>
      <c r="J110" s="211">
        <f>ROUND(I110*H110,2)</f>
        <v>0</v>
      </c>
      <c r="K110" s="207" t="s">
        <v>128</v>
      </c>
      <c r="L110" s="45"/>
      <c r="M110" s="212" t="s">
        <v>19</v>
      </c>
      <c r="N110" s="213" t="s">
        <v>40</v>
      </c>
      <c r="O110" s="85"/>
      <c r="P110" s="214">
        <f>O110*H110</f>
        <v>0</v>
      </c>
      <c r="Q110" s="214">
        <v>0.01019</v>
      </c>
      <c r="R110" s="214">
        <f>Q110*H110</f>
        <v>0.01019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129</v>
      </c>
      <c r="AT110" s="216" t="s">
        <v>124</v>
      </c>
      <c r="AU110" s="216" t="s">
        <v>79</v>
      </c>
      <c r="AY110" s="18" t="s">
        <v>121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77</v>
      </c>
      <c r="BK110" s="217">
        <f>ROUND(I110*H110,2)</f>
        <v>0</v>
      </c>
      <c r="BL110" s="18" t="s">
        <v>129</v>
      </c>
      <c r="BM110" s="216" t="s">
        <v>514</v>
      </c>
    </row>
    <row r="111" spans="1:51" s="13" customFormat="1" ht="12">
      <c r="A111" s="13"/>
      <c r="B111" s="218"/>
      <c r="C111" s="219"/>
      <c r="D111" s="220" t="s">
        <v>131</v>
      </c>
      <c r="E111" s="221" t="s">
        <v>19</v>
      </c>
      <c r="F111" s="222" t="s">
        <v>77</v>
      </c>
      <c r="G111" s="219"/>
      <c r="H111" s="223">
        <v>1</v>
      </c>
      <c r="I111" s="224"/>
      <c r="J111" s="219"/>
      <c r="K111" s="219"/>
      <c r="L111" s="225"/>
      <c r="M111" s="226"/>
      <c r="N111" s="227"/>
      <c r="O111" s="227"/>
      <c r="P111" s="227"/>
      <c r="Q111" s="227"/>
      <c r="R111" s="227"/>
      <c r="S111" s="227"/>
      <c r="T111" s="228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9" t="s">
        <v>131</v>
      </c>
      <c r="AU111" s="229" t="s">
        <v>79</v>
      </c>
      <c r="AV111" s="13" t="s">
        <v>79</v>
      </c>
      <c r="AW111" s="13" t="s">
        <v>31</v>
      </c>
      <c r="AX111" s="13" t="s">
        <v>77</v>
      </c>
      <c r="AY111" s="229" t="s">
        <v>121</v>
      </c>
    </row>
    <row r="112" spans="1:65" s="2" customFormat="1" ht="16.5" customHeight="1">
      <c r="A112" s="39"/>
      <c r="B112" s="40"/>
      <c r="C112" s="254" t="s">
        <v>191</v>
      </c>
      <c r="D112" s="254" t="s">
        <v>244</v>
      </c>
      <c r="E112" s="255" t="s">
        <v>515</v>
      </c>
      <c r="F112" s="256" t="s">
        <v>516</v>
      </c>
      <c r="G112" s="257" t="s">
        <v>312</v>
      </c>
      <c r="H112" s="258">
        <v>1</v>
      </c>
      <c r="I112" s="259"/>
      <c r="J112" s="260">
        <f>ROUND(I112*H112,2)</f>
        <v>0</v>
      </c>
      <c r="K112" s="256" t="s">
        <v>128</v>
      </c>
      <c r="L112" s="261"/>
      <c r="M112" s="262" t="s">
        <v>19</v>
      </c>
      <c r="N112" s="263" t="s">
        <v>40</v>
      </c>
      <c r="O112" s="85"/>
      <c r="P112" s="214">
        <f>O112*H112</f>
        <v>0</v>
      </c>
      <c r="Q112" s="214">
        <v>1.013</v>
      </c>
      <c r="R112" s="214">
        <f>Q112*H112</f>
        <v>1.013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123</v>
      </c>
      <c r="AT112" s="216" t="s">
        <v>244</v>
      </c>
      <c r="AU112" s="216" t="s">
        <v>79</v>
      </c>
      <c r="AY112" s="18" t="s">
        <v>121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77</v>
      </c>
      <c r="BK112" s="217">
        <f>ROUND(I112*H112,2)</f>
        <v>0</v>
      </c>
      <c r="BL112" s="18" t="s">
        <v>129</v>
      </c>
      <c r="BM112" s="216" t="s">
        <v>517</v>
      </c>
    </row>
    <row r="113" spans="1:65" s="2" customFormat="1" ht="16.5" customHeight="1">
      <c r="A113" s="39"/>
      <c r="B113" s="40"/>
      <c r="C113" s="205" t="s">
        <v>202</v>
      </c>
      <c r="D113" s="205" t="s">
        <v>124</v>
      </c>
      <c r="E113" s="206" t="s">
        <v>518</v>
      </c>
      <c r="F113" s="207" t="s">
        <v>519</v>
      </c>
      <c r="G113" s="208" t="s">
        <v>312</v>
      </c>
      <c r="H113" s="209">
        <v>5</v>
      </c>
      <c r="I113" s="210"/>
      <c r="J113" s="211">
        <f>ROUND(I113*H113,2)</f>
        <v>0</v>
      </c>
      <c r="K113" s="207" t="s">
        <v>128</v>
      </c>
      <c r="L113" s="45"/>
      <c r="M113" s="212" t="s">
        <v>19</v>
      </c>
      <c r="N113" s="213" t="s">
        <v>40</v>
      </c>
      <c r="O113" s="85"/>
      <c r="P113" s="214">
        <f>O113*H113</f>
        <v>0</v>
      </c>
      <c r="Q113" s="214">
        <v>0.01248</v>
      </c>
      <c r="R113" s="214">
        <f>Q113*H113</f>
        <v>0.0624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129</v>
      </c>
      <c r="AT113" s="216" t="s">
        <v>124</v>
      </c>
      <c r="AU113" s="216" t="s">
        <v>79</v>
      </c>
      <c r="AY113" s="18" t="s">
        <v>121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77</v>
      </c>
      <c r="BK113" s="217">
        <f>ROUND(I113*H113,2)</f>
        <v>0</v>
      </c>
      <c r="BL113" s="18" t="s">
        <v>129</v>
      </c>
      <c r="BM113" s="216" t="s">
        <v>520</v>
      </c>
    </row>
    <row r="114" spans="1:65" s="2" customFormat="1" ht="16.5" customHeight="1">
      <c r="A114" s="39"/>
      <c r="B114" s="40"/>
      <c r="C114" s="254" t="s">
        <v>206</v>
      </c>
      <c r="D114" s="254" t="s">
        <v>244</v>
      </c>
      <c r="E114" s="255" t="s">
        <v>521</v>
      </c>
      <c r="F114" s="256" t="s">
        <v>522</v>
      </c>
      <c r="G114" s="257" t="s">
        <v>312</v>
      </c>
      <c r="H114" s="258">
        <v>2</v>
      </c>
      <c r="I114" s="259"/>
      <c r="J114" s="260">
        <f>ROUND(I114*H114,2)</f>
        <v>0</v>
      </c>
      <c r="K114" s="256" t="s">
        <v>128</v>
      </c>
      <c r="L114" s="261"/>
      <c r="M114" s="262" t="s">
        <v>19</v>
      </c>
      <c r="N114" s="263" t="s">
        <v>40</v>
      </c>
      <c r="O114" s="85"/>
      <c r="P114" s="214">
        <f>O114*H114</f>
        <v>0</v>
      </c>
      <c r="Q114" s="214">
        <v>0.396</v>
      </c>
      <c r="R114" s="214">
        <f>Q114*H114</f>
        <v>0.792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123</v>
      </c>
      <c r="AT114" s="216" t="s">
        <v>244</v>
      </c>
      <c r="AU114" s="216" t="s">
        <v>79</v>
      </c>
      <c r="AY114" s="18" t="s">
        <v>121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77</v>
      </c>
      <c r="BK114" s="217">
        <f>ROUND(I114*H114,2)</f>
        <v>0</v>
      </c>
      <c r="BL114" s="18" t="s">
        <v>129</v>
      </c>
      <c r="BM114" s="216" t="s">
        <v>523</v>
      </c>
    </row>
    <row r="115" spans="1:65" s="2" customFormat="1" ht="16.5" customHeight="1">
      <c r="A115" s="39"/>
      <c r="B115" s="40"/>
      <c r="C115" s="254" t="s">
        <v>211</v>
      </c>
      <c r="D115" s="254" t="s">
        <v>244</v>
      </c>
      <c r="E115" s="255" t="s">
        <v>524</v>
      </c>
      <c r="F115" s="256" t="s">
        <v>525</v>
      </c>
      <c r="G115" s="257" t="s">
        <v>312</v>
      </c>
      <c r="H115" s="258">
        <v>1</v>
      </c>
      <c r="I115" s="259"/>
      <c r="J115" s="260">
        <f>ROUND(I115*H115,2)</f>
        <v>0</v>
      </c>
      <c r="K115" s="256" t="s">
        <v>128</v>
      </c>
      <c r="L115" s="261"/>
      <c r="M115" s="262" t="s">
        <v>19</v>
      </c>
      <c r="N115" s="263" t="s">
        <v>40</v>
      </c>
      <c r="O115" s="85"/>
      <c r="P115" s="214">
        <f>O115*H115</f>
        <v>0</v>
      </c>
      <c r="Q115" s="214">
        <v>0.081</v>
      </c>
      <c r="R115" s="214">
        <f>Q115*H115</f>
        <v>0.081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123</v>
      </c>
      <c r="AT115" s="216" t="s">
        <v>244</v>
      </c>
      <c r="AU115" s="216" t="s">
        <v>79</v>
      </c>
      <c r="AY115" s="18" t="s">
        <v>121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77</v>
      </c>
      <c r="BK115" s="217">
        <f>ROUND(I115*H115,2)</f>
        <v>0</v>
      </c>
      <c r="BL115" s="18" t="s">
        <v>129</v>
      </c>
      <c r="BM115" s="216" t="s">
        <v>526</v>
      </c>
    </row>
    <row r="116" spans="1:65" s="2" customFormat="1" ht="16.5" customHeight="1">
      <c r="A116" s="39"/>
      <c r="B116" s="40"/>
      <c r="C116" s="254" t="s">
        <v>216</v>
      </c>
      <c r="D116" s="254" t="s">
        <v>244</v>
      </c>
      <c r="E116" s="255" t="s">
        <v>527</v>
      </c>
      <c r="F116" s="256" t="s">
        <v>528</v>
      </c>
      <c r="G116" s="257" t="s">
        <v>312</v>
      </c>
      <c r="H116" s="258">
        <v>1</v>
      </c>
      <c r="I116" s="259"/>
      <c r="J116" s="260">
        <f>ROUND(I116*H116,2)</f>
        <v>0</v>
      </c>
      <c r="K116" s="256" t="s">
        <v>128</v>
      </c>
      <c r="L116" s="261"/>
      <c r="M116" s="262" t="s">
        <v>19</v>
      </c>
      <c r="N116" s="263" t="s">
        <v>40</v>
      </c>
      <c r="O116" s="85"/>
      <c r="P116" s="214">
        <f>O116*H116</f>
        <v>0</v>
      </c>
      <c r="Q116" s="214">
        <v>0.066</v>
      </c>
      <c r="R116" s="214">
        <f>Q116*H116</f>
        <v>0.066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123</v>
      </c>
      <c r="AT116" s="216" t="s">
        <v>244</v>
      </c>
      <c r="AU116" s="216" t="s">
        <v>79</v>
      </c>
      <c r="AY116" s="18" t="s">
        <v>121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77</v>
      </c>
      <c r="BK116" s="217">
        <f>ROUND(I116*H116,2)</f>
        <v>0</v>
      </c>
      <c r="BL116" s="18" t="s">
        <v>129</v>
      </c>
      <c r="BM116" s="216" t="s">
        <v>529</v>
      </c>
    </row>
    <row r="117" spans="1:65" s="2" customFormat="1" ht="16.5" customHeight="1">
      <c r="A117" s="39"/>
      <c r="B117" s="40"/>
      <c r="C117" s="254" t="s">
        <v>7</v>
      </c>
      <c r="D117" s="254" t="s">
        <v>244</v>
      </c>
      <c r="E117" s="255" t="s">
        <v>530</v>
      </c>
      <c r="F117" s="256" t="s">
        <v>531</v>
      </c>
      <c r="G117" s="257" t="s">
        <v>312</v>
      </c>
      <c r="H117" s="258">
        <v>1</v>
      </c>
      <c r="I117" s="259"/>
      <c r="J117" s="260">
        <f>ROUND(I117*H117,2)</f>
        <v>0</v>
      </c>
      <c r="K117" s="256" t="s">
        <v>128</v>
      </c>
      <c r="L117" s="261"/>
      <c r="M117" s="262" t="s">
        <v>19</v>
      </c>
      <c r="N117" s="263" t="s">
        <v>40</v>
      </c>
      <c r="O117" s="85"/>
      <c r="P117" s="214">
        <f>O117*H117</f>
        <v>0</v>
      </c>
      <c r="Q117" s="214">
        <v>0.051</v>
      </c>
      <c r="R117" s="214">
        <f>Q117*H117</f>
        <v>0.051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123</v>
      </c>
      <c r="AT117" s="216" t="s">
        <v>244</v>
      </c>
      <c r="AU117" s="216" t="s">
        <v>79</v>
      </c>
      <c r="AY117" s="18" t="s">
        <v>121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77</v>
      </c>
      <c r="BK117" s="217">
        <f>ROUND(I117*H117,2)</f>
        <v>0</v>
      </c>
      <c r="BL117" s="18" t="s">
        <v>129</v>
      </c>
      <c r="BM117" s="216" t="s">
        <v>532</v>
      </c>
    </row>
    <row r="118" spans="1:65" s="2" customFormat="1" ht="16.5" customHeight="1">
      <c r="A118" s="39"/>
      <c r="B118" s="40"/>
      <c r="C118" s="205" t="s">
        <v>172</v>
      </c>
      <c r="D118" s="205" t="s">
        <v>124</v>
      </c>
      <c r="E118" s="206" t="s">
        <v>533</v>
      </c>
      <c r="F118" s="207" t="s">
        <v>534</v>
      </c>
      <c r="G118" s="208" t="s">
        <v>312</v>
      </c>
      <c r="H118" s="209">
        <v>2</v>
      </c>
      <c r="I118" s="210"/>
      <c r="J118" s="211">
        <f>ROUND(I118*H118,2)</f>
        <v>0</v>
      </c>
      <c r="K118" s="207" t="s">
        <v>128</v>
      </c>
      <c r="L118" s="45"/>
      <c r="M118" s="212" t="s">
        <v>19</v>
      </c>
      <c r="N118" s="213" t="s">
        <v>40</v>
      </c>
      <c r="O118" s="85"/>
      <c r="P118" s="214">
        <f>O118*H118</f>
        <v>0</v>
      </c>
      <c r="Q118" s="214">
        <v>0.02854</v>
      </c>
      <c r="R118" s="214">
        <f>Q118*H118</f>
        <v>0.05708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129</v>
      </c>
      <c r="AT118" s="216" t="s">
        <v>124</v>
      </c>
      <c r="AU118" s="216" t="s">
        <v>79</v>
      </c>
      <c r="AY118" s="18" t="s">
        <v>121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77</v>
      </c>
      <c r="BK118" s="217">
        <f>ROUND(I118*H118,2)</f>
        <v>0</v>
      </c>
      <c r="BL118" s="18" t="s">
        <v>129</v>
      </c>
      <c r="BM118" s="216" t="s">
        <v>535</v>
      </c>
    </row>
    <row r="119" spans="1:65" s="2" customFormat="1" ht="16.5" customHeight="1">
      <c r="A119" s="39"/>
      <c r="B119" s="40"/>
      <c r="C119" s="254" t="s">
        <v>177</v>
      </c>
      <c r="D119" s="254" t="s">
        <v>244</v>
      </c>
      <c r="E119" s="255" t="s">
        <v>536</v>
      </c>
      <c r="F119" s="256" t="s">
        <v>537</v>
      </c>
      <c r="G119" s="257" t="s">
        <v>312</v>
      </c>
      <c r="H119" s="258">
        <v>2</v>
      </c>
      <c r="I119" s="259"/>
      <c r="J119" s="260">
        <f>ROUND(I119*H119,2)</f>
        <v>0</v>
      </c>
      <c r="K119" s="256" t="s">
        <v>128</v>
      </c>
      <c r="L119" s="261"/>
      <c r="M119" s="262" t="s">
        <v>19</v>
      </c>
      <c r="N119" s="263" t="s">
        <v>40</v>
      </c>
      <c r="O119" s="85"/>
      <c r="P119" s="214">
        <f>O119*H119</f>
        <v>0</v>
      </c>
      <c r="Q119" s="214">
        <v>1.229</v>
      </c>
      <c r="R119" s="214">
        <f>Q119*H119</f>
        <v>2.458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123</v>
      </c>
      <c r="AT119" s="216" t="s">
        <v>244</v>
      </c>
      <c r="AU119" s="216" t="s">
        <v>79</v>
      </c>
      <c r="AY119" s="18" t="s">
        <v>121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77</v>
      </c>
      <c r="BK119" s="217">
        <f>ROUND(I119*H119,2)</f>
        <v>0</v>
      </c>
      <c r="BL119" s="18" t="s">
        <v>129</v>
      </c>
      <c r="BM119" s="216" t="s">
        <v>538</v>
      </c>
    </row>
    <row r="120" spans="1:65" s="2" customFormat="1" ht="24.15" customHeight="1">
      <c r="A120" s="39"/>
      <c r="B120" s="40"/>
      <c r="C120" s="254" t="s">
        <v>144</v>
      </c>
      <c r="D120" s="254" t="s">
        <v>244</v>
      </c>
      <c r="E120" s="255" t="s">
        <v>539</v>
      </c>
      <c r="F120" s="256" t="s">
        <v>540</v>
      </c>
      <c r="G120" s="257" t="s">
        <v>312</v>
      </c>
      <c r="H120" s="258">
        <v>3</v>
      </c>
      <c r="I120" s="259"/>
      <c r="J120" s="260">
        <f>ROUND(I120*H120,2)</f>
        <v>0</v>
      </c>
      <c r="K120" s="256" t="s">
        <v>19</v>
      </c>
      <c r="L120" s="261"/>
      <c r="M120" s="262" t="s">
        <v>19</v>
      </c>
      <c r="N120" s="263" t="s">
        <v>40</v>
      </c>
      <c r="O120" s="85"/>
      <c r="P120" s="214">
        <f>O120*H120</f>
        <v>0</v>
      </c>
      <c r="Q120" s="214">
        <v>0.0021</v>
      </c>
      <c r="R120" s="214">
        <f>Q120*H120</f>
        <v>0.0063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123</v>
      </c>
      <c r="AT120" s="216" t="s">
        <v>244</v>
      </c>
      <c r="AU120" s="216" t="s">
        <v>79</v>
      </c>
      <c r="AY120" s="18" t="s">
        <v>121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77</v>
      </c>
      <c r="BK120" s="217">
        <f>ROUND(I120*H120,2)</f>
        <v>0</v>
      </c>
      <c r="BL120" s="18" t="s">
        <v>129</v>
      </c>
      <c r="BM120" s="216" t="s">
        <v>541</v>
      </c>
    </row>
    <row r="121" spans="1:65" s="2" customFormat="1" ht="16.5" customHeight="1">
      <c r="A121" s="39"/>
      <c r="B121" s="40"/>
      <c r="C121" s="205" t="s">
        <v>356</v>
      </c>
      <c r="D121" s="205" t="s">
        <v>124</v>
      </c>
      <c r="E121" s="206" t="s">
        <v>542</v>
      </c>
      <c r="F121" s="207" t="s">
        <v>543</v>
      </c>
      <c r="G121" s="208" t="s">
        <v>312</v>
      </c>
      <c r="H121" s="209">
        <v>3</v>
      </c>
      <c r="I121" s="210"/>
      <c r="J121" s="211">
        <f>ROUND(I121*H121,2)</f>
        <v>0</v>
      </c>
      <c r="K121" s="207" t="s">
        <v>128</v>
      </c>
      <c r="L121" s="45"/>
      <c r="M121" s="212" t="s">
        <v>19</v>
      </c>
      <c r="N121" s="213" t="s">
        <v>40</v>
      </c>
      <c r="O121" s="85"/>
      <c r="P121" s="214">
        <f>O121*H121</f>
        <v>0</v>
      </c>
      <c r="Q121" s="214">
        <v>0.3409</v>
      </c>
      <c r="R121" s="214">
        <f>Q121*H121</f>
        <v>1.0227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129</v>
      </c>
      <c r="AT121" s="216" t="s">
        <v>124</v>
      </c>
      <c r="AU121" s="216" t="s">
        <v>79</v>
      </c>
      <c r="AY121" s="18" t="s">
        <v>121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77</v>
      </c>
      <c r="BK121" s="217">
        <f>ROUND(I121*H121,2)</f>
        <v>0</v>
      </c>
      <c r="BL121" s="18" t="s">
        <v>129</v>
      </c>
      <c r="BM121" s="216" t="s">
        <v>544</v>
      </c>
    </row>
    <row r="122" spans="1:65" s="2" customFormat="1" ht="24.15" customHeight="1">
      <c r="A122" s="39"/>
      <c r="B122" s="40"/>
      <c r="C122" s="254" t="s">
        <v>360</v>
      </c>
      <c r="D122" s="254" t="s">
        <v>244</v>
      </c>
      <c r="E122" s="255" t="s">
        <v>545</v>
      </c>
      <c r="F122" s="256" t="s">
        <v>546</v>
      </c>
      <c r="G122" s="257" t="s">
        <v>312</v>
      </c>
      <c r="H122" s="258">
        <v>3</v>
      </c>
      <c r="I122" s="259"/>
      <c r="J122" s="260">
        <f>ROUND(I122*H122,2)</f>
        <v>0</v>
      </c>
      <c r="K122" s="256" t="s">
        <v>19</v>
      </c>
      <c r="L122" s="261"/>
      <c r="M122" s="262" t="s">
        <v>19</v>
      </c>
      <c r="N122" s="263" t="s">
        <v>40</v>
      </c>
      <c r="O122" s="85"/>
      <c r="P122" s="214">
        <f>O122*H122</f>
        <v>0</v>
      </c>
      <c r="Q122" s="214">
        <v>0.097</v>
      </c>
      <c r="R122" s="214">
        <f>Q122*H122</f>
        <v>0.29100000000000004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123</v>
      </c>
      <c r="AT122" s="216" t="s">
        <v>244</v>
      </c>
      <c r="AU122" s="216" t="s">
        <v>79</v>
      </c>
      <c r="AY122" s="18" t="s">
        <v>121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77</v>
      </c>
      <c r="BK122" s="217">
        <f>ROUND(I122*H122,2)</f>
        <v>0</v>
      </c>
      <c r="BL122" s="18" t="s">
        <v>129</v>
      </c>
      <c r="BM122" s="216" t="s">
        <v>547</v>
      </c>
    </row>
    <row r="123" spans="1:65" s="2" customFormat="1" ht="24.15" customHeight="1">
      <c r="A123" s="39"/>
      <c r="B123" s="40"/>
      <c r="C123" s="254" t="s">
        <v>364</v>
      </c>
      <c r="D123" s="254" t="s">
        <v>244</v>
      </c>
      <c r="E123" s="255" t="s">
        <v>548</v>
      </c>
      <c r="F123" s="256" t="s">
        <v>549</v>
      </c>
      <c r="G123" s="257" t="s">
        <v>312</v>
      </c>
      <c r="H123" s="258">
        <v>3</v>
      </c>
      <c r="I123" s="259"/>
      <c r="J123" s="260">
        <f>ROUND(I123*H123,2)</f>
        <v>0</v>
      </c>
      <c r="K123" s="256" t="s">
        <v>19</v>
      </c>
      <c r="L123" s="261"/>
      <c r="M123" s="262" t="s">
        <v>19</v>
      </c>
      <c r="N123" s="263" t="s">
        <v>40</v>
      </c>
      <c r="O123" s="85"/>
      <c r="P123" s="214">
        <f>O123*H123</f>
        <v>0</v>
      </c>
      <c r="Q123" s="214">
        <v>0.111</v>
      </c>
      <c r="R123" s="214">
        <f>Q123*H123</f>
        <v>0.333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123</v>
      </c>
      <c r="AT123" s="216" t="s">
        <v>244</v>
      </c>
      <c r="AU123" s="216" t="s">
        <v>79</v>
      </c>
      <c r="AY123" s="18" t="s">
        <v>121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77</v>
      </c>
      <c r="BK123" s="217">
        <f>ROUND(I123*H123,2)</f>
        <v>0</v>
      </c>
      <c r="BL123" s="18" t="s">
        <v>129</v>
      </c>
      <c r="BM123" s="216" t="s">
        <v>550</v>
      </c>
    </row>
    <row r="124" spans="1:65" s="2" customFormat="1" ht="16.5" customHeight="1">
      <c r="A124" s="39"/>
      <c r="B124" s="40"/>
      <c r="C124" s="254" t="s">
        <v>368</v>
      </c>
      <c r="D124" s="254" t="s">
        <v>244</v>
      </c>
      <c r="E124" s="255" t="s">
        <v>551</v>
      </c>
      <c r="F124" s="256" t="s">
        <v>552</v>
      </c>
      <c r="G124" s="257" t="s">
        <v>312</v>
      </c>
      <c r="H124" s="258">
        <v>3</v>
      </c>
      <c r="I124" s="259"/>
      <c r="J124" s="260">
        <f>ROUND(I124*H124,2)</f>
        <v>0</v>
      </c>
      <c r="K124" s="256" t="s">
        <v>128</v>
      </c>
      <c r="L124" s="261"/>
      <c r="M124" s="262" t="s">
        <v>19</v>
      </c>
      <c r="N124" s="263" t="s">
        <v>40</v>
      </c>
      <c r="O124" s="85"/>
      <c r="P124" s="214">
        <f>O124*H124</f>
        <v>0</v>
      </c>
      <c r="Q124" s="214">
        <v>0.0085</v>
      </c>
      <c r="R124" s="214">
        <f>Q124*H124</f>
        <v>0.025500000000000002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123</v>
      </c>
      <c r="AT124" s="216" t="s">
        <v>244</v>
      </c>
      <c r="AU124" s="216" t="s">
        <v>79</v>
      </c>
      <c r="AY124" s="18" t="s">
        <v>121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77</v>
      </c>
      <c r="BK124" s="217">
        <f>ROUND(I124*H124,2)</f>
        <v>0</v>
      </c>
      <c r="BL124" s="18" t="s">
        <v>129</v>
      </c>
      <c r="BM124" s="216" t="s">
        <v>553</v>
      </c>
    </row>
    <row r="125" spans="1:65" s="2" customFormat="1" ht="24.15" customHeight="1">
      <c r="A125" s="39"/>
      <c r="B125" s="40"/>
      <c r="C125" s="254" t="s">
        <v>372</v>
      </c>
      <c r="D125" s="254" t="s">
        <v>244</v>
      </c>
      <c r="E125" s="255" t="s">
        <v>554</v>
      </c>
      <c r="F125" s="256" t="s">
        <v>555</v>
      </c>
      <c r="G125" s="257" t="s">
        <v>312</v>
      </c>
      <c r="H125" s="258">
        <v>3</v>
      </c>
      <c r="I125" s="259"/>
      <c r="J125" s="260">
        <f>ROUND(I125*H125,2)</f>
        <v>0</v>
      </c>
      <c r="K125" s="256" t="s">
        <v>19</v>
      </c>
      <c r="L125" s="261"/>
      <c r="M125" s="262" t="s">
        <v>19</v>
      </c>
      <c r="N125" s="263" t="s">
        <v>40</v>
      </c>
      <c r="O125" s="85"/>
      <c r="P125" s="214">
        <f>O125*H125</f>
        <v>0</v>
      </c>
      <c r="Q125" s="214">
        <v>0.027</v>
      </c>
      <c r="R125" s="214">
        <f>Q125*H125</f>
        <v>0.081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123</v>
      </c>
      <c r="AT125" s="216" t="s">
        <v>244</v>
      </c>
      <c r="AU125" s="216" t="s">
        <v>79</v>
      </c>
      <c r="AY125" s="18" t="s">
        <v>121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77</v>
      </c>
      <c r="BK125" s="217">
        <f>ROUND(I125*H125,2)</f>
        <v>0</v>
      </c>
      <c r="BL125" s="18" t="s">
        <v>129</v>
      </c>
      <c r="BM125" s="216" t="s">
        <v>556</v>
      </c>
    </row>
    <row r="126" spans="1:65" s="2" customFormat="1" ht="24.15" customHeight="1">
      <c r="A126" s="39"/>
      <c r="B126" s="40"/>
      <c r="C126" s="254" t="s">
        <v>376</v>
      </c>
      <c r="D126" s="254" t="s">
        <v>244</v>
      </c>
      <c r="E126" s="255" t="s">
        <v>557</v>
      </c>
      <c r="F126" s="256" t="s">
        <v>558</v>
      </c>
      <c r="G126" s="257" t="s">
        <v>312</v>
      </c>
      <c r="H126" s="258">
        <v>3</v>
      </c>
      <c r="I126" s="259"/>
      <c r="J126" s="260">
        <f>ROUND(I126*H126,2)</f>
        <v>0</v>
      </c>
      <c r="K126" s="256" t="s">
        <v>128</v>
      </c>
      <c r="L126" s="261"/>
      <c r="M126" s="262" t="s">
        <v>19</v>
      </c>
      <c r="N126" s="263" t="s">
        <v>40</v>
      </c>
      <c r="O126" s="85"/>
      <c r="P126" s="214">
        <f>O126*H126</f>
        <v>0</v>
      </c>
      <c r="Q126" s="214">
        <v>0.0538</v>
      </c>
      <c r="R126" s="214">
        <f>Q126*H126</f>
        <v>0.1614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123</v>
      </c>
      <c r="AT126" s="216" t="s">
        <v>244</v>
      </c>
      <c r="AU126" s="216" t="s">
        <v>79</v>
      </c>
      <c r="AY126" s="18" t="s">
        <v>121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77</v>
      </c>
      <c r="BK126" s="217">
        <f>ROUND(I126*H126,2)</f>
        <v>0</v>
      </c>
      <c r="BL126" s="18" t="s">
        <v>129</v>
      </c>
      <c r="BM126" s="216" t="s">
        <v>559</v>
      </c>
    </row>
    <row r="127" spans="1:65" s="2" customFormat="1" ht="16.5" customHeight="1">
      <c r="A127" s="39"/>
      <c r="B127" s="40"/>
      <c r="C127" s="205" t="s">
        <v>334</v>
      </c>
      <c r="D127" s="205" t="s">
        <v>124</v>
      </c>
      <c r="E127" s="206" t="s">
        <v>560</v>
      </c>
      <c r="F127" s="207" t="s">
        <v>561</v>
      </c>
      <c r="G127" s="208" t="s">
        <v>312</v>
      </c>
      <c r="H127" s="209">
        <v>2</v>
      </c>
      <c r="I127" s="210"/>
      <c r="J127" s="211">
        <f>ROUND(I127*H127,2)</f>
        <v>0</v>
      </c>
      <c r="K127" s="207" t="s">
        <v>128</v>
      </c>
      <c r="L127" s="45"/>
      <c r="M127" s="212" t="s">
        <v>19</v>
      </c>
      <c r="N127" s="213" t="s">
        <v>40</v>
      </c>
      <c r="O127" s="85"/>
      <c r="P127" s="214">
        <f>O127*H127</f>
        <v>0</v>
      </c>
      <c r="Q127" s="214">
        <v>0.00702</v>
      </c>
      <c r="R127" s="214">
        <f>Q127*H127</f>
        <v>0.01404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129</v>
      </c>
      <c r="AT127" s="216" t="s">
        <v>124</v>
      </c>
      <c r="AU127" s="216" t="s">
        <v>79</v>
      </c>
      <c r="AY127" s="18" t="s">
        <v>121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77</v>
      </c>
      <c r="BK127" s="217">
        <f>ROUND(I127*H127,2)</f>
        <v>0</v>
      </c>
      <c r="BL127" s="18" t="s">
        <v>129</v>
      </c>
      <c r="BM127" s="216" t="s">
        <v>562</v>
      </c>
    </row>
    <row r="128" spans="1:65" s="2" customFormat="1" ht="16.5" customHeight="1">
      <c r="A128" s="39"/>
      <c r="B128" s="40"/>
      <c r="C128" s="254" t="s">
        <v>341</v>
      </c>
      <c r="D128" s="254" t="s">
        <v>244</v>
      </c>
      <c r="E128" s="255" t="s">
        <v>563</v>
      </c>
      <c r="F128" s="256" t="s">
        <v>564</v>
      </c>
      <c r="G128" s="257" t="s">
        <v>312</v>
      </c>
      <c r="H128" s="258">
        <v>1</v>
      </c>
      <c r="I128" s="259"/>
      <c r="J128" s="260">
        <f>ROUND(I128*H128,2)</f>
        <v>0</v>
      </c>
      <c r="K128" s="256" t="s">
        <v>19</v>
      </c>
      <c r="L128" s="261"/>
      <c r="M128" s="262" t="s">
        <v>19</v>
      </c>
      <c r="N128" s="263" t="s">
        <v>40</v>
      </c>
      <c r="O128" s="85"/>
      <c r="P128" s="214">
        <f>O128*H128</f>
        <v>0</v>
      </c>
      <c r="Q128" s="214">
        <v>0.196</v>
      </c>
      <c r="R128" s="214">
        <f>Q128*H128</f>
        <v>0.196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123</v>
      </c>
      <c r="AT128" s="216" t="s">
        <v>244</v>
      </c>
      <c r="AU128" s="216" t="s">
        <v>79</v>
      </c>
      <c r="AY128" s="18" t="s">
        <v>121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77</v>
      </c>
      <c r="BK128" s="217">
        <f>ROUND(I128*H128,2)</f>
        <v>0</v>
      </c>
      <c r="BL128" s="18" t="s">
        <v>129</v>
      </c>
      <c r="BM128" s="216" t="s">
        <v>565</v>
      </c>
    </row>
    <row r="129" spans="1:65" s="2" customFormat="1" ht="16.5" customHeight="1">
      <c r="A129" s="39"/>
      <c r="B129" s="40"/>
      <c r="C129" s="254" t="s">
        <v>345</v>
      </c>
      <c r="D129" s="254" t="s">
        <v>244</v>
      </c>
      <c r="E129" s="255" t="s">
        <v>566</v>
      </c>
      <c r="F129" s="256" t="s">
        <v>567</v>
      </c>
      <c r="G129" s="257" t="s">
        <v>312</v>
      </c>
      <c r="H129" s="258">
        <v>1</v>
      </c>
      <c r="I129" s="259"/>
      <c r="J129" s="260">
        <f>ROUND(I129*H129,2)</f>
        <v>0</v>
      </c>
      <c r="K129" s="256" t="s">
        <v>19</v>
      </c>
      <c r="L129" s="261"/>
      <c r="M129" s="262" t="s">
        <v>19</v>
      </c>
      <c r="N129" s="263" t="s">
        <v>40</v>
      </c>
      <c r="O129" s="85"/>
      <c r="P129" s="214">
        <f>O129*H129</f>
        <v>0</v>
      </c>
      <c r="Q129" s="214">
        <v>0.196</v>
      </c>
      <c r="R129" s="214">
        <f>Q129*H129</f>
        <v>0.196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123</v>
      </c>
      <c r="AT129" s="216" t="s">
        <v>244</v>
      </c>
      <c r="AU129" s="216" t="s">
        <v>79</v>
      </c>
      <c r="AY129" s="18" t="s">
        <v>121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77</v>
      </c>
      <c r="BK129" s="217">
        <f>ROUND(I129*H129,2)</f>
        <v>0</v>
      </c>
      <c r="BL129" s="18" t="s">
        <v>129</v>
      </c>
      <c r="BM129" s="216" t="s">
        <v>568</v>
      </c>
    </row>
    <row r="130" spans="1:63" s="12" customFormat="1" ht="22.8" customHeight="1">
      <c r="A130" s="12"/>
      <c r="B130" s="189"/>
      <c r="C130" s="190"/>
      <c r="D130" s="191" t="s">
        <v>68</v>
      </c>
      <c r="E130" s="203" t="s">
        <v>425</v>
      </c>
      <c r="F130" s="203" t="s">
        <v>426</v>
      </c>
      <c r="G130" s="190"/>
      <c r="H130" s="190"/>
      <c r="I130" s="193"/>
      <c r="J130" s="204">
        <f>BK130</f>
        <v>0</v>
      </c>
      <c r="K130" s="190"/>
      <c r="L130" s="195"/>
      <c r="M130" s="196"/>
      <c r="N130" s="197"/>
      <c r="O130" s="197"/>
      <c r="P130" s="198">
        <f>P131</f>
        <v>0</v>
      </c>
      <c r="Q130" s="197"/>
      <c r="R130" s="198">
        <f>R131</f>
        <v>0</v>
      </c>
      <c r="S130" s="197"/>
      <c r="T130" s="199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0" t="s">
        <v>77</v>
      </c>
      <c r="AT130" s="201" t="s">
        <v>68</v>
      </c>
      <c r="AU130" s="201" t="s">
        <v>77</v>
      </c>
      <c r="AY130" s="200" t="s">
        <v>121</v>
      </c>
      <c r="BK130" s="202">
        <f>BK131</f>
        <v>0</v>
      </c>
    </row>
    <row r="131" spans="1:65" s="2" customFormat="1" ht="24.15" customHeight="1">
      <c r="A131" s="39"/>
      <c r="B131" s="40"/>
      <c r="C131" s="205" t="s">
        <v>140</v>
      </c>
      <c r="D131" s="205" t="s">
        <v>124</v>
      </c>
      <c r="E131" s="206" t="s">
        <v>569</v>
      </c>
      <c r="F131" s="207" t="s">
        <v>570</v>
      </c>
      <c r="G131" s="208" t="s">
        <v>188</v>
      </c>
      <c r="H131" s="209">
        <v>271.942</v>
      </c>
      <c r="I131" s="210"/>
      <c r="J131" s="211">
        <f>ROUND(I131*H131,2)</f>
        <v>0</v>
      </c>
      <c r="K131" s="207" t="s">
        <v>128</v>
      </c>
      <c r="L131" s="45"/>
      <c r="M131" s="267" t="s">
        <v>19</v>
      </c>
      <c r="N131" s="268" t="s">
        <v>40</v>
      </c>
      <c r="O131" s="269"/>
      <c r="P131" s="270">
        <f>O131*H131</f>
        <v>0</v>
      </c>
      <c r="Q131" s="270">
        <v>0</v>
      </c>
      <c r="R131" s="270">
        <f>Q131*H131</f>
        <v>0</v>
      </c>
      <c r="S131" s="270">
        <v>0</v>
      </c>
      <c r="T131" s="27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129</v>
      </c>
      <c r="AT131" s="216" t="s">
        <v>124</v>
      </c>
      <c r="AU131" s="216" t="s">
        <v>79</v>
      </c>
      <c r="AY131" s="18" t="s">
        <v>121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77</v>
      </c>
      <c r="BK131" s="217">
        <f>ROUND(I131*H131,2)</f>
        <v>0</v>
      </c>
      <c r="BL131" s="18" t="s">
        <v>129</v>
      </c>
      <c r="BM131" s="216" t="s">
        <v>571</v>
      </c>
    </row>
    <row r="132" spans="1:31" s="2" customFormat="1" ht="6.95" customHeight="1">
      <c r="A132" s="39"/>
      <c r="B132" s="60"/>
      <c r="C132" s="61"/>
      <c r="D132" s="61"/>
      <c r="E132" s="61"/>
      <c r="F132" s="61"/>
      <c r="G132" s="61"/>
      <c r="H132" s="61"/>
      <c r="I132" s="61"/>
      <c r="J132" s="61"/>
      <c r="K132" s="61"/>
      <c r="L132" s="45"/>
      <c r="M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</sheetData>
  <sheetProtection password="CC35" sheet="1" objects="1" scenarios="1" formatColumns="0" formatRows="0" autoFilter="0"/>
  <autoFilter ref="C83:K131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79</v>
      </c>
    </row>
    <row r="4" spans="2:46" s="1" customFormat="1" ht="24.95" customHeight="1">
      <c r="B4" s="21"/>
      <c r="D4" s="131" t="s">
        <v>95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Zpevněné a příjezdové plochy sloužící pro odpadové hospodářství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96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572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19. 4. 2022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27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32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27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33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35</v>
      </c>
      <c r="E30" s="39"/>
      <c r="F30" s="39"/>
      <c r="G30" s="39"/>
      <c r="H30" s="39"/>
      <c r="I30" s="39"/>
      <c r="J30" s="145">
        <f>ROUND(J88,2)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37</v>
      </c>
      <c r="G32" s="39"/>
      <c r="H32" s="39"/>
      <c r="I32" s="146" t="s">
        <v>36</v>
      </c>
      <c r="J32" s="146" t="s">
        <v>38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39</v>
      </c>
      <c r="E33" s="133" t="s">
        <v>40</v>
      </c>
      <c r="F33" s="148">
        <f>ROUND((SUM(BE88:BE152)),2)</f>
        <v>0</v>
      </c>
      <c r="G33" s="39"/>
      <c r="H33" s="39"/>
      <c r="I33" s="149">
        <v>0.21</v>
      </c>
      <c r="J33" s="148">
        <f>ROUND(((SUM(BE88:BE152))*I33),2)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41</v>
      </c>
      <c r="F34" s="148">
        <f>ROUND((SUM(BF88:BF152)),2)</f>
        <v>0</v>
      </c>
      <c r="G34" s="39"/>
      <c r="H34" s="39"/>
      <c r="I34" s="149">
        <v>0.15</v>
      </c>
      <c r="J34" s="148">
        <f>ROUND(((SUM(BF88:BF152))*I34),2)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42</v>
      </c>
      <c r="F35" s="148">
        <f>ROUND((SUM(BG88:BG152)),2)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43</v>
      </c>
      <c r="F36" s="148">
        <f>ROUND((SUM(BH88:BH152)),2)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44</v>
      </c>
      <c r="F37" s="148">
        <f>ROUND((SUM(BI88:BI152)),2)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45</v>
      </c>
      <c r="E39" s="152"/>
      <c r="F39" s="152"/>
      <c r="G39" s="153" t="s">
        <v>46</v>
      </c>
      <c r="H39" s="154" t="s">
        <v>47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98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Zpevněné a příjezdové plochy sloužící pro odpadové hospodářství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96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04 - Propustek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19. 4. 2022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32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99</v>
      </c>
      <c r="D57" s="163"/>
      <c r="E57" s="163"/>
      <c r="F57" s="163"/>
      <c r="G57" s="163"/>
      <c r="H57" s="163"/>
      <c r="I57" s="163"/>
      <c r="J57" s="164" t="s">
        <v>100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67</v>
      </c>
      <c r="D59" s="41"/>
      <c r="E59" s="41"/>
      <c r="F59" s="41"/>
      <c r="G59" s="41"/>
      <c r="H59" s="41"/>
      <c r="I59" s="41"/>
      <c r="J59" s="103">
        <f>J88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101</v>
      </c>
    </row>
    <row r="60" spans="1:31" s="9" customFormat="1" ht="24.95" customHeight="1">
      <c r="A60" s="9"/>
      <c r="B60" s="166"/>
      <c r="C60" s="167"/>
      <c r="D60" s="168" t="s">
        <v>102</v>
      </c>
      <c r="E60" s="169"/>
      <c r="F60" s="169"/>
      <c r="G60" s="169"/>
      <c r="H60" s="169"/>
      <c r="I60" s="169"/>
      <c r="J60" s="170">
        <f>J89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103</v>
      </c>
      <c r="E61" s="175"/>
      <c r="F61" s="175"/>
      <c r="G61" s="175"/>
      <c r="H61" s="175"/>
      <c r="I61" s="175"/>
      <c r="J61" s="176">
        <f>J90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226</v>
      </c>
      <c r="E62" s="175"/>
      <c r="F62" s="175"/>
      <c r="G62" s="175"/>
      <c r="H62" s="175"/>
      <c r="I62" s="175"/>
      <c r="J62" s="176">
        <f>J100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227</v>
      </c>
      <c r="E63" s="175"/>
      <c r="F63" s="175"/>
      <c r="G63" s="175"/>
      <c r="H63" s="175"/>
      <c r="I63" s="175"/>
      <c r="J63" s="176">
        <f>J125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471</v>
      </c>
      <c r="E64" s="175"/>
      <c r="F64" s="175"/>
      <c r="G64" s="175"/>
      <c r="H64" s="175"/>
      <c r="I64" s="175"/>
      <c r="J64" s="176">
        <f>J128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104</v>
      </c>
      <c r="E65" s="175"/>
      <c r="F65" s="175"/>
      <c r="G65" s="175"/>
      <c r="H65" s="175"/>
      <c r="I65" s="175"/>
      <c r="J65" s="176">
        <f>J140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228</v>
      </c>
      <c r="E66" s="175"/>
      <c r="F66" s="175"/>
      <c r="G66" s="175"/>
      <c r="H66" s="175"/>
      <c r="I66" s="175"/>
      <c r="J66" s="176">
        <f>J143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6"/>
      <c r="C67" s="167"/>
      <c r="D67" s="168" t="s">
        <v>229</v>
      </c>
      <c r="E67" s="169"/>
      <c r="F67" s="169"/>
      <c r="G67" s="169"/>
      <c r="H67" s="169"/>
      <c r="I67" s="169"/>
      <c r="J67" s="170">
        <f>J145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2"/>
      <c r="C68" s="173"/>
      <c r="D68" s="174" t="s">
        <v>230</v>
      </c>
      <c r="E68" s="175"/>
      <c r="F68" s="175"/>
      <c r="G68" s="175"/>
      <c r="H68" s="175"/>
      <c r="I68" s="175"/>
      <c r="J68" s="176">
        <f>J146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106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161" t="str">
        <f>E7</f>
        <v>Zpevněné a příjezdové plochy sloužící pro odpadové hospodářství</v>
      </c>
      <c r="F78" s="33"/>
      <c r="G78" s="33"/>
      <c r="H78" s="33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96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E9</f>
        <v>04 - Propustek</v>
      </c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F12</f>
        <v xml:space="preserve"> </v>
      </c>
      <c r="G82" s="41"/>
      <c r="H82" s="41"/>
      <c r="I82" s="33" t="s">
        <v>23</v>
      </c>
      <c r="J82" s="73" t="str">
        <f>IF(J12="","",J12)</f>
        <v>19. 4. 2022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25</v>
      </c>
      <c r="D84" s="41"/>
      <c r="E84" s="41"/>
      <c r="F84" s="28" t="str">
        <f>E15</f>
        <v xml:space="preserve"> </v>
      </c>
      <c r="G84" s="41"/>
      <c r="H84" s="41"/>
      <c r="I84" s="33" t="s">
        <v>30</v>
      </c>
      <c r="J84" s="37" t="str">
        <f>E21</f>
        <v xml:space="preserve"> 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28</v>
      </c>
      <c r="D85" s="41"/>
      <c r="E85" s="41"/>
      <c r="F85" s="28" t="str">
        <f>IF(E18="","",E18)</f>
        <v>Vyplň údaj</v>
      </c>
      <c r="G85" s="41"/>
      <c r="H85" s="41"/>
      <c r="I85" s="33" t="s">
        <v>32</v>
      </c>
      <c r="J85" s="37" t="str">
        <f>E24</f>
        <v xml:space="preserve"> 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78"/>
      <c r="B87" s="179"/>
      <c r="C87" s="180" t="s">
        <v>107</v>
      </c>
      <c r="D87" s="181" t="s">
        <v>54</v>
      </c>
      <c r="E87" s="181" t="s">
        <v>50</v>
      </c>
      <c r="F87" s="181" t="s">
        <v>51</v>
      </c>
      <c r="G87" s="181" t="s">
        <v>108</v>
      </c>
      <c r="H87" s="181" t="s">
        <v>109</v>
      </c>
      <c r="I87" s="181" t="s">
        <v>110</v>
      </c>
      <c r="J87" s="181" t="s">
        <v>100</v>
      </c>
      <c r="K87" s="182" t="s">
        <v>111</v>
      </c>
      <c r="L87" s="183"/>
      <c r="M87" s="93" t="s">
        <v>19</v>
      </c>
      <c r="N87" s="94" t="s">
        <v>39</v>
      </c>
      <c r="O87" s="94" t="s">
        <v>112</v>
      </c>
      <c r="P87" s="94" t="s">
        <v>113</v>
      </c>
      <c r="Q87" s="94" t="s">
        <v>114</v>
      </c>
      <c r="R87" s="94" t="s">
        <v>115</v>
      </c>
      <c r="S87" s="94" t="s">
        <v>116</v>
      </c>
      <c r="T87" s="95" t="s">
        <v>117</v>
      </c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</row>
    <row r="88" spans="1:63" s="2" customFormat="1" ht="22.8" customHeight="1">
      <c r="A88" s="39"/>
      <c r="B88" s="40"/>
      <c r="C88" s="100" t="s">
        <v>118</v>
      </c>
      <c r="D88" s="41"/>
      <c r="E88" s="41"/>
      <c r="F88" s="41"/>
      <c r="G88" s="41"/>
      <c r="H88" s="41"/>
      <c r="I88" s="41"/>
      <c r="J88" s="184">
        <f>BK88</f>
        <v>0</v>
      </c>
      <c r="K88" s="41"/>
      <c r="L88" s="45"/>
      <c r="M88" s="96"/>
      <c r="N88" s="185"/>
      <c r="O88" s="97"/>
      <c r="P88" s="186">
        <f>P89+P145</f>
        <v>0</v>
      </c>
      <c r="Q88" s="97"/>
      <c r="R88" s="186">
        <f>R89+R145</f>
        <v>52.102846799999995</v>
      </c>
      <c r="S88" s="97"/>
      <c r="T88" s="187">
        <f>T89+T145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68</v>
      </c>
      <c r="AU88" s="18" t="s">
        <v>101</v>
      </c>
      <c r="BK88" s="188">
        <f>BK89+BK145</f>
        <v>0</v>
      </c>
    </row>
    <row r="89" spans="1:63" s="12" customFormat="1" ht="25.9" customHeight="1">
      <c r="A89" s="12"/>
      <c r="B89" s="189"/>
      <c r="C89" s="190"/>
      <c r="D89" s="191" t="s">
        <v>68</v>
      </c>
      <c r="E89" s="192" t="s">
        <v>119</v>
      </c>
      <c r="F89" s="192" t="s">
        <v>120</v>
      </c>
      <c r="G89" s="190"/>
      <c r="H89" s="190"/>
      <c r="I89" s="193"/>
      <c r="J89" s="194">
        <f>BK89</f>
        <v>0</v>
      </c>
      <c r="K89" s="190"/>
      <c r="L89" s="195"/>
      <c r="M89" s="196"/>
      <c r="N89" s="197"/>
      <c r="O89" s="197"/>
      <c r="P89" s="198">
        <f>P90+P100+P125+P128+P140+P143</f>
        <v>0</v>
      </c>
      <c r="Q89" s="197"/>
      <c r="R89" s="198">
        <f>R90+R100+R125+R128+R140+R143</f>
        <v>51.980126799999994</v>
      </c>
      <c r="S89" s="197"/>
      <c r="T89" s="199">
        <f>T90+T100+T125+T128+T140+T143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77</v>
      </c>
      <c r="AT89" s="201" t="s">
        <v>68</v>
      </c>
      <c r="AU89" s="201" t="s">
        <v>69</v>
      </c>
      <c r="AY89" s="200" t="s">
        <v>121</v>
      </c>
      <c r="BK89" s="202">
        <f>BK90+BK100+BK125+BK128+BK140+BK143</f>
        <v>0</v>
      </c>
    </row>
    <row r="90" spans="1:63" s="12" customFormat="1" ht="22.8" customHeight="1">
      <c r="A90" s="12"/>
      <c r="B90" s="189"/>
      <c r="C90" s="190"/>
      <c r="D90" s="191" t="s">
        <v>68</v>
      </c>
      <c r="E90" s="203" t="s">
        <v>77</v>
      </c>
      <c r="F90" s="203" t="s">
        <v>122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SUM(P91:P99)</f>
        <v>0</v>
      </c>
      <c r="Q90" s="197"/>
      <c r="R90" s="198">
        <f>SUM(R91:R99)</f>
        <v>0</v>
      </c>
      <c r="S90" s="197"/>
      <c r="T90" s="199">
        <f>SUM(T91:T99)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77</v>
      </c>
      <c r="AT90" s="201" t="s">
        <v>68</v>
      </c>
      <c r="AU90" s="201" t="s">
        <v>77</v>
      </c>
      <c r="AY90" s="200" t="s">
        <v>121</v>
      </c>
      <c r="BK90" s="202">
        <f>SUM(BK91:BK99)</f>
        <v>0</v>
      </c>
    </row>
    <row r="91" spans="1:65" s="2" customFormat="1" ht="24.15" customHeight="1">
      <c r="A91" s="39"/>
      <c r="B91" s="40"/>
      <c r="C91" s="205" t="s">
        <v>77</v>
      </c>
      <c r="D91" s="205" t="s">
        <v>124</v>
      </c>
      <c r="E91" s="206" t="s">
        <v>573</v>
      </c>
      <c r="F91" s="207" t="s">
        <v>574</v>
      </c>
      <c r="G91" s="208" t="s">
        <v>170</v>
      </c>
      <c r="H91" s="209">
        <v>23.88</v>
      </c>
      <c r="I91" s="210"/>
      <c r="J91" s="211">
        <f>ROUND(I91*H91,2)</f>
        <v>0</v>
      </c>
      <c r="K91" s="207" t="s">
        <v>128</v>
      </c>
      <c r="L91" s="45"/>
      <c r="M91" s="212" t="s">
        <v>19</v>
      </c>
      <c r="N91" s="213" t="s">
        <v>40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129</v>
      </c>
      <c r="AT91" s="216" t="s">
        <v>124</v>
      </c>
      <c r="AU91" s="216" t="s">
        <v>79</v>
      </c>
      <c r="AY91" s="18" t="s">
        <v>121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77</v>
      </c>
      <c r="BK91" s="217">
        <f>ROUND(I91*H91,2)</f>
        <v>0</v>
      </c>
      <c r="BL91" s="18" t="s">
        <v>129</v>
      </c>
      <c r="BM91" s="216" t="s">
        <v>575</v>
      </c>
    </row>
    <row r="92" spans="1:65" s="2" customFormat="1" ht="37.8" customHeight="1">
      <c r="A92" s="39"/>
      <c r="B92" s="40"/>
      <c r="C92" s="205" t="s">
        <v>159</v>
      </c>
      <c r="D92" s="205" t="s">
        <v>124</v>
      </c>
      <c r="E92" s="206" t="s">
        <v>173</v>
      </c>
      <c r="F92" s="207" t="s">
        <v>174</v>
      </c>
      <c r="G92" s="208" t="s">
        <v>170</v>
      </c>
      <c r="H92" s="209">
        <v>15.32</v>
      </c>
      <c r="I92" s="210"/>
      <c r="J92" s="211">
        <f>ROUND(I92*H92,2)</f>
        <v>0</v>
      </c>
      <c r="K92" s="207" t="s">
        <v>128</v>
      </c>
      <c r="L92" s="45"/>
      <c r="M92" s="212" t="s">
        <v>19</v>
      </c>
      <c r="N92" s="213" t="s">
        <v>40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129</v>
      </c>
      <c r="AT92" s="216" t="s">
        <v>124</v>
      </c>
      <c r="AU92" s="216" t="s">
        <v>79</v>
      </c>
      <c r="AY92" s="18" t="s">
        <v>121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77</v>
      </c>
      <c r="BK92" s="217">
        <f>ROUND(I92*H92,2)</f>
        <v>0</v>
      </c>
      <c r="BL92" s="18" t="s">
        <v>129</v>
      </c>
      <c r="BM92" s="216" t="s">
        <v>576</v>
      </c>
    </row>
    <row r="93" spans="1:51" s="13" customFormat="1" ht="12">
      <c r="A93" s="13"/>
      <c r="B93" s="218"/>
      <c r="C93" s="219"/>
      <c r="D93" s="220" t="s">
        <v>131</v>
      </c>
      <c r="E93" s="221" t="s">
        <v>19</v>
      </c>
      <c r="F93" s="222" t="s">
        <v>577</v>
      </c>
      <c r="G93" s="219"/>
      <c r="H93" s="223">
        <v>15.32</v>
      </c>
      <c r="I93" s="224"/>
      <c r="J93" s="219"/>
      <c r="K93" s="219"/>
      <c r="L93" s="225"/>
      <c r="M93" s="226"/>
      <c r="N93" s="227"/>
      <c r="O93" s="227"/>
      <c r="P93" s="227"/>
      <c r="Q93" s="227"/>
      <c r="R93" s="227"/>
      <c r="S93" s="227"/>
      <c r="T93" s="22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9" t="s">
        <v>131</v>
      </c>
      <c r="AU93" s="229" t="s">
        <v>79</v>
      </c>
      <c r="AV93" s="13" t="s">
        <v>79</v>
      </c>
      <c r="AW93" s="13" t="s">
        <v>31</v>
      </c>
      <c r="AX93" s="13" t="s">
        <v>77</v>
      </c>
      <c r="AY93" s="229" t="s">
        <v>121</v>
      </c>
    </row>
    <row r="94" spans="1:65" s="2" customFormat="1" ht="37.8" customHeight="1">
      <c r="A94" s="39"/>
      <c r="B94" s="40"/>
      <c r="C94" s="205" t="s">
        <v>129</v>
      </c>
      <c r="D94" s="205" t="s">
        <v>124</v>
      </c>
      <c r="E94" s="206" t="s">
        <v>178</v>
      </c>
      <c r="F94" s="207" t="s">
        <v>179</v>
      </c>
      <c r="G94" s="208" t="s">
        <v>170</v>
      </c>
      <c r="H94" s="209">
        <v>76.6</v>
      </c>
      <c r="I94" s="210"/>
      <c r="J94" s="211">
        <f>ROUND(I94*H94,2)</f>
        <v>0</v>
      </c>
      <c r="K94" s="207" t="s">
        <v>128</v>
      </c>
      <c r="L94" s="45"/>
      <c r="M94" s="212" t="s">
        <v>19</v>
      </c>
      <c r="N94" s="213" t="s">
        <v>40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129</v>
      </c>
      <c r="AT94" s="216" t="s">
        <v>124</v>
      </c>
      <c r="AU94" s="216" t="s">
        <v>79</v>
      </c>
      <c r="AY94" s="18" t="s">
        <v>121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77</v>
      </c>
      <c r="BK94" s="217">
        <f>ROUND(I94*H94,2)</f>
        <v>0</v>
      </c>
      <c r="BL94" s="18" t="s">
        <v>129</v>
      </c>
      <c r="BM94" s="216" t="s">
        <v>578</v>
      </c>
    </row>
    <row r="95" spans="1:51" s="13" customFormat="1" ht="12">
      <c r="A95" s="13"/>
      <c r="B95" s="218"/>
      <c r="C95" s="219"/>
      <c r="D95" s="220" t="s">
        <v>131</v>
      </c>
      <c r="E95" s="221" t="s">
        <v>19</v>
      </c>
      <c r="F95" s="222" t="s">
        <v>579</v>
      </c>
      <c r="G95" s="219"/>
      <c r="H95" s="223">
        <v>76.6</v>
      </c>
      <c r="I95" s="224"/>
      <c r="J95" s="219"/>
      <c r="K95" s="219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131</v>
      </c>
      <c r="AU95" s="229" t="s">
        <v>79</v>
      </c>
      <c r="AV95" s="13" t="s">
        <v>79</v>
      </c>
      <c r="AW95" s="13" t="s">
        <v>31</v>
      </c>
      <c r="AX95" s="13" t="s">
        <v>77</v>
      </c>
      <c r="AY95" s="229" t="s">
        <v>121</v>
      </c>
    </row>
    <row r="96" spans="1:65" s="2" customFormat="1" ht="24.15" customHeight="1">
      <c r="A96" s="39"/>
      <c r="B96" s="40"/>
      <c r="C96" s="205" t="s">
        <v>152</v>
      </c>
      <c r="D96" s="205" t="s">
        <v>124</v>
      </c>
      <c r="E96" s="206" t="s">
        <v>186</v>
      </c>
      <c r="F96" s="207" t="s">
        <v>187</v>
      </c>
      <c r="G96" s="208" t="s">
        <v>188</v>
      </c>
      <c r="H96" s="209">
        <v>27.576</v>
      </c>
      <c r="I96" s="210"/>
      <c r="J96" s="211">
        <f>ROUND(I96*H96,2)</f>
        <v>0</v>
      </c>
      <c r="K96" s="207" t="s">
        <v>128</v>
      </c>
      <c r="L96" s="45"/>
      <c r="M96" s="212" t="s">
        <v>19</v>
      </c>
      <c r="N96" s="213" t="s">
        <v>40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129</v>
      </c>
      <c r="AT96" s="216" t="s">
        <v>124</v>
      </c>
      <c r="AU96" s="216" t="s">
        <v>79</v>
      </c>
      <c r="AY96" s="18" t="s">
        <v>121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77</v>
      </c>
      <c r="BK96" s="217">
        <f>ROUND(I96*H96,2)</f>
        <v>0</v>
      </c>
      <c r="BL96" s="18" t="s">
        <v>129</v>
      </c>
      <c r="BM96" s="216" t="s">
        <v>580</v>
      </c>
    </row>
    <row r="97" spans="1:51" s="13" customFormat="1" ht="12">
      <c r="A97" s="13"/>
      <c r="B97" s="218"/>
      <c r="C97" s="219"/>
      <c r="D97" s="220" t="s">
        <v>131</v>
      </c>
      <c r="E97" s="221" t="s">
        <v>19</v>
      </c>
      <c r="F97" s="222" t="s">
        <v>581</v>
      </c>
      <c r="G97" s="219"/>
      <c r="H97" s="223">
        <v>27.576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9" t="s">
        <v>131</v>
      </c>
      <c r="AU97" s="229" t="s">
        <v>79</v>
      </c>
      <c r="AV97" s="13" t="s">
        <v>79</v>
      </c>
      <c r="AW97" s="13" t="s">
        <v>31</v>
      </c>
      <c r="AX97" s="13" t="s">
        <v>77</v>
      </c>
      <c r="AY97" s="229" t="s">
        <v>121</v>
      </c>
    </row>
    <row r="98" spans="1:65" s="2" customFormat="1" ht="24.15" customHeight="1">
      <c r="A98" s="39"/>
      <c r="B98" s="40"/>
      <c r="C98" s="205" t="s">
        <v>263</v>
      </c>
      <c r="D98" s="205" t="s">
        <v>124</v>
      </c>
      <c r="E98" s="206" t="s">
        <v>192</v>
      </c>
      <c r="F98" s="207" t="s">
        <v>193</v>
      </c>
      <c r="G98" s="208" t="s">
        <v>170</v>
      </c>
      <c r="H98" s="209">
        <v>15.32</v>
      </c>
      <c r="I98" s="210"/>
      <c r="J98" s="211">
        <f>ROUND(I98*H98,2)</f>
        <v>0</v>
      </c>
      <c r="K98" s="207" t="s">
        <v>128</v>
      </c>
      <c r="L98" s="45"/>
      <c r="M98" s="212" t="s">
        <v>19</v>
      </c>
      <c r="N98" s="213" t="s">
        <v>40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129</v>
      </c>
      <c r="AT98" s="216" t="s">
        <v>124</v>
      </c>
      <c r="AU98" s="216" t="s">
        <v>79</v>
      </c>
      <c r="AY98" s="18" t="s">
        <v>121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77</v>
      </c>
      <c r="BK98" s="217">
        <f>ROUND(I98*H98,2)</f>
        <v>0</v>
      </c>
      <c r="BL98" s="18" t="s">
        <v>129</v>
      </c>
      <c r="BM98" s="216" t="s">
        <v>582</v>
      </c>
    </row>
    <row r="99" spans="1:65" s="2" customFormat="1" ht="24.15" customHeight="1">
      <c r="A99" s="39"/>
      <c r="B99" s="40"/>
      <c r="C99" s="205" t="s">
        <v>79</v>
      </c>
      <c r="D99" s="205" t="s">
        <v>124</v>
      </c>
      <c r="E99" s="206" t="s">
        <v>583</v>
      </c>
      <c r="F99" s="207" t="s">
        <v>584</v>
      </c>
      <c r="G99" s="208" t="s">
        <v>170</v>
      </c>
      <c r="H99" s="209">
        <v>8.56</v>
      </c>
      <c r="I99" s="210"/>
      <c r="J99" s="211">
        <f>ROUND(I99*H99,2)</f>
        <v>0</v>
      </c>
      <c r="K99" s="207" t="s">
        <v>128</v>
      </c>
      <c r="L99" s="45"/>
      <c r="M99" s="212" t="s">
        <v>19</v>
      </c>
      <c r="N99" s="213" t="s">
        <v>40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129</v>
      </c>
      <c r="AT99" s="216" t="s">
        <v>124</v>
      </c>
      <c r="AU99" s="216" t="s">
        <v>79</v>
      </c>
      <c r="AY99" s="18" t="s">
        <v>121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77</v>
      </c>
      <c r="BK99" s="217">
        <f>ROUND(I99*H99,2)</f>
        <v>0</v>
      </c>
      <c r="BL99" s="18" t="s">
        <v>129</v>
      </c>
      <c r="BM99" s="216" t="s">
        <v>585</v>
      </c>
    </row>
    <row r="100" spans="1:63" s="12" customFormat="1" ht="22.8" customHeight="1">
      <c r="A100" s="12"/>
      <c r="B100" s="189"/>
      <c r="C100" s="190"/>
      <c r="D100" s="191" t="s">
        <v>68</v>
      </c>
      <c r="E100" s="203" t="s">
        <v>129</v>
      </c>
      <c r="F100" s="203" t="s">
        <v>300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SUM(P101:P124)</f>
        <v>0</v>
      </c>
      <c r="Q100" s="197"/>
      <c r="R100" s="198">
        <f>SUM(R101:R124)</f>
        <v>30.264835999999995</v>
      </c>
      <c r="S100" s="197"/>
      <c r="T100" s="199">
        <f>SUM(T101:T124)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77</v>
      </c>
      <c r="AT100" s="201" t="s">
        <v>68</v>
      </c>
      <c r="AU100" s="201" t="s">
        <v>77</v>
      </c>
      <c r="AY100" s="200" t="s">
        <v>121</v>
      </c>
      <c r="BK100" s="202">
        <f>SUM(BK101:BK124)</f>
        <v>0</v>
      </c>
    </row>
    <row r="101" spans="1:65" s="2" customFormat="1" ht="21.75" customHeight="1">
      <c r="A101" s="39"/>
      <c r="B101" s="40"/>
      <c r="C101" s="205" t="s">
        <v>341</v>
      </c>
      <c r="D101" s="205" t="s">
        <v>124</v>
      </c>
      <c r="E101" s="206" t="s">
        <v>586</v>
      </c>
      <c r="F101" s="207" t="s">
        <v>587</v>
      </c>
      <c r="G101" s="208" t="s">
        <v>312</v>
      </c>
      <c r="H101" s="209">
        <v>6</v>
      </c>
      <c r="I101" s="210"/>
      <c r="J101" s="211">
        <f>ROUND(I101*H101,2)</f>
        <v>0</v>
      </c>
      <c r="K101" s="207" t="s">
        <v>128</v>
      </c>
      <c r="L101" s="45"/>
      <c r="M101" s="212" t="s">
        <v>19</v>
      </c>
      <c r="N101" s="213" t="s">
        <v>40</v>
      </c>
      <c r="O101" s="85"/>
      <c r="P101" s="214">
        <f>O101*H101</f>
        <v>0</v>
      </c>
      <c r="Q101" s="214">
        <v>0.00165</v>
      </c>
      <c r="R101" s="214">
        <f>Q101*H101</f>
        <v>0.009899999999999999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129</v>
      </c>
      <c r="AT101" s="216" t="s">
        <v>124</v>
      </c>
      <c r="AU101" s="216" t="s">
        <v>79</v>
      </c>
      <c r="AY101" s="18" t="s">
        <v>121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77</v>
      </c>
      <c r="BK101" s="217">
        <f>ROUND(I101*H101,2)</f>
        <v>0</v>
      </c>
      <c r="BL101" s="18" t="s">
        <v>129</v>
      </c>
      <c r="BM101" s="216" t="s">
        <v>588</v>
      </c>
    </row>
    <row r="102" spans="1:65" s="2" customFormat="1" ht="16.5" customHeight="1">
      <c r="A102" s="39"/>
      <c r="B102" s="40"/>
      <c r="C102" s="254" t="s">
        <v>172</v>
      </c>
      <c r="D102" s="254" t="s">
        <v>244</v>
      </c>
      <c r="E102" s="255" t="s">
        <v>589</v>
      </c>
      <c r="F102" s="256" t="s">
        <v>590</v>
      </c>
      <c r="G102" s="257" t="s">
        <v>312</v>
      </c>
      <c r="H102" s="258">
        <v>6</v>
      </c>
      <c r="I102" s="259"/>
      <c r="J102" s="260">
        <f>ROUND(I102*H102,2)</f>
        <v>0</v>
      </c>
      <c r="K102" s="256" t="s">
        <v>128</v>
      </c>
      <c r="L102" s="261"/>
      <c r="M102" s="262" t="s">
        <v>19</v>
      </c>
      <c r="N102" s="263" t="s">
        <v>40</v>
      </c>
      <c r="O102" s="85"/>
      <c r="P102" s="214">
        <f>O102*H102</f>
        <v>0</v>
      </c>
      <c r="Q102" s="214">
        <v>0.04</v>
      </c>
      <c r="R102" s="214">
        <f>Q102*H102</f>
        <v>0.24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123</v>
      </c>
      <c r="AT102" s="216" t="s">
        <v>244</v>
      </c>
      <c r="AU102" s="216" t="s">
        <v>79</v>
      </c>
      <c r="AY102" s="18" t="s">
        <v>121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77</v>
      </c>
      <c r="BK102" s="217">
        <f>ROUND(I102*H102,2)</f>
        <v>0</v>
      </c>
      <c r="BL102" s="18" t="s">
        <v>129</v>
      </c>
      <c r="BM102" s="216" t="s">
        <v>591</v>
      </c>
    </row>
    <row r="103" spans="1:51" s="13" customFormat="1" ht="12">
      <c r="A103" s="13"/>
      <c r="B103" s="218"/>
      <c r="C103" s="219"/>
      <c r="D103" s="220" t="s">
        <v>131</v>
      </c>
      <c r="E103" s="219"/>
      <c r="F103" s="222" t="s">
        <v>592</v>
      </c>
      <c r="G103" s="219"/>
      <c r="H103" s="223">
        <v>6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9" t="s">
        <v>131</v>
      </c>
      <c r="AU103" s="229" t="s">
        <v>79</v>
      </c>
      <c r="AV103" s="13" t="s">
        <v>79</v>
      </c>
      <c r="AW103" s="13" t="s">
        <v>4</v>
      </c>
      <c r="AX103" s="13" t="s">
        <v>77</v>
      </c>
      <c r="AY103" s="229" t="s">
        <v>121</v>
      </c>
    </row>
    <row r="104" spans="1:65" s="2" customFormat="1" ht="24.15" customHeight="1">
      <c r="A104" s="39"/>
      <c r="B104" s="40"/>
      <c r="C104" s="205" t="s">
        <v>216</v>
      </c>
      <c r="D104" s="205" t="s">
        <v>124</v>
      </c>
      <c r="E104" s="206" t="s">
        <v>593</v>
      </c>
      <c r="F104" s="207" t="s">
        <v>594</v>
      </c>
      <c r="G104" s="208" t="s">
        <v>170</v>
      </c>
      <c r="H104" s="209">
        <v>3.47</v>
      </c>
      <c r="I104" s="210"/>
      <c r="J104" s="211">
        <f>ROUND(I104*H104,2)</f>
        <v>0</v>
      </c>
      <c r="K104" s="207" t="s">
        <v>128</v>
      </c>
      <c r="L104" s="45"/>
      <c r="M104" s="212" t="s">
        <v>19</v>
      </c>
      <c r="N104" s="213" t="s">
        <v>40</v>
      </c>
      <c r="O104" s="85"/>
      <c r="P104" s="214">
        <f>O104*H104</f>
        <v>0</v>
      </c>
      <c r="Q104" s="214">
        <v>2.429</v>
      </c>
      <c r="R104" s="214">
        <f>Q104*H104</f>
        <v>8.42863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129</v>
      </c>
      <c r="AT104" s="216" t="s">
        <v>124</v>
      </c>
      <c r="AU104" s="216" t="s">
        <v>79</v>
      </c>
      <c r="AY104" s="18" t="s">
        <v>121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77</v>
      </c>
      <c r="BK104" s="217">
        <f>ROUND(I104*H104,2)</f>
        <v>0</v>
      </c>
      <c r="BL104" s="18" t="s">
        <v>129</v>
      </c>
      <c r="BM104" s="216" t="s">
        <v>595</v>
      </c>
    </row>
    <row r="105" spans="1:51" s="14" customFormat="1" ht="12">
      <c r="A105" s="14"/>
      <c r="B105" s="230"/>
      <c r="C105" s="231"/>
      <c r="D105" s="220" t="s">
        <v>131</v>
      </c>
      <c r="E105" s="232" t="s">
        <v>19</v>
      </c>
      <c r="F105" s="233" t="s">
        <v>596</v>
      </c>
      <c r="G105" s="231"/>
      <c r="H105" s="232" t="s">
        <v>19</v>
      </c>
      <c r="I105" s="234"/>
      <c r="J105" s="231"/>
      <c r="K105" s="231"/>
      <c r="L105" s="235"/>
      <c r="M105" s="236"/>
      <c r="N105" s="237"/>
      <c r="O105" s="237"/>
      <c r="P105" s="237"/>
      <c r="Q105" s="237"/>
      <c r="R105" s="237"/>
      <c r="S105" s="237"/>
      <c r="T105" s="238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39" t="s">
        <v>131</v>
      </c>
      <c r="AU105" s="239" t="s">
        <v>79</v>
      </c>
      <c r="AV105" s="14" t="s">
        <v>77</v>
      </c>
      <c r="AW105" s="14" t="s">
        <v>31</v>
      </c>
      <c r="AX105" s="14" t="s">
        <v>69</v>
      </c>
      <c r="AY105" s="239" t="s">
        <v>121</v>
      </c>
    </row>
    <row r="106" spans="1:51" s="13" customFormat="1" ht="12">
      <c r="A106" s="13"/>
      <c r="B106" s="218"/>
      <c r="C106" s="219"/>
      <c r="D106" s="220" t="s">
        <v>131</v>
      </c>
      <c r="E106" s="221" t="s">
        <v>19</v>
      </c>
      <c r="F106" s="222" t="s">
        <v>597</v>
      </c>
      <c r="G106" s="219"/>
      <c r="H106" s="223">
        <v>2.52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9" t="s">
        <v>131</v>
      </c>
      <c r="AU106" s="229" t="s">
        <v>79</v>
      </c>
      <c r="AV106" s="13" t="s">
        <v>79</v>
      </c>
      <c r="AW106" s="13" t="s">
        <v>31</v>
      </c>
      <c r="AX106" s="13" t="s">
        <v>69</v>
      </c>
      <c r="AY106" s="229" t="s">
        <v>121</v>
      </c>
    </row>
    <row r="107" spans="1:51" s="14" customFormat="1" ht="12">
      <c r="A107" s="14"/>
      <c r="B107" s="230"/>
      <c r="C107" s="231"/>
      <c r="D107" s="220" t="s">
        <v>131</v>
      </c>
      <c r="E107" s="232" t="s">
        <v>19</v>
      </c>
      <c r="F107" s="233" t="s">
        <v>598</v>
      </c>
      <c r="G107" s="231"/>
      <c r="H107" s="232" t="s">
        <v>19</v>
      </c>
      <c r="I107" s="234"/>
      <c r="J107" s="231"/>
      <c r="K107" s="231"/>
      <c r="L107" s="235"/>
      <c r="M107" s="236"/>
      <c r="N107" s="237"/>
      <c r="O107" s="237"/>
      <c r="P107" s="237"/>
      <c r="Q107" s="237"/>
      <c r="R107" s="237"/>
      <c r="S107" s="237"/>
      <c r="T107" s="238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39" t="s">
        <v>131</v>
      </c>
      <c r="AU107" s="239" t="s">
        <v>79</v>
      </c>
      <c r="AV107" s="14" t="s">
        <v>77</v>
      </c>
      <c r="AW107" s="14" t="s">
        <v>31</v>
      </c>
      <c r="AX107" s="14" t="s">
        <v>69</v>
      </c>
      <c r="AY107" s="239" t="s">
        <v>121</v>
      </c>
    </row>
    <row r="108" spans="1:51" s="13" customFormat="1" ht="12">
      <c r="A108" s="13"/>
      <c r="B108" s="218"/>
      <c r="C108" s="219"/>
      <c r="D108" s="220" t="s">
        <v>131</v>
      </c>
      <c r="E108" s="221" t="s">
        <v>19</v>
      </c>
      <c r="F108" s="222" t="s">
        <v>599</v>
      </c>
      <c r="G108" s="219"/>
      <c r="H108" s="223">
        <v>0.95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131</v>
      </c>
      <c r="AU108" s="229" t="s">
        <v>79</v>
      </c>
      <c r="AV108" s="13" t="s">
        <v>79</v>
      </c>
      <c r="AW108" s="13" t="s">
        <v>31</v>
      </c>
      <c r="AX108" s="13" t="s">
        <v>69</v>
      </c>
      <c r="AY108" s="229" t="s">
        <v>121</v>
      </c>
    </row>
    <row r="109" spans="1:51" s="15" customFormat="1" ht="12">
      <c r="A109" s="15"/>
      <c r="B109" s="240"/>
      <c r="C109" s="241"/>
      <c r="D109" s="220" t="s">
        <v>131</v>
      </c>
      <c r="E109" s="242" t="s">
        <v>19</v>
      </c>
      <c r="F109" s="243" t="s">
        <v>600</v>
      </c>
      <c r="G109" s="241"/>
      <c r="H109" s="244">
        <v>3.4699999999999998</v>
      </c>
      <c r="I109" s="245"/>
      <c r="J109" s="241"/>
      <c r="K109" s="241"/>
      <c r="L109" s="246"/>
      <c r="M109" s="247"/>
      <c r="N109" s="248"/>
      <c r="O109" s="248"/>
      <c r="P109" s="248"/>
      <c r="Q109" s="248"/>
      <c r="R109" s="248"/>
      <c r="S109" s="248"/>
      <c r="T109" s="249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0" t="s">
        <v>131</v>
      </c>
      <c r="AU109" s="250" t="s">
        <v>79</v>
      </c>
      <c r="AV109" s="15" t="s">
        <v>129</v>
      </c>
      <c r="AW109" s="15" t="s">
        <v>31</v>
      </c>
      <c r="AX109" s="15" t="s">
        <v>77</v>
      </c>
      <c r="AY109" s="250" t="s">
        <v>121</v>
      </c>
    </row>
    <row r="110" spans="1:65" s="2" customFormat="1" ht="24.15" customHeight="1">
      <c r="A110" s="39"/>
      <c r="B110" s="40"/>
      <c r="C110" s="205" t="s">
        <v>202</v>
      </c>
      <c r="D110" s="205" t="s">
        <v>124</v>
      </c>
      <c r="E110" s="206" t="s">
        <v>601</v>
      </c>
      <c r="F110" s="207" t="s">
        <v>602</v>
      </c>
      <c r="G110" s="208" t="s">
        <v>170</v>
      </c>
      <c r="H110" s="209">
        <v>3.61</v>
      </c>
      <c r="I110" s="210"/>
      <c r="J110" s="211">
        <f>ROUND(I110*H110,2)</f>
        <v>0</v>
      </c>
      <c r="K110" s="207" t="s">
        <v>128</v>
      </c>
      <c r="L110" s="45"/>
      <c r="M110" s="212" t="s">
        <v>19</v>
      </c>
      <c r="N110" s="213" t="s">
        <v>40</v>
      </c>
      <c r="O110" s="85"/>
      <c r="P110" s="214">
        <f>O110*H110</f>
        <v>0</v>
      </c>
      <c r="Q110" s="214">
        <v>2.429</v>
      </c>
      <c r="R110" s="214">
        <f>Q110*H110</f>
        <v>8.76869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129</v>
      </c>
      <c r="AT110" s="216" t="s">
        <v>124</v>
      </c>
      <c r="AU110" s="216" t="s">
        <v>79</v>
      </c>
      <c r="AY110" s="18" t="s">
        <v>121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77</v>
      </c>
      <c r="BK110" s="217">
        <f>ROUND(I110*H110,2)</f>
        <v>0</v>
      </c>
      <c r="BL110" s="18" t="s">
        <v>129</v>
      </c>
      <c r="BM110" s="216" t="s">
        <v>603</v>
      </c>
    </row>
    <row r="111" spans="1:51" s="14" customFormat="1" ht="12">
      <c r="A111" s="14"/>
      <c r="B111" s="230"/>
      <c r="C111" s="231"/>
      <c r="D111" s="220" t="s">
        <v>131</v>
      </c>
      <c r="E111" s="232" t="s">
        <v>19</v>
      </c>
      <c r="F111" s="233" t="s">
        <v>604</v>
      </c>
      <c r="G111" s="231"/>
      <c r="H111" s="232" t="s">
        <v>19</v>
      </c>
      <c r="I111" s="234"/>
      <c r="J111" s="231"/>
      <c r="K111" s="231"/>
      <c r="L111" s="235"/>
      <c r="M111" s="236"/>
      <c r="N111" s="237"/>
      <c r="O111" s="237"/>
      <c r="P111" s="237"/>
      <c r="Q111" s="237"/>
      <c r="R111" s="237"/>
      <c r="S111" s="237"/>
      <c r="T111" s="238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39" t="s">
        <v>131</v>
      </c>
      <c r="AU111" s="239" t="s">
        <v>79</v>
      </c>
      <c r="AV111" s="14" t="s">
        <v>77</v>
      </c>
      <c r="AW111" s="14" t="s">
        <v>31</v>
      </c>
      <c r="AX111" s="14" t="s">
        <v>69</v>
      </c>
      <c r="AY111" s="239" t="s">
        <v>121</v>
      </c>
    </row>
    <row r="112" spans="1:51" s="13" customFormat="1" ht="12">
      <c r="A112" s="13"/>
      <c r="B112" s="218"/>
      <c r="C112" s="219"/>
      <c r="D112" s="220" t="s">
        <v>131</v>
      </c>
      <c r="E112" s="221" t="s">
        <v>19</v>
      </c>
      <c r="F112" s="222" t="s">
        <v>605</v>
      </c>
      <c r="G112" s="219"/>
      <c r="H112" s="223">
        <v>3.33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9" t="s">
        <v>131</v>
      </c>
      <c r="AU112" s="229" t="s">
        <v>79</v>
      </c>
      <c r="AV112" s="13" t="s">
        <v>79</v>
      </c>
      <c r="AW112" s="13" t="s">
        <v>31</v>
      </c>
      <c r="AX112" s="13" t="s">
        <v>69</v>
      </c>
      <c r="AY112" s="229" t="s">
        <v>121</v>
      </c>
    </row>
    <row r="113" spans="1:51" s="14" customFormat="1" ht="12">
      <c r="A113" s="14"/>
      <c r="B113" s="230"/>
      <c r="C113" s="231"/>
      <c r="D113" s="220" t="s">
        <v>131</v>
      </c>
      <c r="E113" s="232" t="s">
        <v>19</v>
      </c>
      <c r="F113" s="233" t="s">
        <v>606</v>
      </c>
      <c r="G113" s="231"/>
      <c r="H113" s="232" t="s">
        <v>19</v>
      </c>
      <c r="I113" s="234"/>
      <c r="J113" s="231"/>
      <c r="K113" s="231"/>
      <c r="L113" s="235"/>
      <c r="M113" s="236"/>
      <c r="N113" s="237"/>
      <c r="O113" s="237"/>
      <c r="P113" s="237"/>
      <c r="Q113" s="237"/>
      <c r="R113" s="237"/>
      <c r="S113" s="237"/>
      <c r="T113" s="238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39" t="s">
        <v>131</v>
      </c>
      <c r="AU113" s="239" t="s">
        <v>79</v>
      </c>
      <c r="AV113" s="14" t="s">
        <v>77</v>
      </c>
      <c r="AW113" s="14" t="s">
        <v>31</v>
      </c>
      <c r="AX113" s="14" t="s">
        <v>69</v>
      </c>
      <c r="AY113" s="239" t="s">
        <v>121</v>
      </c>
    </row>
    <row r="114" spans="1:51" s="13" customFormat="1" ht="12">
      <c r="A114" s="13"/>
      <c r="B114" s="218"/>
      <c r="C114" s="219"/>
      <c r="D114" s="220" t="s">
        <v>131</v>
      </c>
      <c r="E114" s="221" t="s">
        <v>19</v>
      </c>
      <c r="F114" s="222" t="s">
        <v>607</v>
      </c>
      <c r="G114" s="219"/>
      <c r="H114" s="223">
        <v>0.28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9" t="s">
        <v>131</v>
      </c>
      <c r="AU114" s="229" t="s">
        <v>79</v>
      </c>
      <c r="AV114" s="13" t="s">
        <v>79</v>
      </c>
      <c r="AW114" s="13" t="s">
        <v>31</v>
      </c>
      <c r="AX114" s="13" t="s">
        <v>69</v>
      </c>
      <c r="AY114" s="229" t="s">
        <v>121</v>
      </c>
    </row>
    <row r="115" spans="1:51" s="15" customFormat="1" ht="12">
      <c r="A115" s="15"/>
      <c r="B115" s="240"/>
      <c r="C115" s="241"/>
      <c r="D115" s="220" t="s">
        <v>131</v>
      </c>
      <c r="E115" s="242" t="s">
        <v>19</v>
      </c>
      <c r="F115" s="243" t="s">
        <v>143</v>
      </c>
      <c r="G115" s="241"/>
      <c r="H115" s="244">
        <v>3.6100000000000003</v>
      </c>
      <c r="I115" s="245"/>
      <c r="J115" s="241"/>
      <c r="K115" s="241"/>
      <c r="L115" s="246"/>
      <c r="M115" s="247"/>
      <c r="N115" s="248"/>
      <c r="O115" s="248"/>
      <c r="P115" s="248"/>
      <c r="Q115" s="248"/>
      <c r="R115" s="248"/>
      <c r="S115" s="248"/>
      <c r="T115" s="249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0" t="s">
        <v>131</v>
      </c>
      <c r="AU115" s="250" t="s">
        <v>79</v>
      </c>
      <c r="AV115" s="15" t="s">
        <v>129</v>
      </c>
      <c r="AW115" s="15" t="s">
        <v>31</v>
      </c>
      <c r="AX115" s="15" t="s">
        <v>77</v>
      </c>
      <c r="AY115" s="250" t="s">
        <v>121</v>
      </c>
    </row>
    <row r="116" spans="1:65" s="2" customFormat="1" ht="24.15" customHeight="1">
      <c r="A116" s="39"/>
      <c r="B116" s="40"/>
      <c r="C116" s="205" t="s">
        <v>206</v>
      </c>
      <c r="D116" s="205" t="s">
        <v>124</v>
      </c>
      <c r="E116" s="206" t="s">
        <v>608</v>
      </c>
      <c r="F116" s="207" t="s">
        <v>609</v>
      </c>
      <c r="G116" s="208" t="s">
        <v>170</v>
      </c>
      <c r="H116" s="209">
        <v>5.21</v>
      </c>
      <c r="I116" s="210"/>
      <c r="J116" s="211">
        <f>ROUND(I116*H116,2)</f>
        <v>0</v>
      </c>
      <c r="K116" s="207" t="s">
        <v>128</v>
      </c>
      <c r="L116" s="45"/>
      <c r="M116" s="212" t="s">
        <v>19</v>
      </c>
      <c r="N116" s="213" t="s">
        <v>40</v>
      </c>
      <c r="O116" s="85"/>
      <c r="P116" s="214">
        <f>O116*H116</f>
        <v>0</v>
      </c>
      <c r="Q116" s="214">
        <v>2.429</v>
      </c>
      <c r="R116" s="214">
        <f>Q116*H116</f>
        <v>12.65509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129</v>
      </c>
      <c r="AT116" s="216" t="s">
        <v>124</v>
      </c>
      <c r="AU116" s="216" t="s">
        <v>79</v>
      </c>
      <c r="AY116" s="18" t="s">
        <v>121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77</v>
      </c>
      <c r="BK116" s="217">
        <f>ROUND(I116*H116,2)</f>
        <v>0</v>
      </c>
      <c r="BL116" s="18" t="s">
        <v>129</v>
      </c>
      <c r="BM116" s="216" t="s">
        <v>610</v>
      </c>
    </row>
    <row r="117" spans="1:51" s="14" customFormat="1" ht="12">
      <c r="A117" s="14"/>
      <c r="B117" s="230"/>
      <c r="C117" s="231"/>
      <c r="D117" s="220" t="s">
        <v>131</v>
      </c>
      <c r="E117" s="232" t="s">
        <v>19</v>
      </c>
      <c r="F117" s="233" t="s">
        <v>611</v>
      </c>
      <c r="G117" s="231"/>
      <c r="H117" s="232" t="s">
        <v>19</v>
      </c>
      <c r="I117" s="234"/>
      <c r="J117" s="231"/>
      <c r="K117" s="231"/>
      <c r="L117" s="235"/>
      <c r="M117" s="236"/>
      <c r="N117" s="237"/>
      <c r="O117" s="237"/>
      <c r="P117" s="237"/>
      <c r="Q117" s="237"/>
      <c r="R117" s="237"/>
      <c r="S117" s="237"/>
      <c r="T117" s="238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39" t="s">
        <v>131</v>
      </c>
      <c r="AU117" s="239" t="s">
        <v>79</v>
      </c>
      <c r="AV117" s="14" t="s">
        <v>77</v>
      </c>
      <c r="AW117" s="14" t="s">
        <v>31</v>
      </c>
      <c r="AX117" s="14" t="s">
        <v>69</v>
      </c>
      <c r="AY117" s="239" t="s">
        <v>121</v>
      </c>
    </row>
    <row r="118" spans="1:51" s="13" customFormat="1" ht="12">
      <c r="A118" s="13"/>
      <c r="B118" s="218"/>
      <c r="C118" s="219"/>
      <c r="D118" s="220" t="s">
        <v>131</v>
      </c>
      <c r="E118" s="221" t="s">
        <v>19</v>
      </c>
      <c r="F118" s="222" t="s">
        <v>612</v>
      </c>
      <c r="G118" s="219"/>
      <c r="H118" s="223">
        <v>2.61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9" t="s">
        <v>131</v>
      </c>
      <c r="AU118" s="229" t="s">
        <v>79</v>
      </c>
      <c r="AV118" s="13" t="s">
        <v>79</v>
      </c>
      <c r="AW118" s="13" t="s">
        <v>31</v>
      </c>
      <c r="AX118" s="13" t="s">
        <v>69</v>
      </c>
      <c r="AY118" s="229" t="s">
        <v>121</v>
      </c>
    </row>
    <row r="119" spans="1:51" s="14" customFormat="1" ht="12">
      <c r="A119" s="14"/>
      <c r="B119" s="230"/>
      <c r="C119" s="231"/>
      <c r="D119" s="220" t="s">
        <v>131</v>
      </c>
      <c r="E119" s="232" t="s">
        <v>19</v>
      </c>
      <c r="F119" s="233" t="s">
        <v>613</v>
      </c>
      <c r="G119" s="231"/>
      <c r="H119" s="232" t="s">
        <v>19</v>
      </c>
      <c r="I119" s="234"/>
      <c r="J119" s="231"/>
      <c r="K119" s="231"/>
      <c r="L119" s="235"/>
      <c r="M119" s="236"/>
      <c r="N119" s="237"/>
      <c r="O119" s="237"/>
      <c r="P119" s="237"/>
      <c r="Q119" s="237"/>
      <c r="R119" s="237"/>
      <c r="S119" s="237"/>
      <c r="T119" s="238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39" t="s">
        <v>131</v>
      </c>
      <c r="AU119" s="239" t="s">
        <v>79</v>
      </c>
      <c r="AV119" s="14" t="s">
        <v>77</v>
      </c>
      <c r="AW119" s="14" t="s">
        <v>31</v>
      </c>
      <c r="AX119" s="14" t="s">
        <v>69</v>
      </c>
      <c r="AY119" s="239" t="s">
        <v>121</v>
      </c>
    </row>
    <row r="120" spans="1:51" s="13" customFormat="1" ht="12">
      <c r="A120" s="13"/>
      <c r="B120" s="218"/>
      <c r="C120" s="219"/>
      <c r="D120" s="220" t="s">
        <v>131</v>
      </c>
      <c r="E120" s="221" t="s">
        <v>19</v>
      </c>
      <c r="F120" s="222" t="s">
        <v>614</v>
      </c>
      <c r="G120" s="219"/>
      <c r="H120" s="223">
        <v>2.6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9" t="s">
        <v>131</v>
      </c>
      <c r="AU120" s="229" t="s">
        <v>79</v>
      </c>
      <c r="AV120" s="13" t="s">
        <v>79</v>
      </c>
      <c r="AW120" s="13" t="s">
        <v>31</v>
      </c>
      <c r="AX120" s="13" t="s">
        <v>69</v>
      </c>
      <c r="AY120" s="229" t="s">
        <v>121</v>
      </c>
    </row>
    <row r="121" spans="1:51" s="15" customFormat="1" ht="12">
      <c r="A121" s="15"/>
      <c r="B121" s="240"/>
      <c r="C121" s="241"/>
      <c r="D121" s="220" t="s">
        <v>131</v>
      </c>
      <c r="E121" s="242" t="s">
        <v>19</v>
      </c>
      <c r="F121" s="243" t="s">
        <v>143</v>
      </c>
      <c r="G121" s="241"/>
      <c r="H121" s="244">
        <v>5.21</v>
      </c>
      <c r="I121" s="245"/>
      <c r="J121" s="241"/>
      <c r="K121" s="241"/>
      <c r="L121" s="246"/>
      <c r="M121" s="247"/>
      <c r="N121" s="248"/>
      <c r="O121" s="248"/>
      <c r="P121" s="248"/>
      <c r="Q121" s="248"/>
      <c r="R121" s="248"/>
      <c r="S121" s="248"/>
      <c r="T121" s="249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0" t="s">
        <v>131</v>
      </c>
      <c r="AU121" s="250" t="s">
        <v>79</v>
      </c>
      <c r="AV121" s="15" t="s">
        <v>129</v>
      </c>
      <c r="AW121" s="15" t="s">
        <v>31</v>
      </c>
      <c r="AX121" s="15" t="s">
        <v>77</v>
      </c>
      <c r="AY121" s="250" t="s">
        <v>121</v>
      </c>
    </row>
    <row r="122" spans="1:65" s="2" customFormat="1" ht="16.5" customHeight="1">
      <c r="A122" s="39"/>
      <c r="B122" s="40"/>
      <c r="C122" s="205" t="s">
        <v>211</v>
      </c>
      <c r="D122" s="205" t="s">
        <v>124</v>
      </c>
      <c r="E122" s="206" t="s">
        <v>615</v>
      </c>
      <c r="F122" s="207" t="s">
        <v>616</v>
      </c>
      <c r="G122" s="208" t="s">
        <v>188</v>
      </c>
      <c r="H122" s="209">
        <v>0.19</v>
      </c>
      <c r="I122" s="210"/>
      <c r="J122" s="211">
        <f>ROUND(I122*H122,2)</f>
        <v>0</v>
      </c>
      <c r="K122" s="207" t="s">
        <v>128</v>
      </c>
      <c r="L122" s="45"/>
      <c r="M122" s="212" t="s">
        <v>19</v>
      </c>
      <c r="N122" s="213" t="s">
        <v>40</v>
      </c>
      <c r="O122" s="85"/>
      <c r="P122" s="214">
        <f>O122*H122</f>
        <v>0</v>
      </c>
      <c r="Q122" s="214">
        <v>0.8554</v>
      </c>
      <c r="R122" s="214">
        <f>Q122*H122</f>
        <v>0.162526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129</v>
      </c>
      <c r="AT122" s="216" t="s">
        <v>124</v>
      </c>
      <c r="AU122" s="216" t="s">
        <v>79</v>
      </c>
      <c r="AY122" s="18" t="s">
        <v>121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77</v>
      </c>
      <c r="BK122" s="217">
        <f>ROUND(I122*H122,2)</f>
        <v>0</v>
      </c>
      <c r="BL122" s="18" t="s">
        <v>129</v>
      </c>
      <c r="BM122" s="216" t="s">
        <v>617</v>
      </c>
    </row>
    <row r="123" spans="1:51" s="13" customFormat="1" ht="12">
      <c r="A123" s="13"/>
      <c r="B123" s="218"/>
      <c r="C123" s="219"/>
      <c r="D123" s="220" t="s">
        <v>131</v>
      </c>
      <c r="E123" s="221" t="s">
        <v>19</v>
      </c>
      <c r="F123" s="222" t="s">
        <v>618</v>
      </c>
      <c r="G123" s="219"/>
      <c r="H123" s="223">
        <v>0.19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9" t="s">
        <v>131</v>
      </c>
      <c r="AU123" s="229" t="s">
        <v>79</v>
      </c>
      <c r="AV123" s="13" t="s">
        <v>79</v>
      </c>
      <c r="AW123" s="13" t="s">
        <v>31</v>
      </c>
      <c r="AX123" s="13" t="s">
        <v>69</v>
      </c>
      <c r="AY123" s="229" t="s">
        <v>121</v>
      </c>
    </row>
    <row r="124" spans="1:51" s="15" customFormat="1" ht="12">
      <c r="A124" s="15"/>
      <c r="B124" s="240"/>
      <c r="C124" s="241"/>
      <c r="D124" s="220" t="s">
        <v>131</v>
      </c>
      <c r="E124" s="242" t="s">
        <v>19</v>
      </c>
      <c r="F124" s="243" t="s">
        <v>143</v>
      </c>
      <c r="G124" s="241"/>
      <c r="H124" s="244">
        <v>0.19</v>
      </c>
      <c r="I124" s="245"/>
      <c r="J124" s="241"/>
      <c r="K124" s="241"/>
      <c r="L124" s="246"/>
      <c r="M124" s="247"/>
      <c r="N124" s="248"/>
      <c r="O124" s="248"/>
      <c r="P124" s="248"/>
      <c r="Q124" s="248"/>
      <c r="R124" s="248"/>
      <c r="S124" s="248"/>
      <c r="T124" s="249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0" t="s">
        <v>131</v>
      </c>
      <c r="AU124" s="250" t="s">
        <v>79</v>
      </c>
      <c r="AV124" s="15" t="s">
        <v>129</v>
      </c>
      <c r="AW124" s="15" t="s">
        <v>31</v>
      </c>
      <c r="AX124" s="15" t="s">
        <v>77</v>
      </c>
      <c r="AY124" s="250" t="s">
        <v>121</v>
      </c>
    </row>
    <row r="125" spans="1:63" s="12" customFormat="1" ht="22.8" customHeight="1">
      <c r="A125" s="12"/>
      <c r="B125" s="189"/>
      <c r="C125" s="190"/>
      <c r="D125" s="191" t="s">
        <v>68</v>
      </c>
      <c r="E125" s="203" t="s">
        <v>253</v>
      </c>
      <c r="F125" s="203" t="s">
        <v>318</v>
      </c>
      <c r="G125" s="190"/>
      <c r="H125" s="190"/>
      <c r="I125" s="193"/>
      <c r="J125" s="204">
        <f>BK125</f>
        <v>0</v>
      </c>
      <c r="K125" s="190"/>
      <c r="L125" s="195"/>
      <c r="M125" s="196"/>
      <c r="N125" s="197"/>
      <c r="O125" s="197"/>
      <c r="P125" s="198">
        <f>SUM(P126:P127)</f>
        <v>0</v>
      </c>
      <c r="Q125" s="197"/>
      <c r="R125" s="198">
        <f>SUM(R126:R127)</f>
        <v>0.7638</v>
      </c>
      <c r="S125" s="197"/>
      <c r="T125" s="199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0" t="s">
        <v>77</v>
      </c>
      <c r="AT125" s="201" t="s">
        <v>68</v>
      </c>
      <c r="AU125" s="201" t="s">
        <v>77</v>
      </c>
      <c r="AY125" s="200" t="s">
        <v>121</v>
      </c>
      <c r="BK125" s="202">
        <f>SUM(BK126:BK127)</f>
        <v>0</v>
      </c>
    </row>
    <row r="126" spans="1:65" s="2" customFormat="1" ht="16.5" customHeight="1">
      <c r="A126" s="39"/>
      <c r="B126" s="40"/>
      <c r="C126" s="205" t="s">
        <v>123</v>
      </c>
      <c r="D126" s="205" t="s">
        <v>124</v>
      </c>
      <c r="E126" s="206" t="s">
        <v>619</v>
      </c>
      <c r="F126" s="207" t="s">
        <v>620</v>
      </c>
      <c r="G126" s="208" t="s">
        <v>170</v>
      </c>
      <c r="H126" s="209">
        <v>2.91</v>
      </c>
      <c r="I126" s="210"/>
      <c r="J126" s="211">
        <f>ROUND(I126*H126,2)</f>
        <v>0</v>
      </c>
      <c r="K126" s="207" t="s">
        <v>19</v>
      </c>
      <c r="L126" s="45"/>
      <c r="M126" s="212" t="s">
        <v>19</v>
      </c>
      <c r="N126" s="213" t="s">
        <v>40</v>
      </c>
      <c r="O126" s="85"/>
      <c r="P126" s="214">
        <f>O126*H126</f>
        <v>0</v>
      </c>
      <c r="Q126" s="214">
        <v>0.19</v>
      </c>
      <c r="R126" s="214">
        <f>Q126*H126</f>
        <v>0.5529000000000001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129</v>
      </c>
      <c r="AT126" s="216" t="s">
        <v>124</v>
      </c>
      <c r="AU126" s="216" t="s">
        <v>79</v>
      </c>
      <c r="AY126" s="18" t="s">
        <v>121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77</v>
      </c>
      <c r="BK126" s="217">
        <f>ROUND(I126*H126,2)</f>
        <v>0</v>
      </c>
      <c r="BL126" s="18" t="s">
        <v>129</v>
      </c>
      <c r="BM126" s="216" t="s">
        <v>621</v>
      </c>
    </row>
    <row r="127" spans="1:65" s="2" customFormat="1" ht="16.5" customHeight="1">
      <c r="A127" s="39"/>
      <c r="B127" s="40"/>
      <c r="C127" s="205" t="s">
        <v>7</v>
      </c>
      <c r="D127" s="205" t="s">
        <v>124</v>
      </c>
      <c r="E127" s="206" t="s">
        <v>622</v>
      </c>
      <c r="F127" s="207" t="s">
        <v>623</v>
      </c>
      <c r="G127" s="208" t="s">
        <v>170</v>
      </c>
      <c r="H127" s="209">
        <v>1.11</v>
      </c>
      <c r="I127" s="210"/>
      <c r="J127" s="211">
        <f>ROUND(I127*H127,2)</f>
        <v>0</v>
      </c>
      <c r="K127" s="207" t="s">
        <v>19</v>
      </c>
      <c r="L127" s="45"/>
      <c r="M127" s="212" t="s">
        <v>19</v>
      </c>
      <c r="N127" s="213" t="s">
        <v>40</v>
      </c>
      <c r="O127" s="85"/>
      <c r="P127" s="214">
        <f>O127*H127</f>
        <v>0</v>
      </c>
      <c r="Q127" s="214">
        <v>0.19</v>
      </c>
      <c r="R127" s="214">
        <f>Q127*H127</f>
        <v>0.21090000000000003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129</v>
      </c>
      <c r="AT127" s="216" t="s">
        <v>124</v>
      </c>
      <c r="AU127" s="216" t="s">
        <v>79</v>
      </c>
      <c r="AY127" s="18" t="s">
        <v>121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77</v>
      </c>
      <c r="BK127" s="217">
        <f>ROUND(I127*H127,2)</f>
        <v>0</v>
      </c>
      <c r="BL127" s="18" t="s">
        <v>129</v>
      </c>
      <c r="BM127" s="216" t="s">
        <v>624</v>
      </c>
    </row>
    <row r="128" spans="1:63" s="12" customFormat="1" ht="22.8" customHeight="1">
      <c r="A128" s="12"/>
      <c r="B128" s="189"/>
      <c r="C128" s="190"/>
      <c r="D128" s="191" t="s">
        <v>68</v>
      </c>
      <c r="E128" s="203" t="s">
        <v>123</v>
      </c>
      <c r="F128" s="203" t="s">
        <v>497</v>
      </c>
      <c r="G128" s="190"/>
      <c r="H128" s="190"/>
      <c r="I128" s="193"/>
      <c r="J128" s="204">
        <f>BK128</f>
        <v>0</v>
      </c>
      <c r="K128" s="190"/>
      <c r="L128" s="195"/>
      <c r="M128" s="196"/>
      <c r="N128" s="197"/>
      <c r="O128" s="197"/>
      <c r="P128" s="198">
        <f>SUM(P129:P139)</f>
        <v>0</v>
      </c>
      <c r="Q128" s="197"/>
      <c r="R128" s="198">
        <f>SUM(R129:R139)</f>
        <v>9.3507108</v>
      </c>
      <c r="S128" s="197"/>
      <c r="T128" s="199">
        <f>SUM(T129:T139)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0" t="s">
        <v>77</v>
      </c>
      <c r="AT128" s="201" t="s">
        <v>68</v>
      </c>
      <c r="AU128" s="201" t="s">
        <v>77</v>
      </c>
      <c r="AY128" s="200" t="s">
        <v>121</v>
      </c>
      <c r="BK128" s="202">
        <f>SUM(BK129:BK139)</f>
        <v>0</v>
      </c>
    </row>
    <row r="129" spans="1:65" s="2" customFormat="1" ht="24.15" customHeight="1">
      <c r="A129" s="39"/>
      <c r="B129" s="40"/>
      <c r="C129" s="205" t="s">
        <v>195</v>
      </c>
      <c r="D129" s="205" t="s">
        <v>124</v>
      </c>
      <c r="E129" s="206" t="s">
        <v>625</v>
      </c>
      <c r="F129" s="207" t="s">
        <v>626</v>
      </c>
      <c r="G129" s="208" t="s">
        <v>627</v>
      </c>
      <c r="H129" s="209">
        <v>15</v>
      </c>
      <c r="I129" s="210"/>
      <c r="J129" s="211">
        <f>ROUND(I129*H129,2)</f>
        <v>0</v>
      </c>
      <c r="K129" s="207" t="s">
        <v>19</v>
      </c>
      <c r="L129" s="45"/>
      <c r="M129" s="212" t="s">
        <v>19</v>
      </c>
      <c r="N129" s="213" t="s">
        <v>40</v>
      </c>
      <c r="O129" s="85"/>
      <c r="P129" s="214">
        <f>O129*H129</f>
        <v>0</v>
      </c>
      <c r="Q129" s="214">
        <v>1E-05</v>
      </c>
      <c r="R129" s="214">
        <f>Q129*H129</f>
        <v>0.00015000000000000001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129</v>
      </c>
      <c r="AT129" s="216" t="s">
        <v>124</v>
      </c>
      <c r="AU129" s="216" t="s">
        <v>79</v>
      </c>
      <c r="AY129" s="18" t="s">
        <v>121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77</v>
      </c>
      <c r="BK129" s="217">
        <f>ROUND(I129*H129,2)</f>
        <v>0</v>
      </c>
      <c r="BL129" s="18" t="s">
        <v>129</v>
      </c>
      <c r="BM129" s="216" t="s">
        <v>628</v>
      </c>
    </row>
    <row r="130" spans="1:51" s="13" customFormat="1" ht="12">
      <c r="A130" s="13"/>
      <c r="B130" s="218"/>
      <c r="C130" s="219"/>
      <c r="D130" s="220" t="s">
        <v>131</v>
      </c>
      <c r="E130" s="221" t="s">
        <v>19</v>
      </c>
      <c r="F130" s="222" t="s">
        <v>629</v>
      </c>
      <c r="G130" s="219"/>
      <c r="H130" s="223">
        <v>7.5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9" t="s">
        <v>131</v>
      </c>
      <c r="AU130" s="229" t="s">
        <v>79</v>
      </c>
      <c r="AV130" s="13" t="s">
        <v>79</v>
      </c>
      <c r="AW130" s="13" t="s">
        <v>31</v>
      </c>
      <c r="AX130" s="13" t="s">
        <v>69</v>
      </c>
      <c r="AY130" s="229" t="s">
        <v>121</v>
      </c>
    </row>
    <row r="131" spans="1:51" s="13" customFormat="1" ht="12">
      <c r="A131" s="13"/>
      <c r="B131" s="218"/>
      <c r="C131" s="219"/>
      <c r="D131" s="220" t="s">
        <v>131</v>
      </c>
      <c r="E131" s="221" t="s">
        <v>19</v>
      </c>
      <c r="F131" s="222" t="s">
        <v>630</v>
      </c>
      <c r="G131" s="219"/>
      <c r="H131" s="223">
        <v>7.5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9" t="s">
        <v>131</v>
      </c>
      <c r="AU131" s="229" t="s">
        <v>79</v>
      </c>
      <c r="AV131" s="13" t="s">
        <v>79</v>
      </c>
      <c r="AW131" s="13" t="s">
        <v>31</v>
      </c>
      <c r="AX131" s="13" t="s">
        <v>69</v>
      </c>
      <c r="AY131" s="229" t="s">
        <v>121</v>
      </c>
    </row>
    <row r="132" spans="1:51" s="15" customFormat="1" ht="12">
      <c r="A132" s="15"/>
      <c r="B132" s="240"/>
      <c r="C132" s="241"/>
      <c r="D132" s="220" t="s">
        <v>131</v>
      </c>
      <c r="E132" s="242" t="s">
        <v>19</v>
      </c>
      <c r="F132" s="243" t="s">
        <v>143</v>
      </c>
      <c r="G132" s="241"/>
      <c r="H132" s="244">
        <v>15</v>
      </c>
      <c r="I132" s="245"/>
      <c r="J132" s="241"/>
      <c r="K132" s="241"/>
      <c r="L132" s="246"/>
      <c r="M132" s="247"/>
      <c r="N132" s="248"/>
      <c r="O132" s="248"/>
      <c r="P132" s="248"/>
      <c r="Q132" s="248"/>
      <c r="R132" s="248"/>
      <c r="S132" s="248"/>
      <c r="T132" s="249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0" t="s">
        <v>131</v>
      </c>
      <c r="AU132" s="250" t="s">
        <v>79</v>
      </c>
      <c r="AV132" s="15" t="s">
        <v>129</v>
      </c>
      <c r="AW132" s="15" t="s">
        <v>31</v>
      </c>
      <c r="AX132" s="15" t="s">
        <v>77</v>
      </c>
      <c r="AY132" s="250" t="s">
        <v>121</v>
      </c>
    </row>
    <row r="133" spans="1:65" s="2" customFormat="1" ht="16.5" customHeight="1">
      <c r="A133" s="39"/>
      <c r="B133" s="40"/>
      <c r="C133" s="254" t="s">
        <v>133</v>
      </c>
      <c r="D133" s="254" t="s">
        <v>244</v>
      </c>
      <c r="E133" s="255" t="s">
        <v>631</v>
      </c>
      <c r="F133" s="256" t="s">
        <v>632</v>
      </c>
      <c r="G133" s="257" t="s">
        <v>279</v>
      </c>
      <c r="H133" s="258">
        <v>7.575</v>
      </c>
      <c r="I133" s="259"/>
      <c r="J133" s="260">
        <f>ROUND(I133*H133,2)</f>
        <v>0</v>
      </c>
      <c r="K133" s="256" t="s">
        <v>128</v>
      </c>
      <c r="L133" s="261"/>
      <c r="M133" s="262" t="s">
        <v>19</v>
      </c>
      <c r="N133" s="263" t="s">
        <v>40</v>
      </c>
      <c r="O133" s="85"/>
      <c r="P133" s="214">
        <f>O133*H133</f>
        <v>0</v>
      </c>
      <c r="Q133" s="214">
        <v>0.2996</v>
      </c>
      <c r="R133" s="214">
        <f>Q133*H133</f>
        <v>2.26947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123</v>
      </c>
      <c r="AT133" s="216" t="s">
        <v>244</v>
      </c>
      <c r="AU133" s="216" t="s">
        <v>79</v>
      </c>
      <c r="AY133" s="18" t="s">
        <v>121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77</v>
      </c>
      <c r="BK133" s="217">
        <f>ROUND(I133*H133,2)</f>
        <v>0</v>
      </c>
      <c r="BL133" s="18" t="s">
        <v>129</v>
      </c>
      <c r="BM133" s="216" t="s">
        <v>633</v>
      </c>
    </row>
    <row r="134" spans="1:51" s="13" customFormat="1" ht="12">
      <c r="A134" s="13"/>
      <c r="B134" s="218"/>
      <c r="C134" s="219"/>
      <c r="D134" s="220" t="s">
        <v>131</v>
      </c>
      <c r="E134" s="219"/>
      <c r="F134" s="222" t="s">
        <v>634</v>
      </c>
      <c r="G134" s="219"/>
      <c r="H134" s="223">
        <v>7.575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9" t="s">
        <v>131</v>
      </c>
      <c r="AU134" s="229" t="s">
        <v>79</v>
      </c>
      <c r="AV134" s="13" t="s">
        <v>79</v>
      </c>
      <c r="AW134" s="13" t="s">
        <v>4</v>
      </c>
      <c r="AX134" s="13" t="s">
        <v>77</v>
      </c>
      <c r="AY134" s="229" t="s">
        <v>121</v>
      </c>
    </row>
    <row r="135" spans="1:65" s="2" customFormat="1" ht="16.5" customHeight="1">
      <c r="A135" s="39"/>
      <c r="B135" s="40"/>
      <c r="C135" s="254" t="s">
        <v>167</v>
      </c>
      <c r="D135" s="254" t="s">
        <v>244</v>
      </c>
      <c r="E135" s="255" t="s">
        <v>635</v>
      </c>
      <c r="F135" s="256" t="s">
        <v>636</v>
      </c>
      <c r="G135" s="257" t="s">
        <v>637</v>
      </c>
      <c r="H135" s="258">
        <v>3</v>
      </c>
      <c r="I135" s="259"/>
      <c r="J135" s="260">
        <f>ROUND(I135*H135,2)</f>
        <v>0</v>
      </c>
      <c r="K135" s="256" t="s">
        <v>19</v>
      </c>
      <c r="L135" s="261"/>
      <c r="M135" s="262" t="s">
        <v>19</v>
      </c>
      <c r="N135" s="263" t="s">
        <v>40</v>
      </c>
      <c r="O135" s="85"/>
      <c r="P135" s="214">
        <f>O135*H135</f>
        <v>0</v>
      </c>
      <c r="Q135" s="214">
        <v>0.2996</v>
      </c>
      <c r="R135" s="214">
        <f>Q135*H135</f>
        <v>0.8987999999999999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123</v>
      </c>
      <c r="AT135" s="216" t="s">
        <v>244</v>
      </c>
      <c r="AU135" s="216" t="s">
        <v>79</v>
      </c>
      <c r="AY135" s="18" t="s">
        <v>121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77</v>
      </c>
      <c r="BK135" s="217">
        <f>ROUND(I135*H135,2)</f>
        <v>0</v>
      </c>
      <c r="BL135" s="18" t="s">
        <v>129</v>
      </c>
      <c r="BM135" s="216" t="s">
        <v>638</v>
      </c>
    </row>
    <row r="136" spans="1:51" s="13" customFormat="1" ht="12">
      <c r="A136" s="13"/>
      <c r="B136" s="218"/>
      <c r="C136" s="219"/>
      <c r="D136" s="220" t="s">
        <v>131</v>
      </c>
      <c r="E136" s="219"/>
      <c r="F136" s="222" t="s">
        <v>639</v>
      </c>
      <c r="G136" s="219"/>
      <c r="H136" s="223">
        <v>3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9" t="s">
        <v>131</v>
      </c>
      <c r="AU136" s="229" t="s">
        <v>79</v>
      </c>
      <c r="AV136" s="13" t="s">
        <v>79</v>
      </c>
      <c r="AW136" s="13" t="s">
        <v>4</v>
      </c>
      <c r="AX136" s="13" t="s">
        <v>77</v>
      </c>
      <c r="AY136" s="229" t="s">
        <v>121</v>
      </c>
    </row>
    <row r="137" spans="1:65" s="2" customFormat="1" ht="16.5" customHeight="1">
      <c r="A137" s="39"/>
      <c r="B137" s="40"/>
      <c r="C137" s="205" t="s">
        <v>368</v>
      </c>
      <c r="D137" s="272" t="s">
        <v>124</v>
      </c>
      <c r="E137" s="206" t="s">
        <v>640</v>
      </c>
      <c r="F137" s="207" t="s">
        <v>641</v>
      </c>
      <c r="G137" s="208" t="s">
        <v>170</v>
      </c>
      <c r="H137" s="209">
        <v>2.52</v>
      </c>
      <c r="I137" s="210"/>
      <c r="J137" s="211">
        <f>ROUND(I137*H137,2)</f>
        <v>0</v>
      </c>
      <c r="K137" s="207" t="s">
        <v>128</v>
      </c>
      <c r="L137" s="45"/>
      <c r="M137" s="212" t="s">
        <v>19</v>
      </c>
      <c r="N137" s="213" t="s">
        <v>40</v>
      </c>
      <c r="O137" s="85"/>
      <c r="P137" s="214">
        <f>O137*H137</f>
        <v>0</v>
      </c>
      <c r="Q137" s="214">
        <v>2.45329</v>
      </c>
      <c r="R137" s="214">
        <f>Q137*H137</f>
        <v>6.1822908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129</v>
      </c>
      <c r="AT137" s="216" t="s">
        <v>124</v>
      </c>
      <c r="AU137" s="216" t="s">
        <v>79</v>
      </c>
      <c r="AY137" s="18" t="s">
        <v>121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77</v>
      </c>
      <c r="BK137" s="217">
        <f>ROUND(I137*H137,2)</f>
        <v>0</v>
      </c>
      <c r="BL137" s="18" t="s">
        <v>129</v>
      </c>
      <c r="BM137" s="216" t="s">
        <v>642</v>
      </c>
    </row>
    <row r="138" spans="1:51" s="13" customFormat="1" ht="12">
      <c r="A138" s="13"/>
      <c r="B138" s="218"/>
      <c r="C138" s="219"/>
      <c r="D138" s="220" t="s">
        <v>131</v>
      </c>
      <c r="E138" s="221" t="s">
        <v>19</v>
      </c>
      <c r="F138" s="222" t="s">
        <v>643</v>
      </c>
      <c r="G138" s="219"/>
      <c r="H138" s="223">
        <v>2.52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29" t="s">
        <v>131</v>
      </c>
      <c r="AU138" s="229" t="s">
        <v>79</v>
      </c>
      <c r="AV138" s="13" t="s">
        <v>79</v>
      </c>
      <c r="AW138" s="13" t="s">
        <v>31</v>
      </c>
      <c r="AX138" s="13" t="s">
        <v>69</v>
      </c>
      <c r="AY138" s="229" t="s">
        <v>121</v>
      </c>
    </row>
    <row r="139" spans="1:51" s="15" customFormat="1" ht="12">
      <c r="A139" s="15"/>
      <c r="B139" s="240"/>
      <c r="C139" s="241"/>
      <c r="D139" s="220" t="s">
        <v>131</v>
      </c>
      <c r="E139" s="242" t="s">
        <v>19</v>
      </c>
      <c r="F139" s="243" t="s">
        <v>143</v>
      </c>
      <c r="G139" s="241"/>
      <c r="H139" s="244">
        <v>2.52</v>
      </c>
      <c r="I139" s="245"/>
      <c r="J139" s="241"/>
      <c r="K139" s="241"/>
      <c r="L139" s="246"/>
      <c r="M139" s="247"/>
      <c r="N139" s="248"/>
      <c r="O139" s="248"/>
      <c r="P139" s="248"/>
      <c r="Q139" s="248"/>
      <c r="R139" s="248"/>
      <c r="S139" s="248"/>
      <c r="T139" s="249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0" t="s">
        <v>131</v>
      </c>
      <c r="AU139" s="250" t="s">
        <v>79</v>
      </c>
      <c r="AV139" s="15" t="s">
        <v>129</v>
      </c>
      <c r="AW139" s="15" t="s">
        <v>31</v>
      </c>
      <c r="AX139" s="15" t="s">
        <v>77</v>
      </c>
      <c r="AY139" s="250" t="s">
        <v>121</v>
      </c>
    </row>
    <row r="140" spans="1:63" s="12" customFormat="1" ht="22.8" customHeight="1">
      <c r="A140" s="12"/>
      <c r="B140" s="189"/>
      <c r="C140" s="190"/>
      <c r="D140" s="191" t="s">
        <v>68</v>
      </c>
      <c r="E140" s="203" t="s">
        <v>195</v>
      </c>
      <c r="F140" s="203" t="s">
        <v>196</v>
      </c>
      <c r="G140" s="190"/>
      <c r="H140" s="190"/>
      <c r="I140" s="193"/>
      <c r="J140" s="204">
        <f>BK140</f>
        <v>0</v>
      </c>
      <c r="K140" s="190"/>
      <c r="L140" s="195"/>
      <c r="M140" s="196"/>
      <c r="N140" s="197"/>
      <c r="O140" s="197"/>
      <c r="P140" s="198">
        <f>SUM(P141:P142)</f>
        <v>0</v>
      </c>
      <c r="Q140" s="197"/>
      <c r="R140" s="198">
        <f>SUM(R141:R142)</f>
        <v>11.60078</v>
      </c>
      <c r="S140" s="197"/>
      <c r="T140" s="199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0" t="s">
        <v>77</v>
      </c>
      <c r="AT140" s="201" t="s">
        <v>68</v>
      </c>
      <c r="AU140" s="201" t="s">
        <v>77</v>
      </c>
      <c r="AY140" s="200" t="s">
        <v>121</v>
      </c>
      <c r="BK140" s="202">
        <f>SUM(BK141:BK142)</f>
        <v>0</v>
      </c>
    </row>
    <row r="141" spans="1:65" s="2" customFormat="1" ht="24.15" customHeight="1">
      <c r="A141" s="39"/>
      <c r="B141" s="40"/>
      <c r="C141" s="205" t="s">
        <v>360</v>
      </c>
      <c r="D141" s="272" t="s">
        <v>124</v>
      </c>
      <c r="E141" s="206" t="s">
        <v>644</v>
      </c>
      <c r="F141" s="207" t="s">
        <v>645</v>
      </c>
      <c r="G141" s="208" t="s">
        <v>312</v>
      </c>
      <c r="H141" s="209">
        <v>2</v>
      </c>
      <c r="I141" s="210"/>
      <c r="J141" s="211">
        <f>ROUND(I141*H141,2)</f>
        <v>0</v>
      </c>
      <c r="K141" s="207" t="s">
        <v>128</v>
      </c>
      <c r="L141" s="45"/>
      <c r="M141" s="212" t="s">
        <v>19</v>
      </c>
      <c r="N141" s="213" t="s">
        <v>40</v>
      </c>
      <c r="O141" s="85"/>
      <c r="P141" s="214">
        <f>O141*H141</f>
        <v>0</v>
      </c>
      <c r="Q141" s="214">
        <v>5.80039</v>
      </c>
      <c r="R141" s="214">
        <f>Q141*H141</f>
        <v>11.60078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129</v>
      </c>
      <c r="AT141" s="216" t="s">
        <v>124</v>
      </c>
      <c r="AU141" s="216" t="s">
        <v>79</v>
      </c>
      <c r="AY141" s="18" t="s">
        <v>121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77</v>
      </c>
      <c r="BK141" s="217">
        <f>ROUND(I141*H141,2)</f>
        <v>0</v>
      </c>
      <c r="BL141" s="18" t="s">
        <v>129</v>
      </c>
      <c r="BM141" s="216" t="s">
        <v>646</v>
      </c>
    </row>
    <row r="142" spans="1:51" s="13" customFormat="1" ht="12">
      <c r="A142" s="13"/>
      <c r="B142" s="218"/>
      <c r="C142" s="219"/>
      <c r="D142" s="220" t="s">
        <v>131</v>
      </c>
      <c r="E142" s="221" t="s">
        <v>19</v>
      </c>
      <c r="F142" s="222" t="s">
        <v>79</v>
      </c>
      <c r="G142" s="219"/>
      <c r="H142" s="223">
        <v>2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29" t="s">
        <v>131</v>
      </c>
      <c r="AU142" s="229" t="s">
        <v>79</v>
      </c>
      <c r="AV142" s="13" t="s">
        <v>79</v>
      </c>
      <c r="AW142" s="13" t="s">
        <v>31</v>
      </c>
      <c r="AX142" s="13" t="s">
        <v>77</v>
      </c>
      <c r="AY142" s="229" t="s">
        <v>121</v>
      </c>
    </row>
    <row r="143" spans="1:63" s="12" customFormat="1" ht="22.8" customHeight="1">
      <c r="A143" s="12"/>
      <c r="B143" s="189"/>
      <c r="C143" s="190"/>
      <c r="D143" s="191" t="s">
        <v>68</v>
      </c>
      <c r="E143" s="203" t="s">
        <v>425</v>
      </c>
      <c r="F143" s="203" t="s">
        <v>426</v>
      </c>
      <c r="G143" s="190"/>
      <c r="H143" s="190"/>
      <c r="I143" s="193"/>
      <c r="J143" s="204">
        <f>BK143</f>
        <v>0</v>
      </c>
      <c r="K143" s="190"/>
      <c r="L143" s="195"/>
      <c r="M143" s="196"/>
      <c r="N143" s="197"/>
      <c r="O143" s="197"/>
      <c r="P143" s="198">
        <f>P144</f>
        <v>0</v>
      </c>
      <c r="Q143" s="197"/>
      <c r="R143" s="198">
        <f>R144</f>
        <v>0</v>
      </c>
      <c r="S143" s="197"/>
      <c r="T143" s="199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0" t="s">
        <v>77</v>
      </c>
      <c r="AT143" s="201" t="s">
        <v>68</v>
      </c>
      <c r="AU143" s="201" t="s">
        <v>77</v>
      </c>
      <c r="AY143" s="200" t="s">
        <v>121</v>
      </c>
      <c r="BK143" s="202">
        <f>BK144</f>
        <v>0</v>
      </c>
    </row>
    <row r="144" spans="1:65" s="2" customFormat="1" ht="24.15" customHeight="1">
      <c r="A144" s="39"/>
      <c r="B144" s="40"/>
      <c r="C144" s="205" t="s">
        <v>345</v>
      </c>
      <c r="D144" s="273" t="s">
        <v>124</v>
      </c>
      <c r="E144" s="206" t="s">
        <v>569</v>
      </c>
      <c r="F144" s="207" t="s">
        <v>570</v>
      </c>
      <c r="G144" s="208" t="s">
        <v>188</v>
      </c>
      <c r="H144" s="209">
        <v>51.98</v>
      </c>
      <c r="I144" s="210"/>
      <c r="J144" s="211">
        <f>ROUND(I144*H144,2)</f>
        <v>0</v>
      </c>
      <c r="K144" s="207" t="s">
        <v>128</v>
      </c>
      <c r="L144" s="45"/>
      <c r="M144" s="212" t="s">
        <v>19</v>
      </c>
      <c r="N144" s="213" t="s">
        <v>40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129</v>
      </c>
      <c r="AT144" s="216" t="s">
        <v>124</v>
      </c>
      <c r="AU144" s="216" t="s">
        <v>79</v>
      </c>
      <c r="AY144" s="18" t="s">
        <v>121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77</v>
      </c>
      <c r="BK144" s="217">
        <f>ROUND(I144*H144,2)</f>
        <v>0</v>
      </c>
      <c r="BL144" s="18" t="s">
        <v>129</v>
      </c>
      <c r="BM144" s="216" t="s">
        <v>647</v>
      </c>
    </row>
    <row r="145" spans="1:63" s="12" customFormat="1" ht="25.9" customHeight="1">
      <c r="A145" s="12"/>
      <c r="B145" s="189"/>
      <c r="C145" s="190"/>
      <c r="D145" s="191" t="s">
        <v>68</v>
      </c>
      <c r="E145" s="192" t="s">
        <v>431</v>
      </c>
      <c r="F145" s="192" t="s">
        <v>432</v>
      </c>
      <c r="G145" s="190"/>
      <c r="H145" s="190"/>
      <c r="I145" s="193"/>
      <c r="J145" s="194">
        <f>BK145</f>
        <v>0</v>
      </c>
      <c r="K145" s="190"/>
      <c r="L145" s="195"/>
      <c r="M145" s="196"/>
      <c r="N145" s="197"/>
      <c r="O145" s="197"/>
      <c r="P145" s="198">
        <f>P146</f>
        <v>0</v>
      </c>
      <c r="Q145" s="197"/>
      <c r="R145" s="198">
        <f>R146</f>
        <v>0.12272000000000001</v>
      </c>
      <c r="S145" s="197"/>
      <c r="T145" s="199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0" t="s">
        <v>79</v>
      </c>
      <c r="AT145" s="201" t="s">
        <v>68</v>
      </c>
      <c r="AU145" s="201" t="s">
        <v>69</v>
      </c>
      <c r="AY145" s="200" t="s">
        <v>121</v>
      </c>
      <c r="BK145" s="202">
        <f>BK146</f>
        <v>0</v>
      </c>
    </row>
    <row r="146" spans="1:63" s="12" customFormat="1" ht="22.8" customHeight="1">
      <c r="A146" s="12"/>
      <c r="B146" s="189"/>
      <c r="C146" s="190"/>
      <c r="D146" s="191" t="s">
        <v>68</v>
      </c>
      <c r="E146" s="203" t="s">
        <v>433</v>
      </c>
      <c r="F146" s="203" t="s">
        <v>434</v>
      </c>
      <c r="G146" s="190"/>
      <c r="H146" s="190"/>
      <c r="I146" s="193"/>
      <c r="J146" s="204">
        <f>BK146</f>
        <v>0</v>
      </c>
      <c r="K146" s="190"/>
      <c r="L146" s="195"/>
      <c r="M146" s="196"/>
      <c r="N146" s="197"/>
      <c r="O146" s="197"/>
      <c r="P146" s="198">
        <f>SUM(P147:P152)</f>
        <v>0</v>
      </c>
      <c r="Q146" s="197"/>
      <c r="R146" s="198">
        <f>SUM(R147:R152)</f>
        <v>0.12272000000000001</v>
      </c>
      <c r="S146" s="197"/>
      <c r="T146" s="199">
        <f>SUM(T147:T152)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0" t="s">
        <v>79</v>
      </c>
      <c r="AT146" s="201" t="s">
        <v>68</v>
      </c>
      <c r="AU146" s="201" t="s">
        <v>77</v>
      </c>
      <c r="AY146" s="200" t="s">
        <v>121</v>
      </c>
      <c r="BK146" s="202">
        <f>SUM(BK147:BK152)</f>
        <v>0</v>
      </c>
    </row>
    <row r="147" spans="1:65" s="2" customFormat="1" ht="16.5" customHeight="1">
      <c r="A147" s="39"/>
      <c r="B147" s="40"/>
      <c r="C147" s="205" t="s">
        <v>144</v>
      </c>
      <c r="D147" s="205" t="s">
        <v>124</v>
      </c>
      <c r="E147" s="206" t="s">
        <v>436</v>
      </c>
      <c r="F147" s="207" t="s">
        <v>437</v>
      </c>
      <c r="G147" s="208" t="s">
        <v>279</v>
      </c>
      <c r="H147" s="209">
        <v>20.8</v>
      </c>
      <c r="I147" s="210"/>
      <c r="J147" s="211">
        <f>ROUND(I147*H147,2)</f>
        <v>0</v>
      </c>
      <c r="K147" s="207" t="s">
        <v>128</v>
      </c>
      <c r="L147" s="45"/>
      <c r="M147" s="212" t="s">
        <v>19</v>
      </c>
      <c r="N147" s="213" t="s">
        <v>40</v>
      </c>
      <c r="O147" s="85"/>
      <c r="P147" s="214">
        <f>O147*H147</f>
        <v>0</v>
      </c>
      <c r="Q147" s="214">
        <v>0.0002</v>
      </c>
      <c r="R147" s="214">
        <f>Q147*H147</f>
        <v>0.0041600000000000005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191</v>
      </c>
      <c r="AT147" s="216" t="s">
        <v>124</v>
      </c>
      <c r="AU147" s="216" t="s">
        <v>79</v>
      </c>
      <c r="AY147" s="18" t="s">
        <v>121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77</v>
      </c>
      <c r="BK147" s="217">
        <f>ROUND(I147*H147,2)</f>
        <v>0</v>
      </c>
      <c r="BL147" s="18" t="s">
        <v>191</v>
      </c>
      <c r="BM147" s="216" t="s">
        <v>648</v>
      </c>
    </row>
    <row r="148" spans="1:51" s="13" customFormat="1" ht="12">
      <c r="A148" s="13"/>
      <c r="B148" s="218"/>
      <c r="C148" s="219"/>
      <c r="D148" s="220" t="s">
        <v>131</v>
      </c>
      <c r="E148" s="221" t="s">
        <v>19</v>
      </c>
      <c r="F148" s="222" t="s">
        <v>649</v>
      </c>
      <c r="G148" s="219"/>
      <c r="H148" s="223">
        <v>20.8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29" t="s">
        <v>131</v>
      </c>
      <c r="AU148" s="229" t="s">
        <v>79</v>
      </c>
      <c r="AV148" s="13" t="s">
        <v>79</v>
      </c>
      <c r="AW148" s="13" t="s">
        <v>31</v>
      </c>
      <c r="AX148" s="13" t="s">
        <v>77</v>
      </c>
      <c r="AY148" s="229" t="s">
        <v>121</v>
      </c>
    </row>
    <row r="149" spans="1:65" s="2" customFormat="1" ht="16.5" customHeight="1">
      <c r="A149" s="39"/>
      <c r="B149" s="40"/>
      <c r="C149" s="254" t="s">
        <v>334</v>
      </c>
      <c r="D149" s="274" t="s">
        <v>244</v>
      </c>
      <c r="E149" s="255" t="s">
        <v>650</v>
      </c>
      <c r="F149" s="256" t="s">
        <v>651</v>
      </c>
      <c r="G149" s="257" t="s">
        <v>279</v>
      </c>
      <c r="H149" s="258">
        <v>20.8</v>
      </c>
      <c r="I149" s="259"/>
      <c r="J149" s="260">
        <f>ROUND(I149*H149,2)</f>
        <v>0</v>
      </c>
      <c r="K149" s="256" t="s">
        <v>19</v>
      </c>
      <c r="L149" s="261"/>
      <c r="M149" s="262" t="s">
        <v>19</v>
      </c>
      <c r="N149" s="263" t="s">
        <v>40</v>
      </c>
      <c r="O149" s="85"/>
      <c r="P149" s="214">
        <f>O149*H149</f>
        <v>0</v>
      </c>
      <c r="Q149" s="214">
        <v>0.0057</v>
      </c>
      <c r="R149" s="214">
        <f>Q149*H149</f>
        <v>0.11856000000000001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376</v>
      </c>
      <c r="AT149" s="216" t="s">
        <v>244</v>
      </c>
      <c r="AU149" s="216" t="s">
        <v>79</v>
      </c>
      <c r="AY149" s="18" t="s">
        <v>121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77</v>
      </c>
      <c r="BK149" s="217">
        <f>ROUND(I149*H149,2)</f>
        <v>0</v>
      </c>
      <c r="BL149" s="18" t="s">
        <v>191</v>
      </c>
      <c r="BM149" s="216" t="s">
        <v>652</v>
      </c>
    </row>
    <row r="150" spans="1:51" s="13" customFormat="1" ht="12">
      <c r="A150" s="13"/>
      <c r="B150" s="218"/>
      <c r="C150" s="219"/>
      <c r="D150" s="220" t="s">
        <v>131</v>
      </c>
      <c r="E150" s="221" t="s">
        <v>19</v>
      </c>
      <c r="F150" s="222" t="s">
        <v>653</v>
      </c>
      <c r="G150" s="219"/>
      <c r="H150" s="223">
        <v>20.8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9" t="s">
        <v>131</v>
      </c>
      <c r="AU150" s="229" t="s">
        <v>79</v>
      </c>
      <c r="AV150" s="13" t="s">
        <v>79</v>
      </c>
      <c r="AW150" s="13" t="s">
        <v>31</v>
      </c>
      <c r="AX150" s="13" t="s">
        <v>77</v>
      </c>
      <c r="AY150" s="229" t="s">
        <v>121</v>
      </c>
    </row>
    <row r="151" spans="1:65" s="2" customFormat="1" ht="24.15" customHeight="1">
      <c r="A151" s="39"/>
      <c r="B151" s="40"/>
      <c r="C151" s="205" t="s">
        <v>140</v>
      </c>
      <c r="D151" s="205" t="s">
        <v>124</v>
      </c>
      <c r="E151" s="206" t="s">
        <v>445</v>
      </c>
      <c r="F151" s="207" t="s">
        <v>446</v>
      </c>
      <c r="G151" s="208" t="s">
        <v>188</v>
      </c>
      <c r="H151" s="209">
        <v>0.123</v>
      </c>
      <c r="I151" s="210"/>
      <c r="J151" s="211">
        <f>ROUND(I151*H151,2)</f>
        <v>0</v>
      </c>
      <c r="K151" s="207" t="s">
        <v>128</v>
      </c>
      <c r="L151" s="45"/>
      <c r="M151" s="212" t="s">
        <v>19</v>
      </c>
      <c r="N151" s="213" t="s">
        <v>40</v>
      </c>
      <c r="O151" s="85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191</v>
      </c>
      <c r="AT151" s="216" t="s">
        <v>124</v>
      </c>
      <c r="AU151" s="216" t="s">
        <v>79</v>
      </c>
      <c r="AY151" s="18" t="s">
        <v>121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77</v>
      </c>
      <c r="BK151" s="217">
        <f>ROUND(I151*H151,2)</f>
        <v>0</v>
      </c>
      <c r="BL151" s="18" t="s">
        <v>191</v>
      </c>
      <c r="BM151" s="216" t="s">
        <v>654</v>
      </c>
    </row>
    <row r="152" spans="1:65" s="2" customFormat="1" ht="24.15" customHeight="1">
      <c r="A152" s="39"/>
      <c r="B152" s="40"/>
      <c r="C152" s="205" t="s">
        <v>356</v>
      </c>
      <c r="D152" s="205" t="s">
        <v>124</v>
      </c>
      <c r="E152" s="206" t="s">
        <v>449</v>
      </c>
      <c r="F152" s="207" t="s">
        <v>450</v>
      </c>
      <c r="G152" s="208" t="s">
        <v>188</v>
      </c>
      <c r="H152" s="209">
        <v>0.123</v>
      </c>
      <c r="I152" s="210"/>
      <c r="J152" s="211">
        <f>ROUND(I152*H152,2)</f>
        <v>0</v>
      </c>
      <c r="K152" s="207" t="s">
        <v>128</v>
      </c>
      <c r="L152" s="45"/>
      <c r="M152" s="267" t="s">
        <v>19</v>
      </c>
      <c r="N152" s="268" t="s">
        <v>40</v>
      </c>
      <c r="O152" s="269"/>
      <c r="P152" s="270">
        <f>O152*H152</f>
        <v>0</v>
      </c>
      <c r="Q152" s="270">
        <v>0</v>
      </c>
      <c r="R152" s="270">
        <f>Q152*H152</f>
        <v>0</v>
      </c>
      <c r="S152" s="270">
        <v>0</v>
      </c>
      <c r="T152" s="27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191</v>
      </c>
      <c r="AT152" s="216" t="s">
        <v>124</v>
      </c>
      <c r="AU152" s="216" t="s">
        <v>79</v>
      </c>
      <c r="AY152" s="18" t="s">
        <v>121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77</v>
      </c>
      <c r="BK152" s="217">
        <f>ROUND(I152*H152,2)</f>
        <v>0</v>
      </c>
      <c r="BL152" s="18" t="s">
        <v>191</v>
      </c>
      <c r="BM152" s="216" t="s">
        <v>655</v>
      </c>
    </row>
    <row r="153" spans="1:31" s="2" customFormat="1" ht="6.95" customHeight="1">
      <c r="A153" s="39"/>
      <c r="B153" s="60"/>
      <c r="C153" s="61"/>
      <c r="D153" s="61"/>
      <c r="E153" s="61"/>
      <c r="F153" s="61"/>
      <c r="G153" s="61"/>
      <c r="H153" s="61"/>
      <c r="I153" s="61"/>
      <c r="J153" s="61"/>
      <c r="K153" s="61"/>
      <c r="L153" s="45"/>
      <c r="M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</row>
  </sheetData>
  <sheetProtection password="CC35" sheet="1" objects="1" scenarios="1" formatColumns="0" formatRows="0" autoFilter="0"/>
  <autoFilter ref="C87:K152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79</v>
      </c>
    </row>
    <row r="4" spans="2:46" s="1" customFormat="1" ht="24.95" customHeight="1">
      <c r="B4" s="21"/>
      <c r="D4" s="131" t="s">
        <v>95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Zpevněné a příjezdové plochy sloužící pro odpadové hospodářství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96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656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19. 4. 2022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27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32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27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33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35</v>
      </c>
      <c r="E30" s="39"/>
      <c r="F30" s="39"/>
      <c r="G30" s="39"/>
      <c r="H30" s="39"/>
      <c r="I30" s="39"/>
      <c r="J30" s="145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37</v>
      </c>
      <c r="G32" s="39"/>
      <c r="H32" s="39"/>
      <c r="I32" s="146" t="s">
        <v>36</v>
      </c>
      <c r="J32" s="146" t="s">
        <v>38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39</v>
      </c>
      <c r="E33" s="133" t="s">
        <v>40</v>
      </c>
      <c r="F33" s="148">
        <f>ROUND((SUM(BE84:BE109)),2)</f>
        <v>0</v>
      </c>
      <c r="G33" s="39"/>
      <c r="H33" s="39"/>
      <c r="I33" s="149">
        <v>0.21</v>
      </c>
      <c r="J33" s="148">
        <f>ROUND(((SUM(BE84:BE109))*I33),2)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41</v>
      </c>
      <c r="F34" s="148">
        <f>ROUND((SUM(BF84:BF109)),2)</f>
        <v>0</v>
      </c>
      <c r="G34" s="39"/>
      <c r="H34" s="39"/>
      <c r="I34" s="149">
        <v>0.15</v>
      </c>
      <c r="J34" s="148">
        <f>ROUND(((SUM(BF84:BF109))*I34),2)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42</v>
      </c>
      <c r="F35" s="148">
        <f>ROUND((SUM(BG84:BG109)),2)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43</v>
      </c>
      <c r="F36" s="148">
        <f>ROUND((SUM(BH84:BH109)),2)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44</v>
      </c>
      <c r="F37" s="148">
        <f>ROUND((SUM(BI84:BI109)),2)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45</v>
      </c>
      <c r="E39" s="152"/>
      <c r="F39" s="152"/>
      <c r="G39" s="153" t="s">
        <v>46</v>
      </c>
      <c r="H39" s="154" t="s">
        <v>47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98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Zpevněné a příjezdové plochy sloužící pro odpadové hospodářství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96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05 - VRN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19. 4. 2022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32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99</v>
      </c>
      <c r="D57" s="163"/>
      <c r="E57" s="163"/>
      <c r="F57" s="163"/>
      <c r="G57" s="163"/>
      <c r="H57" s="163"/>
      <c r="I57" s="163"/>
      <c r="J57" s="164" t="s">
        <v>100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67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101</v>
      </c>
    </row>
    <row r="60" spans="1:31" s="9" customFormat="1" ht="24.95" customHeight="1">
      <c r="A60" s="9"/>
      <c r="B60" s="166"/>
      <c r="C60" s="167"/>
      <c r="D60" s="168" t="s">
        <v>657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658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659</v>
      </c>
      <c r="E62" s="175"/>
      <c r="F62" s="175"/>
      <c r="G62" s="175"/>
      <c r="H62" s="175"/>
      <c r="I62" s="175"/>
      <c r="J62" s="176">
        <f>J95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660</v>
      </c>
      <c r="E63" s="175"/>
      <c r="F63" s="175"/>
      <c r="G63" s="175"/>
      <c r="H63" s="175"/>
      <c r="I63" s="175"/>
      <c r="J63" s="176">
        <f>J97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661</v>
      </c>
      <c r="E64" s="175"/>
      <c r="F64" s="175"/>
      <c r="G64" s="175"/>
      <c r="H64" s="175"/>
      <c r="I64" s="175"/>
      <c r="J64" s="176">
        <f>J99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106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1" t="str">
        <f>E7</f>
        <v>Zpevněné a příjezdové plochy sloužící pro odpadové hospodářství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96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05 - VRN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41"/>
      <c r="E78" s="41"/>
      <c r="F78" s="28" t="str">
        <f>F12</f>
        <v xml:space="preserve"> </v>
      </c>
      <c r="G78" s="41"/>
      <c r="H78" s="41"/>
      <c r="I78" s="33" t="s">
        <v>23</v>
      </c>
      <c r="J78" s="73" t="str">
        <f>IF(J12="","",J12)</f>
        <v>19. 4. 2022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 xml:space="preserve"> </v>
      </c>
      <c r="G80" s="41"/>
      <c r="H80" s="41"/>
      <c r="I80" s="33" t="s">
        <v>30</v>
      </c>
      <c r="J80" s="37" t="str">
        <f>E21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28</v>
      </c>
      <c r="D81" s="41"/>
      <c r="E81" s="41"/>
      <c r="F81" s="28" t="str">
        <f>IF(E18="","",E18)</f>
        <v>Vyplň údaj</v>
      </c>
      <c r="G81" s="41"/>
      <c r="H81" s="41"/>
      <c r="I81" s="33" t="s">
        <v>32</v>
      </c>
      <c r="J81" s="37" t="str">
        <f>E24</f>
        <v xml:space="preserve"> 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78"/>
      <c r="B83" s="179"/>
      <c r="C83" s="180" t="s">
        <v>107</v>
      </c>
      <c r="D83" s="181" t="s">
        <v>54</v>
      </c>
      <c r="E83" s="181" t="s">
        <v>50</v>
      </c>
      <c r="F83" s="181" t="s">
        <v>51</v>
      </c>
      <c r="G83" s="181" t="s">
        <v>108</v>
      </c>
      <c r="H83" s="181" t="s">
        <v>109</v>
      </c>
      <c r="I83" s="181" t="s">
        <v>110</v>
      </c>
      <c r="J83" s="181" t="s">
        <v>100</v>
      </c>
      <c r="K83" s="182" t="s">
        <v>111</v>
      </c>
      <c r="L83" s="183"/>
      <c r="M83" s="93" t="s">
        <v>19</v>
      </c>
      <c r="N83" s="94" t="s">
        <v>39</v>
      </c>
      <c r="O83" s="94" t="s">
        <v>112</v>
      </c>
      <c r="P83" s="94" t="s">
        <v>113</v>
      </c>
      <c r="Q83" s="94" t="s">
        <v>114</v>
      </c>
      <c r="R83" s="94" t="s">
        <v>115</v>
      </c>
      <c r="S83" s="94" t="s">
        <v>116</v>
      </c>
      <c r="T83" s="95" t="s">
        <v>117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pans="1:63" s="2" customFormat="1" ht="22.8" customHeight="1">
      <c r="A84" s="39"/>
      <c r="B84" s="40"/>
      <c r="C84" s="100" t="s">
        <v>118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</f>
        <v>0</v>
      </c>
      <c r="Q84" s="97"/>
      <c r="R84" s="186">
        <f>R85</f>
        <v>0</v>
      </c>
      <c r="S84" s="97"/>
      <c r="T84" s="187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68</v>
      </c>
      <c r="AU84" s="18" t="s">
        <v>101</v>
      </c>
      <c r="BK84" s="188">
        <f>BK85</f>
        <v>0</v>
      </c>
    </row>
    <row r="85" spans="1:63" s="12" customFormat="1" ht="25.9" customHeight="1">
      <c r="A85" s="12"/>
      <c r="B85" s="189"/>
      <c r="C85" s="190"/>
      <c r="D85" s="191" t="s">
        <v>68</v>
      </c>
      <c r="E85" s="192" t="s">
        <v>90</v>
      </c>
      <c r="F85" s="192" t="s">
        <v>662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P86+P95+P97+P99</f>
        <v>0</v>
      </c>
      <c r="Q85" s="197"/>
      <c r="R85" s="198">
        <f>R86+R95+R97+R99</f>
        <v>0</v>
      </c>
      <c r="S85" s="197"/>
      <c r="T85" s="199">
        <f>T86+T95+T97+T99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253</v>
      </c>
      <c r="AT85" s="201" t="s">
        <v>68</v>
      </c>
      <c r="AU85" s="201" t="s">
        <v>69</v>
      </c>
      <c r="AY85" s="200" t="s">
        <v>121</v>
      </c>
      <c r="BK85" s="202">
        <f>BK86+BK95+BK97+BK99</f>
        <v>0</v>
      </c>
    </row>
    <row r="86" spans="1:63" s="12" customFormat="1" ht="22.8" customHeight="1">
      <c r="A86" s="12"/>
      <c r="B86" s="189"/>
      <c r="C86" s="190"/>
      <c r="D86" s="191" t="s">
        <v>68</v>
      </c>
      <c r="E86" s="203" t="s">
        <v>663</v>
      </c>
      <c r="F86" s="203" t="s">
        <v>664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SUM(P87:P94)</f>
        <v>0</v>
      </c>
      <c r="Q86" s="197"/>
      <c r="R86" s="198">
        <f>SUM(R87:R94)</f>
        <v>0</v>
      </c>
      <c r="S86" s="197"/>
      <c r="T86" s="199">
        <f>SUM(T87:T94)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253</v>
      </c>
      <c r="AT86" s="201" t="s">
        <v>68</v>
      </c>
      <c r="AU86" s="201" t="s">
        <v>77</v>
      </c>
      <c r="AY86" s="200" t="s">
        <v>121</v>
      </c>
      <c r="BK86" s="202">
        <f>SUM(BK87:BK94)</f>
        <v>0</v>
      </c>
    </row>
    <row r="87" spans="1:65" s="2" customFormat="1" ht="16.5" customHeight="1">
      <c r="A87" s="39"/>
      <c r="B87" s="40"/>
      <c r="C87" s="205" t="s">
        <v>77</v>
      </c>
      <c r="D87" s="205" t="s">
        <v>124</v>
      </c>
      <c r="E87" s="206" t="s">
        <v>665</v>
      </c>
      <c r="F87" s="207" t="s">
        <v>664</v>
      </c>
      <c r="G87" s="208" t="s">
        <v>666</v>
      </c>
      <c r="H87" s="209">
        <v>2</v>
      </c>
      <c r="I87" s="210"/>
      <c r="J87" s="211">
        <f>ROUND(I87*H87,2)</f>
        <v>0</v>
      </c>
      <c r="K87" s="207" t="s">
        <v>128</v>
      </c>
      <c r="L87" s="45"/>
      <c r="M87" s="212" t="s">
        <v>19</v>
      </c>
      <c r="N87" s="213" t="s">
        <v>40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667</v>
      </c>
      <c r="AT87" s="216" t="s">
        <v>124</v>
      </c>
      <c r="AU87" s="216" t="s">
        <v>79</v>
      </c>
      <c r="AY87" s="18" t="s">
        <v>121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77</v>
      </c>
      <c r="BK87" s="217">
        <f>ROUND(I87*H87,2)</f>
        <v>0</v>
      </c>
      <c r="BL87" s="18" t="s">
        <v>667</v>
      </c>
      <c r="BM87" s="216" t="s">
        <v>668</v>
      </c>
    </row>
    <row r="88" spans="1:51" s="14" customFormat="1" ht="12">
      <c r="A88" s="14"/>
      <c r="B88" s="230"/>
      <c r="C88" s="231"/>
      <c r="D88" s="220" t="s">
        <v>131</v>
      </c>
      <c r="E88" s="232" t="s">
        <v>19</v>
      </c>
      <c r="F88" s="233" t="s">
        <v>669</v>
      </c>
      <c r="G88" s="231"/>
      <c r="H88" s="232" t="s">
        <v>19</v>
      </c>
      <c r="I88" s="234"/>
      <c r="J88" s="231"/>
      <c r="K88" s="231"/>
      <c r="L88" s="235"/>
      <c r="M88" s="236"/>
      <c r="N88" s="237"/>
      <c r="O88" s="237"/>
      <c r="P88" s="237"/>
      <c r="Q88" s="237"/>
      <c r="R88" s="237"/>
      <c r="S88" s="237"/>
      <c r="T88" s="238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39" t="s">
        <v>131</v>
      </c>
      <c r="AU88" s="239" t="s">
        <v>79</v>
      </c>
      <c r="AV88" s="14" t="s">
        <v>77</v>
      </c>
      <c r="AW88" s="14" t="s">
        <v>31</v>
      </c>
      <c r="AX88" s="14" t="s">
        <v>69</v>
      </c>
      <c r="AY88" s="239" t="s">
        <v>121</v>
      </c>
    </row>
    <row r="89" spans="1:51" s="13" customFormat="1" ht="12">
      <c r="A89" s="13"/>
      <c r="B89" s="218"/>
      <c r="C89" s="219"/>
      <c r="D89" s="220" t="s">
        <v>131</v>
      </c>
      <c r="E89" s="221" t="s">
        <v>19</v>
      </c>
      <c r="F89" s="222" t="s">
        <v>77</v>
      </c>
      <c r="G89" s="219"/>
      <c r="H89" s="223">
        <v>1</v>
      </c>
      <c r="I89" s="224"/>
      <c r="J89" s="219"/>
      <c r="K89" s="219"/>
      <c r="L89" s="225"/>
      <c r="M89" s="226"/>
      <c r="N89" s="227"/>
      <c r="O89" s="227"/>
      <c r="P89" s="227"/>
      <c r="Q89" s="227"/>
      <c r="R89" s="227"/>
      <c r="S89" s="227"/>
      <c r="T89" s="228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29" t="s">
        <v>131</v>
      </c>
      <c r="AU89" s="229" t="s">
        <v>79</v>
      </c>
      <c r="AV89" s="13" t="s">
        <v>79</v>
      </c>
      <c r="AW89" s="13" t="s">
        <v>31</v>
      </c>
      <c r="AX89" s="13" t="s">
        <v>69</v>
      </c>
      <c r="AY89" s="229" t="s">
        <v>121</v>
      </c>
    </row>
    <row r="90" spans="1:51" s="14" customFormat="1" ht="12">
      <c r="A90" s="14"/>
      <c r="B90" s="230"/>
      <c r="C90" s="231"/>
      <c r="D90" s="220" t="s">
        <v>131</v>
      </c>
      <c r="E90" s="232" t="s">
        <v>19</v>
      </c>
      <c r="F90" s="233" t="s">
        <v>670</v>
      </c>
      <c r="G90" s="231"/>
      <c r="H90" s="232" t="s">
        <v>19</v>
      </c>
      <c r="I90" s="234"/>
      <c r="J90" s="231"/>
      <c r="K90" s="231"/>
      <c r="L90" s="235"/>
      <c r="M90" s="236"/>
      <c r="N90" s="237"/>
      <c r="O90" s="237"/>
      <c r="P90" s="237"/>
      <c r="Q90" s="237"/>
      <c r="R90" s="237"/>
      <c r="S90" s="237"/>
      <c r="T90" s="238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39" t="s">
        <v>131</v>
      </c>
      <c r="AU90" s="239" t="s">
        <v>79</v>
      </c>
      <c r="AV90" s="14" t="s">
        <v>77</v>
      </c>
      <c r="AW90" s="14" t="s">
        <v>31</v>
      </c>
      <c r="AX90" s="14" t="s">
        <v>69</v>
      </c>
      <c r="AY90" s="239" t="s">
        <v>121</v>
      </c>
    </row>
    <row r="91" spans="1:51" s="13" customFormat="1" ht="12">
      <c r="A91" s="13"/>
      <c r="B91" s="218"/>
      <c r="C91" s="219"/>
      <c r="D91" s="220" t="s">
        <v>131</v>
      </c>
      <c r="E91" s="221" t="s">
        <v>19</v>
      </c>
      <c r="F91" s="222" t="s">
        <v>77</v>
      </c>
      <c r="G91" s="219"/>
      <c r="H91" s="223">
        <v>1</v>
      </c>
      <c r="I91" s="224"/>
      <c r="J91" s="219"/>
      <c r="K91" s="219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131</v>
      </c>
      <c r="AU91" s="229" t="s">
        <v>79</v>
      </c>
      <c r="AV91" s="13" t="s">
        <v>79</v>
      </c>
      <c r="AW91" s="13" t="s">
        <v>31</v>
      </c>
      <c r="AX91" s="13" t="s">
        <v>69</v>
      </c>
      <c r="AY91" s="229" t="s">
        <v>121</v>
      </c>
    </row>
    <row r="92" spans="1:51" s="15" customFormat="1" ht="12">
      <c r="A92" s="15"/>
      <c r="B92" s="240"/>
      <c r="C92" s="241"/>
      <c r="D92" s="220" t="s">
        <v>131</v>
      </c>
      <c r="E92" s="242" t="s">
        <v>19</v>
      </c>
      <c r="F92" s="243" t="s">
        <v>143</v>
      </c>
      <c r="G92" s="241"/>
      <c r="H92" s="244">
        <v>2</v>
      </c>
      <c r="I92" s="245"/>
      <c r="J92" s="241"/>
      <c r="K92" s="241"/>
      <c r="L92" s="246"/>
      <c r="M92" s="247"/>
      <c r="N92" s="248"/>
      <c r="O92" s="248"/>
      <c r="P92" s="248"/>
      <c r="Q92" s="248"/>
      <c r="R92" s="248"/>
      <c r="S92" s="248"/>
      <c r="T92" s="249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T92" s="250" t="s">
        <v>131</v>
      </c>
      <c r="AU92" s="250" t="s">
        <v>79</v>
      </c>
      <c r="AV92" s="15" t="s">
        <v>129</v>
      </c>
      <c r="AW92" s="15" t="s">
        <v>31</v>
      </c>
      <c r="AX92" s="15" t="s">
        <v>77</v>
      </c>
      <c r="AY92" s="250" t="s">
        <v>121</v>
      </c>
    </row>
    <row r="93" spans="1:65" s="2" customFormat="1" ht="16.5" customHeight="1">
      <c r="A93" s="39"/>
      <c r="B93" s="40"/>
      <c r="C93" s="205" t="s">
        <v>152</v>
      </c>
      <c r="D93" s="205" t="s">
        <v>124</v>
      </c>
      <c r="E93" s="206" t="s">
        <v>671</v>
      </c>
      <c r="F93" s="207" t="s">
        <v>672</v>
      </c>
      <c r="G93" s="208" t="s">
        <v>666</v>
      </c>
      <c r="H93" s="209">
        <v>5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40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667</v>
      </c>
      <c r="AT93" s="216" t="s">
        <v>124</v>
      </c>
      <c r="AU93" s="216" t="s">
        <v>79</v>
      </c>
      <c r="AY93" s="18" t="s">
        <v>121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77</v>
      </c>
      <c r="BK93" s="217">
        <f>ROUND(I93*H93,2)</f>
        <v>0</v>
      </c>
      <c r="BL93" s="18" t="s">
        <v>667</v>
      </c>
      <c r="BM93" s="216" t="s">
        <v>673</v>
      </c>
    </row>
    <row r="94" spans="1:51" s="13" customFormat="1" ht="12">
      <c r="A94" s="13"/>
      <c r="B94" s="218"/>
      <c r="C94" s="219"/>
      <c r="D94" s="220" t="s">
        <v>131</v>
      </c>
      <c r="E94" s="221" t="s">
        <v>19</v>
      </c>
      <c r="F94" s="222" t="s">
        <v>253</v>
      </c>
      <c r="G94" s="219"/>
      <c r="H94" s="223">
        <v>5</v>
      </c>
      <c r="I94" s="224"/>
      <c r="J94" s="219"/>
      <c r="K94" s="219"/>
      <c r="L94" s="225"/>
      <c r="M94" s="226"/>
      <c r="N94" s="227"/>
      <c r="O94" s="227"/>
      <c r="P94" s="227"/>
      <c r="Q94" s="227"/>
      <c r="R94" s="227"/>
      <c r="S94" s="227"/>
      <c r="T94" s="22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29" t="s">
        <v>131</v>
      </c>
      <c r="AU94" s="229" t="s">
        <v>79</v>
      </c>
      <c r="AV94" s="13" t="s">
        <v>79</v>
      </c>
      <c r="AW94" s="13" t="s">
        <v>31</v>
      </c>
      <c r="AX94" s="13" t="s">
        <v>77</v>
      </c>
      <c r="AY94" s="229" t="s">
        <v>121</v>
      </c>
    </row>
    <row r="95" spans="1:63" s="12" customFormat="1" ht="22.8" customHeight="1">
      <c r="A95" s="12"/>
      <c r="B95" s="189"/>
      <c r="C95" s="190"/>
      <c r="D95" s="191" t="s">
        <v>68</v>
      </c>
      <c r="E95" s="203" t="s">
        <v>674</v>
      </c>
      <c r="F95" s="203" t="s">
        <v>675</v>
      </c>
      <c r="G95" s="190"/>
      <c r="H95" s="190"/>
      <c r="I95" s="193"/>
      <c r="J95" s="204">
        <f>BK95</f>
        <v>0</v>
      </c>
      <c r="K95" s="190"/>
      <c r="L95" s="195"/>
      <c r="M95" s="196"/>
      <c r="N95" s="197"/>
      <c r="O95" s="197"/>
      <c r="P95" s="198">
        <f>P96</f>
        <v>0</v>
      </c>
      <c r="Q95" s="197"/>
      <c r="R95" s="198">
        <f>R96</f>
        <v>0</v>
      </c>
      <c r="S95" s="197"/>
      <c r="T95" s="199">
        <f>T96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0" t="s">
        <v>253</v>
      </c>
      <c r="AT95" s="201" t="s">
        <v>68</v>
      </c>
      <c r="AU95" s="201" t="s">
        <v>77</v>
      </c>
      <c r="AY95" s="200" t="s">
        <v>121</v>
      </c>
      <c r="BK95" s="202">
        <f>BK96</f>
        <v>0</v>
      </c>
    </row>
    <row r="96" spans="1:65" s="2" customFormat="1" ht="16.5" customHeight="1">
      <c r="A96" s="39"/>
      <c r="B96" s="40"/>
      <c r="C96" s="205" t="s">
        <v>79</v>
      </c>
      <c r="D96" s="205" t="s">
        <v>124</v>
      </c>
      <c r="E96" s="206" t="s">
        <v>676</v>
      </c>
      <c r="F96" s="207" t="s">
        <v>675</v>
      </c>
      <c r="G96" s="208" t="s">
        <v>666</v>
      </c>
      <c r="H96" s="209">
        <v>1</v>
      </c>
      <c r="I96" s="210"/>
      <c r="J96" s="211">
        <f>ROUND(I96*H96,2)</f>
        <v>0</v>
      </c>
      <c r="K96" s="207" t="s">
        <v>128</v>
      </c>
      <c r="L96" s="45"/>
      <c r="M96" s="212" t="s">
        <v>19</v>
      </c>
      <c r="N96" s="213" t="s">
        <v>40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667</v>
      </c>
      <c r="AT96" s="216" t="s">
        <v>124</v>
      </c>
      <c r="AU96" s="216" t="s">
        <v>79</v>
      </c>
      <c r="AY96" s="18" t="s">
        <v>121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77</v>
      </c>
      <c r="BK96" s="217">
        <f>ROUND(I96*H96,2)</f>
        <v>0</v>
      </c>
      <c r="BL96" s="18" t="s">
        <v>667</v>
      </c>
      <c r="BM96" s="216" t="s">
        <v>677</v>
      </c>
    </row>
    <row r="97" spans="1:63" s="12" customFormat="1" ht="22.8" customHeight="1">
      <c r="A97" s="12"/>
      <c r="B97" s="189"/>
      <c r="C97" s="190"/>
      <c r="D97" s="191" t="s">
        <v>68</v>
      </c>
      <c r="E97" s="203" t="s">
        <v>678</v>
      </c>
      <c r="F97" s="203" t="s">
        <v>679</v>
      </c>
      <c r="G97" s="190"/>
      <c r="H97" s="190"/>
      <c r="I97" s="193"/>
      <c r="J97" s="204">
        <f>BK97</f>
        <v>0</v>
      </c>
      <c r="K97" s="190"/>
      <c r="L97" s="195"/>
      <c r="M97" s="196"/>
      <c r="N97" s="197"/>
      <c r="O97" s="197"/>
      <c r="P97" s="198">
        <f>P98</f>
        <v>0</v>
      </c>
      <c r="Q97" s="197"/>
      <c r="R97" s="198">
        <f>R98</f>
        <v>0</v>
      </c>
      <c r="S97" s="197"/>
      <c r="T97" s="199">
        <f>T98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0" t="s">
        <v>253</v>
      </c>
      <c r="AT97" s="201" t="s">
        <v>68</v>
      </c>
      <c r="AU97" s="201" t="s">
        <v>77</v>
      </c>
      <c r="AY97" s="200" t="s">
        <v>121</v>
      </c>
      <c r="BK97" s="202">
        <f>BK98</f>
        <v>0</v>
      </c>
    </row>
    <row r="98" spans="1:65" s="2" customFormat="1" ht="16.5" customHeight="1">
      <c r="A98" s="39"/>
      <c r="B98" s="40"/>
      <c r="C98" s="205" t="s">
        <v>159</v>
      </c>
      <c r="D98" s="205" t="s">
        <v>124</v>
      </c>
      <c r="E98" s="206" t="s">
        <v>680</v>
      </c>
      <c r="F98" s="207" t="s">
        <v>679</v>
      </c>
      <c r="G98" s="208" t="s">
        <v>666</v>
      </c>
      <c r="H98" s="209">
        <v>1</v>
      </c>
      <c r="I98" s="210"/>
      <c r="J98" s="211">
        <f>ROUND(I98*H98,2)</f>
        <v>0</v>
      </c>
      <c r="K98" s="207" t="s">
        <v>128</v>
      </c>
      <c r="L98" s="45"/>
      <c r="M98" s="212" t="s">
        <v>19</v>
      </c>
      <c r="N98" s="213" t="s">
        <v>40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667</v>
      </c>
      <c r="AT98" s="216" t="s">
        <v>124</v>
      </c>
      <c r="AU98" s="216" t="s">
        <v>79</v>
      </c>
      <c r="AY98" s="18" t="s">
        <v>121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77</v>
      </c>
      <c r="BK98" s="217">
        <f>ROUND(I98*H98,2)</f>
        <v>0</v>
      </c>
      <c r="BL98" s="18" t="s">
        <v>667</v>
      </c>
      <c r="BM98" s="216" t="s">
        <v>681</v>
      </c>
    </row>
    <row r="99" spans="1:63" s="12" customFormat="1" ht="22.8" customHeight="1">
      <c r="A99" s="12"/>
      <c r="B99" s="189"/>
      <c r="C99" s="190"/>
      <c r="D99" s="191" t="s">
        <v>68</v>
      </c>
      <c r="E99" s="203" t="s">
        <v>682</v>
      </c>
      <c r="F99" s="203" t="s">
        <v>683</v>
      </c>
      <c r="G99" s="190"/>
      <c r="H99" s="190"/>
      <c r="I99" s="193"/>
      <c r="J99" s="204">
        <f>BK99</f>
        <v>0</v>
      </c>
      <c r="K99" s="190"/>
      <c r="L99" s="195"/>
      <c r="M99" s="196"/>
      <c r="N99" s="197"/>
      <c r="O99" s="197"/>
      <c r="P99" s="198">
        <f>SUM(P100:P109)</f>
        <v>0</v>
      </c>
      <c r="Q99" s="197"/>
      <c r="R99" s="198">
        <f>SUM(R100:R109)</f>
        <v>0</v>
      </c>
      <c r="S99" s="197"/>
      <c r="T99" s="199">
        <f>SUM(T100:T109)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253</v>
      </c>
      <c r="AT99" s="201" t="s">
        <v>68</v>
      </c>
      <c r="AU99" s="201" t="s">
        <v>77</v>
      </c>
      <c r="AY99" s="200" t="s">
        <v>121</v>
      </c>
      <c r="BK99" s="202">
        <f>SUM(BK100:BK109)</f>
        <v>0</v>
      </c>
    </row>
    <row r="100" spans="1:65" s="2" customFormat="1" ht="16.5" customHeight="1">
      <c r="A100" s="39"/>
      <c r="B100" s="40"/>
      <c r="C100" s="205" t="s">
        <v>129</v>
      </c>
      <c r="D100" s="205" t="s">
        <v>124</v>
      </c>
      <c r="E100" s="206" t="s">
        <v>684</v>
      </c>
      <c r="F100" s="207" t="s">
        <v>685</v>
      </c>
      <c r="G100" s="208" t="s">
        <v>666</v>
      </c>
      <c r="H100" s="209">
        <v>2</v>
      </c>
      <c r="I100" s="210"/>
      <c r="J100" s="211">
        <f>ROUND(I100*H100,2)</f>
        <v>0</v>
      </c>
      <c r="K100" s="207" t="s">
        <v>128</v>
      </c>
      <c r="L100" s="45"/>
      <c r="M100" s="212" t="s">
        <v>19</v>
      </c>
      <c r="N100" s="213" t="s">
        <v>40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667</v>
      </c>
      <c r="AT100" s="216" t="s">
        <v>124</v>
      </c>
      <c r="AU100" s="216" t="s">
        <v>79</v>
      </c>
      <c r="AY100" s="18" t="s">
        <v>121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77</v>
      </c>
      <c r="BK100" s="217">
        <f>ROUND(I100*H100,2)</f>
        <v>0</v>
      </c>
      <c r="BL100" s="18" t="s">
        <v>667</v>
      </c>
      <c r="BM100" s="216" t="s">
        <v>686</v>
      </c>
    </row>
    <row r="101" spans="1:51" s="14" customFormat="1" ht="12">
      <c r="A101" s="14"/>
      <c r="B101" s="230"/>
      <c r="C101" s="231"/>
      <c r="D101" s="220" t="s">
        <v>131</v>
      </c>
      <c r="E101" s="232" t="s">
        <v>19</v>
      </c>
      <c r="F101" s="233" t="s">
        <v>687</v>
      </c>
      <c r="G101" s="231"/>
      <c r="H101" s="232" t="s">
        <v>19</v>
      </c>
      <c r="I101" s="234"/>
      <c r="J101" s="231"/>
      <c r="K101" s="231"/>
      <c r="L101" s="235"/>
      <c r="M101" s="236"/>
      <c r="N101" s="237"/>
      <c r="O101" s="237"/>
      <c r="P101" s="237"/>
      <c r="Q101" s="237"/>
      <c r="R101" s="237"/>
      <c r="S101" s="237"/>
      <c r="T101" s="238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39" t="s">
        <v>131</v>
      </c>
      <c r="AU101" s="239" t="s">
        <v>79</v>
      </c>
      <c r="AV101" s="14" t="s">
        <v>77</v>
      </c>
      <c r="AW101" s="14" t="s">
        <v>31</v>
      </c>
      <c r="AX101" s="14" t="s">
        <v>69</v>
      </c>
      <c r="AY101" s="239" t="s">
        <v>121</v>
      </c>
    </row>
    <row r="102" spans="1:51" s="13" customFormat="1" ht="12">
      <c r="A102" s="13"/>
      <c r="B102" s="218"/>
      <c r="C102" s="219"/>
      <c r="D102" s="220" t="s">
        <v>131</v>
      </c>
      <c r="E102" s="221" t="s">
        <v>19</v>
      </c>
      <c r="F102" s="222" t="s">
        <v>77</v>
      </c>
      <c r="G102" s="219"/>
      <c r="H102" s="223">
        <v>1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29" t="s">
        <v>131</v>
      </c>
      <c r="AU102" s="229" t="s">
        <v>79</v>
      </c>
      <c r="AV102" s="13" t="s">
        <v>79</v>
      </c>
      <c r="AW102" s="13" t="s">
        <v>31</v>
      </c>
      <c r="AX102" s="13" t="s">
        <v>69</v>
      </c>
      <c r="AY102" s="229" t="s">
        <v>121</v>
      </c>
    </row>
    <row r="103" spans="1:51" s="14" customFormat="1" ht="12">
      <c r="A103" s="14"/>
      <c r="B103" s="230"/>
      <c r="C103" s="231"/>
      <c r="D103" s="220" t="s">
        <v>131</v>
      </c>
      <c r="E103" s="232" t="s">
        <v>19</v>
      </c>
      <c r="F103" s="233" t="s">
        <v>688</v>
      </c>
      <c r="G103" s="231"/>
      <c r="H103" s="232" t="s">
        <v>19</v>
      </c>
      <c r="I103" s="234"/>
      <c r="J103" s="231"/>
      <c r="K103" s="231"/>
      <c r="L103" s="235"/>
      <c r="M103" s="236"/>
      <c r="N103" s="237"/>
      <c r="O103" s="237"/>
      <c r="P103" s="237"/>
      <c r="Q103" s="237"/>
      <c r="R103" s="237"/>
      <c r="S103" s="237"/>
      <c r="T103" s="238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39" t="s">
        <v>131</v>
      </c>
      <c r="AU103" s="239" t="s">
        <v>79</v>
      </c>
      <c r="AV103" s="14" t="s">
        <v>77</v>
      </c>
      <c r="AW103" s="14" t="s">
        <v>31</v>
      </c>
      <c r="AX103" s="14" t="s">
        <v>69</v>
      </c>
      <c r="AY103" s="239" t="s">
        <v>121</v>
      </c>
    </row>
    <row r="104" spans="1:51" s="13" customFormat="1" ht="12">
      <c r="A104" s="13"/>
      <c r="B104" s="218"/>
      <c r="C104" s="219"/>
      <c r="D104" s="220" t="s">
        <v>131</v>
      </c>
      <c r="E104" s="221" t="s">
        <v>19</v>
      </c>
      <c r="F104" s="222" t="s">
        <v>77</v>
      </c>
      <c r="G104" s="219"/>
      <c r="H104" s="223">
        <v>1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9" t="s">
        <v>131</v>
      </c>
      <c r="AU104" s="229" t="s">
        <v>79</v>
      </c>
      <c r="AV104" s="13" t="s">
        <v>79</v>
      </c>
      <c r="AW104" s="13" t="s">
        <v>31</v>
      </c>
      <c r="AX104" s="13" t="s">
        <v>69</v>
      </c>
      <c r="AY104" s="229" t="s">
        <v>121</v>
      </c>
    </row>
    <row r="105" spans="1:51" s="15" customFormat="1" ht="12">
      <c r="A105" s="15"/>
      <c r="B105" s="240"/>
      <c r="C105" s="241"/>
      <c r="D105" s="220" t="s">
        <v>131</v>
      </c>
      <c r="E105" s="242" t="s">
        <v>19</v>
      </c>
      <c r="F105" s="243" t="s">
        <v>143</v>
      </c>
      <c r="G105" s="241"/>
      <c r="H105" s="244">
        <v>2</v>
      </c>
      <c r="I105" s="245"/>
      <c r="J105" s="241"/>
      <c r="K105" s="241"/>
      <c r="L105" s="246"/>
      <c r="M105" s="247"/>
      <c r="N105" s="248"/>
      <c r="O105" s="248"/>
      <c r="P105" s="248"/>
      <c r="Q105" s="248"/>
      <c r="R105" s="248"/>
      <c r="S105" s="248"/>
      <c r="T105" s="249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0" t="s">
        <v>131</v>
      </c>
      <c r="AU105" s="250" t="s">
        <v>79</v>
      </c>
      <c r="AV105" s="15" t="s">
        <v>129</v>
      </c>
      <c r="AW105" s="15" t="s">
        <v>31</v>
      </c>
      <c r="AX105" s="15" t="s">
        <v>77</v>
      </c>
      <c r="AY105" s="250" t="s">
        <v>121</v>
      </c>
    </row>
    <row r="106" spans="1:65" s="2" customFormat="1" ht="16.5" customHeight="1">
      <c r="A106" s="39"/>
      <c r="B106" s="40"/>
      <c r="C106" s="205" t="s">
        <v>253</v>
      </c>
      <c r="D106" s="205" t="s">
        <v>124</v>
      </c>
      <c r="E106" s="206" t="s">
        <v>689</v>
      </c>
      <c r="F106" s="207" t="s">
        <v>690</v>
      </c>
      <c r="G106" s="208" t="s">
        <v>666</v>
      </c>
      <c r="H106" s="209">
        <v>1</v>
      </c>
      <c r="I106" s="210"/>
      <c r="J106" s="211">
        <f>ROUND(I106*H106,2)</f>
        <v>0</v>
      </c>
      <c r="K106" s="207" t="s">
        <v>19</v>
      </c>
      <c r="L106" s="45"/>
      <c r="M106" s="212" t="s">
        <v>19</v>
      </c>
      <c r="N106" s="213" t="s">
        <v>40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667</v>
      </c>
      <c r="AT106" s="216" t="s">
        <v>124</v>
      </c>
      <c r="AU106" s="216" t="s">
        <v>79</v>
      </c>
      <c r="AY106" s="18" t="s">
        <v>121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77</v>
      </c>
      <c r="BK106" s="217">
        <f>ROUND(I106*H106,2)</f>
        <v>0</v>
      </c>
      <c r="BL106" s="18" t="s">
        <v>667</v>
      </c>
      <c r="BM106" s="216" t="s">
        <v>691</v>
      </c>
    </row>
    <row r="107" spans="1:51" s="14" customFormat="1" ht="12">
      <c r="A107" s="14"/>
      <c r="B107" s="230"/>
      <c r="C107" s="231"/>
      <c r="D107" s="220" t="s">
        <v>131</v>
      </c>
      <c r="E107" s="232" t="s">
        <v>19</v>
      </c>
      <c r="F107" s="233" t="s">
        <v>692</v>
      </c>
      <c r="G107" s="231"/>
      <c r="H107" s="232" t="s">
        <v>19</v>
      </c>
      <c r="I107" s="234"/>
      <c r="J107" s="231"/>
      <c r="K107" s="231"/>
      <c r="L107" s="235"/>
      <c r="M107" s="236"/>
      <c r="N107" s="237"/>
      <c r="O107" s="237"/>
      <c r="P107" s="237"/>
      <c r="Q107" s="237"/>
      <c r="R107" s="237"/>
      <c r="S107" s="237"/>
      <c r="T107" s="238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39" t="s">
        <v>131</v>
      </c>
      <c r="AU107" s="239" t="s">
        <v>79</v>
      </c>
      <c r="AV107" s="14" t="s">
        <v>77</v>
      </c>
      <c r="AW107" s="14" t="s">
        <v>31</v>
      </c>
      <c r="AX107" s="14" t="s">
        <v>69</v>
      </c>
      <c r="AY107" s="239" t="s">
        <v>121</v>
      </c>
    </row>
    <row r="108" spans="1:51" s="13" customFormat="1" ht="12">
      <c r="A108" s="13"/>
      <c r="B108" s="218"/>
      <c r="C108" s="219"/>
      <c r="D108" s="220" t="s">
        <v>131</v>
      </c>
      <c r="E108" s="221" t="s">
        <v>19</v>
      </c>
      <c r="F108" s="222" t="s">
        <v>77</v>
      </c>
      <c r="G108" s="219"/>
      <c r="H108" s="223">
        <v>1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131</v>
      </c>
      <c r="AU108" s="229" t="s">
        <v>79</v>
      </c>
      <c r="AV108" s="13" t="s">
        <v>79</v>
      </c>
      <c r="AW108" s="13" t="s">
        <v>31</v>
      </c>
      <c r="AX108" s="13" t="s">
        <v>69</v>
      </c>
      <c r="AY108" s="229" t="s">
        <v>121</v>
      </c>
    </row>
    <row r="109" spans="1:51" s="15" customFormat="1" ht="12">
      <c r="A109" s="15"/>
      <c r="B109" s="240"/>
      <c r="C109" s="241"/>
      <c r="D109" s="220" t="s">
        <v>131</v>
      </c>
      <c r="E109" s="242" t="s">
        <v>19</v>
      </c>
      <c r="F109" s="243" t="s">
        <v>143</v>
      </c>
      <c r="G109" s="241"/>
      <c r="H109" s="244">
        <v>1</v>
      </c>
      <c r="I109" s="245"/>
      <c r="J109" s="241"/>
      <c r="K109" s="241"/>
      <c r="L109" s="246"/>
      <c r="M109" s="251"/>
      <c r="N109" s="252"/>
      <c r="O109" s="252"/>
      <c r="P109" s="252"/>
      <c r="Q109" s="252"/>
      <c r="R109" s="252"/>
      <c r="S109" s="252"/>
      <c r="T109" s="253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0" t="s">
        <v>131</v>
      </c>
      <c r="AU109" s="250" t="s">
        <v>79</v>
      </c>
      <c r="AV109" s="15" t="s">
        <v>129</v>
      </c>
      <c r="AW109" s="15" t="s">
        <v>31</v>
      </c>
      <c r="AX109" s="15" t="s">
        <v>77</v>
      </c>
      <c r="AY109" s="250" t="s">
        <v>121</v>
      </c>
    </row>
    <row r="110" spans="1:31" s="2" customFormat="1" ht="6.95" customHeight="1">
      <c r="A110" s="39"/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45"/>
      <c r="M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</sheetData>
  <sheetProtection password="CC35" sheet="1" objects="1" scenarios="1" formatColumns="0" formatRows="0" autoFilter="0"/>
  <autoFilter ref="C83:K109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79</v>
      </c>
    </row>
    <row r="4" spans="2:46" s="1" customFormat="1" ht="24.95" customHeight="1">
      <c r="B4" s="21"/>
      <c r="D4" s="131" t="s">
        <v>95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Zpevněné a příjezdové plochy sloužící pro odpadové hospodářství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96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693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19. 4. 2022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27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32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27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33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35</v>
      </c>
      <c r="E30" s="39"/>
      <c r="F30" s="39"/>
      <c r="G30" s="39"/>
      <c r="H30" s="39"/>
      <c r="I30" s="39"/>
      <c r="J30" s="145">
        <f>ROUND(J82,2)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37</v>
      </c>
      <c r="G32" s="39"/>
      <c r="H32" s="39"/>
      <c r="I32" s="146" t="s">
        <v>36</v>
      </c>
      <c r="J32" s="146" t="s">
        <v>38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39</v>
      </c>
      <c r="E33" s="133" t="s">
        <v>40</v>
      </c>
      <c r="F33" s="148">
        <f>ROUND((SUM(BE82:BE98)),2)</f>
        <v>0</v>
      </c>
      <c r="G33" s="39"/>
      <c r="H33" s="39"/>
      <c r="I33" s="149">
        <v>0.21</v>
      </c>
      <c r="J33" s="148">
        <f>ROUND(((SUM(BE82:BE98))*I33),2)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41</v>
      </c>
      <c r="F34" s="148">
        <f>ROUND((SUM(BF82:BF98)),2)</f>
        <v>0</v>
      </c>
      <c r="G34" s="39"/>
      <c r="H34" s="39"/>
      <c r="I34" s="149">
        <v>0.15</v>
      </c>
      <c r="J34" s="148">
        <f>ROUND(((SUM(BF82:BF98))*I34),2)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42</v>
      </c>
      <c r="F35" s="148">
        <f>ROUND((SUM(BG82:BG98)),2)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43</v>
      </c>
      <c r="F36" s="148">
        <f>ROUND((SUM(BH82:BH98)),2)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44</v>
      </c>
      <c r="F37" s="148">
        <f>ROUND((SUM(BI82:BI98)),2)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45</v>
      </c>
      <c r="E39" s="152"/>
      <c r="F39" s="152"/>
      <c r="G39" s="153" t="s">
        <v>46</v>
      </c>
      <c r="H39" s="154" t="s">
        <v>47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98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Zpevněné a příjezdové plochy sloužící pro odpadové hospodářství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96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06 - Doplnění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19. 4. 2022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32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99</v>
      </c>
      <c r="D57" s="163"/>
      <c r="E57" s="163"/>
      <c r="F57" s="163"/>
      <c r="G57" s="163"/>
      <c r="H57" s="163"/>
      <c r="I57" s="163"/>
      <c r="J57" s="164" t="s">
        <v>100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67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101</v>
      </c>
    </row>
    <row r="60" spans="1:31" s="9" customFormat="1" ht="24.95" customHeight="1">
      <c r="A60" s="9"/>
      <c r="B60" s="166"/>
      <c r="C60" s="167"/>
      <c r="D60" s="168" t="s">
        <v>102</v>
      </c>
      <c r="E60" s="169"/>
      <c r="F60" s="169"/>
      <c r="G60" s="169"/>
      <c r="H60" s="169"/>
      <c r="I60" s="169"/>
      <c r="J60" s="170">
        <f>J83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227</v>
      </c>
      <c r="E61" s="175"/>
      <c r="F61" s="175"/>
      <c r="G61" s="175"/>
      <c r="H61" s="175"/>
      <c r="I61" s="175"/>
      <c r="J61" s="176">
        <f>J84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104</v>
      </c>
      <c r="E62" s="175"/>
      <c r="F62" s="175"/>
      <c r="G62" s="175"/>
      <c r="H62" s="175"/>
      <c r="I62" s="175"/>
      <c r="J62" s="176">
        <f>J90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4" t="s">
        <v>106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161" t="str">
        <f>E7</f>
        <v>Zpevněné a příjezdové plochy sloužící pro odpadové hospodářství</v>
      </c>
      <c r="F72" s="33"/>
      <c r="G72" s="33"/>
      <c r="H72" s="33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96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70" t="str">
        <f>E9</f>
        <v>06 - Doplnění</v>
      </c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21</v>
      </c>
      <c r="D76" s="41"/>
      <c r="E76" s="41"/>
      <c r="F76" s="28" t="str">
        <f>F12</f>
        <v xml:space="preserve"> </v>
      </c>
      <c r="G76" s="41"/>
      <c r="H76" s="41"/>
      <c r="I76" s="33" t="s">
        <v>23</v>
      </c>
      <c r="J76" s="73" t="str">
        <f>IF(J12="","",J12)</f>
        <v>19. 4. 2022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15" customHeight="1">
      <c r="A78" s="39"/>
      <c r="B78" s="40"/>
      <c r="C78" s="33" t="s">
        <v>25</v>
      </c>
      <c r="D78" s="41"/>
      <c r="E78" s="41"/>
      <c r="F78" s="28" t="str">
        <f>E15</f>
        <v xml:space="preserve"> </v>
      </c>
      <c r="G78" s="41"/>
      <c r="H78" s="41"/>
      <c r="I78" s="33" t="s">
        <v>30</v>
      </c>
      <c r="J78" s="37" t="str">
        <f>E21</f>
        <v xml:space="preserve"> 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28</v>
      </c>
      <c r="D79" s="41"/>
      <c r="E79" s="41"/>
      <c r="F79" s="28" t="str">
        <f>IF(E18="","",E18)</f>
        <v>Vyplň údaj</v>
      </c>
      <c r="G79" s="41"/>
      <c r="H79" s="41"/>
      <c r="I79" s="33" t="s">
        <v>32</v>
      </c>
      <c r="J79" s="37" t="str">
        <f>E24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78"/>
      <c r="B81" s="179"/>
      <c r="C81" s="180" t="s">
        <v>107</v>
      </c>
      <c r="D81" s="181" t="s">
        <v>54</v>
      </c>
      <c r="E81" s="181" t="s">
        <v>50</v>
      </c>
      <c r="F81" s="181" t="s">
        <v>51</v>
      </c>
      <c r="G81" s="181" t="s">
        <v>108</v>
      </c>
      <c r="H81" s="181" t="s">
        <v>109</v>
      </c>
      <c r="I81" s="181" t="s">
        <v>110</v>
      </c>
      <c r="J81" s="181" t="s">
        <v>100</v>
      </c>
      <c r="K81" s="182" t="s">
        <v>111</v>
      </c>
      <c r="L81" s="183"/>
      <c r="M81" s="93" t="s">
        <v>19</v>
      </c>
      <c r="N81" s="94" t="s">
        <v>39</v>
      </c>
      <c r="O81" s="94" t="s">
        <v>112</v>
      </c>
      <c r="P81" s="94" t="s">
        <v>113</v>
      </c>
      <c r="Q81" s="94" t="s">
        <v>114</v>
      </c>
      <c r="R81" s="94" t="s">
        <v>115</v>
      </c>
      <c r="S81" s="94" t="s">
        <v>116</v>
      </c>
      <c r="T81" s="95" t="s">
        <v>117</v>
      </c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</row>
    <row r="82" spans="1:63" s="2" customFormat="1" ht="22.8" customHeight="1">
      <c r="A82" s="39"/>
      <c r="B82" s="40"/>
      <c r="C82" s="100" t="s">
        <v>118</v>
      </c>
      <c r="D82" s="41"/>
      <c r="E82" s="41"/>
      <c r="F82" s="41"/>
      <c r="G82" s="41"/>
      <c r="H82" s="41"/>
      <c r="I82" s="41"/>
      <c r="J82" s="184">
        <f>BK82</f>
        <v>0</v>
      </c>
      <c r="K82" s="41"/>
      <c r="L82" s="45"/>
      <c r="M82" s="96"/>
      <c r="N82" s="185"/>
      <c r="O82" s="97"/>
      <c r="P82" s="186">
        <f>P83</f>
        <v>0</v>
      </c>
      <c r="Q82" s="97"/>
      <c r="R82" s="186">
        <f>R83</f>
        <v>74.779433</v>
      </c>
      <c r="S82" s="97"/>
      <c r="T82" s="187">
        <f>T83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68</v>
      </c>
      <c r="AU82" s="18" t="s">
        <v>101</v>
      </c>
      <c r="BK82" s="188">
        <f>BK83</f>
        <v>0</v>
      </c>
    </row>
    <row r="83" spans="1:63" s="12" customFormat="1" ht="25.9" customHeight="1">
      <c r="A83" s="12"/>
      <c r="B83" s="189"/>
      <c r="C83" s="190"/>
      <c r="D83" s="191" t="s">
        <v>68</v>
      </c>
      <c r="E83" s="192" t="s">
        <v>119</v>
      </c>
      <c r="F83" s="192" t="s">
        <v>120</v>
      </c>
      <c r="G83" s="190"/>
      <c r="H83" s="190"/>
      <c r="I83" s="193"/>
      <c r="J83" s="194">
        <f>BK83</f>
        <v>0</v>
      </c>
      <c r="K83" s="190"/>
      <c r="L83" s="195"/>
      <c r="M83" s="196"/>
      <c r="N83" s="197"/>
      <c r="O83" s="197"/>
      <c r="P83" s="198">
        <f>P84+P90</f>
        <v>0</v>
      </c>
      <c r="Q83" s="197"/>
      <c r="R83" s="198">
        <f>R84+R90</f>
        <v>74.779433</v>
      </c>
      <c r="S83" s="197"/>
      <c r="T83" s="199">
        <f>T84+T90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77</v>
      </c>
      <c r="AT83" s="201" t="s">
        <v>68</v>
      </c>
      <c r="AU83" s="201" t="s">
        <v>69</v>
      </c>
      <c r="AY83" s="200" t="s">
        <v>121</v>
      </c>
      <c r="BK83" s="202">
        <f>BK84+BK90</f>
        <v>0</v>
      </c>
    </row>
    <row r="84" spans="1:63" s="12" customFormat="1" ht="22.8" customHeight="1">
      <c r="A84" s="12"/>
      <c r="B84" s="189"/>
      <c r="C84" s="190"/>
      <c r="D84" s="191" t="s">
        <v>68</v>
      </c>
      <c r="E84" s="203" t="s">
        <v>253</v>
      </c>
      <c r="F84" s="203" t="s">
        <v>318</v>
      </c>
      <c r="G84" s="190"/>
      <c r="H84" s="190"/>
      <c r="I84" s="193"/>
      <c r="J84" s="204">
        <f>BK84</f>
        <v>0</v>
      </c>
      <c r="K84" s="190"/>
      <c r="L84" s="195"/>
      <c r="M84" s="196"/>
      <c r="N84" s="197"/>
      <c r="O84" s="197"/>
      <c r="P84" s="198">
        <f>SUM(P85:P89)</f>
        <v>0</v>
      </c>
      <c r="Q84" s="197"/>
      <c r="R84" s="198">
        <f>SUM(R85:R89)</f>
        <v>74.75263799999999</v>
      </c>
      <c r="S84" s="197"/>
      <c r="T84" s="199">
        <f>SUM(T85:T89)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77</v>
      </c>
      <c r="AT84" s="201" t="s">
        <v>68</v>
      </c>
      <c r="AU84" s="201" t="s">
        <v>77</v>
      </c>
      <c r="AY84" s="200" t="s">
        <v>121</v>
      </c>
      <c r="BK84" s="202">
        <f>SUM(BK85:BK89)</f>
        <v>0</v>
      </c>
    </row>
    <row r="85" spans="1:65" s="2" customFormat="1" ht="16.5" customHeight="1">
      <c r="A85" s="39"/>
      <c r="B85" s="40"/>
      <c r="C85" s="205" t="s">
        <v>77</v>
      </c>
      <c r="D85" s="205" t="s">
        <v>124</v>
      </c>
      <c r="E85" s="206" t="s">
        <v>381</v>
      </c>
      <c r="F85" s="207" t="s">
        <v>382</v>
      </c>
      <c r="G85" s="208" t="s">
        <v>188</v>
      </c>
      <c r="H85" s="209">
        <v>0.7</v>
      </c>
      <c r="I85" s="210"/>
      <c r="J85" s="211">
        <f>ROUND(I85*H85,2)</f>
        <v>0</v>
      </c>
      <c r="K85" s="207" t="s">
        <v>19</v>
      </c>
      <c r="L85" s="45"/>
      <c r="M85" s="212" t="s">
        <v>19</v>
      </c>
      <c r="N85" s="213" t="s">
        <v>40</v>
      </c>
      <c r="O85" s="85"/>
      <c r="P85" s="214">
        <f>O85*H85</f>
        <v>0</v>
      </c>
      <c r="Q85" s="214">
        <v>0.36924</v>
      </c>
      <c r="R85" s="214">
        <f>Q85*H85</f>
        <v>0.258468</v>
      </c>
      <c r="S85" s="214">
        <v>0</v>
      </c>
      <c r="T85" s="215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216" t="s">
        <v>129</v>
      </c>
      <c r="AT85" s="216" t="s">
        <v>124</v>
      </c>
      <c r="AU85" s="216" t="s">
        <v>79</v>
      </c>
      <c r="AY85" s="18" t="s">
        <v>121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8" t="s">
        <v>77</v>
      </c>
      <c r="BK85" s="217">
        <f>ROUND(I85*H85,2)</f>
        <v>0</v>
      </c>
      <c r="BL85" s="18" t="s">
        <v>129</v>
      </c>
      <c r="BM85" s="216" t="s">
        <v>694</v>
      </c>
    </row>
    <row r="86" spans="1:51" s="14" customFormat="1" ht="12">
      <c r="A86" s="14"/>
      <c r="B86" s="230"/>
      <c r="C86" s="231"/>
      <c r="D86" s="220" t="s">
        <v>131</v>
      </c>
      <c r="E86" s="232" t="s">
        <v>19</v>
      </c>
      <c r="F86" s="233" t="s">
        <v>695</v>
      </c>
      <c r="G86" s="231"/>
      <c r="H86" s="232" t="s">
        <v>19</v>
      </c>
      <c r="I86" s="234"/>
      <c r="J86" s="231"/>
      <c r="K86" s="231"/>
      <c r="L86" s="235"/>
      <c r="M86" s="236"/>
      <c r="N86" s="237"/>
      <c r="O86" s="237"/>
      <c r="P86" s="237"/>
      <c r="Q86" s="237"/>
      <c r="R86" s="237"/>
      <c r="S86" s="237"/>
      <c r="T86" s="238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T86" s="239" t="s">
        <v>131</v>
      </c>
      <c r="AU86" s="239" t="s">
        <v>79</v>
      </c>
      <c r="AV86" s="14" t="s">
        <v>77</v>
      </c>
      <c r="AW86" s="14" t="s">
        <v>31</v>
      </c>
      <c r="AX86" s="14" t="s">
        <v>69</v>
      </c>
      <c r="AY86" s="239" t="s">
        <v>121</v>
      </c>
    </row>
    <row r="87" spans="1:51" s="13" customFormat="1" ht="12">
      <c r="A87" s="13"/>
      <c r="B87" s="218"/>
      <c r="C87" s="219"/>
      <c r="D87" s="220" t="s">
        <v>131</v>
      </c>
      <c r="E87" s="221" t="s">
        <v>19</v>
      </c>
      <c r="F87" s="222" t="s">
        <v>385</v>
      </c>
      <c r="G87" s="219"/>
      <c r="H87" s="223">
        <v>0.7</v>
      </c>
      <c r="I87" s="224"/>
      <c r="J87" s="219"/>
      <c r="K87" s="219"/>
      <c r="L87" s="225"/>
      <c r="M87" s="226"/>
      <c r="N87" s="227"/>
      <c r="O87" s="227"/>
      <c r="P87" s="227"/>
      <c r="Q87" s="227"/>
      <c r="R87" s="227"/>
      <c r="S87" s="227"/>
      <c r="T87" s="228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29" t="s">
        <v>131</v>
      </c>
      <c r="AU87" s="229" t="s">
        <v>79</v>
      </c>
      <c r="AV87" s="13" t="s">
        <v>79</v>
      </c>
      <c r="AW87" s="13" t="s">
        <v>31</v>
      </c>
      <c r="AX87" s="13" t="s">
        <v>69</v>
      </c>
      <c r="AY87" s="229" t="s">
        <v>121</v>
      </c>
    </row>
    <row r="88" spans="1:51" s="15" customFormat="1" ht="12">
      <c r="A88" s="15"/>
      <c r="B88" s="240"/>
      <c r="C88" s="241"/>
      <c r="D88" s="220" t="s">
        <v>131</v>
      </c>
      <c r="E88" s="242" t="s">
        <v>19</v>
      </c>
      <c r="F88" s="243" t="s">
        <v>143</v>
      </c>
      <c r="G88" s="241"/>
      <c r="H88" s="244">
        <v>0.7</v>
      </c>
      <c r="I88" s="245"/>
      <c r="J88" s="241"/>
      <c r="K88" s="241"/>
      <c r="L88" s="246"/>
      <c r="M88" s="247"/>
      <c r="N88" s="248"/>
      <c r="O88" s="248"/>
      <c r="P88" s="248"/>
      <c r="Q88" s="248"/>
      <c r="R88" s="248"/>
      <c r="S88" s="248"/>
      <c r="T88" s="249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T88" s="250" t="s">
        <v>131</v>
      </c>
      <c r="AU88" s="250" t="s">
        <v>79</v>
      </c>
      <c r="AV88" s="15" t="s">
        <v>129</v>
      </c>
      <c r="AW88" s="15" t="s">
        <v>31</v>
      </c>
      <c r="AX88" s="15" t="s">
        <v>77</v>
      </c>
      <c r="AY88" s="250" t="s">
        <v>121</v>
      </c>
    </row>
    <row r="89" spans="1:65" s="2" customFormat="1" ht="16.5" customHeight="1">
      <c r="A89" s="39"/>
      <c r="B89" s="40"/>
      <c r="C89" s="205" t="s">
        <v>152</v>
      </c>
      <c r="D89" s="205" t="s">
        <v>124</v>
      </c>
      <c r="E89" s="206" t="s">
        <v>696</v>
      </c>
      <c r="F89" s="207" t="s">
        <v>697</v>
      </c>
      <c r="G89" s="208" t="s">
        <v>127</v>
      </c>
      <c r="H89" s="209">
        <v>201.75</v>
      </c>
      <c r="I89" s="210"/>
      <c r="J89" s="211">
        <f>ROUND(I89*H89,2)</f>
        <v>0</v>
      </c>
      <c r="K89" s="207" t="s">
        <v>19</v>
      </c>
      <c r="L89" s="45"/>
      <c r="M89" s="212" t="s">
        <v>19</v>
      </c>
      <c r="N89" s="213" t="s">
        <v>40</v>
      </c>
      <c r="O89" s="85"/>
      <c r="P89" s="214">
        <f>O89*H89</f>
        <v>0</v>
      </c>
      <c r="Q89" s="214">
        <v>0.36924</v>
      </c>
      <c r="R89" s="214">
        <f>Q89*H89</f>
        <v>74.49417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129</v>
      </c>
      <c r="AT89" s="216" t="s">
        <v>124</v>
      </c>
      <c r="AU89" s="216" t="s">
        <v>79</v>
      </c>
      <c r="AY89" s="18" t="s">
        <v>121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77</v>
      </c>
      <c r="BK89" s="217">
        <f>ROUND(I89*H89,2)</f>
        <v>0</v>
      </c>
      <c r="BL89" s="18" t="s">
        <v>129</v>
      </c>
      <c r="BM89" s="216" t="s">
        <v>698</v>
      </c>
    </row>
    <row r="90" spans="1:63" s="12" customFormat="1" ht="22.8" customHeight="1">
      <c r="A90" s="12"/>
      <c r="B90" s="189"/>
      <c r="C90" s="190"/>
      <c r="D90" s="191" t="s">
        <v>68</v>
      </c>
      <c r="E90" s="203" t="s">
        <v>195</v>
      </c>
      <c r="F90" s="203" t="s">
        <v>196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SUM(P91:P98)</f>
        <v>0</v>
      </c>
      <c r="Q90" s="197"/>
      <c r="R90" s="198">
        <f>SUM(R91:R98)</f>
        <v>0.026795000000000003</v>
      </c>
      <c r="S90" s="197"/>
      <c r="T90" s="199">
        <f>SUM(T91:T98)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77</v>
      </c>
      <c r="AT90" s="201" t="s">
        <v>68</v>
      </c>
      <c r="AU90" s="201" t="s">
        <v>77</v>
      </c>
      <c r="AY90" s="200" t="s">
        <v>121</v>
      </c>
      <c r="BK90" s="202">
        <f>SUM(BK91:BK98)</f>
        <v>0</v>
      </c>
    </row>
    <row r="91" spans="1:65" s="2" customFormat="1" ht="24.15" customHeight="1">
      <c r="A91" s="39"/>
      <c r="B91" s="40"/>
      <c r="C91" s="205" t="s">
        <v>79</v>
      </c>
      <c r="D91" s="205" t="s">
        <v>124</v>
      </c>
      <c r="E91" s="206" t="s">
        <v>699</v>
      </c>
      <c r="F91" s="207" t="s">
        <v>700</v>
      </c>
      <c r="G91" s="208" t="s">
        <v>279</v>
      </c>
      <c r="H91" s="209">
        <v>23.5</v>
      </c>
      <c r="I91" s="210"/>
      <c r="J91" s="211">
        <f>ROUND(I91*H91,2)</f>
        <v>0</v>
      </c>
      <c r="K91" s="207" t="s">
        <v>128</v>
      </c>
      <c r="L91" s="45"/>
      <c r="M91" s="212" t="s">
        <v>19</v>
      </c>
      <c r="N91" s="213" t="s">
        <v>40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129</v>
      </c>
      <c r="AT91" s="216" t="s">
        <v>124</v>
      </c>
      <c r="AU91" s="216" t="s">
        <v>79</v>
      </c>
      <c r="AY91" s="18" t="s">
        <v>121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77</v>
      </c>
      <c r="BK91" s="217">
        <f>ROUND(I91*H91,2)</f>
        <v>0</v>
      </c>
      <c r="BL91" s="18" t="s">
        <v>129</v>
      </c>
      <c r="BM91" s="216" t="s">
        <v>701</v>
      </c>
    </row>
    <row r="92" spans="1:51" s="13" customFormat="1" ht="12">
      <c r="A92" s="13"/>
      <c r="B92" s="218"/>
      <c r="C92" s="219"/>
      <c r="D92" s="220" t="s">
        <v>131</v>
      </c>
      <c r="E92" s="221" t="s">
        <v>19</v>
      </c>
      <c r="F92" s="222" t="s">
        <v>702</v>
      </c>
      <c r="G92" s="219"/>
      <c r="H92" s="223">
        <v>14.5</v>
      </c>
      <c r="I92" s="224"/>
      <c r="J92" s="219"/>
      <c r="K92" s="219"/>
      <c r="L92" s="225"/>
      <c r="M92" s="226"/>
      <c r="N92" s="227"/>
      <c r="O92" s="227"/>
      <c r="P92" s="227"/>
      <c r="Q92" s="227"/>
      <c r="R92" s="227"/>
      <c r="S92" s="227"/>
      <c r="T92" s="228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29" t="s">
        <v>131</v>
      </c>
      <c r="AU92" s="229" t="s">
        <v>79</v>
      </c>
      <c r="AV92" s="13" t="s">
        <v>79</v>
      </c>
      <c r="AW92" s="13" t="s">
        <v>31</v>
      </c>
      <c r="AX92" s="13" t="s">
        <v>69</v>
      </c>
      <c r="AY92" s="229" t="s">
        <v>121</v>
      </c>
    </row>
    <row r="93" spans="1:51" s="13" customFormat="1" ht="12">
      <c r="A93" s="13"/>
      <c r="B93" s="218"/>
      <c r="C93" s="219"/>
      <c r="D93" s="220" t="s">
        <v>131</v>
      </c>
      <c r="E93" s="221" t="s">
        <v>19</v>
      </c>
      <c r="F93" s="222" t="s">
        <v>195</v>
      </c>
      <c r="G93" s="219"/>
      <c r="H93" s="223">
        <v>9</v>
      </c>
      <c r="I93" s="224"/>
      <c r="J93" s="219"/>
      <c r="K93" s="219"/>
      <c r="L93" s="225"/>
      <c r="M93" s="226"/>
      <c r="N93" s="227"/>
      <c r="O93" s="227"/>
      <c r="P93" s="227"/>
      <c r="Q93" s="227"/>
      <c r="R93" s="227"/>
      <c r="S93" s="227"/>
      <c r="T93" s="22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9" t="s">
        <v>131</v>
      </c>
      <c r="AU93" s="229" t="s">
        <v>79</v>
      </c>
      <c r="AV93" s="13" t="s">
        <v>79</v>
      </c>
      <c r="AW93" s="13" t="s">
        <v>31</v>
      </c>
      <c r="AX93" s="13" t="s">
        <v>69</v>
      </c>
      <c r="AY93" s="229" t="s">
        <v>121</v>
      </c>
    </row>
    <row r="94" spans="1:51" s="15" customFormat="1" ht="12">
      <c r="A94" s="15"/>
      <c r="B94" s="240"/>
      <c r="C94" s="241"/>
      <c r="D94" s="220" t="s">
        <v>131</v>
      </c>
      <c r="E94" s="242" t="s">
        <v>19</v>
      </c>
      <c r="F94" s="243" t="s">
        <v>143</v>
      </c>
      <c r="G94" s="241"/>
      <c r="H94" s="244">
        <v>23.5</v>
      </c>
      <c r="I94" s="245"/>
      <c r="J94" s="241"/>
      <c r="K94" s="241"/>
      <c r="L94" s="246"/>
      <c r="M94" s="247"/>
      <c r="N94" s="248"/>
      <c r="O94" s="248"/>
      <c r="P94" s="248"/>
      <c r="Q94" s="248"/>
      <c r="R94" s="248"/>
      <c r="S94" s="248"/>
      <c r="T94" s="249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50" t="s">
        <v>131</v>
      </c>
      <c r="AU94" s="250" t="s">
        <v>79</v>
      </c>
      <c r="AV94" s="15" t="s">
        <v>129</v>
      </c>
      <c r="AW94" s="15" t="s">
        <v>31</v>
      </c>
      <c r="AX94" s="15" t="s">
        <v>77</v>
      </c>
      <c r="AY94" s="250" t="s">
        <v>121</v>
      </c>
    </row>
    <row r="95" spans="1:65" s="2" customFormat="1" ht="24.15" customHeight="1">
      <c r="A95" s="39"/>
      <c r="B95" s="40"/>
      <c r="C95" s="205" t="s">
        <v>159</v>
      </c>
      <c r="D95" s="205" t="s">
        <v>124</v>
      </c>
      <c r="E95" s="206" t="s">
        <v>703</v>
      </c>
      <c r="F95" s="207" t="s">
        <v>704</v>
      </c>
      <c r="G95" s="208" t="s">
        <v>279</v>
      </c>
      <c r="H95" s="209">
        <v>23.5</v>
      </c>
      <c r="I95" s="210"/>
      <c r="J95" s="211">
        <f>ROUND(I95*H95,2)</f>
        <v>0</v>
      </c>
      <c r="K95" s="207" t="s">
        <v>128</v>
      </c>
      <c r="L95" s="45"/>
      <c r="M95" s="212" t="s">
        <v>19</v>
      </c>
      <c r="N95" s="213" t="s">
        <v>40</v>
      </c>
      <c r="O95" s="85"/>
      <c r="P95" s="214">
        <f>O95*H95</f>
        <v>0</v>
      </c>
      <c r="Q95" s="214">
        <v>0.00011</v>
      </c>
      <c r="R95" s="214">
        <f>Q95*H95</f>
        <v>0.002585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129</v>
      </c>
      <c r="AT95" s="216" t="s">
        <v>124</v>
      </c>
      <c r="AU95" s="216" t="s">
        <v>79</v>
      </c>
      <c r="AY95" s="18" t="s">
        <v>121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77</v>
      </c>
      <c r="BK95" s="217">
        <f>ROUND(I95*H95,2)</f>
        <v>0</v>
      </c>
      <c r="BL95" s="18" t="s">
        <v>129</v>
      </c>
      <c r="BM95" s="216" t="s">
        <v>705</v>
      </c>
    </row>
    <row r="96" spans="1:65" s="2" customFormat="1" ht="21.75" customHeight="1">
      <c r="A96" s="39"/>
      <c r="B96" s="40"/>
      <c r="C96" s="205" t="s">
        <v>129</v>
      </c>
      <c r="D96" s="205" t="s">
        <v>124</v>
      </c>
      <c r="E96" s="206" t="s">
        <v>422</v>
      </c>
      <c r="F96" s="207" t="s">
        <v>423</v>
      </c>
      <c r="G96" s="208" t="s">
        <v>127</v>
      </c>
      <c r="H96" s="209">
        <v>201.75</v>
      </c>
      <c r="I96" s="210"/>
      <c r="J96" s="211">
        <f>ROUND(I96*H96,2)</f>
        <v>0</v>
      </c>
      <c r="K96" s="207" t="s">
        <v>128</v>
      </c>
      <c r="L96" s="45"/>
      <c r="M96" s="212" t="s">
        <v>19</v>
      </c>
      <c r="N96" s="213" t="s">
        <v>40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129</v>
      </c>
      <c r="AT96" s="216" t="s">
        <v>124</v>
      </c>
      <c r="AU96" s="216" t="s">
        <v>79</v>
      </c>
      <c r="AY96" s="18" t="s">
        <v>121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77</v>
      </c>
      <c r="BK96" s="217">
        <f>ROUND(I96*H96,2)</f>
        <v>0</v>
      </c>
      <c r="BL96" s="18" t="s">
        <v>129</v>
      </c>
      <c r="BM96" s="216" t="s">
        <v>706</v>
      </c>
    </row>
    <row r="97" spans="1:65" s="2" customFormat="1" ht="16.5" customHeight="1">
      <c r="A97" s="39"/>
      <c r="B97" s="40"/>
      <c r="C97" s="254" t="s">
        <v>253</v>
      </c>
      <c r="D97" s="254" t="s">
        <v>244</v>
      </c>
      <c r="E97" s="255" t="s">
        <v>707</v>
      </c>
      <c r="F97" s="256" t="s">
        <v>708</v>
      </c>
      <c r="G97" s="257" t="s">
        <v>256</v>
      </c>
      <c r="H97" s="258">
        <v>24.21</v>
      </c>
      <c r="I97" s="259"/>
      <c r="J97" s="260">
        <f>ROUND(I97*H97,2)</f>
        <v>0</v>
      </c>
      <c r="K97" s="256" t="s">
        <v>128</v>
      </c>
      <c r="L97" s="261"/>
      <c r="M97" s="262" t="s">
        <v>19</v>
      </c>
      <c r="N97" s="263" t="s">
        <v>40</v>
      </c>
      <c r="O97" s="85"/>
      <c r="P97" s="214">
        <f>O97*H97</f>
        <v>0</v>
      </c>
      <c r="Q97" s="214">
        <v>0.001</v>
      </c>
      <c r="R97" s="214">
        <f>Q97*H97</f>
        <v>0.024210000000000002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123</v>
      </c>
      <c r="AT97" s="216" t="s">
        <v>244</v>
      </c>
      <c r="AU97" s="216" t="s">
        <v>79</v>
      </c>
      <c r="AY97" s="18" t="s">
        <v>121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77</v>
      </c>
      <c r="BK97" s="217">
        <f>ROUND(I97*H97,2)</f>
        <v>0</v>
      </c>
      <c r="BL97" s="18" t="s">
        <v>129</v>
      </c>
      <c r="BM97" s="216" t="s">
        <v>709</v>
      </c>
    </row>
    <row r="98" spans="1:51" s="13" customFormat="1" ht="12">
      <c r="A98" s="13"/>
      <c r="B98" s="218"/>
      <c r="C98" s="219"/>
      <c r="D98" s="220" t="s">
        <v>131</v>
      </c>
      <c r="E98" s="219"/>
      <c r="F98" s="222" t="s">
        <v>710</v>
      </c>
      <c r="G98" s="219"/>
      <c r="H98" s="223">
        <v>24.21</v>
      </c>
      <c r="I98" s="224"/>
      <c r="J98" s="219"/>
      <c r="K98" s="219"/>
      <c r="L98" s="225"/>
      <c r="M98" s="264"/>
      <c r="N98" s="265"/>
      <c r="O98" s="265"/>
      <c r="P98" s="265"/>
      <c r="Q98" s="265"/>
      <c r="R98" s="265"/>
      <c r="S98" s="265"/>
      <c r="T98" s="26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9" t="s">
        <v>131</v>
      </c>
      <c r="AU98" s="229" t="s">
        <v>79</v>
      </c>
      <c r="AV98" s="13" t="s">
        <v>79</v>
      </c>
      <c r="AW98" s="13" t="s">
        <v>4</v>
      </c>
      <c r="AX98" s="13" t="s">
        <v>77</v>
      </c>
      <c r="AY98" s="229" t="s">
        <v>121</v>
      </c>
    </row>
    <row r="99" spans="1:31" s="2" customFormat="1" ht="6.95" customHeight="1">
      <c r="A99" s="39"/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45"/>
      <c r="M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</sheetData>
  <sheetProtection password="CC35" sheet="1" objects="1" scenarios="1" formatColumns="0" formatRows="0" autoFilter="0"/>
  <autoFilter ref="C81:K98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5" customWidth="1"/>
    <col min="2" max="2" width="1.7109375" style="275" customWidth="1"/>
    <col min="3" max="4" width="5.00390625" style="275" customWidth="1"/>
    <col min="5" max="5" width="11.7109375" style="275" customWidth="1"/>
    <col min="6" max="6" width="9.140625" style="275" customWidth="1"/>
    <col min="7" max="7" width="5.00390625" style="275" customWidth="1"/>
    <col min="8" max="8" width="77.8515625" style="275" customWidth="1"/>
    <col min="9" max="10" width="20.00390625" style="275" customWidth="1"/>
    <col min="11" max="11" width="1.7109375" style="275" customWidth="1"/>
  </cols>
  <sheetData>
    <row r="1" s="1" customFormat="1" ht="37.5" customHeight="1"/>
    <row r="2" spans="2:11" s="1" customFormat="1" ht="7.5" customHeight="1"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pans="2:11" s="16" customFormat="1" ht="45" customHeight="1">
      <c r="B3" s="279"/>
      <c r="C3" s="280" t="s">
        <v>711</v>
      </c>
      <c r="D3" s="280"/>
      <c r="E3" s="280"/>
      <c r="F3" s="280"/>
      <c r="G3" s="280"/>
      <c r="H3" s="280"/>
      <c r="I3" s="280"/>
      <c r="J3" s="280"/>
      <c r="K3" s="281"/>
    </row>
    <row r="4" spans="2:11" s="1" customFormat="1" ht="25.5" customHeight="1">
      <c r="B4" s="282"/>
      <c r="C4" s="283" t="s">
        <v>712</v>
      </c>
      <c r="D4" s="283"/>
      <c r="E4" s="283"/>
      <c r="F4" s="283"/>
      <c r="G4" s="283"/>
      <c r="H4" s="283"/>
      <c r="I4" s="283"/>
      <c r="J4" s="283"/>
      <c r="K4" s="284"/>
    </row>
    <row r="5" spans="2:11" s="1" customFormat="1" ht="5.25" customHeight="1">
      <c r="B5" s="282"/>
      <c r="C5" s="285"/>
      <c r="D5" s="285"/>
      <c r="E5" s="285"/>
      <c r="F5" s="285"/>
      <c r="G5" s="285"/>
      <c r="H5" s="285"/>
      <c r="I5" s="285"/>
      <c r="J5" s="285"/>
      <c r="K5" s="284"/>
    </row>
    <row r="6" spans="2:11" s="1" customFormat="1" ht="15" customHeight="1">
      <c r="B6" s="282"/>
      <c r="C6" s="286" t="s">
        <v>713</v>
      </c>
      <c r="D6" s="286"/>
      <c r="E6" s="286"/>
      <c r="F6" s="286"/>
      <c r="G6" s="286"/>
      <c r="H6" s="286"/>
      <c r="I6" s="286"/>
      <c r="J6" s="286"/>
      <c r="K6" s="284"/>
    </row>
    <row r="7" spans="2:11" s="1" customFormat="1" ht="15" customHeight="1">
      <c r="B7" s="287"/>
      <c r="C7" s="286" t="s">
        <v>714</v>
      </c>
      <c r="D7" s="286"/>
      <c r="E7" s="286"/>
      <c r="F7" s="286"/>
      <c r="G7" s="286"/>
      <c r="H7" s="286"/>
      <c r="I7" s="286"/>
      <c r="J7" s="286"/>
      <c r="K7" s="284"/>
    </row>
    <row r="8" spans="2:11" s="1" customFormat="1" ht="12.75" customHeight="1">
      <c r="B8" s="287"/>
      <c r="C8" s="286"/>
      <c r="D8" s="286"/>
      <c r="E8" s="286"/>
      <c r="F8" s="286"/>
      <c r="G8" s="286"/>
      <c r="H8" s="286"/>
      <c r="I8" s="286"/>
      <c r="J8" s="286"/>
      <c r="K8" s="284"/>
    </row>
    <row r="9" spans="2:11" s="1" customFormat="1" ht="15" customHeight="1">
      <c r="B9" s="287"/>
      <c r="C9" s="286" t="s">
        <v>715</v>
      </c>
      <c r="D9" s="286"/>
      <c r="E9" s="286"/>
      <c r="F9" s="286"/>
      <c r="G9" s="286"/>
      <c r="H9" s="286"/>
      <c r="I9" s="286"/>
      <c r="J9" s="286"/>
      <c r="K9" s="284"/>
    </row>
    <row r="10" spans="2:11" s="1" customFormat="1" ht="15" customHeight="1">
      <c r="B10" s="287"/>
      <c r="C10" s="286"/>
      <c r="D10" s="286" t="s">
        <v>716</v>
      </c>
      <c r="E10" s="286"/>
      <c r="F10" s="286"/>
      <c r="G10" s="286"/>
      <c r="H10" s="286"/>
      <c r="I10" s="286"/>
      <c r="J10" s="286"/>
      <c r="K10" s="284"/>
    </row>
    <row r="11" spans="2:11" s="1" customFormat="1" ht="15" customHeight="1">
      <c r="B11" s="287"/>
      <c r="C11" s="288"/>
      <c r="D11" s="286" t="s">
        <v>717</v>
      </c>
      <c r="E11" s="286"/>
      <c r="F11" s="286"/>
      <c r="G11" s="286"/>
      <c r="H11" s="286"/>
      <c r="I11" s="286"/>
      <c r="J11" s="286"/>
      <c r="K11" s="284"/>
    </row>
    <row r="12" spans="2:11" s="1" customFormat="1" ht="15" customHeight="1">
      <c r="B12" s="287"/>
      <c r="C12" s="288"/>
      <c r="D12" s="286"/>
      <c r="E12" s="286"/>
      <c r="F12" s="286"/>
      <c r="G12" s="286"/>
      <c r="H12" s="286"/>
      <c r="I12" s="286"/>
      <c r="J12" s="286"/>
      <c r="K12" s="284"/>
    </row>
    <row r="13" spans="2:11" s="1" customFormat="1" ht="15" customHeight="1">
      <c r="B13" s="287"/>
      <c r="C13" s="288"/>
      <c r="D13" s="289" t="s">
        <v>718</v>
      </c>
      <c r="E13" s="286"/>
      <c r="F13" s="286"/>
      <c r="G13" s="286"/>
      <c r="H13" s="286"/>
      <c r="I13" s="286"/>
      <c r="J13" s="286"/>
      <c r="K13" s="284"/>
    </row>
    <row r="14" spans="2:11" s="1" customFormat="1" ht="12.75" customHeight="1">
      <c r="B14" s="287"/>
      <c r="C14" s="288"/>
      <c r="D14" s="288"/>
      <c r="E14" s="288"/>
      <c r="F14" s="288"/>
      <c r="G14" s="288"/>
      <c r="H14" s="288"/>
      <c r="I14" s="288"/>
      <c r="J14" s="288"/>
      <c r="K14" s="284"/>
    </row>
    <row r="15" spans="2:11" s="1" customFormat="1" ht="15" customHeight="1">
      <c r="B15" s="287"/>
      <c r="C15" s="288"/>
      <c r="D15" s="286" t="s">
        <v>719</v>
      </c>
      <c r="E15" s="286"/>
      <c r="F15" s="286"/>
      <c r="G15" s="286"/>
      <c r="H15" s="286"/>
      <c r="I15" s="286"/>
      <c r="J15" s="286"/>
      <c r="K15" s="284"/>
    </row>
    <row r="16" spans="2:11" s="1" customFormat="1" ht="15" customHeight="1">
      <c r="B16" s="287"/>
      <c r="C16" s="288"/>
      <c r="D16" s="286" t="s">
        <v>720</v>
      </c>
      <c r="E16" s="286"/>
      <c r="F16" s="286"/>
      <c r="G16" s="286"/>
      <c r="H16" s="286"/>
      <c r="I16" s="286"/>
      <c r="J16" s="286"/>
      <c r="K16" s="284"/>
    </row>
    <row r="17" spans="2:11" s="1" customFormat="1" ht="15" customHeight="1">
      <c r="B17" s="287"/>
      <c r="C17" s="288"/>
      <c r="D17" s="286" t="s">
        <v>721</v>
      </c>
      <c r="E17" s="286"/>
      <c r="F17" s="286"/>
      <c r="G17" s="286"/>
      <c r="H17" s="286"/>
      <c r="I17" s="286"/>
      <c r="J17" s="286"/>
      <c r="K17" s="284"/>
    </row>
    <row r="18" spans="2:11" s="1" customFormat="1" ht="15" customHeight="1">
      <c r="B18" s="287"/>
      <c r="C18" s="288"/>
      <c r="D18" s="288"/>
      <c r="E18" s="290" t="s">
        <v>76</v>
      </c>
      <c r="F18" s="286" t="s">
        <v>722</v>
      </c>
      <c r="G18" s="286"/>
      <c r="H18" s="286"/>
      <c r="I18" s="286"/>
      <c r="J18" s="286"/>
      <c r="K18" s="284"/>
    </row>
    <row r="19" spans="2:11" s="1" customFormat="1" ht="15" customHeight="1">
      <c r="B19" s="287"/>
      <c r="C19" s="288"/>
      <c r="D19" s="288"/>
      <c r="E19" s="290" t="s">
        <v>723</v>
      </c>
      <c r="F19" s="286" t="s">
        <v>724</v>
      </c>
      <c r="G19" s="286"/>
      <c r="H19" s="286"/>
      <c r="I19" s="286"/>
      <c r="J19" s="286"/>
      <c r="K19" s="284"/>
    </row>
    <row r="20" spans="2:11" s="1" customFormat="1" ht="15" customHeight="1">
      <c r="B20" s="287"/>
      <c r="C20" s="288"/>
      <c r="D20" s="288"/>
      <c r="E20" s="290" t="s">
        <v>725</v>
      </c>
      <c r="F20" s="286" t="s">
        <v>726</v>
      </c>
      <c r="G20" s="286"/>
      <c r="H20" s="286"/>
      <c r="I20" s="286"/>
      <c r="J20" s="286"/>
      <c r="K20" s="284"/>
    </row>
    <row r="21" spans="2:11" s="1" customFormat="1" ht="15" customHeight="1">
      <c r="B21" s="287"/>
      <c r="C21" s="288"/>
      <c r="D21" s="288"/>
      <c r="E21" s="290" t="s">
        <v>727</v>
      </c>
      <c r="F21" s="286" t="s">
        <v>728</v>
      </c>
      <c r="G21" s="286"/>
      <c r="H21" s="286"/>
      <c r="I21" s="286"/>
      <c r="J21" s="286"/>
      <c r="K21" s="284"/>
    </row>
    <row r="22" spans="2:11" s="1" customFormat="1" ht="15" customHeight="1">
      <c r="B22" s="287"/>
      <c r="C22" s="288"/>
      <c r="D22" s="288"/>
      <c r="E22" s="290" t="s">
        <v>729</v>
      </c>
      <c r="F22" s="286" t="s">
        <v>730</v>
      </c>
      <c r="G22" s="286"/>
      <c r="H22" s="286"/>
      <c r="I22" s="286"/>
      <c r="J22" s="286"/>
      <c r="K22" s="284"/>
    </row>
    <row r="23" spans="2:11" s="1" customFormat="1" ht="15" customHeight="1">
      <c r="B23" s="287"/>
      <c r="C23" s="288"/>
      <c r="D23" s="288"/>
      <c r="E23" s="290" t="s">
        <v>731</v>
      </c>
      <c r="F23" s="286" t="s">
        <v>732</v>
      </c>
      <c r="G23" s="286"/>
      <c r="H23" s="286"/>
      <c r="I23" s="286"/>
      <c r="J23" s="286"/>
      <c r="K23" s="284"/>
    </row>
    <row r="24" spans="2:11" s="1" customFormat="1" ht="12.75" customHeight="1">
      <c r="B24" s="287"/>
      <c r="C24" s="288"/>
      <c r="D24" s="288"/>
      <c r="E24" s="288"/>
      <c r="F24" s="288"/>
      <c r="G24" s="288"/>
      <c r="H24" s="288"/>
      <c r="I24" s="288"/>
      <c r="J24" s="288"/>
      <c r="K24" s="284"/>
    </row>
    <row r="25" spans="2:11" s="1" customFormat="1" ht="15" customHeight="1">
      <c r="B25" s="287"/>
      <c r="C25" s="286" t="s">
        <v>733</v>
      </c>
      <c r="D25" s="286"/>
      <c r="E25" s="286"/>
      <c r="F25" s="286"/>
      <c r="G25" s="286"/>
      <c r="H25" s="286"/>
      <c r="I25" s="286"/>
      <c r="J25" s="286"/>
      <c r="K25" s="284"/>
    </row>
    <row r="26" spans="2:11" s="1" customFormat="1" ht="15" customHeight="1">
      <c r="B26" s="287"/>
      <c r="C26" s="286" t="s">
        <v>734</v>
      </c>
      <c r="D26" s="286"/>
      <c r="E26" s="286"/>
      <c r="F26" s="286"/>
      <c r="G26" s="286"/>
      <c r="H26" s="286"/>
      <c r="I26" s="286"/>
      <c r="J26" s="286"/>
      <c r="K26" s="284"/>
    </row>
    <row r="27" spans="2:11" s="1" customFormat="1" ht="15" customHeight="1">
      <c r="B27" s="287"/>
      <c r="C27" s="286"/>
      <c r="D27" s="286" t="s">
        <v>735</v>
      </c>
      <c r="E27" s="286"/>
      <c r="F27" s="286"/>
      <c r="G27" s="286"/>
      <c r="H27" s="286"/>
      <c r="I27" s="286"/>
      <c r="J27" s="286"/>
      <c r="K27" s="284"/>
    </row>
    <row r="28" spans="2:11" s="1" customFormat="1" ht="15" customHeight="1">
      <c r="B28" s="287"/>
      <c r="C28" s="288"/>
      <c r="D28" s="286" t="s">
        <v>736</v>
      </c>
      <c r="E28" s="286"/>
      <c r="F28" s="286"/>
      <c r="G28" s="286"/>
      <c r="H28" s="286"/>
      <c r="I28" s="286"/>
      <c r="J28" s="286"/>
      <c r="K28" s="284"/>
    </row>
    <row r="29" spans="2:11" s="1" customFormat="1" ht="12.75" customHeight="1">
      <c r="B29" s="287"/>
      <c r="C29" s="288"/>
      <c r="D29" s="288"/>
      <c r="E29" s="288"/>
      <c r="F29" s="288"/>
      <c r="G29" s="288"/>
      <c r="H29" s="288"/>
      <c r="I29" s="288"/>
      <c r="J29" s="288"/>
      <c r="K29" s="284"/>
    </row>
    <row r="30" spans="2:11" s="1" customFormat="1" ht="15" customHeight="1">
      <c r="B30" s="287"/>
      <c r="C30" s="288"/>
      <c r="D30" s="286" t="s">
        <v>737</v>
      </c>
      <c r="E30" s="286"/>
      <c r="F30" s="286"/>
      <c r="G30" s="286"/>
      <c r="H30" s="286"/>
      <c r="I30" s="286"/>
      <c r="J30" s="286"/>
      <c r="K30" s="284"/>
    </row>
    <row r="31" spans="2:11" s="1" customFormat="1" ht="15" customHeight="1">
      <c r="B31" s="287"/>
      <c r="C31" s="288"/>
      <c r="D31" s="286" t="s">
        <v>738</v>
      </c>
      <c r="E31" s="286"/>
      <c r="F31" s="286"/>
      <c r="G31" s="286"/>
      <c r="H31" s="286"/>
      <c r="I31" s="286"/>
      <c r="J31" s="286"/>
      <c r="K31" s="284"/>
    </row>
    <row r="32" spans="2:11" s="1" customFormat="1" ht="12.75" customHeight="1">
      <c r="B32" s="287"/>
      <c r="C32" s="288"/>
      <c r="D32" s="288"/>
      <c r="E32" s="288"/>
      <c r="F32" s="288"/>
      <c r="G32" s="288"/>
      <c r="H32" s="288"/>
      <c r="I32" s="288"/>
      <c r="J32" s="288"/>
      <c r="K32" s="284"/>
    </row>
    <row r="33" spans="2:11" s="1" customFormat="1" ht="15" customHeight="1">
      <c r="B33" s="287"/>
      <c r="C33" s="288"/>
      <c r="D33" s="286" t="s">
        <v>739</v>
      </c>
      <c r="E33" s="286"/>
      <c r="F33" s="286"/>
      <c r="G33" s="286"/>
      <c r="H33" s="286"/>
      <c r="I33" s="286"/>
      <c r="J33" s="286"/>
      <c r="K33" s="284"/>
    </row>
    <row r="34" spans="2:11" s="1" customFormat="1" ht="15" customHeight="1">
      <c r="B34" s="287"/>
      <c r="C34" s="288"/>
      <c r="D34" s="286" t="s">
        <v>740</v>
      </c>
      <c r="E34" s="286"/>
      <c r="F34" s="286"/>
      <c r="G34" s="286"/>
      <c r="H34" s="286"/>
      <c r="I34" s="286"/>
      <c r="J34" s="286"/>
      <c r="K34" s="284"/>
    </row>
    <row r="35" spans="2:11" s="1" customFormat="1" ht="15" customHeight="1">
      <c r="B35" s="287"/>
      <c r="C35" s="288"/>
      <c r="D35" s="286" t="s">
        <v>741</v>
      </c>
      <c r="E35" s="286"/>
      <c r="F35" s="286"/>
      <c r="G35" s="286"/>
      <c r="H35" s="286"/>
      <c r="I35" s="286"/>
      <c r="J35" s="286"/>
      <c r="K35" s="284"/>
    </row>
    <row r="36" spans="2:11" s="1" customFormat="1" ht="15" customHeight="1">
      <c r="B36" s="287"/>
      <c r="C36" s="288"/>
      <c r="D36" s="286"/>
      <c r="E36" s="289" t="s">
        <v>107</v>
      </c>
      <c r="F36" s="286"/>
      <c r="G36" s="286" t="s">
        <v>742</v>
      </c>
      <c r="H36" s="286"/>
      <c r="I36" s="286"/>
      <c r="J36" s="286"/>
      <c r="K36" s="284"/>
    </row>
    <row r="37" spans="2:11" s="1" customFormat="1" ht="30.75" customHeight="1">
      <c r="B37" s="287"/>
      <c r="C37" s="288"/>
      <c r="D37" s="286"/>
      <c r="E37" s="289" t="s">
        <v>743</v>
      </c>
      <c r="F37" s="286"/>
      <c r="G37" s="286" t="s">
        <v>744</v>
      </c>
      <c r="H37" s="286"/>
      <c r="I37" s="286"/>
      <c r="J37" s="286"/>
      <c r="K37" s="284"/>
    </row>
    <row r="38" spans="2:11" s="1" customFormat="1" ht="15" customHeight="1">
      <c r="B38" s="287"/>
      <c r="C38" s="288"/>
      <c r="D38" s="286"/>
      <c r="E38" s="289" t="s">
        <v>50</v>
      </c>
      <c r="F38" s="286"/>
      <c r="G38" s="286" t="s">
        <v>745</v>
      </c>
      <c r="H38" s="286"/>
      <c r="I38" s="286"/>
      <c r="J38" s="286"/>
      <c r="K38" s="284"/>
    </row>
    <row r="39" spans="2:11" s="1" customFormat="1" ht="15" customHeight="1">
      <c r="B39" s="287"/>
      <c r="C39" s="288"/>
      <c r="D39" s="286"/>
      <c r="E39" s="289" t="s">
        <v>51</v>
      </c>
      <c r="F39" s="286"/>
      <c r="G39" s="286" t="s">
        <v>746</v>
      </c>
      <c r="H39" s="286"/>
      <c r="I39" s="286"/>
      <c r="J39" s="286"/>
      <c r="K39" s="284"/>
    </row>
    <row r="40" spans="2:11" s="1" customFormat="1" ht="15" customHeight="1">
      <c r="B40" s="287"/>
      <c r="C40" s="288"/>
      <c r="D40" s="286"/>
      <c r="E40" s="289" t="s">
        <v>108</v>
      </c>
      <c r="F40" s="286"/>
      <c r="G40" s="286" t="s">
        <v>747</v>
      </c>
      <c r="H40" s="286"/>
      <c r="I40" s="286"/>
      <c r="J40" s="286"/>
      <c r="K40" s="284"/>
    </row>
    <row r="41" spans="2:11" s="1" customFormat="1" ht="15" customHeight="1">
      <c r="B41" s="287"/>
      <c r="C41" s="288"/>
      <c r="D41" s="286"/>
      <c r="E41" s="289" t="s">
        <v>109</v>
      </c>
      <c r="F41" s="286"/>
      <c r="G41" s="286" t="s">
        <v>748</v>
      </c>
      <c r="H41" s="286"/>
      <c r="I41" s="286"/>
      <c r="J41" s="286"/>
      <c r="K41" s="284"/>
    </row>
    <row r="42" spans="2:11" s="1" customFormat="1" ht="15" customHeight="1">
      <c r="B42" s="287"/>
      <c r="C42" s="288"/>
      <c r="D42" s="286"/>
      <c r="E42" s="289" t="s">
        <v>749</v>
      </c>
      <c r="F42" s="286"/>
      <c r="G42" s="286" t="s">
        <v>750</v>
      </c>
      <c r="H42" s="286"/>
      <c r="I42" s="286"/>
      <c r="J42" s="286"/>
      <c r="K42" s="284"/>
    </row>
    <row r="43" spans="2:11" s="1" customFormat="1" ht="15" customHeight="1">
      <c r="B43" s="287"/>
      <c r="C43" s="288"/>
      <c r="D43" s="286"/>
      <c r="E43" s="289"/>
      <c r="F43" s="286"/>
      <c r="G43" s="286" t="s">
        <v>751</v>
      </c>
      <c r="H43" s="286"/>
      <c r="I43" s="286"/>
      <c r="J43" s="286"/>
      <c r="K43" s="284"/>
    </row>
    <row r="44" spans="2:11" s="1" customFormat="1" ht="15" customHeight="1">
      <c r="B44" s="287"/>
      <c r="C44" s="288"/>
      <c r="D44" s="286"/>
      <c r="E44" s="289" t="s">
        <v>752</v>
      </c>
      <c r="F44" s="286"/>
      <c r="G44" s="286" t="s">
        <v>753</v>
      </c>
      <c r="H44" s="286"/>
      <c r="I44" s="286"/>
      <c r="J44" s="286"/>
      <c r="K44" s="284"/>
    </row>
    <row r="45" spans="2:11" s="1" customFormat="1" ht="15" customHeight="1">
      <c r="B45" s="287"/>
      <c r="C45" s="288"/>
      <c r="D45" s="286"/>
      <c r="E45" s="289" t="s">
        <v>111</v>
      </c>
      <c r="F45" s="286"/>
      <c r="G45" s="286" t="s">
        <v>754</v>
      </c>
      <c r="H45" s="286"/>
      <c r="I45" s="286"/>
      <c r="J45" s="286"/>
      <c r="K45" s="284"/>
    </row>
    <row r="46" spans="2:11" s="1" customFormat="1" ht="12.75" customHeight="1">
      <c r="B46" s="287"/>
      <c r="C46" s="288"/>
      <c r="D46" s="286"/>
      <c r="E46" s="286"/>
      <c r="F46" s="286"/>
      <c r="G46" s="286"/>
      <c r="H46" s="286"/>
      <c r="I46" s="286"/>
      <c r="J46" s="286"/>
      <c r="K46" s="284"/>
    </row>
    <row r="47" spans="2:11" s="1" customFormat="1" ht="15" customHeight="1">
      <c r="B47" s="287"/>
      <c r="C47" s="288"/>
      <c r="D47" s="286" t="s">
        <v>755</v>
      </c>
      <c r="E47" s="286"/>
      <c r="F47" s="286"/>
      <c r="G47" s="286"/>
      <c r="H47" s="286"/>
      <c r="I47" s="286"/>
      <c r="J47" s="286"/>
      <c r="K47" s="284"/>
    </row>
    <row r="48" spans="2:11" s="1" customFormat="1" ht="15" customHeight="1">
      <c r="B48" s="287"/>
      <c r="C48" s="288"/>
      <c r="D48" s="288"/>
      <c r="E48" s="286" t="s">
        <v>756</v>
      </c>
      <c r="F48" s="286"/>
      <c r="G48" s="286"/>
      <c r="H48" s="286"/>
      <c r="I48" s="286"/>
      <c r="J48" s="286"/>
      <c r="K48" s="284"/>
    </row>
    <row r="49" spans="2:11" s="1" customFormat="1" ht="15" customHeight="1">
      <c r="B49" s="287"/>
      <c r="C49" s="288"/>
      <c r="D49" s="288"/>
      <c r="E49" s="286" t="s">
        <v>757</v>
      </c>
      <c r="F49" s="286"/>
      <c r="G49" s="286"/>
      <c r="H49" s="286"/>
      <c r="I49" s="286"/>
      <c r="J49" s="286"/>
      <c r="K49" s="284"/>
    </row>
    <row r="50" spans="2:11" s="1" customFormat="1" ht="15" customHeight="1">
      <c r="B50" s="287"/>
      <c r="C50" s="288"/>
      <c r="D50" s="288"/>
      <c r="E50" s="286" t="s">
        <v>758</v>
      </c>
      <c r="F50" s="286"/>
      <c r="G50" s="286"/>
      <c r="H50" s="286"/>
      <c r="I50" s="286"/>
      <c r="J50" s="286"/>
      <c r="K50" s="284"/>
    </row>
    <row r="51" spans="2:11" s="1" customFormat="1" ht="15" customHeight="1">
      <c r="B51" s="287"/>
      <c r="C51" s="288"/>
      <c r="D51" s="286" t="s">
        <v>759</v>
      </c>
      <c r="E51" s="286"/>
      <c r="F51" s="286"/>
      <c r="G51" s="286"/>
      <c r="H51" s="286"/>
      <c r="I51" s="286"/>
      <c r="J51" s="286"/>
      <c r="K51" s="284"/>
    </row>
    <row r="52" spans="2:11" s="1" customFormat="1" ht="25.5" customHeight="1">
      <c r="B52" s="282"/>
      <c r="C52" s="283" t="s">
        <v>760</v>
      </c>
      <c r="D52" s="283"/>
      <c r="E52" s="283"/>
      <c r="F52" s="283"/>
      <c r="G52" s="283"/>
      <c r="H52" s="283"/>
      <c r="I52" s="283"/>
      <c r="J52" s="283"/>
      <c r="K52" s="284"/>
    </row>
    <row r="53" spans="2:11" s="1" customFormat="1" ht="5.25" customHeight="1">
      <c r="B53" s="282"/>
      <c r="C53" s="285"/>
      <c r="D53" s="285"/>
      <c r="E53" s="285"/>
      <c r="F53" s="285"/>
      <c r="G53" s="285"/>
      <c r="H53" s="285"/>
      <c r="I53" s="285"/>
      <c r="J53" s="285"/>
      <c r="K53" s="284"/>
    </row>
    <row r="54" spans="2:11" s="1" customFormat="1" ht="15" customHeight="1">
      <c r="B54" s="282"/>
      <c r="C54" s="286" t="s">
        <v>761</v>
      </c>
      <c r="D54" s="286"/>
      <c r="E54" s="286"/>
      <c r="F54" s="286"/>
      <c r="G54" s="286"/>
      <c r="H54" s="286"/>
      <c r="I54" s="286"/>
      <c r="J54" s="286"/>
      <c r="K54" s="284"/>
    </row>
    <row r="55" spans="2:11" s="1" customFormat="1" ht="15" customHeight="1">
      <c r="B55" s="282"/>
      <c r="C55" s="286" t="s">
        <v>762</v>
      </c>
      <c r="D55" s="286"/>
      <c r="E55" s="286"/>
      <c r="F55" s="286"/>
      <c r="G55" s="286"/>
      <c r="H55" s="286"/>
      <c r="I55" s="286"/>
      <c r="J55" s="286"/>
      <c r="K55" s="284"/>
    </row>
    <row r="56" spans="2:11" s="1" customFormat="1" ht="12.75" customHeight="1">
      <c r="B56" s="282"/>
      <c r="C56" s="286"/>
      <c r="D56" s="286"/>
      <c r="E56" s="286"/>
      <c r="F56" s="286"/>
      <c r="G56" s="286"/>
      <c r="H56" s="286"/>
      <c r="I56" s="286"/>
      <c r="J56" s="286"/>
      <c r="K56" s="284"/>
    </row>
    <row r="57" spans="2:11" s="1" customFormat="1" ht="15" customHeight="1">
      <c r="B57" s="282"/>
      <c r="C57" s="286" t="s">
        <v>763</v>
      </c>
      <c r="D57" s="286"/>
      <c r="E57" s="286"/>
      <c r="F57" s="286"/>
      <c r="G57" s="286"/>
      <c r="H57" s="286"/>
      <c r="I57" s="286"/>
      <c r="J57" s="286"/>
      <c r="K57" s="284"/>
    </row>
    <row r="58" spans="2:11" s="1" customFormat="1" ht="15" customHeight="1">
      <c r="B58" s="282"/>
      <c r="C58" s="288"/>
      <c r="D58" s="286" t="s">
        <v>764</v>
      </c>
      <c r="E58" s="286"/>
      <c r="F58" s="286"/>
      <c r="G58" s="286"/>
      <c r="H58" s="286"/>
      <c r="I58" s="286"/>
      <c r="J58" s="286"/>
      <c r="K58" s="284"/>
    </row>
    <row r="59" spans="2:11" s="1" customFormat="1" ht="15" customHeight="1">
      <c r="B59" s="282"/>
      <c r="C59" s="288"/>
      <c r="D59" s="286" t="s">
        <v>765</v>
      </c>
      <c r="E59" s="286"/>
      <c r="F59" s="286"/>
      <c r="G59" s="286"/>
      <c r="H59" s="286"/>
      <c r="I59" s="286"/>
      <c r="J59" s="286"/>
      <c r="K59" s="284"/>
    </row>
    <row r="60" spans="2:11" s="1" customFormat="1" ht="15" customHeight="1">
      <c r="B60" s="282"/>
      <c r="C60" s="288"/>
      <c r="D60" s="286" t="s">
        <v>766</v>
      </c>
      <c r="E60" s="286"/>
      <c r="F60" s="286"/>
      <c r="G60" s="286"/>
      <c r="H60" s="286"/>
      <c r="I60" s="286"/>
      <c r="J60" s="286"/>
      <c r="K60" s="284"/>
    </row>
    <row r="61" spans="2:11" s="1" customFormat="1" ht="15" customHeight="1">
      <c r="B61" s="282"/>
      <c r="C61" s="288"/>
      <c r="D61" s="286" t="s">
        <v>767</v>
      </c>
      <c r="E61" s="286"/>
      <c r="F61" s="286"/>
      <c r="G61" s="286"/>
      <c r="H61" s="286"/>
      <c r="I61" s="286"/>
      <c r="J61" s="286"/>
      <c r="K61" s="284"/>
    </row>
    <row r="62" spans="2:11" s="1" customFormat="1" ht="15" customHeight="1">
      <c r="B62" s="282"/>
      <c r="C62" s="288"/>
      <c r="D62" s="291" t="s">
        <v>768</v>
      </c>
      <c r="E62" s="291"/>
      <c r="F62" s="291"/>
      <c r="G62" s="291"/>
      <c r="H62" s="291"/>
      <c r="I62" s="291"/>
      <c r="J62" s="291"/>
      <c r="K62" s="284"/>
    </row>
    <row r="63" spans="2:11" s="1" customFormat="1" ht="15" customHeight="1">
      <c r="B63" s="282"/>
      <c r="C63" s="288"/>
      <c r="D63" s="286" t="s">
        <v>769</v>
      </c>
      <c r="E63" s="286"/>
      <c r="F63" s="286"/>
      <c r="G63" s="286"/>
      <c r="H63" s="286"/>
      <c r="I63" s="286"/>
      <c r="J63" s="286"/>
      <c r="K63" s="284"/>
    </row>
    <row r="64" spans="2:11" s="1" customFormat="1" ht="12.75" customHeight="1">
      <c r="B64" s="282"/>
      <c r="C64" s="288"/>
      <c r="D64" s="288"/>
      <c r="E64" s="292"/>
      <c r="F64" s="288"/>
      <c r="G64" s="288"/>
      <c r="H64" s="288"/>
      <c r="I64" s="288"/>
      <c r="J64" s="288"/>
      <c r="K64" s="284"/>
    </row>
    <row r="65" spans="2:11" s="1" customFormat="1" ht="15" customHeight="1">
      <c r="B65" s="282"/>
      <c r="C65" s="288"/>
      <c r="D65" s="286" t="s">
        <v>770</v>
      </c>
      <c r="E65" s="286"/>
      <c r="F65" s="286"/>
      <c r="G65" s="286"/>
      <c r="H65" s="286"/>
      <c r="I65" s="286"/>
      <c r="J65" s="286"/>
      <c r="K65" s="284"/>
    </row>
    <row r="66" spans="2:11" s="1" customFormat="1" ht="15" customHeight="1">
      <c r="B66" s="282"/>
      <c r="C66" s="288"/>
      <c r="D66" s="291" t="s">
        <v>771</v>
      </c>
      <c r="E66" s="291"/>
      <c r="F66" s="291"/>
      <c r="G66" s="291"/>
      <c r="H66" s="291"/>
      <c r="I66" s="291"/>
      <c r="J66" s="291"/>
      <c r="K66" s="284"/>
    </row>
    <row r="67" spans="2:11" s="1" customFormat="1" ht="15" customHeight="1">
      <c r="B67" s="282"/>
      <c r="C67" s="288"/>
      <c r="D67" s="286" t="s">
        <v>772</v>
      </c>
      <c r="E67" s="286"/>
      <c r="F67" s="286"/>
      <c r="G67" s="286"/>
      <c r="H67" s="286"/>
      <c r="I67" s="286"/>
      <c r="J67" s="286"/>
      <c r="K67" s="284"/>
    </row>
    <row r="68" spans="2:11" s="1" customFormat="1" ht="15" customHeight="1">
      <c r="B68" s="282"/>
      <c r="C68" s="288"/>
      <c r="D68" s="286" t="s">
        <v>773</v>
      </c>
      <c r="E68" s="286"/>
      <c r="F68" s="286"/>
      <c r="G68" s="286"/>
      <c r="H68" s="286"/>
      <c r="I68" s="286"/>
      <c r="J68" s="286"/>
      <c r="K68" s="284"/>
    </row>
    <row r="69" spans="2:11" s="1" customFormat="1" ht="15" customHeight="1">
      <c r="B69" s="282"/>
      <c r="C69" s="288"/>
      <c r="D69" s="286" t="s">
        <v>774</v>
      </c>
      <c r="E69" s="286"/>
      <c r="F69" s="286"/>
      <c r="G69" s="286"/>
      <c r="H69" s="286"/>
      <c r="I69" s="286"/>
      <c r="J69" s="286"/>
      <c r="K69" s="284"/>
    </row>
    <row r="70" spans="2:11" s="1" customFormat="1" ht="15" customHeight="1">
      <c r="B70" s="282"/>
      <c r="C70" s="288"/>
      <c r="D70" s="286" t="s">
        <v>775</v>
      </c>
      <c r="E70" s="286"/>
      <c r="F70" s="286"/>
      <c r="G70" s="286"/>
      <c r="H70" s="286"/>
      <c r="I70" s="286"/>
      <c r="J70" s="286"/>
      <c r="K70" s="284"/>
    </row>
    <row r="71" spans="2:11" s="1" customFormat="1" ht="12.75" customHeight="1">
      <c r="B71" s="293"/>
      <c r="C71" s="294"/>
      <c r="D71" s="294"/>
      <c r="E71" s="294"/>
      <c r="F71" s="294"/>
      <c r="G71" s="294"/>
      <c r="H71" s="294"/>
      <c r="I71" s="294"/>
      <c r="J71" s="294"/>
      <c r="K71" s="295"/>
    </row>
    <row r="72" spans="2:11" s="1" customFormat="1" ht="18.75" customHeight="1">
      <c r="B72" s="296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s="1" customFormat="1" ht="18.75" customHeight="1">
      <c r="B73" s="297"/>
      <c r="C73" s="297"/>
      <c r="D73" s="297"/>
      <c r="E73" s="297"/>
      <c r="F73" s="297"/>
      <c r="G73" s="297"/>
      <c r="H73" s="297"/>
      <c r="I73" s="297"/>
      <c r="J73" s="297"/>
      <c r="K73" s="297"/>
    </row>
    <row r="74" spans="2:11" s="1" customFormat="1" ht="7.5" customHeight="1">
      <c r="B74" s="298"/>
      <c r="C74" s="299"/>
      <c r="D74" s="299"/>
      <c r="E74" s="299"/>
      <c r="F74" s="299"/>
      <c r="G74" s="299"/>
      <c r="H74" s="299"/>
      <c r="I74" s="299"/>
      <c r="J74" s="299"/>
      <c r="K74" s="300"/>
    </row>
    <row r="75" spans="2:11" s="1" customFormat="1" ht="45" customHeight="1">
      <c r="B75" s="301"/>
      <c r="C75" s="302" t="s">
        <v>776</v>
      </c>
      <c r="D75" s="302"/>
      <c r="E75" s="302"/>
      <c r="F75" s="302"/>
      <c r="G75" s="302"/>
      <c r="H75" s="302"/>
      <c r="I75" s="302"/>
      <c r="J75" s="302"/>
      <c r="K75" s="303"/>
    </row>
    <row r="76" spans="2:11" s="1" customFormat="1" ht="17.25" customHeight="1">
      <c r="B76" s="301"/>
      <c r="C76" s="304" t="s">
        <v>777</v>
      </c>
      <c r="D76" s="304"/>
      <c r="E76" s="304"/>
      <c r="F76" s="304" t="s">
        <v>778</v>
      </c>
      <c r="G76" s="305"/>
      <c r="H76" s="304" t="s">
        <v>51</v>
      </c>
      <c r="I76" s="304" t="s">
        <v>54</v>
      </c>
      <c r="J76" s="304" t="s">
        <v>779</v>
      </c>
      <c r="K76" s="303"/>
    </row>
    <row r="77" spans="2:11" s="1" customFormat="1" ht="17.25" customHeight="1">
      <c r="B77" s="301"/>
      <c r="C77" s="306" t="s">
        <v>780</v>
      </c>
      <c r="D77" s="306"/>
      <c r="E77" s="306"/>
      <c r="F77" s="307" t="s">
        <v>781</v>
      </c>
      <c r="G77" s="308"/>
      <c r="H77" s="306"/>
      <c r="I77" s="306"/>
      <c r="J77" s="306" t="s">
        <v>782</v>
      </c>
      <c r="K77" s="303"/>
    </row>
    <row r="78" spans="2:11" s="1" customFormat="1" ht="5.25" customHeight="1">
      <c r="B78" s="301"/>
      <c r="C78" s="309"/>
      <c r="D78" s="309"/>
      <c r="E78" s="309"/>
      <c r="F78" s="309"/>
      <c r="G78" s="310"/>
      <c r="H78" s="309"/>
      <c r="I78" s="309"/>
      <c r="J78" s="309"/>
      <c r="K78" s="303"/>
    </row>
    <row r="79" spans="2:11" s="1" customFormat="1" ht="15" customHeight="1">
      <c r="B79" s="301"/>
      <c r="C79" s="289" t="s">
        <v>50</v>
      </c>
      <c r="D79" s="311"/>
      <c r="E79" s="311"/>
      <c r="F79" s="312" t="s">
        <v>783</v>
      </c>
      <c r="G79" s="313"/>
      <c r="H79" s="289" t="s">
        <v>784</v>
      </c>
      <c r="I79" s="289" t="s">
        <v>785</v>
      </c>
      <c r="J79" s="289">
        <v>20</v>
      </c>
      <c r="K79" s="303"/>
    </row>
    <row r="80" spans="2:11" s="1" customFormat="1" ht="15" customHeight="1">
      <c r="B80" s="301"/>
      <c r="C80" s="289" t="s">
        <v>786</v>
      </c>
      <c r="D80" s="289"/>
      <c r="E80" s="289"/>
      <c r="F80" s="312" t="s">
        <v>783</v>
      </c>
      <c r="G80" s="313"/>
      <c r="H80" s="289" t="s">
        <v>787</v>
      </c>
      <c r="I80" s="289" t="s">
        <v>785</v>
      </c>
      <c r="J80" s="289">
        <v>120</v>
      </c>
      <c r="K80" s="303"/>
    </row>
    <row r="81" spans="2:11" s="1" customFormat="1" ht="15" customHeight="1">
      <c r="B81" s="314"/>
      <c r="C81" s="289" t="s">
        <v>788</v>
      </c>
      <c r="D81" s="289"/>
      <c r="E81" s="289"/>
      <c r="F81" s="312" t="s">
        <v>789</v>
      </c>
      <c r="G81" s="313"/>
      <c r="H81" s="289" t="s">
        <v>790</v>
      </c>
      <c r="I81" s="289" t="s">
        <v>785</v>
      </c>
      <c r="J81" s="289">
        <v>50</v>
      </c>
      <c r="K81" s="303"/>
    </row>
    <row r="82" spans="2:11" s="1" customFormat="1" ht="15" customHeight="1">
      <c r="B82" s="314"/>
      <c r="C82" s="289" t="s">
        <v>791</v>
      </c>
      <c r="D82" s="289"/>
      <c r="E82" s="289"/>
      <c r="F82" s="312" t="s">
        <v>783</v>
      </c>
      <c r="G82" s="313"/>
      <c r="H82" s="289" t="s">
        <v>792</v>
      </c>
      <c r="I82" s="289" t="s">
        <v>793</v>
      </c>
      <c r="J82" s="289"/>
      <c r="K82" s="303"/>
    </row>
    <row r="83" spans="2:11" s="1" customFormat="1" ht="15" customHeight="1">
      <c r="B83" s="314"/>
      <c r="C83" s="315" t="s">
        <v>794</v>
      </c>
      <c r="D83" s="315"/>
      <c r="E83" s="315"/>
      <c r="F83" s="316" t="s">
        <v>789</v>
      </c>
      <c r="G83" s="315"/>
      <c r="H83" s="315" t="s">
        <v>795</v>
      </c>
      <c r="I83" s="315" t="s">
        <v>785</v>
      </c>
      <c r="J83" s="315">
        <v>15</v>
      </c>
      <c r="K83" s="303"/>
    </row>
    <row r="84" spans="2:11" s="1" customFormat="1" ht="15" customHeight="1">
      <c r="B84" s="314"/>
      <c r="C84" s="315" t="s">
        <v>796</v>
      </c>
      <c r="D84" s="315"/>
      <c r="E84" s="315"/>
      <c r="F84" s="316" t="s">
        <v>789</v>
      </c>
      <c r="G84" s="315"/>
      <c r="H84" s="315" t="s">
        <v>797</v>
      </c>
      <c r="I84" s="315" t="s">
        <v>785</v>
      </c>
      <c r="J84" s="315">
        <v>15</v>
      </c>
      <c r="K84" s="303"/>
    </row>
    <row r="85" spans="2:11" s="1" customFormat="1" ht="15" customHeight="1">
      <c r="B85" s="314"/>
      <c r="C85" s="315" t="s">
        <v>798</v>
      </c>
      <c r="D85" s="315"/>
      <c r="E85" s="315"/>
      <c r="F85" s="316" t="s">
        <v>789</v>
      </c>
      <c r="G85" s="315"/>
      <c r="H85" s="315" t="s">
        <v>799</v>
      </c>
      <c r="I85" s="315" t="s">
        <v>785</v>
      </c>
      <c r="J85" s="315">
        <v>20</v>
      </c>
      <c r="K85" s="303"/>
    </row>
    <row r="86" spans="2:11" s="1" customFormat="1" ht="15" customHeight="1">
      <c r="B86" s="314"/>
      <c r="C86" s="315" t="s">
        <v>800</v>
      </c>
      <c r="D86" s="315"/>
      <c r="E86" s="315"/>
      <c r="F86" s="316" t="s">
        <v>789</v>
      </c>
      <c r="G86" s="315"/>
      <c r="H86" s="315" t="s">
        <v>801</v>
      </c>
      <c r="I86" s="315" t="s">
        <v>785</v>
      </c>
      <c r="J86" s="315">
        <v>20</v>
      </c>
      <c r="K86" s="303"/>
    </row>
    <row r="87" spans="2:11" s="1" customFormat="1" ht="15" customHeight="1">
      <c r="B87" s="314"/>
      <c r="C87" s="289" t="s">
        <v>802</v>
      </c>
      <c r="D87" s="289"/>
      <c r="E87" s="289"/>
      <c r="F87" s="312" t="s">
        <v>789</v>
      </c>
      <c r="G87" s="313"/>
      <c r="H87" s="289" t="s">
        <v>803</v>
      </c>
      <c r="I87" s="289" t="s">
        <v>785</v>
      </c>
      <c r="J87" s="289">
        <v>50</v>
      </c>
      <c r="K87" s="303"/>
    </row>
    <row r="88" spans="2:11" s="1" customFormat="1" ht="15" customHeight="1">
      <c r="B88" s="314"/>
      <c r="C88" s="289" t="s">
        <v>804</v>
      </c>
      <c r="D88" s="289"/>
      <c r="E88" s="289"/>
      <c r="F88" s="312" t="s">
        <v>789</v>
      </c>
      <c r="G88" s="313"/>
      <c r="H88" s="289" t="s">
        <v>805</v>
      </c>
      <c r="I88" s="289" t="s">
        <v>785</v>
      </c>
      <c r="J88" s="289">
        <v>20</v>
      </c>
      <c r="K88" s="303"/>
    </row>
    <row r="89" spans="2:11" s="1" customFormat="1" ht="15" customHeight="1">
      <c r="B89" s="314"/>
      <c r="C89" s="289" t="s">
        <v>806</v>
      </c>
      <c r="D89" s="289"/>
      <c r="E89" s="289"/>
      <c r="F89" s="312" t="s">
        <v>789</v>
      </c>
      <c r="G89" s="313"/>
      <c r="H89" s="289" t="s">
        <v>807</v>
      </c>
      <c r="I89" s="289" t="s">
        <v>785</v>
      </c>
      <c r="J89" s="289">
        <v>20</v>
      </c>
      <c r="K89" s="303"/>
    </row>
    <row r="90" spans="2:11" s="1" customFormat="1" ht="15" customHeight="1">
      <c r="B90" s="314"/>
      <c r="C90" s="289" t="s">
        <v>808</v>
      </c>
      <c r="D90" s="289"/>
      <c r="E90" s="289"/>
      <c r="F90" s="312" t="s">
        <v>789</v>
      </c>
      <c r="G90" s="313"/>
      <c r="H90" s="289" t="s">
        <v>809</v>
      </c>
      <c r="I90" s="289" t="s">
        <v>785</v>
      </c>
      <c r="J90" s="289">
        <v>50</v>
      </c>
      <c r="K90" s="303"/>
    </row>
    <row r="91" spans="2:11" s="1" customFormat="1" ht="15" customHeight="1">
      <c r="B91" s="314"/>
      <c r="C91" s="289" t="s">
        <v>810</v>
      </c>
      <c r="D91" s="289"/>
      <c r="E91" s="289"/>
      <c r="F91" s="312" t="s">
        <v>789</v>
      </c>
      <c r="G91" s="313"/>
      <c r="H91" s="289" t="s">
        <v>810</v>
      </c>
      <c r="I91" s="289" t="s">
        <v>785</v>
      </c>
      <c r="J91" s="289">
        <v>50</v>
      </c>
      <c r="K91" s="303"/>
    </row>
    <row r="92" spans="2:11" s="1" customFormat="1" ht="15" customHeight="1">
      <c r="B92" s="314"/>
      <c r="C92" s="289" t="s">
        <v>811</v>
      </c>
      <c r="D92" s="289"/>
      <c r="E92" s="289"/>
      <c r="F92" s="312" t="s">
        <v>789</v>
      </c>
      <c r="G92" s="313"/>
      <c r="H92" s="289" t="s">
        <v>812</v>
      </c>
      <c r="I92" s="289" t="s">
        <v>785</v>
      </c>
      <c r="J92" s="289">
        <v>255</v>
      </c>
      <c r="K92" s="303"/>
    </row>
    <row r="93" spans="2:11" s="1" customFormat="1" ht="15" customHeight="1">
      <c r="B93" s="314"/>
      <c r="C93" s="289" t="s">
        <v>813</v>
      </c>
      <c r="D93" s="289"/>
      <c r="E93" s="289"/>
      <c r="F93" s="312" t="s">
        <v>783</v>
      </c>
      <c r="G93" s="313"/>
      <c r="H93" s="289" t="s">
        <v>814</v>
      </c>
      <c r="I93" s="289" t="s">
        <v>815</v>
      </c>
      <c r="J93" s="289"/>
      <c r="K93" s="303"/>
    </row>
    <row r="94" spans="2:11" s="1" customFormat="1" ht="15" customHeight="1">
      <c r="B94" s="314"/>
      <c r="C94" s="289" t="s">
        <v>816</v>
      </c>
      <c r="D94" s="289"/>
      <c r="E94" s="289"/>
      <c r="F94" s="312" t="s">
        <v>783</v>
      </c>
      <c r="G94" s="313"/>
      <c r="H94" s="289" t="s">
        <v>817</v>
      </c>
      <c r="I94" s="289" t="s">
        <v>818</v>
      </c>
      <c r="J94" s="289"/>
      <c r="K94" s="303"/>
    </row>
    <row r="95" spans="2:11" s="1" customFormat="1" ht="15" customHeight="1">
      <c r="B95" s="314"/>
      <c r="C95" s="289" t="s">
        <v>819</v>
      </c>
      <c r="D95" s="289"/>
      <c r="E95" s="289"/>
      <c r="F95" s="312" t="s">
        <v>783</v>
      </c>
      <c r="G95" s="313"/>
      <c r="H95" s="289" t="s">
        <v>819</v>
      </c>
      <c r="I95" s="289" t="s">
        <v>818</v>
      </c>
      <c r="J95" s="289"/>
      <c r="K95" s="303"/>
    </row>
    <row r="96" spans="2:11" s="1" customFormat="1" ht="15" customHeight="1">
      <c r="B96" s="314"/>
      <c r="C96" s="289" t="s">
        <v>35</v>
      </c>
      <c r="D96" s="289"/>
      <c r="E96" s="289"/>
      <c r="F96" s="312" t="s">
        <v>783</v>
      </c>
      <c r="G96" s="313"/>
      <c r="H96" s="289" t="s">
        <v>820</v>
      </c>
      <c r="I96" s="289" t="s">
        <v>818</v>
      </c>
      <c r="J96" s="289"/>
      <c r="K96" s="303"/>
    </row>
    <row r="97" spans="2:11" s="1" customFormat="1" ht="15" customHeight="1">
      <c r="B97" s="314"/>
      <c r="C97" s="289" t="s">
        <v>45</v>
      </c>
      <c r="D97" s="289"/>
      <c r="E97" s="289"/>
      <c r="F97" s="312" t="s">
        <v>783</v>
      </c>
      <c r="G97" s="313"/>
      <c r="H97" s="289" t="s">
        <v>821</v>
      </c>
      <c r="I97" s="289" t="s">
        <v>818</v>
      </c>
      <c r="J97" s="289"/>
      <c r="K97" s="303"/>
    </row>
    <row r="98" spans="2:11" s="1" customFormat="1" ht="15" customHeight="1">
      <c r="B98" s="317"/>
      <c r="C98" s="318"/>
      <c r="D98" s="318"/>
      <c r="E98" s="318"/>
      <c r="F98" s="318"/>
      <c r="G98" s="318"/>
      <c r="H98" s="318"/>
      <c r="I98" s="318"/>
      <c r="J98" s="318"/>
      <c r="K98" s="319"/>
    </row>
    <row r="99" spans="2:11" s="1" customFormat="1" ht="18.75" customHeight="1">
      <c r="B99" s="320"/>
      <c r="C99" s="321"/>
      <c r="D99" s="321"/>
      <c r="E99" s="321"/>
      <c r="F99" s="321"/>
      <c r="G99" s="321"/>
      <c r="H99" s="321"/>
      <c r="I99" s="321"/>
      <c r="J99" s="321"/>
      <c r="K99" s="320"/>
    </row>
    <row r="100" spans="2:11" s="1" customFormat="1" ht="18.75" customHeight="1"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</row>
    <row r="101" spans="2:11" s="1" customFormat="1" ht="7.5" customHeight="1">
      <c r="B101" s="298"/>
      <c r="C101" s="299"/>
      <c r="D101" s="299"/>
      <c r="E101" s="299"/>
      <c r="F101" s="299"/>
      <c r="G101" s="299"/>
      <c r="H101" s="299"/>
      <c r="I101" s="299"/>
      <c r="J101" s="299"/>
      <c r="K101" s="300"/>
    </row>
    <row r="102" spans="2:11" s="1" customFormat="1" ht="45" customHeight="1">
      <c r="B102" s="301"/>
      <c r="C102" s="302" t="s">
        <v>822</v>
      </c>
      <c r="D102" s="302"/>
      <c r="E102" s="302"/>
      <c r="F102" s="302"/>
      <c r="G102" s="302"/>
      <c r="H102" s="302"/>
      <c r="I102" s="302"/>
      <c r="J102" s="302"/>
      <c r="K102" s="303"/>
    </row>
    <row r="103" spans="2:11" s="1" customFormat="1" ht="17.25" customHeight="1">
      <c r="B103" s="301"/>
      <c r="C103" s="304" t="s">
        <v>777</v>
      </c>
      <c r="D103" s="304"/>
      <c r="E103" s="304"/>
      <c r="F103" s="304" t="s">
        <v>778</v>
      </c>
      <c r="G103" s="305"/>
      <c r="H103" s="304" t="s">
        <v>51</v>
      </c>
      <c r="I103" s="304" t="s">
        <v>54</v>
      </c>
      <c r="J103" s="304" t="s">
        <v>779</v>
      </c>
      <c r="K103" s="303"/>
    </row>
    <row r="104" spans="2:11" s="1" customFormat="1" ht="17.25" customHeight="1">
      <c r="B104" s="301"/>
      <c r="C104" s="306" t="s">
        <v>780</v>
      </c>
      <c r="D104" s="306"/>
      <c r="E104" s="306"/>
      <c r="F104" s="307" t="s">
        <v>781</v>
      </c>
      <c r="G104" s="308"/>
      <c r="H104" s="306"/>
      <c r="I104" s="306"/>
      <c r="J104" s="306" t="s">
        <v>782</v>
      </c>
      <c r="K104" s="303"/>
    </row>
    <row r="105" spans="2:11" s="1" customFormat="1" ht="5.25" customHeight="1">
      <c r="B105" s="301"/>
      <c r="C105" s="304"/>
      <c r="D105" s="304"/>
      <c r="E105" s="304"/>
      <c r="F105" s="304"/>
      <c r="G105" s="322"/>
      <c r="H105" s="304"/>
      <c r="I105" s="304"/>
      <c r="J105" s="304"/>
      <c r="K105" s="303"/>
    </row>
    <row r="106" spans="2:11" s="1" customFormat="1" ht="15" customHeight="1">
      <c r="B106" s="301"/>
      <c r="C106" s="289" t="s">
        <v>50</v>
      </c>
      <c r="D106" s="311"/>
      <c r="E106" s="311"/>
      <c r="F106" s="312" t="s">
        <v>783</v>
      </c>
      <c r="G106" s="289"/>
      <c r="H106" s="289" t="s">
        <v>823</v>
      </c>
      <c r="I106" s="289" t="s">
        <v>785</v>
      </c>
      <c r="J106" s="289">
        <v>20</v>
      </c>
      <c r="K106" s="303"/>
    </row>
    <row r="107" spans="2:11" s="1" customFormat="1" ht="15" customHeight="1">
      <c r="B107" s="301"/>
      <c r="C107" s="289" t="s">
        <v>786</v>
      </c>
      <c r="D107" s="289"/>
      <c r="E107" s="289"/>
      <c r="F107" s="312" t="s">
        <v>783</v>
      </c>
      <c r="G107" s="289"/>
      <c r="H107" s="289" t="s">
        <v>823</v>
      </c>
      <c r="I107" s="289" t="s">
        <v>785</v>
      </c>
      <c r="J107" s="289">
        <v>120</v>
      </c>
      <c r="K107" s="303"/>
    </row>
    <row r="108" spans="2:11" s="1" customFormat="1" ht="15" customHeight="1">
      <c r="B108" s="314"/>
      <c r="C108" s="289" t="s">
        <v>788</v>
      </c>
      <c r="D108" s="289"/>
      <c r="E108" s="289"/>
      <c r="F108" s="312" t="s">
        <v>789</v>
      </c>
      <c r="G108" s="289"/>
      <c r="H108" s="289" t="s">
        <v>823</v>
      </c>
      <c r="I108" s="289" t="s">
        <v>785</v>
      </c>
      <c r="J108" s="289">
        <v>50</v>
      </c>
      <c r="K108" s="303"/>
    </row>
    <row r="109" spans="2:11" s="1" customFormat="1" ht="15" customHeight="1">
      <c r="B109" s="314"/>
      <c r="C109" s="289" t="s">
        <v>791</v>
      </c>
      <c r="D109" s="289"/>
      <c r="E109" s="289"/>
      <c r="F109" s="312" t="s">
        <v>783</v>
      </c>
      <c r="G109" s="289"/>
      <c r="H109" s="289" t="s">
        <v>823</v>
      </c>
      <c r="I109" s="289" t="s">
        <v>793</v>
      </c>
      <c r="J109" s="289"/>
      <c r="K109" s="303"/>
    </row>
    <row r="110" spans="2:11" s="1" customFormat="1" ht="15" customHeight="1">
      <c r="B110" s="314"/>
      <c r="C110" s="289" t="s">
        <v>802</v>
      </c>
      <c r="D110" s="289"/>
      <c r="E110" s="289"/>
      <c r="F110" s="312" t="s">
        <v>789</v>
      </c>
      <c r="G110" s="289"/>
      <c r="H110" s="289" t="s">
        <v>823</v>
      </c>
      <c r="I110" s="289" t="s">
        <v>785</v>
      </c>
      <c r="J110" s="289">
        <v>50</v>
      </c>
      <c r="K110" s="303"/>
    </row>
    <row r="111" spans="2:11" s="1" customFormat="1" ht="15" customHeight="1">
      <c r="B111" s="314"/>
      <c r="C111" s="289" t="s">
        <v>810</v>
      </c>
      <c r="D111" s="289"/>
      <c r="E111" s="289"/>
      <c r="F111" s="312" t="s">
        <v>789</v>
      </c>
      <c r="G111" s="289"/>
      <c r="H111" s="289" t="s">
        <v>823</v>
      </c>
      <c r="I111" s="289" t="s">
        <v>785</v>
      </c>
      <c r="J111" s="289">
        <v>50</v>
      </c>
      <c r="K111" s="303"/>
    </row>
    <row r="112" spans="2:11" s="1" customFormat="1" ht="15" customHeight="1">
      <c r="B112" s="314"/>
      <c r="C112" s="289" t="s">
        <v>808</v>
      </c>
      <c r="D112" s="289"/>
      <c r="E112" s="289"/>
      <c r="F112" s="312" t="s">
        <v>789</v>
      </c>
      <c r="G112" s="289"/>
      <c r="H112" s="289" t="s">
        <v>823</v>
      </c>
      <c r="I112" s="289" t="s">
        <v>785</v>
      </c>
      <c r="J112" s="289">
        <v>50</v>
      </c>
      <c r="K112" s="303"/>
    </row>
    <row r="113" spans="2:11" s="1" customFormat="1" ht="15" customHeight="1">
      <c r="B113" s="314"/>
      <c r="C113" s="289" t="s">
        <v>50</v>
      </c>
      <c r="D113" s="289"/>
      <c r="E113" s="289"/>
      <c r="F113" s="312" t="s">
        <v>783</v>
      </c>
      <c r="G113" s="289"/>
      <c r="H113" s="289" t="s">
        <v>824</v>
      </c>
      <c r="I113" s="289" t="s">
        <v>785</v>
      </c>
      <c r="J113" s="289">
        <v>20</v>
      </c>
      <c r="K113" s="303"/>
    </row>
    <row r="114" spans="2:11" s="1" customFormat="1" ht="15" customHeight="1">
      <c r="B114" s="314"/>
      <c r="C114" s="289" t="s">
        <v>825</v>
      </c>
      <c r="D114" s="289"/>
      <c r="E114" s="289"/>
      <c r="F114" s="312" t="s">
        <v>783</v>
      </c>
      <c r="G114" s="289"/>
      <c r="H114" s="289" t="s">
        <v>826</v>
      </c>
      <c r="I114" s="289" t="s">
        <v>785</v>
      </c>
      <c r="J114" s="289">
        <v>120</v>
      </c>
      <c r="K114" s="303"/>
    </row>
    <row r="115" spans="2:11" s="1" customFormat="1" ht="15" customHeight="1">
      <c r="B115" s="314"/>
      <c r="C115" s="289" t="s">
        <v>35</v>
      </c>
      <c r="D115" s="289"/>
      <c r="E115" s="289"/>
      <c r="F115" s="312" t="s">
        <v>783</v>
      </c>
      <c r="G115" s="289"/>
      <c r="H115" s="289" t="s">
        <v>827</v>
      </c>
      <c r="I115" s="289" t="s">
        <v>818</v>
      </c>
      <c r="J115" s="289"/>
      <c r="K115" s="303"/>
    </row>
    <row r="116" spans="2:11" s="1" customFormat="1" ht="15" customHeight="1">
      <c r="B116" s="314"/>
      <c r="C116" s="289" t="s">
        <v>45</v>
      </c>
      <c r="D116" s="289"/>
      <c r="E116" s="289"/>
      <c r="F116" s="312" t="s">
        <v>783</v>
      </c>
      <c r="G116" s="289"/>
      <c r="H116" s="289" t="s">
        <v>828</v>
      </c>
      <c r="I116" s="289" t="s">
        <v>818</v>
      </c>
      <c r="J116" s="289"/>
      <c r="K116" s="303"/>
    </row>
    <row r="117" spans="2:11" s="1" customFormat="1" ht="15" customHeight="1">
      <c r="B117" s="314"/>
      <c r="C117" s="289" t="s">
        <v>54</v>
      </c>
      <c r="D117" s="289"/>
      <c r="E117" s="289"/>
      <c r="F117" s="312" t="s">
        <v>783</v>
      </c>
      <c r="G117" s="289"/>
      <c r="H117" s="289" t="s">
        <v>829</v>
      </c>
      <c r="I117" s="289" t="s">
        <v>830</v>
      </c>
      <c r="J117" s="289"/>
      <c r="K117" s="303"/>
    </row>
    <row r="118" spans="2:11" s="1" customFormat="1" ht="15" customHeight="1">
      <c r="B118" s="317"/>
      <c r="C118" s="323"/>
      <c r="D118" s="323"/>
      <c r="E118" s="323"/>
      <c r="F118" s="323"/>
      <c r="G118" s="323"/>
      <c r="H118" s="323"/>
      <c r="I118" s="323"/>
      <c r="J118" s="323"/>
      <c r="K118" s="319"/>
    </row>
    <row r="119" spans="2:11" s="1" customFormat="1" ht="18.75" customHeight="1">
      <c r="B119" s="324"/>
      <c r="C119" s="325"/>
      <c r="D119" s="325"/>
      <c r="E119" s="325"/>
      <c r="F119" s="326"/>
      <c r="G119" s="325"/>
      <c r="H119" s="325"/>
      <c r="I119" s="325"/>
      <c r="J119" s="325"/>
      <c r="K119" s="324"/>
    </row>
    <row r="120" spans="2:11" s="1" customFormat="1" ht="18.75" customHeight="1">
      <c r="B120" s="297"/>
      <c r="C120" s="297"/>
      <c r="D120" s="297"/>
      <c r="E120" s="297"/>
      <c r="F120" s="297"/>
      <c r="G120" s="297"/>
      <c r="H120" s="297"/>
      <c r="I120" s="297"/>
      <c r="J120" s="297"/>
      <c r="K120" s="297"/>
    </row>
    <row r="121" spans="2:11" s="1" customFormat="1" ht="7.5" customHeight="1">
      <c r="B121" s="327"/>
      <c r="C121" s="328"/>
      <c r="D121" s="328"/>
      <c r="E121" s="328"/>
      <c r="F121" s="328"/>
      <c r="G121" s="328"/>
      <c r="H121" s="328"/>
      <c r="I121" s="328"/>
      <c r="J121" s="328"/>
      <c r="K121" s="329"/>
    </row>
    <row r="122" spans="2:11" s="1" customFormat="1" ht="45" customHeight="1">
      <c r="B122" s="330"/>
      <c r="C122" s="280" t="s">
        <v>831</v>
      </c>
      <c r="D122" s="280"/>
      <c r="E122" s="280"/>
      <c r="F122" s="280"/>
      <c r="G122" s="280"/>
      <c r="H122" s="280"/>
      <c r="I122" s="280"/>
      <c r="J122" s="280"/>
      <c r="K122" s="331"/>
    </row>
    <row r="123" spans="2:11" s="1" customFormat="1" ht="17.25" customHeight="1">
      <c r="B123" s="332"/>
      <c r="C123" s="304" t="s">
        <v>777</v>
      </c>
      <c r="D123" s="304"/>
      <c r="E123" s="304"/>
      <c r="F123" s="304" t="s">
        <v>778</v>
      </c>
      <c r="G123" s="305"/>
      <c r="H123" s="304" t="s">
        <v>51</v>
      </c>
      <c r="I123" s="304" t="s">
        <v>54</v>
      </c>
      <c r="J123" s="304" t="s">
        <v>779</v>
      </c>
      <c r="K123" s="333"/>
    </row>
    <row r="124" spans="2:11" s="1" customFormat="1" ht="17.25" customHeight="1">
      <c r="B124" s="332"/>
      <c r="C124" s="306" t="s">
        <v>780</v>
      </c>
      <c r="D124" s="306"/>
      <c r="E124" s="306"/>
      <c r="F124" s="307" t="s">
        <v>781</v>
      </c>
      <c r="G124" s="308"/>
      <c r="H124" s="306"/>
      <c r="I124" s="306"/>
      <c r="J124" s="306" t="s">
        <v>782</v>
      </c>
      <c r="K124" s="333"/>
    </row>
    <row r="125" spans="2:11" s="1" customFormat="1" ht="5.25" customHeight="1">
      <c r="B125" s="334"/>
      <c r="C125" s="309"/>
      <c r="D125" s="309"/>
      <c r="E125" s="309"/>
      <c r="F125" s="309"/>
      <c r="G125" s="335"/>
      <c r="H125" s="309"/>
      <c r="I125" s="309"/>
      <c r="J125" s="309"/>
      <c r="K125" s="336"/>
    </row>
    <row r="126" spans="2:11" s="1" customFormat="1" ht="15" customHeight="1">
      <c r="B126" s="334"/>
      <c r="C126" s="289" t="s">
        <v>786</v>
      </c>
      <c r="D126" s="311"/>
      <c r="E126" s="311"/>
      <c r="F126" s="312" t="s">
        <v>783</v>
      </c>
      <c r="G126" s="289"/>
      <c r="H126" s="289" t="s">
        <v>823</v>
      </c>
      <c r="I126" s="289" t="s">
        <v>785</v>
      </c>
      <c r="J126" s="289">
        <v>120</v>
      </c>
      <c r="K126" s="337"/>
    </row>
    <row r="127" spans="2:11" s="1" customFormat="1" ht="15" customHeight="1">
      <c r="B127" s="334"/>
      <c r="C127" s="289" t="s">
        <v>832</v>
      </c>
      <c r="D127" s="289"/>
      <c r="E127" s="289"/>
      <c r="F127" s="312" t="s">
        <v>783</v>
      </c>
      <c r="G127" s="289"/>
      <c r="H127" s="289" t="s">
        <v>833</v>
      </c>
      <c r="I127" s="289" t="s">
        <v>785</v>
      </c>
      <c r="J127" s="289" t="s">
        <v>834</v>
      </c>
      <c r="K127" s="337"/>
    </row>
    <row r="128" spans="2:11" s="1" customFormat="1" ht="15" customHeight="1">
      <c r="B128" s="334"/>
      <c r="C128" s="289" t="s">
        <v>731</v>
      </c>
      <c r="D128" s="289"/>
      <c r="E128" s="289"/>
      <c r="F128" s="312" t="s">
        <v>783</v>
      </c>
      <c r="G128" s="289"/>
      <c r="H128" s="289" t="s">
        <v>835</v>
      </c>
      <c r="I128" s="289" t="s">
        <v>785</v>
      </c>
      <c r="J128" s="289" t="s">
        <v>834</v>
      </c>
      <c r="K128" s="337"/>
    </row>
    <row r="129" spans="2:11" s="1" customFormat="1" ht="15" customHeight="1">
      <c r="B129" s="334"/>
      <c r="C129" s="289" t="s">
        <v>794</v>
      </c>
      <c r="D129" s="289"/>
      <c r="E129" s="289"/>
      <c r="F129" s="312" t="s">
        <v>789</v>
      </c>
      <c r="G129" s="289"/>
      <c r="H129" s="289" t="s">
        <v>795</v>
      </c>
      <c r="I129" s="289" t="s">
        <v>785</v>
      </c>
      <c r="J129" s="289">
        <v>15</v>
      </c>
      <c r="K129" s="337"/>
    </row>
    <row r="130" spans="2:11" s="1" customFormat="1" ht="15" customHeight="1">
      <c r="B130" s="334"/>
      <c r="C130" s="315" t="s">
        <v>796</v>
      </c>
      <c r="D130" s="315"/>
      <c r="E130" s="315"/>
      <c r="F130" s="316" t="s">
        <v>789</v>
      </c>
      <c r="G130" s="315"/>
      <c r="H130" s="315" t="s">
        <v>797</v>
      </c>
      <c r="I130" s="315" t="s">
        <v>785</v>
      </c>
      <c r="J130" s="315">
        <v>15</v>
      </c>
      <c r="K130" s="337"/>
    </row>
    <row r="131" spans="2:11" s="1" customFormat="1" ht="15" customHeight="1">
      <c r="B131" s="334"/>
      <c r="C131" s="315" t="s">
        <v>798</v>
      </c>
      <c r="D131" s="315"/>
      <c r="E131" s="315"/>
      <c r="F131" s="316" t="s">
        <v>789</v>
      </c>
      <c r="G131" s="315"/>
      <c r="H131" s="315" t="s">
        <v>799</v>
      </c>
      <c r="I131" s="315" t="s">
        <v>785</v>
      </c>
      <c r="J131" s="315">
        <v>20</v>
      </c>
      <c r="K131" s="337"/>
    </row>
    <row r="132" spans="2:11" s="1" customFormat="1" ht="15" customHeight="1">
      <c r="B132" s="334"/>
      <c r="C132" s="315" t="s">
        <v>800</v>
      </c>
      <c r="D132" s="315"/>
      <c r="E132" s="315"/>
      <c r="F132" s="316" t="s">
        <v>789</v>
      </c>
      <c r="G132" s="315"/>
      <c r="H132" s="315" t="s">
        <v>801</v>
      </c>
      <c r="I132" s="315" t="s">
        <v>785</v>
      </c>
      <c r="J132" s="315">
        <v>20</v>
      </c>
      <c r="K132" s="337"/>
    </row>
    <row r="133" spans="2:11" s="1" customFormat="1" ht="15" customHeight="1">
      <c r="B133" s="334"/>
      <c r="C133" s="289" t="s">
        <v>788</v>
      </c>
      <c r="D133" s="289"/>
      <c r="E133" s="289"/>
      <c r="F133" s="312" t="s">
        <v>789</v>
      </c>
      <c r="G133" s="289"/>
      <c r="H133" s="289" t="s">
        <v>823</v>
      </c>
      <c r="I133" s="289" t="s">
        <v>785</v>
      </c>
      <c r="J133" s="289">
        <v>50</v>
      </c>
      <c r="K133" s="337"/>
    </row>
    <row r="134" spans="2:11" s="1" customFormat="1" ht="15" customHeight="1">
      <c r="B134" s="334"/>
      <c r="C134" s="289" t="s">
        <v>802</v>
      </c>
      <c r="D134" s="289"/>
      <c r="E134" s="289"/>
      <c r="F134" s="312" t="s">
        <v>789</v>
      </c>
      <c r="G134" s="289"/>
      <c r="H134" s="289" t="s">
        <v>823</v>
      </c>
      <c r="I134" s="289" t="s">
        <v>785</v>
      </c>
      <c r="J134" s="289">
        <v>50</v>
      </c>
      <c r="K134" s="337"/>
    </row>
    <row r="135" spans="2:11" s="1" customFormat="1" ht="15" customHeight="1">
      <c r="B135" s="334"/>
      <c r="C135" s="289" t="s">
        <v>808</v>
      </c>
      <c r="D135" s="289"/>
      <c r="E135" s="289"/>
      <c r="F135" s="312" t="s">
        <v>789</v>
      </c>
      <c r="G135" s="289"/>
      <c r="H135" s="289" t="s">
        <v>823</v>
      </c>
      <c r="I135" s="289" t="s">
        <v>785</v>
      </c>
      <c r="J135" s="289">
        <v>50</v>
      </c>
      <c r="K135" s="337"/>
    </row>
    <row r="136" spans="2:11" s="1" customFormat="1" ht="15" customHeight="1">
      <c r="B136" s="334"/>
      <c r="C136" s="289" t="s">
        <v>810</v>
      </c>
      <c r="D136" s="289"/>
      <c r="E136" s="289"/>
      <c r="F136" s="312" t="s">
        <v>789</v>
      </c>
      <c r="G136" s="289"/>
      <c r="H136" s="289" t="s">
        <v>823</v>
      </c>
      <c r="I136" s="289" t="s">
        <v>785</v>
      </c>
      <c r="J136" s="289">
        <v>50</v>
      </c>
      <c r="K136" s="337"/>
    </row>
    <row r="137" spans="2:11" s="1" customFormat="1" ht="15" customHeight="1">
      <c r="B137" s="334"/>
      <c r="C137" s="289" t="s">
        <v>811</v>
      </c>
      <c r="D137" s="289"/>
      <c r="E137" s="289"/>
      <c r="F137" s="312" t="s">
        <v>789</v>
      </c>
      <c r="G137" s="289"/>
      <c r="H137" s="289" t="s">
        <v>836</v>
      </c>
      <c r="I137" s="289" t="s">
        <v>785</v>
      </c>
      <c r="J137" s="289">
        <v>255</v>
      </c>
      <c r="K137" s="337"/>
    </row>
    <row r="138" spans="2:11" s="1" customFormat="1" ht="15" customHeight="1">
      <c r="B138" s="334"/>
      <c r="C138" s="289" t="s">
        <v>813</v>
      </c>
      <c r="D138" s="289"/>
      <c r="E138" s="289"/>
      <c r="F138" s="312" t="s">
        <v>783</v>
      </c>
      <c r="G138" s="289"/>
      <c r="H138" s="289" t="s">
        <v>837</v>
      </c>
      <c r="I138" s="289" t="s">
        <v>815</v>
      </c>
      <c r="J138" s="289"/>
      <c r="K138" s="337"/>
    </row>
    <row r="139" spans="2:11" s="1" customFormat="1" ht="15" customHeight="1">
      <c r="B139" s="334"/>
      <c r="C139" s="289" t="s">
        <v>816</v>
      </c>
      <c r="D139" s="289"/>
      <c r="E139" s="289"/>
      <c r="F139" s="312" t="s">
        <v>783</v>
      </c>
      <c r="G139" s="289"/>
      <c r="H139" s="289" t="s">
        <v>838</v>
      </c>
      <c r="I139" s="289" t="s">
        <v>818</v>
      </c>
      <c r="J139" s="289"/>
      <c r="K139" s="337"/>
    </row>
    <row r="140" spans="2:11" s="1" customFormat="1" ht="15" customHeight="1">
      <c r="B140" s="334"/>
      <c r="C140" s="289" t="s">
        <v>819</v>
      </c>
      <c r="D140" s="289"/>
      <c r="E140" s="289"/>
      <c r="F140" s="312" t="s">
        <v>783</v>
      </c>
      <c r="G140" s="289"/>
      <c r="H140" s="289" t="s">
        <v>819</v>
      </c>
      <c r="I140" s="289" t="s">
        <v>818</v>
      </c>
      <c r="J140" s="289"/>
      <c r="K140" s="337"/>
    </row>
    <row r="141" spans="2:11" s="1" customFormat="1" ht="15" customHeight="1">
      <c r="B141" s="334"/>
      <c r="C141" s="289" t="s">
        <v>35</v>
      </c>
      <c r="D141" s="289"/>
      <c r="E141" s="289"/>
      <c r="F141" s="312" t="s">
        <v>783</v>
      </c>
      <c r="G141" s="289"/>
      <c r="H141" s="289" t="s">
        <v>839</v>
      </c>
      <c r="I141" s="289" t="s">
        <v>818</v>
      </c>
      <c r="J141" s="289"/>
      <c r="K141" s="337"/>
    </row>
    <row r="142" spans="2:11" s="1" customFormat="1" ht="15" customHeight="1">
      <c r="B142" s="334"/>
      <c r="C142" s="289" t="s">
        <v>840</v>
      </c>
      <c r="D142" s="289"/>
      <c r="E142" s="289"/>
      <c r="F142" s="312" t="s">
        <v>783</v>
      </c>
      <c r="G142" s="289"/>
      <c r="H142" s="289" t="s">
        <v>841</v>
      </c>
      <c r="I142" s="289" t="s">
        <v>818</v>
      </c>
      <c r="J142" s="289"/>
      <c r="K142" s="337"/>
    </row>
    <row r="143" spans="2:11" s="1" customFormat="1" ht="15" customHeight="1"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2:11" s="1" customFormat="1" ht="18.75" customHeight="1">
      <c r="B144" s="325"/>
      <c r="C144" s="325"/>
      <c r="D144" s="325"/>
      <c r="E144" s="325"/>
      <c r="F144" s="326"/>
      <c r="G144" s="325"/>
      <c r="H144" s="325"/>
      <c r="I144" s="325"/>
      <c r="J144" s="325"/>
      <c r="K144" s="325"/>
    </row>
    <row r="145" spans="2:11" s="1" customFormat="1" ht="18.75" customHeight="1"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</row>
    <row r="146" spans="2:11" s="1" customFormat="1" ht="7.5" customHeight="1">
      <c r="B146" s="298"/>
      <c r="C146" s="299"/>
      <c r="D146" s="299"/>
      <c r="E146" s="299"/>
      <c r="F146" s="299"/>
      <c r="G146" s="299"/>
      <c r="H146" s="299"/>
      <c r="I146" s="299"/>
      <c r="J146" s="299"/>
      <c r="K146" s="300"/>
    </row>
    <row r="147" spans="2:11" s="1" customFormat="1" ht="45" customHeight="1">
      <c r="B147" s="301"/>
      <c r="C147" s="302" t="s">
        <v>842</v>
      </c>
      <c r="D147" s="302"/>
      <c r="E147" s="302"/>
      <c r="F147" s="302"/>
      <c r="G147" s="302"/>
      <c r="H147" s="302"/>
      <c r="I147" s="302"/>
      <c r="J147" s="302"/>
      <c r="K147" s="303"/>
    </row>
    <row r="148" spans="2:11" s="1" customFormat="1" ht="17.25" customHeight="1">
      <c r="B148" s="301"/>
      <c r="C148" s="304" t="s">
        <v>777</v>
      </c>
      <c r="D148" s="304"/>
      <c r="E148" s="304"/>
      <c r="F148" s="304" t="s">
        <v>778</v>
      </c>
      <c r="G148" s="305"/>
      <c r="H148" s="304" t="s">
        <v>51</v>
      </c>
      <c r="I148" s="304" t="s">
        <v>54</v>
      </c>
      <c r="J148" s="304" t="s">
        <v>779</v>
      </c>
      <c r="K148" s="303"/>
    </row>
    <row r="149" spans="2:11" s="1" customFormat="1" ht="17.25" customHeight="1">
      <c r="B149" s="301"/>
      <c r="C149" s="306" t="s">
        <v>780</v>
      </c>
      <c r="D149" s="306"/>
      <c r="E149" s="306"/>
      <c r="F149" s="307" t="s">
        <v>781</v>
      </c>
      <c r="G149" s="308"/>
      <c r="H149" s="306"/>
      <c r="I149" s="306"/>
      <c r="J149" s="306" t="s">
        <v>782</v>
      </c>
      <c r="K149" s="303"/>
    </row>
    <row r="150" spans="2:11" s="1" customFormat="1" ht="5.25" customHeight="1">
      <c r="B150" s="314"/>
      <c r="C150" s="309"/>
      <c r="D150" s="309"/>
      <c r="E150" s="309"/>
      <c r="F150" s="309"/>
      <c r="G150" s="310"/>
      <c r="H150" s="309"/>
      <c r="I150" s="309"/>
      <c r="J150" s="309"/>
      <c r="K150" s="337"/>
    </row>
    <row r="151" spans="2:11" s="1" customFormat="1" ht="15" customHeight="1">
      <c r="B151" s="314"/>
      <c r="C151" s="341" t="s">
        <v>786</v>
      </c>
      <c r="D151" s="289"/>
      <c r="E151" s="289"/>
      <c r="F151" s="342" t="s">
        <v>783</v>
      </c>
      <c r="G151" s="289"/>
      <c r="H151" s="341" t="s">
        <v>823</v>
      </c>
      <c r="I151" s="341" t="s">
        <v>785</v>
      </c>
      <c r="J151" s="341">
        <v>120</v>
      </c>
      <c r="K151" s="337"/>
    </row>
    <row r="152" spans="2:11" s="1" customFormat="1" ht="15" customHeight="1">
      <c r="B152" s="314"/>
      <c r="C152" s="341" t="s">
        <v>832</v>
      </c>
      <c r="D152" s="289"/>
      <c r="E152" s="289"/>
      <c r="F152" s="342" t="s">
        <v>783</v>
      </c>
      <c r="G152" s="289"/>
      <c r="H152" s="341" t="s">
        <v>843</v>
      </c>
      <c r="I152" s="341" t="s">
        <v>785</v>
      </c>
      <c r="J152" s="341" t="s">
        <v>834</v>
      </c>
      <c r="K152" s="337"/>
    </row>
    <row r="153" spans="2:11" s="1" customFormat="1" ht="15" customHeight="1">
      <c r="B153" s="314"/>
      <c r="C153" s="341" t="s">
        <v>731</v>
      </c>
      <c r="D153" s="289"/>
      <c r="E153" s="289"/>
      <c r="F153" s="342" t="s">
        <v>783</v>
      </c>
      <c r="G153" s="289"/>
      <c r="H153" s="341" t="s">
        <v>844</v>
      </c>
      <c r="I153" s="341" t="s">
        <v>785</v>
      </c>
      <c r="J153" s="341" t="s">
        <v>834</v>
      </c>
      <c r="K153" s="337"/>
    </row>
    <row r="154" spans="2:11" s="1" customFormat="1" ht="15" customHeight="1">
      <c r="B154" s="314"/>
      <c r="C154" s="341" t="s">
        <v>788</v>
      </c>
      <c r="D154" s="289"/>
      <c r="E154" s="289"/>
      <c r="F154" s="342" t="s">
        <v>789</v>
      </c>
      <c r="G154" s="289"/>
      <c r="H154" s="341" t="s">
        <v>823</v>
      </c>
      <c r="I154" s="341" t="s">
        <v>785</v>
      </c>
      <c r="J154" s="341">
        <v>50</v>
      </c>
      <c r="K154" s="337"/>
    </row>
    <row r="155" spans="2:11" s="1" customFormat="1" ht="15" customHeight="1">
      <c r="B155" s="314"/>
      <c r="C155" s="341" t="s">
        <v>791</v>
      </c>
      <c r="D155" s="289"/>
      <c r="E155" s="289"/>
      <c r="F155" s="342" t="s">
        <v>783</v>
      </c>
      <c r="G155" s="289"/>
      <c r="H155" s="341" t="s">
        <v>823</v>
      </c>
      <c r="I155" s="341" t="s">
        <v>793</v>
      </c>
      <c r="J155" s="341"/>
      <c r="K155" s="337"/>
    </row>
    <row r="156" spans="2:11" s="1" customFormat="1" ht="15" customHeight="1">
      <c r="B156" s="314"/>
      <c r="C156" s="341" t="s">
        <v>802</v>
      </c>
      <c r="D156" s="289"/>
      <c r="E156" s="289"/>
      <c r="F156" s="342" t="s">
        <v>789</v>
      </c>
      <c r="G156" s="289"/>
      <c r="H156" s="341" t="s">
        <v>823</v>
      </c>
      <c r="I156" s="341" t="s">
        <v>785</v>
      </c>
      <c r="J156" s="341">
        <v>50</v>
      </c>
      <c r="K156" s="337"/>
    </row>
    <row r="157" spans="2:11" s="1" customFormat="1" ht="15" customHeight="1">
      <c r="B157" s="314"/>
      <c r="C157" s="341" t="s">
        <v>810</v>
      </c>
      <c r="D157" s="289"/>
      <c r="E157" s="289"/>
      <c r="F157" s="342" t="s">
        <v>789</v>
      </c>
      <c r="G157" s="289"/>
      <c r="H157" s="341" t="s">
        <v>823</v>
      </c>
      <c r="I157" s="341" t="s">
        <v>785</v>
      </c>
      <c r="J157" s="341">
        <v>50</v>
      </c>
      <c r="K157" s="337"/>
    </row>
    <row r="158" spans="2:11" s="1" customFormat="1" ht="15" customHeight="1">
      <c r="B158" s="314"/>
      <c r="C158" s="341" t="s">
        <v>808</v>
      </c>
      <c r="D158" s="289"/>
      <c r="E158" s="289"/>
      <c r="F158" s="342" t="s">
        <v>789</v>
      </c>
      <c r="G158" s="289"/>
      <c r="H158" s="341" t="s">
        <v>823</v>
      </c>
      <c r="I158" s="341" t="s">
        <v>785</v>
      </c>
      <c r="J158" s="341">
        <v>50</v>
      </c>
      <c r="K158" s="337"/>
    </row>
    <row r="159" spans="2:11" s="1" customFormat="1" ht="15" customHeight="1">
      <c r="B159" s="314"/>
      <c r="C159" s="341" t="s">
        <v>99</v>
      </c>
      <c r="D159" s="289"/>
      <c r="E159" s="289"/>
      <c r="F159" s="342" t="s">
        <v>783</v>
      </c>
      <c r="G159" s="289"/>
      <c r="H159" s="341" t="s">
        <v>845</v>
      </c>
      <c r="I159" s="341" t="s">
        <v>785</v>
      </c>
      <c r="J159" s="341" t="s">
        <v>846</v>
      </c>
      <c r="K159" s="337"/>
    </row>
    <row r="160" spans="2:11" s="1" customFormat="1" ht="15" customHeight="1">
      <c r="B160" s="314"/>
      <c r="C160" s="341" t="s">
        <v>847</v>
      </c>
      <c r="D160" s="289"/>
      <c r="E160" s="289"/>
      <c r="F160" s="342" t="s">
        <v>783</v>
      </c>
      <c r="G160" s="289"/>
      <c r="H160" s="341" t="s">
        <v>848</v>
      </c>
      <c r="I160" s="341" t="s">
        <v>818</v>
      </c>
      <c r="J160" s="341"/>
      <c r="K160" s="337"/>
    </row>
    <row r="161" spans="2:11" s="1" customFormat="1" ht="15" customHeight="1">
      <c r="B161" s="343"/>
      <c r="C161" s="323"/>
      <c r="D161" s="323"/>
      <c r="E161" s="323"/>
      <c r="F161" s="323"/>
      <c r="G161" s="323"/>
      <c r="H161" s="323"/>
      <c r="I161" s="323"/>
      <c r="J161" s="323"/>
      <c r="K161" s="344"/>
    </row>
    <row r="162" spans="2:11" s="1" customFormat="1" ht="18.75" customHeight="1">
      <c r="B162" s="325"/>
      <c r="C162" s="335"/>
      <c r="D162" s="335"/>
      <c r="E162" s="335"/>
      <c r="F162" s="345"/>
      <c r="G162" s="335"/>
      <c r="H162" s="335"/>
      <c r="I162" s="335"/>
      <c r="J162" s="335"/>
      <c r="K162" s="325"/>
    </row>
    <row r="163" spans="2:11" s="1" customFormat="1" ht="18.75" customHeight="1"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</row>
    <row r="164" spans="2:11" s="1" customFormat="1" ht="7.5" customHeight="1">
      <c r="B164" s="276"/>
      <c r="C164" s="277"/>
      <c r="D164" s="277"/>
      <c r="E164" s="277"/>
      <c r="F164" s="277"/>
      <c r="G164" s="277"/>
      <c r="H164" s="277"/>
      <c r="I164" s="277"/>
      <c r="J164" s="277"/>
      <c r="K164" s="278"/>
    </row>
    <row r="165" spans="2:11" s="1" customFormat="1" ht="45" customHeight="1">
      <c r="B165" s="279"/>
      <c r="C165" s="280" t="s">
        <v>849</v>
      </c>
      <c r="D165" s="280"/>
      <c r="E165" s="280"/>
      <c r="F165" s="280"/>
      <c r="G165" s="280"/>
      <c r="H165" s="280"/>
      <c r="I165" s="280"/>
      <c r="J165" s="280"/>
      <c r="K165" s="281"/>
    </row>
    <row r="166" spans="2:11" s="1" customFormat="1" ht="17.25" customHeight="1">
      <c r="B166" s="279"/>
      <c r="C166" s="304" t="s">
        <v>777</v>
      </c>
      <c r="D166" s="304"/>
      <c r="E166" s="304"/>
      <c r="F166" s="304" t="s">
        <v>778</v>
      </c>
      <c r="G166" s="346"/>
      <c r="H166" s="347" t="s">
        <v>51</v>
      </c>
      <c r="I166" s="347" t="s">
        <v>54</v>
      </c>
      <c r="J166" s="304" t="s">
        <v>779</v>
      </c>
      <c r="K166" s="281"/>
    </row>
    <row r="167" spans="2:11" s="1" customFormat="1" ht="17.25" customHeight="1">
      <c r="B167" s="282"/>
      <c r="C167" s="306" t="s">
        <v>780</v>
      </c>
      <c r="D167" s="306"/>
      <c r="E167" s="306"/>
      <c r="F167" s="307" t="s">
        <v>781</v>
      </c>
      <c r="G167" s="348"/>
      <c r="H167" s="349"/>
      <c r="I167" s="349"/>
      <c r="J167" s="306" t="s">
        <v>782</v>
      </c>
      <c r="K167" s="284"/>
    </row>
    <row r="168" spans="2:11" s="1" customFormat="1" ht="5.25" customHeight="1">
      <c r="B168" s="314"/>
      <c r="C168" s="309"/>
      <c r="D168" s="309"/>
      <c r="E168" s="309"/>
      <c r="F168" s="309"/>
      <c r="G168" s="310"/>
      <c r="H168" s="309"/>
      <c r="I168" s="309"/>
      <c r="J168" s="309"/>
      <c r="K168" s="337"/>
    </row>
    <row r="169" spans="2:11" s="1" customFormat="1" ht="15" customHeight="1">
      <c r="B169" s="314"/>
      <c r="C169" s="289" t="s">
        <v>786</v>
      </c>
      <c r="D169" s="289"/>
      <c r="E169" s="289"/>
      <c r="F169" s="312" t="s">
        <v>783</v>
      </c>
      <c r="G169" s="289"/>
      <c r="H169" s="289" t="s">
        <v>823</v>
      </c>
      <c r="I169" s="289" t="s">
        <v>785</v>
      </c>
      <c r="J169" s="289">
        <v>120</v>
      </c>
      <c r="K169" s="337"/>
    </row>
    <row r="170" spans="2:11" s="1" customFormat="1" ht="15" customHeight="1">
      <c r="B170" s="314"/>
      <c r="C170" s="289" t="s">
        <v>832</v>
      </c>
      <c r="D170" s="289"/>
      <c r="E170" s="289"/>
      <c r="F170" s="312" t="s">
        <v>783</v>
      </c>
      <c r="G170" s="289"/>
      <c r="H170" s="289" t="s">
        <v>833</v>
      </c>
      <c r="I170" s="289" t="s">
        <v>785</v>
      </c>
      <c r="J170" s="289" t="s">
        <v>834</v>
      </c>
      <c r="K170" s="337"/>
    </row>
    <row r="171" spans="2:11" s="1" customFormat="1" ht="15" customHeight="1">
      <c r="B171" s="314"/>
      <c r="C171" s="289" t="s">
        <v>731</v>
      </c>
      <c r="D171" s="289"/>
      <c r="E171" s="289"/>
      <c r="F171" s="312" t="s">
        <v>783</v>
      </c>
      <c r="G171" s="289"/>
      <c r="H171" s="289" t="s">
        <v>850</v>
      </c>
      <c r="I171" s="289" t="s">
        <v>785</v>
      </c>
      <c r="J171" s="289" t="s">
        <v>834</v>
      </c>
      <c r="K171" s="337"/>
    </row>
    <row r="172" spans="2:11" s="1" customFormat="1" ht="15" customHeight="1">
      <c r="B172" s="314"/>
      <c r="C172" s="289" t="s">
        <v>788</v>
      </c>
      <c r="D172" s="289"/>
      <c r="E172" s="289"/>
      <c r="F172" s="312" t="s">
        <v>789</v>
      </c>
      <c r="G172" s="289"/>
      <c r="H172" s="289" t="s">
        <v>850</v>
      </c>
      <c r="I172" s="289" t="s">
        <v>785</v>
      </c>
      <c r="J172" s="289">
        <v>50</v>
      </c>
      <c r="K172" s="337"/>
    </row>
    <row r="173" spans="2:11" s="1" customFormat="1" ht="15" customHeight="1">
      <c r="B173" s="314"/>
      <c r="C173" s="289" t="s">
        <v>791</v>
      </c>
      <c r="D173" s="289"/>
      <c r="E173" s="289"/>
      <c r="F173" s="312" t="s">
        <v>783</v>
      </c>
      <c r="G173" s="289"/>
      <c r="H173" s="289" t="s">
        <v>850</v>
      </c>
      <c r="I173" s="289" t="s">
        <v>793</v>
      </c>
      <c r="J173" s="289"/>
      <c r="K173" s="337"/>
    </row>
    <row r="174" spans="2:11" s="1" customFormat="1" ht="15" customHeight="1">
      <c r="B174" s="314"/>
      <c r="C174" s="289" t="s">
        <v>802</v>
      </c>
      <c r="D174" s="289"/>
      <c r="E174" s="289"/>
      <c r="F174" s="312" t="s">
        <v>789</v>
      </c>
      <c r="G174" s="289"/>
      <c r="H174" s="289" t="s">
        <v>850</v>
      </c>
      <c r="I174" s="289" t="s">
        <v>785</v>
      </c>
      <c r="J174" s="289">
        <v>50</v>
      </c>
      <c r="K174" s="337"/>
    </row>
    <row r="175" spans="2:11" s="1" customFormat="1" ht="15" customHeight="1">
      <c r="B175" s="314"/>
      <c r="C175" s="289" t="s">
        <v>810</v>
      </c>
      <c r="D175" s="289"/>
      <c r="E175" s="289"/>
      <c r="F175" s="312" t="s">
        <v>789</v>
      </c>
      <c r="G175" s="289"/>
      <c r="H175" s="289" t="s">
        <v>850</v>
      </c>
      <c r="I175" s="289" t="s">
        <v>785</v>
      </c>
      <c r="J175" s="289">
        <v>50</v>
      </c>
      <c r="K175" s="337"/>
    </row>
    <row r="176" spans="2:11" s="1" customFormat="1" ht="15" customHeight="1">
      <c r="B176" s="314"/>
      <c r="C176" s="289" t="s">
        <v>808</v>
      </c>
      <c r="D176" s="289"/>
      <c r="E176" s="289"/>
      <c r="F176" s="312" t="s">
        <v>789</v>
      </c>
      <c r="G176" s="289"/>
      <c r="H176" s="289" t="s">
        <v>850</v>
      </c>
      <c r="I176" s="289" t="s">
        <v>785</v>
      </c>
      <c r="J176" s="289">
        <v>50</v>
      </c>
      <c r="K176" s="337"/>
    </row>
    <row r="177" spans="2:11" s="1" customFormat="1" ht="15" customHeight="1">
      <c r="B177" s="314"/>
      <c r="C177" s="289" t="s">
        <v>107</v>
      </c>
      <c r="D177" s="289"/>
      <c r="E177" s="289"/>
      <c r="F177" s="312" t="s">
        <v>783</v>
      </c>
      <c r="G177" s="289"/>
      <c r="H177" s="289" t="s">
        <v>851</v>
      </c>
      <c r="I177" s="289" t="s">
        <v>852</v>
      </c>
      <c r="J177" s="289"/>
      <c r="K177" s="337"/>
    </row>
    <row r="178" spans="2:11" s="1" customFormat="1" ht="15" customHeight="1">
      <c r="B178" s="314"/>
      <c r="C178" s="289" t="s">
        <v>54</v>
      </c>
      <c r="D178" s="289"/>
      <c r="E178" s="289"/>
      <c r="F178" s="312" t="s">
        <v>783</v>
      </c>
      <c r="G178" s="289"/>
      <c r="H178" s="289" t="s">
        <v>853</v>
      </c>
      <c r="I178" s="289" t="s">
        <v>854</v>
      </c>
      <c r="J178" s="289">
        <v>1</v>
      </c>
      <c r="K178" s="337"/>
    </row>
    <row r="179" spans="2:11" s="1" customFormat="1" ht="15" customHeight="1">
      <c r="B179" s="314"/>
      <c r="C179" s="289" t="s">
        <v>50</v>
      </c>
      <c r="D179" s="289"/>
      <c r="E179" s="289"/>
      <c r="F179" s="312" t="s">
        <v>783</v>
      </c>
      <c r="G179" s="289"/>
      <c r="H179" s="289" t="s">
        <v>855</v>
      </c>
      <c r="I179" s="289" t="s">
        <v>785</v>
      </c>
      <c r="J179" s="289">
        <v>20</v>
      </c>
      <c r="K179" s="337"/>
    </row>
    <row r="180" spans="2:11" s="1" customFormat="1" ht="15" customHeight="1">
      <c r="B180" s="314"/>
      <c r="C180" s="289" t="s">
        <v>51</v>
      </c>
      <c r="D180" s="289"/>
      <c r="E180" s="289"/>
      <c r="F180" s="312" t="s">
        <v>783</v>
      </c>
      <c r="G180" s="289"/>
      <c r="H180" s="289" t="s">
        <v>856</v>
      </c>
      <c r="I180" s="289" t="s">
        <v>785</v>
      </c>
      <c r="J180" s="289">
        <v>255</v>
      </c>
      <c r="K180" s="337"/>
    </row>
    <row r="181" spans="2:11" s="1" customFormat="1" ht="15" customHeight="1">
      <c r="B181" s="314"/>
      <c r="C181" s="289" t="s">
        <v>108</v>
      </c>
      <c r="D181" s="289"/>
      <c r="E181" s="289"/>
      <c r="F181" s="312" t="s">
        <v>783</v>
      </c>
      <c r="G181" s="289"/>
      <c r="H181" s="289" t="s">
        <v>747</v>
      </c>
      <c r="I181" s="289" t="s">
        <v>785</v>
      </c>
      <c r="J181" s="289">
        <v>10</v>
      </c>
      <c r="K181" s="337"/>
    </row>
    <row r="182" spans="2:11" s="1" customFormat="1" ht="15" customHeight="1">
      <c r="B182" s="314"/>
      <c r="C182" s="289" t="s">
        <v>109</v>
      </c>
      <c r="D182" s="289"/>
      <c r="E182" s="289"/>
      <c r="F182" s="312" t="s">
        <v>783</v>
      </c>
      <c r="G182" s="289"/>
      <c r="H182" s="289" t="s">
        <v>857</v>
      </c>
      <c r="I182" s="289" t="s">
        <v>818</v>
      </c>
      <c r="J182" s="289"/>
      <c r="K182" s="337"/>
    </row>
    <row r="183" spans="2:11" s="1" customFormat="1" ht="15" customHeight="1">
      <c r="B183" s="314"/>
      <c r="C183" s="289" t="s">
        <v>858</v>
      </c>
      <c r="D183" s="289"/>
      <c r="E183" s="289"/>
      <c r="F183" s="312" t="s">
        <v>783</v>
      </c>
      <c r="G183" s="289"/>
      <c r="H183" s="289" t="s">
        <v>859</v>
      </c>
      <c r="I183" s="289" t="s">
        <v>818</v>
      </c>
      <c r="J183" s="289"/>
      <c r="K183" s="337"/>
    </row>
    <row r="184" spans="2:11" s="1" customFormat="1" ht="15" customHeight="1">
      <c r="B184" s="314"/>
      <c r="C184" s="289" t="s">
        <v>847</v>
      </c>
      <c r="D184" s="289"/>
      <c r="E184" s="289"/>
      <c r="F184" s="312" t="s">
        <v>783</v>
      </c>
      <c r="G184" s="289"/>
      <c r="H184" s="289" t="s">
        <v>860</v>
      </c>
      <c r="I184" s="289" t="s">
        <v>818</v>
      </c>
      <c r="J184" s="289"/>
      <c r="K184" s="337"/>
    </row>
    <row r="185" spans="2:11" s="1" customFormat="1" ht="15" customHeight="1">
      <c r="B185" s="314"/>
      <c r="C185" s="289" t="s">
        <v>111</v>
      </c>
      <c r="D185" s="289"/>
      <c r="E185" s="289"/>
      <c r="F185" s="312" t="s">
        <v>789</v>
      </c>
      <c r="G185" s="289"/>
      <c r="H185" s="289" t="s">
        <v>861</v>
      </c>
      <c r="I185" s="289" t="s">
        <v>785</v>
      </c>
      <c r="J185" s="289">
        <v>50</v>
      </c>
      <c r="K185" s="337"/>
    </row>
    <row r="186" spans="2:11" s="1" customFormat="1" ht="15" customHeight="1">
      <c r="B186" s="314"/>
      <c r="C186" s="289" t="s">
        <v>862</v>
      </c>
      <c r="D186" s="289"/>
      <c r="E186" s="289"/>
      <c r="F186" s="312" t="s">
        <v>789</v>
      </c>
      <c r="G186" s="289"/>
      <c r="H186" s="289" t="s">
        <v>863</v>
      </c>
      <c r="I186" s="289" t="s">
        <v>864</v>
      </c>
      <c r="J186" s="289"/>
      <c r="K186" s="337"/>
    </row>
    <row r="187" spans="2:11" s="1" customFormat="1" ht="15" customHeight="1">
      <c r="B187" s="314"/>
      <c r="C187" s="289" t="s">
        <v>865</v>
      </c>
      <c r="D187" s="289"/>
      <c r="E187" s="289"/>
      <c r="F187" s="312" t="s">
        <v>789</v>
      </c>
      <c r="G187" s="289"/>
      <c r="H187" s="289" t="s">
        <v>866</v>
      </c>
      <c r="I187" s="289" t="s">
        <v>864</v>
      </c>
      <c r="J187" s="289"/>
      <c r="K187" s="337"/>
    </row>
    <row r="188" spans="2:11" s="1" customFormat="1" ht="15" customHeight="1">
      <c r="B188" s="314"/>
      <c r="C188" s="289" t="s">
        <v>867</v>
      </c>
      <c r="D188" s="289"/>
      <c r="E188" s="289"/>
      <c r="F188" s="312" t="s">
        <v>789</v>
      </c>
      <c r="G188" s="289"/>
      <c r="H188" s="289" t="s">
        <v>868</v>
      </c>
      <c r="I188" s="289" t="s">
        <v>864</v>
      </c>
      <c r="J188" s="289"/>
      <c r="K188" s="337"/>
    </row>
    <row r="189" spans="2:11" s="1" customFormat="1" ht="15" customHeight="1">
      <c r="B189" s="314"/>
      <c r="C189" s="350" t="s">
        <v>869</v>
      </c>
      <c r="D189" s="289"/>
      <c r="E189" s="289"/>
      <c r="F189" s="312" t="s">
        <v>789</v>
      </c>
      <c r="G189" s="289"/>
      <c r="H189" s="289" t="s">
        <v>870</v>
      </c>
      <c r="I189" s="289" t="s">
        <v>871</v>
      </c>
      <c r="J189" s="351" t="s">
        <v>872</v>
      </c>
      <c r="K189" s="337"/>
    </row>
    <row r="190" spans="2:11" s="1" customFormat="1" ht="15" customHeight="1">
      <c r="B190" s="314"/>
      <c r="C190" s="350" t="s">
        <v>39</v>
      </c>
      <c r="D190" s="289"/>
      <c r="E190" s="289"/>
      <c r="F190" s="312" t="s">
        <v>783</v>
      </c>
      <c r="G190" s="289"/>
      <c r="H190" s="286" t="s">
        <v>873</v>
      </c>
      <c r="I190" s="289" t="s">
        <v>874</v>
      </c>
      <c r="J190" s="289"/>
      <c r="K190" s="337"/>
    </row>
    <row r="191" spans="2:11" s="1" customFormat="1" ht="15" customHeight="1">
      <c r="B191" s="314"/>
      <c r="C191" s="350" t="s">
        <v>875</v>
      </c>
      <c r="D191" s="289"/>
      <c r="E191" s="289"/>
      <c r="F191" s="312" t="s">
        <v>783</v>
      </c>
      <c r="G191" s="289"/>
      <c r="H191" s="289" t="s">
        <v>876</v>
      </c>
      <c r="I191" s="289" t="s">
        <v>818</v>
      </c>
      <c r="J191" s="289"/>
      <c r="K191" s="337"/>
    </row>
    <row r="192" spans="2:11" s="1" customFormat="1" ht="15" customHeight="1">
      <c r="B192" s="314"/>
      <c r="C192" s="350" t="s">
        <v>877</v>
      </c>
      <c r="D192" s="289"/>
      <c r="E192" s="289"/>
      <c r="F192" s="312" t="s">
        <v>783</v>
      </c>
      <c r="G192" s="289"/>
      <c r="H192" s="289" t="s">
        <v>878</v>
      </c>
      <c r="I192" s="289" t="s">
        <v>818</v>
      </c>
      <c r="J192" s="289"/>
      <c r="K192" s="337"/>
    </row>
    <row r="193" spans="2:11" s="1" customFormat="1" ht="15" customHeight="1">
      <c r="B193" s="314"/>
      <c r="C193" s="350" t="s">
        <v>879</v>
      </c>
      <c r="D193" s="289"/>
      <c r="E193" s="289"/>
      <c r="F193" s="312" t="s">
        <v>789</v>
      </c>
      <c r="G193" s="289"/>
      <c r="H193" s="289" t="s">
        <v>880</v>
      </c>
      <c r="I193" s="289" t="s">
        <v>818</v>
      </c>
      <c r="J193" s="289"/>
      <c r="K193" s="337"/>
    </row>
    <row r="194" spans="2:11" s="1" customFormat="1" ht="15" customHeight="1">
      <c r="B194" s="343"/>
      <c r="C194" s="352"/>
      <c r="D194" s="323"/>
      <c r="E194" s="323"/>
      <c r="F194" s="323"/>
      <c r="G194" s="323"/>
      <c r="H194" s="323"/>
      <c r="I194" s="323"/>
      <c r="J194" s="323"/>
      <c r="K194" s="344"/>
    </row>
    <row r="195" spans="2:11" s="1" customFormat="1" ht="18.75" customHeight="1">
      <c r="B195" s="325"/>
      <c r="C195" s="335"/>
      <c r="D195" s="335"/>
      <c r="E195" s="335"/>
      <c r="F195" s="345"/>
      <c r="G195" s="335"/>
      <c r="H195" s="335"/>
      <c r="I195" s="335"/>
      <c r="J195" s="335"/>
      <c r="K195" s="325"/>
    </row>
    <row r="196" spans="2:11" s="1" customFormat="1" ht="18.75" customHeight="1">
      <c r="B196" s="325"/>
      <c r="C196" s="335"/>
      <c r="D196" s="335"/>
      <c r="E196" s="335"/>
      <c r="F196" s="345"/>
      <c r="G196" s="335"/>
      <c r="H196" s="335"/>
      <c r="I196" s="335"/>
      <c r="J196" s="335"/>
      <c r="K196" s="325"/>
    </row>
    <row r="197" spans="2:11" s="1" customFormat="1" ht="18.75" customHeight="1">
      <c r="B197" s="297"/>
      <c r="C197" s="297"/>
      <c r="D197" s="297"/>
      <c r="E197" s="297"/>
      <c r="F197" s="297"/>
      <c r="G197" s="297"/>
      <c r="H197" s="297"/>
      <c r="I197" s="297"/>
      <c r="J197" s="297"/>
      <c r="K197" s="297"/>
    </row>
    <row r="198" spans="2:11" s="1" customFormat="1" ht="13.5">
      <c r="B198" s="276"/>
      <c r="C198" s="277"/>
      <c r="D198" s="277"/>
      <c r="E198" s="277"/>
      <c r="F198" s="277"/>
      <c r="G198" s="277"/>
      <c r="H198" s="277"/>
      <c r="I198" s="277"/>
      <c r="J198" s="277"/>
      <c r="K198" s="278"/>
    </row>
    <row r="199" spans="2:11" s="1" customFormat="1" ht="21">
      <c r="B199" s="279"/>
      <c r="C199" s="280" t="s">
        <v>881</v>
      </c>
      <c r="D199" s="280"/>
      <c r="E199" s="280"/>
      <c r="F199" s="280"/>
      <c r="G199" s="280"/>
      <c r="H199" s="280"/>
      <c r="I199" s="280"/>
      <c r="J199" s="280"/>
      <c r="K199" s="281"/>
    </row>
    <row r="200" spans="2:11" s="1" customFormat="1" ht="25.5" customHeight="1">
      <c r="B200" s="279"/>
      <c r="C200" s="353" t="s">
        <v>882</v>
      </c>
      <c r="D200" s="353"/>
      <c r="E200" s="353"/>
      <c r="F200" s="353" t="s">
        <v>883</v>
      </c>
      <c r="G200" s="354"/>
      <c r="H200" s="353" t="s">
        <v>884</v>
      </c>
      <c r="I200" s="353"/>
      <c r="J200" s="353"/>
      <c r="K200" s="281"/>
    </row>
    <row r="201" spans="2:11" s="1" customFormat="1" ht="5.25" customHeight="1">
      <c r="B201" s="314"/>
      <c r="C201" s="309"/>
      <c r="D201" s="309"/>
      <c r="E201" s="309"/>
      <c r="F201" s="309"/>
      <c r="G201" s="335"/>
      <c r="H201" s="309"/>
      <c r="I201" s="309"/>
      <c r="J201" s="309"/>
      <c r="K201" s="337"/>
    </row>
    <row r="202" spans="2:11" s="1" customFormat="1" ht="15" customHeight="1">
      <c r="B202" s="314"/>
      <c r="C202" s="289" t="s">
        <v>874</v>
      </c>
      <c r="D202" s="289"/>
      <c r="E202" s="289"/>
      <c r="F202" s="312" t="s">
        <v>40</v>
      </c>
      <c r="G202" s="289"/>
      <c r="H202" s="289" t="s">
        <v>885</v>
      </c>
      <c r="I202" s="289"/>
      <c r="J202" s="289"/>
      <c r="K202" s="337"/>
    </row>
    <row r="203" spans="2:11" s="1" customFormat="1" ht="15" customHeight="1">
      <c r="B203" s="314"/>
      <c r="C203" s="289"/>
      <c r="D203" s="289"/>
      <c r="E203" s="289"/>
      <c r="F203" s="312" t="s">
        <v>41</v>
      </c>
      <c r="G203" s="289"/>
      <c r="H203" s="289" t="s">
        <v>886</v>
      </c>
      <c r="I203" s="289"/>
      <c r="J203" s="289"/>
      <c r="K203" s="337"/>
    </row>
    <row r="204" spans="2:11" s="1" customFormat="1" ht="15" customHeight="1">
      <c r="B204" s="314"/>
      <c r="C204" s="289"/>
      <c r="D204" s="289"/>
      <c r="E204" s="289"/>
      <c r="F204" s="312" t="s">
        <v>44</v>
      </c>
      <c r="G204" s="289"/>
      <c r="H204" s="289" t="s">
        <v>887</v>
      </c>
      <c r="I204" s="289"/>
      <c r="J204" s="289"/>
      <c r="K204" s="337"/>
    </row>
    <row r="205" spans="2:11" s="1" customFormat="1" ht="15" customHeight="1">
      <c r="B205" s="314"/>
      <c r="C205" s="289"/>
      <c r="D205" s="289"/>
      <c r="E205" s="289"/>
      <c r="F205" s="312" t="s">
        <v>42</v>
      </c>
      <c r="G205" s="289"/>
      <c r="H205" s="289" t="s">
        <v>888</v>
      </c>
      <c r="I205" s="289"/>
      <c r="J205" s="289"/>
      <c r="K205" s="337"/>
    </row>
    <row r="206" spans="2:11" s="1" customFormat="1" ht="15" customHeight="1">
      <c r="B206" s="314"/>
      <c r="C206" s="289"/>
      <c r="D206" s="289"/>
      <c r="E206" s="289"/>
      <c r="F206" s="312" t="s">
        <v>43</v>
      </c>
      <c r="G206" s="289"/>
      <c r="H206" s="289" t="s">
        <v>889</v>
      </c>
      <c r="I206" s="289"/>
      <c r="J206" s="289"/>
      <c r="K206" s="337"/>
    </row>
    <row r="207" spans="2:11" s="1" customFormat="1" ht="15" customHeight="1">
      <c r="B207" s="314"/>
      <c r="C207" s="289"/>
      <c r="D207" s="289"/>
      <c r="E207" s="289"/>
      <c r="F207" s="312"/>
      <c r="G207" s="289"/>
      <c r="H207" s="289"/>
      <c r="I207" s="289"/>
      <c r="J207" s="289"/>
      <c r="K207" s="337"/>
    </row>
    <row r="208" spans="2:11" s="1" customFormat="1" ht="15" customHeight="1">
      <c r="B208" s="314"/>
      <c r="C208" s="289" t="s">
        <v>830</v>
      </c>
      <c r="D208" s="289"/>
      <c r="E208" s="289"/>
      <c r="F208" s="312" t="s">
        <v>76</v>
      </c>
      <c r="G208" s="289"/>
      <c r="H208" s="289" t="s">
        <v>890</v>
      </c>
      <c r="I208" s="289"/>
      <c r="J208" s="289"/>
      <c r="K208" s="337"/>
    </row>
    <row r="209" spans="2:11" s="1" customFormat="1" ht="15" customHeight="1">
      <c r="B209" s="314"/>
      <c r="C209" s="289"/>
      <c r="D209" s="289"/>
      <c r="E209" s="289"/>
      <c r="F209" s="312" t="s">
        <v>725</v>
      </c>
      <c r="G209" s="289"/>
      <c r="H209" s="289" t="s">
        <v>726</v>
      </c>
      <c r="I209" s="289"/>
      <c r="J209" s="289"/>
      <c r="K209" s="337"/>
    </row>
    <row r="210" spans="2:11" s="1" customFormat="1" ht="15" customHeight="1">
      <c r="B210" s="314"/>
      <c r="C210" s="289"/>
      <c r="D210" s="289"/>
      <c r="E210" s="289"/>
      <c r="F210" s="312" t="s">
        <v>723</v>
      </c>
      <c r="G210" s="289"/>
      <c r="H210" s="289" t="s">
        <v>891</v>
      </c>
      <c r="I210" s="289"/>
      <c r="J210" s="289"/>
      <c r="K210" s="337"/>
    </row>
    <row r="211" spans="2:11" s="1" customFormat="1" ht="15" customHeight="1">
      <c r="B211" s="355"/>
      <c r="C211" s="289"/>
      <c r="D211" s="289"/>
      <c r="E211" s="289"/>
      <c r="F211" s="312" t="s">
        <v>727</v>
      </c>
      <c r="G211" s="350"/>
      <c r="H211" s="341" t="s">
        <v>728</v>
      </c>
      <c r="I211" s="341"/>
      <c r="J211" s="341"/>
      <c r="K211" s="356"/>
    </row>
    <row r="212" spans="2:11" s="1" customFormat="1" ht="15" customHeight="1">
      <c r="B212" s="355"/>
      <c r="C212" s="289"/>
      <c r="D212" s="289"/>
      <c r="E212" s="289"/>
      <c r="F212" s="312" t="s">
        <v>729</v>
      </c>
      <c r="G212" s="350"/>
      <c r="H212" s="341" t="s">
        <v>892</v>
      </c>
      <c r="I212" s="341"/>
      <c r="J212" s="341"/>
      <c r="K212" s="356"/>
    </row>
    <row r="213" spans="2:11" s="1" customFormat="1" ht="15" customHeight="1">
      <c r="B213" s="355"/>
      <c r="C213" s="289"/>
      <c r="D213" s="289"/>
      <c r="E213" s="289"/>
      <c r="F213" s="312"/>
      <c r="G213" s="350"/>
      <c r="H213" s="341"/>
      <c r="I213" s="341"/>
      <c r="J213" s="341"/>
      <c r="K213" s="356"/>
    </row>
    <row r="214" spans="2:11" s="1" customFormat="1" ht="15" customHeight="1">
      <c r="B214" s="355"/>
      <c r="C214" s="289" t="s">
        <v>854</v>
      </c>
      <c r="D214" s="289"/>
      <c r="E214" s="289"/>
      <c r="F214" s="312">
        <v>1</v>
      </c>
      <c r="G214" s="350"/>
      <c r="H214" s="341" t="s">
        <v>893</v>
      </c>
      <c r="I214" s="341"/>
      <c r="J214" s="341"/>
      <c r="K214" s="356"/>
    </row>
    <row r="215" spans="2:11" s="1" customFormat="1" ht="15" customHeight="1">
      <c r="B215" s="355"/>
      <c r="C215" s="289"/>
      <c r="D215" s="289"/>
      <c r="E215" s="289"/>
      <c r="F215" s="312">
        <v>2</v>
      </c>
      <c r="G215" s="350"/>
      <c r="H215" s="341" t="s">
        <v>894</v>
      </c>
      <c r="I215" s="341"/>
      <c r="J215" s="341"/>
      <c r="K215" s="356"/>
    </row>
    <row r="216" spans="2:11" s="1" customFormat="1" ht="15" customHeight="1">
      <c r="B216" s="355"/>
      <c r="C216" s="289"/>
      <c r="D216" s="289"/>
      <c r="E216" s="289"/>
      <c r="F216" s="312">
        <v>3</v>
      </c>
      <c r="G216" s="350"/>
      <c r="H216" s="341" t="s">
        <v>895</v>
      </c>
      <c r="I216" s="341"/>
      <c r="J216" s="341"/>
      <c r="K216" s="356"/>
    </row>
    <row r="217" spans="2:11" s="1" customFormat="1" ht="15" customHeight="1">
      <c r="B217" s="355"/>
      <c r="C217" s="289"/>
      <c r="D217" s="289"/>
      <c r="E217" s="289"/>
      <c r="F217" s="312">
        <v>4</v>
      </c>
      <c r="G217" s="350"/>
      <c r="H217" s="341" t="s">
        <v>896</v>
      </c>
      <c r="I217" s="341"/>
      <c r="J217" s="341"/>
      <c r="K217" s="356"/>
    </row>
    <row r="218" spans="2:11" s="1" customFormat="1" ht="12.75" customHeight="1">
      <c r="B218" s="357"/>
      <c r="C218" s="358"/>
      <c r="D218" s="358"/>
      <c r="E218" s="358"/>
      <c r="F218" s="358"/>
      <c r="G218" s="358"/>
      <c r="H218" s="358"/>
      <c r="I218" s="358"/>
      <c r="J218" s="358"/>
      <c r="K218" s="35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THINKBOOK15\Stavební rozpočty</dc:creator>
  <cp:keywords/>
  <dc:description/>
  <cp:lastModifiedBy>THINKBOOK15\Stavební rozpočty</cp:lastModifiedBy>
  <dcterms:created xsi:type="dcterms:W3CDTF">2022-08-19T11:20:16Z</dcterms:created>
  <dcterms:modified xsi:type="dcterms:W3CDTF">2022-08-19T11:20:23Z</dcterms:modified>
  <cp:category/>
  <cp:version/>
  <cp:contentType/>
  <cp:contentStatus/>
</cp:coreProperties>
</file>