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Z_2022\VZ dle zák.134_2016\Areál Hamr - dodávka kontejnerů a sběrných nádob\ZD vč. příloh\"/>
    </mc:Choice>
  </mc:AlternateContent>
  <xr:revisionPtr revIDLastSave="0" documentId="13_ncr:1_{772653D7-AF6C-4341-B45F-A817D9917D6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Krycí list rozpočtu" sheetId="2" r:id="rId1"/>
    <sheet name="Stavební rozpočet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F2" i="2"/>
  <c r="C4" i="2"/>
  <c r="F4" i="2"/>
  <c r="C6" i="2"/>
  <c r="F6" i="2"/>
  <c r="C8" i="2"/>
  <c r="F8" i="2"/>
  <c r="C10" i="2"/>
  <c r="F10" i="2"/>
  <c r="I10" i="2"/>
  <c r="F22" i="2"/>
  <c r="I22" i="2"/>
  <c r="L13" i="1"/>
  <c r="AL13" i="1" s="1"/>
  <c r="Z13" i="1"/>
  <c r="AB13" i="1"/>
  <c r="AC13" i="1"/>
  <c r="AD13" i="1"/>
  <c r="C16" i="2" s="1"/>
  <c r="AE13" i="1"/>
  <c r="AF13" i="1"/>
  <c r="AG13" i="1"/>
  <c r="AJ13" i="1"/>
  <c r="C27" i="2" s="1"/>
  <c r="AK13" i="1"/>
  <c r="AO13" i="1"/>
  <c r="AW13" i="1" s="1"/>
  <c r="AP13" i="1"/>
  <c r="K13" i="1" s="1"/>
  <c r="BD13" i="1"/>
  <c r="BF13" i="1"/>
  <c r="BH13" i="1"/>
  <c r="BI13" i="1"/>
  <c r="BJ13" i="1"/>
  <c r="AH13" i="1" s="1"/>
  <c r="L14" i="1"/>
  <c r="AL14" i="1" s="1"/>
  <c r="Z14" i="1"/>
  <c r="AB14" i="1"/>
  <c r="AC14" i="1"/>
  <c r="AD14" i="1"/>
  <c r="AE14" i="1"/>
  <c r="AF14" i="1"/>
  <c r="AG14" i="1"/>
  <c r="AJ14" i="1"/>
  <c r="AK14" i="1"/>
  <c r="AO14" i="1"/>
  <c r="J14" i="1" s="1"/>
  <c r="AP14" i="1"/>
  <c r="AX14" i="1" s="1"/>
  <c r="BD14" i="1"/>
  <c r="BF14" i="1"/>
  <c r="BH14" i="1"/>
  <c r="BI14" i="1"/>
  <c r="BJ14" i="1"/>
  <c r="AH14" i="1" s="1"/>
  <c r="K15" i="1"/>
  <c r="L15" i="1"/>
  <c r="AL15" i="1" s="1"/>
  <c r="Z15" i="1"/>
  <c r="AB15" i="1"/>
  <c r="AC15" i="1"/>
  <c r="AD15" i="1"/>
  <c r="AE15" i="1"/>
  <c r="AF15" i="1"/>
  <c r="AG15" i="1"/>
  <c r="AJ15" i="1"/>
  <c r="AK15" i="1"/>
  <c r="AO15" i="1"/>
  <c r="AW15" i="1" s="1"/>
  <c r="AP15" i="1"/>
  <c r="AX15" i="1" s="1"/>
  <c r="BD15" i="1"/>
  <c r="BF15" i="1"/>
  <c r="BJ15" i="1"/>
  <c r="AH15" i="1" s="1"/>
  <c r="J16" i="1"/>
  <c r="K16" i="1"/>
  <c r="L16" i="1"/>
  <c r="Z16" i="1"/>
  <c r="AB16" i="1"/>
  <c r="AC16" i="1"/>
  <c r="AD16" i="1"/>
  <c r="AE16" i="1"/>
  <c r="AF16" i="1"/>
  <c r="AG16" i="1"/>
  <c r="AJ16" i="1"/>
  <c r="AK16" i="1"/>
  <c r="AL16" i="1"/>
  <c r="AO16" i="1"/>
  <c r="AP16" i="1"/>
  <c r="AW16" i="1"/>
  <c r="AX16" i="1"/>
  <c r="BD16" i="1"/>
  <c r="BF16" i="1"/>
  <c r="BH16" i="1"/>
  <c r="BI16" i="1"/>
  <c r="BJ16" i="1"/>
  <c r="AH16" i="1" s="1"/>
  <c r="L17" i="1"/>
  <c r="AL17" i="1" s="1"/>
  <c r="Z17" i="1"/>
  <c r="AB17" i="1"/>
  <c r="AC17" i="1"/>
  <c r="AD17" i="1"/>
  <c r="AE17" i="1"/>
  <c r="AF17" i="1"/>
  <c r="AG17" i="1"/>
  <c r="AJ17" i="1"/>
  <c r="AK17" i="1"/>
  <c r="AO17" i="1"/>
  <c r="J17" i="1" s="1"/>
  <c r="AP17" i="1"/>
  <c r="K17" i="1" s="1"/>
  <c r="AW17" i="1"/>
  <c r="BD17" i="1"/>
  <c r="BF17" i="1"/>
  <c r="BH17" i="1"/>
  <c r="BI17" i="1"/>
  <c r="BJ17" i="1"/>
  <c r="AH17" i="1" s="1"/>
  <c r="C19" i="2" l="1"/>
  <c r="C15" i="2"/>
  <c r="BH15" i="1"/>
  <c r="C28" i="2"/>
  <c r="F28" i="2" s="1"/>
  <c r="C17" i="2"/>
  <c r="C22" i="2" s="1"/>
  <c r="C21" i="2"/>
  <c r="AV16" i="1"/>
  <c r="J13" i="1"/>
  <c r="BI15" i="1"/>
  <c r="C18" i="2"/>
  <c r="C14" i="2"/>
  <c r="C20" i="2"/>
  <c r="C29" i="2"/>
  <c r="F29" i="2" s="1"/>
  <c r="BC15" i="1"/>
  <c r="AV15" i="1"/>
  <c r="AU12" i="1"/>
  <c r="AX17" i="1"/>
  <c r="BC16" i="1"/>
  <c r="J15" i="1"/>
  <c r="AW14" i="1"/>
  <c r="K14" i="1"/>
  <c r="K12" i="1" s="1"/>
  <c r="AX13" i="1"/>
  <c r="BC13" i="1" s="1"/>
  <c r="AT12" i="1"/>
  <c r="L12" i="1"/>
  <c r="L18" i="1" s="1"/>
  <c r="AS12" i="1"/>
  <c r="I28" i="2" l="1"/>
  <c r="I29" i="2" s="1"/>
  <c r="AV13" i="1"/>
  <c r="J12" i="1"/>
  <c r="BC17" i="1"/>
  <c r="AV17" i="1"/>
  <c r="AV14" i="1"/>
  <c r="BC14" i="1"/>
</calcChain>
</file>

<file path=xl/sharedStrings.xml><?xml version="1.0" encoding="utf-8"?>
<sst xmlns="http://schemas.openxmlformats.org/spreadsheetml/2006/main" count="179" uniqueCount="116">
  <si>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</si>
  <si>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</si>
  <si>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</si>
  <si>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</si>
  <si>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</si>
  <si>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</si>
  <si>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</si>
  <si>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</si>
  <si>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</si>
  <si>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</si>
  <si>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</si>
  <si>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</si>
  <si>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Poznámka:</t>
  </si>
  <si>
    <t>Kód</t>
  </si>
  <si>
    <t>003000001VD</t>
  </si>
  <si>
    <t>003000002VD</t>
  </si>
  <si>
    <t>003000003VD</t>
  </si>
  <si>
    <t>003000004VD</t>
  </si>
  <si>
    <t>003000005VD</t>
  </si>
  <si>
    <t>AREÁL HAMR - SBĚRNÝ DVŮR - dokumentace pro provedení stavby</t>
  </si>
  <si>
    <t>PS 01 SPECIFIKACE KONTEJNERŮ A SBĚRNÝCH NÁDOB</t>
  </si>
  <si>
    <t>Hamr</t>
  </si>
  <si>
    <t>Zkrácený popis</t>
  </si>
  <si>
    <t>Rozměry</t>
  </si>
  <si>
    <t>Ostatní materiál</t>
  </si>
  <si>
    <t>Kontejner typu ABROLL – objem 21,1 m3</t>
  </si>
  <si>
    <t>Kontejner typu ABROLL – objem cca 9 m3</t>
  </si>
  <si>
    <t>Kontejner typ AVIA – objem 9 m3</t>
  </si>
  <si>
    <t>Kontejner typ AVIA (síťované bočnice)</t>
  </si>
  <si>
    <t>Mobilní sběrna na NO</t>
  </si>
  <si>
    <t>Doba výstavby:</t>
  </si>
  <si>
    <t>Začátek výstavby:</t>
  </si>
  <si>
    <t>Konec výstavby:</t>
  </si>
  <si>
    <t>Zpracováno dne:</t>
  </si>
  <si>
    <t>MJ</t>
  </si>
  <si>
    <t>kus</t>
  </si>
  <si>
    <t>31.05.2022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</si>
  <si>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</si>
  <si>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</si>
  <si>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</si>
  <si>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</si>
  <si>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</si>
  <si>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</si>
  <si>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</si>
  <si>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</si>
  <si>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</si>
  <si>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</si>
  <si>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</si>
  <si>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</si>
  <si>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</si>
  <si>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</si>
  <si>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</si>
  <si>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</si>
  <si>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</si>
  <si>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</si>
  <si>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</si>
  <si>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</si>
  <si>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</si>
  <si>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</si>
  <si>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</si>
  <si>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</si>
  <si>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</si>
  <si>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Z99999_</t>
  </si>
  <si>
    <t>Z_</t>
  </si>
  <si>
    <t>_</t>
  </si>
  <si>
    <t>MAT</t>
  </si>
  <si>
    <t>WORK</t>
  </si>
  <si>
    <t>CELK</t>
  </si>
  <si>
    <t>ISWORK</t>
  </si>
  <si>
    <t>M</t>
  </si>
  <si>
    <t>GROUPCODE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</si>
  <si>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</si>
  <si>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</si>
  <si>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</si>
  <si>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</si>
  <si>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</si>
  <si>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</si>
  <si>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</si>
  <si>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</si>
  <si>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</si>
  <si>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</si>
  <si>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</si>
  <si>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</si>
  <si>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</si>
  <si>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</si>
  <si>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</si>
  <si>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</si>
  <si>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</si>
  <si>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</si>
  <si>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</si>
  <si>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</si>
  <si>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</si>
  <si>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</si>
  <si>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</si>
  <si>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</si>
  <si>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</si>
  <si>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</si>
  <si>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</si>
  <si>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</si>
  <si>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</si>
  <si>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</si>
  <si>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</si>
  <si>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</si>
  <si>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</si>
  <si>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</si>
  <si>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</si>
  <si>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</si>
  <si>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</si>
  <si>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</si>
  <si>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</si>
  <si>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</si>
  <si>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</si>
  <si>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</si>
  <si>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</si>
  <si>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Kamila Možná, 604833924</t>
  </si>
  <si>
    <t>Slepý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</si>
</sst>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1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right" vertical="center"/>
    </xf>
    <xf numFmtId="49" fontId="5" fillId="0" borderId="25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29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" fontId="7" fillId="2" borderId="13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49" fontId="9" fillId="3" borderId="31" xfId="0" applyNumberFormat="1" applyFont="1" applyFill="1" applyBorder="1" applyAlignment="1" applyProtection="1">
      <alignment horizontal="center" vertical="center"/>
    </xf>
    <xf numFmtId="49" fontId="10" fillId="0" borderId="32" xfId="0" applyNumberFormat="1" applyFont="1" applyFill="1" applyBorder="1" applyAlignment="1" applyProtection="1">
      <alignment horizontal="left" vertical="center"/>
    </xf>
    <xf numFmtId="49" fontId="10" fillId="0" borderId="33" xfId="0" applyNumberFormat="1" applyFont="1" applyFill="1" applyBorder="1" applyAlignment="1" applyProtection="1">
      <alignment horizontal="left" vertical="center"/>
    </xf>
    <xf numFmtId="0" fontId="1" fillId="0" borderId="35" xfId="0" applyNumberFormat="1" applyFont="1" applyFill="1" applyBorder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left" vertical="center"/>
    </xf>
    <xf numFmtId="49" fontId="11" fillId="0" borderId="31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4" fontId="11" fillId="0" borderId="31" xfId="0" applyNumberFormat="1" applyFont="1" applyFill="1" applyBorder="1" applyAlignment="1" applyProtection="1">
      <alignment horizontal="right" vertical="center"/>
    </xf>
    <xf numFmtId="49" fontId="11" fillId="0" borderId="31" xfId="0" applyNumberFormat="1" applyFont="1" applyFill="1" applyBorder="1" applyAlignment="1" applyProtection="1">
      <alignment horizontal="right" vertical="center"/>
    </xf>
    <xf numFmtId="4" fontId="11" fillId="0" borderId="21" xfId="0" applyNumberFormat="1" applyFont="1" applyFill="1" applyBorder="1" applyAlignment="1" applyProtection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0" fontId="1" fillId="0" borderId="34" xfId="0" applyNumberFormat="1" applyFont="1" applyFill="1" applyBorder="1" applyAlignment="1" applyProtection="1">
      <alignment vertical="center"/>
    </xf>
    <xf numFmtId="4" fontId="10" fillId="3" borderId="38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11" fillId="0" borderId="29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40" xfId="0" applyNumberFormat="1" applyFont="1" applyFill="1" applyBorder="1" applyAlignment="1" applyProtection="1">
      <alignment horizontal="left" vertical="center"/>
    </xf>
    <xf numFmtId="49" fontId="11" fillId="0" borderId="37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left" vertical="center"/>
    </xf>
    <xf numFmtId="0" fontId="11" fillId="0" borderId="41" xfId="0" applyNumberFormat="1" applyFont="1" applyFill="1" applyBorder="1" applyAlignment="1" applyProtection="1">
      <alignment horizontal="left" vertical="center"/>
    </xf>
    <xf numFmtId="49" fontId="10" fillId="3" borderId="34" xfId="0" applyNumberFormat="1" applyFont="1" applyFill="1" applyBorder="1" applyAlignment="1" applyProtection="1">
      <alignment horizontal="left" vertical="center"/>
    </xf>
    <xf numFmtId="0" fontId="10" fillId="3" borderId="30" xfId="0" applyNumberFormat="1" applyFont="1" applyFill="1" applyBorder="1" applyAlignment="1" applyProtection="1">
      <alignment horizontal="left" vertical="center"/>
    </xf>
    <xf numFmtId="49" fontId="11" fillId="0" borderId="36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left" vertical="center"/>
    </xf>
    <xf numFmtId="0" fontId="11" fillId="0" borderId="39" xfId="0" applyNumberFormat="1" applyFont="1" applyFill="1" applyBorder="1" applyAlignment="1" applyProtection="1">
      <alignment horizontal="left" vertical="center"/>
    </xf>
    <xf numFmtId="49" fontId="10" fillId="0" borderId="34" xfId="0" applyNumberFormat="1" applyFont="1" applyFill="1" applyBorder="1" applyAlignment="1" applyProtection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/>
    </xf>
    <xf numFmtId="49" fontId="11" fillId="0" borderId="34" xfId="0" applyNumberFormat="1" applyFont="1" applyFill="1" applyBorder="1" applyAlignment="1" applyProtection="1">
      <alignment horizontal="left" vertical="center"/>
    </xf>
    <xf numFmtId="0" fontId="11" fillId="0" borderId="38" xfId="0" applyNumberFormat="1" applyFont="1" applyFill="1" applyBorder="1" applyAlignment="1" applyProtection="1">
      <alignment horizontal="left" vertical="center"/>
    </xf>
    <xf numFmtId="49" fontId="8" fillId="0" borderId="30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49" fontId="12" fillId="0" borderId="34" xfId="0" applyNumberFormat="1" applyFont="1" applyFill="1" applyBorder="1" applyAlignment="1" applyProtection="1">
      <alignment horizontal="left" vertical="center"/>
    </xf>
    <xf numFmtId="0" fontId="12" fillId="0" borderId="38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8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7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topLeftCell="A7" workbookViewId="0"/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50"/>
      <c r="B1" s="33"/>
      <c r="C1" s="81" t="s">
        <v>85</v>
      </c>
      <c r="D1" s="82"/>
      <c r="E1" s="82"/>
      <c r="F1" s="82"/>
      <c r="G1" s="82"/>
      <c r="H1" s="82"/>
      <c r="I1" s="82"/>
    </row>
    <row r="2" spans="1:10" x14ac:dyDescent="0.2">
      <c r="A2" s="83" t="s">
        <v>0</v>
      </c>
      <c r="B2" s="84"/>
      <c r="C2" s="85" t="str">
        <f>'Stavební rozpočet'!C2</f>
        <v>AREÁL HAMR - SBĚRNÝ DVŮR - dokumentace pro provedení stavby</v>
      </c>
      <c r="D2" s="86"/>
      <c r="E2" s="88" t="s">
        <v>38</v>
      </c>
      <c r="F2" s="88" t="str">
        <f>'Stavební rozpočet'!J2</f>
        <v> </v>
      </c>
      <c r="G2" s="84"/>
      <c r="H2" s="88" t="s">
        <v>110</v>
      </c>
      <c r="I2" s="89"/>
      <c r="J2" s="23"/>
    </row>
    <row r="3" spans="1:10" ht="25.7" customHeight="1" x14ac:dyDescent="0.2">
      <c r="A3" s="75"/>
      <c r="B3" s="52"/>
      <c r="C3" s="87"/>
      <c r="D3" s="87"/>
      <c r="E3" s="52"/>
      <c r="F3" s="52"/>
      <c r="G3" s="52"/>
      <c r="H3" s="52"/>
      <c r="I3" s="78"/>
      <c r="J3" s="23"/>
    </row>
    <row r="4" spans="1:10" x14ac:dyDescent="0.2">
      <c r="A4" s="74" t="s">
        <v>1</v>
      </c>
      <c r="B4" s="52"/>
      <c r="C4" s="51" t="str">
        <f>'Stavební rozpočet'!C4</f>
        <v>PS 01 SPECIFIKACE KONTEJNERŮ A SBĚRNÝCH NÁDOB</v>
      </c>
      <c r="D4" s="52"/>
      <c r="E4" s="51" t="s">
        <v>39</v>
      </c>
      <c r="F4" s="51" t="str">
        <f>'Stavební rozpočet'!J4</f>
        <v> </v>
      </c>
      <c r="G4" s="52"/>
      <c r="H4" s="51" t="s">
        <v>110</v>
      </c>
      <c r="I4" s="77"/>
      <c r="J4" s="23"/>
    </row>
    <row r="5" spans="1:10" x14ac:dyDescent="0.2">
      <c r="A5" s="75"/>
      <c r="B5" s="52"/>
      <c r="C5" s="52"/>
      <c r="D5" s="52"/>
      <c r="E5" s="52"/>
      <c r="F5" s="52"/>
      <c r="G5" s="52"/>
      <c r="H5" s="52"/>
      <c r="I5" s="78"/>
      <c r="J5" s="23"/>
    </row>
    <row r="6" spans="1:10" x14ac:dyDescent="0.2">
      <c r="A6" s="74" t="s">
        <v>2</v>
      </c>
      <c r="B6" s="52"/>
      <c r="C6" s="51" t="str">
        <f>'Stavební rozpočet'!C6</f>
        <v>Hamr</v>
      </c>
      <c r="D6" s="52"/>
      <c r="E6" s="51" t="s">
        <v>40</v>
      </c>
      <c r="F6" s="51" t="str">
        <f>'Stavební rozpočet'!J6</f>
        <v> </v>
      </c>
      <c r="G6" s="52"/>
      <c r="H6" s="51" t="s">
        <v>110</v>
      </c>
      <c r="I6" s="77"/>
      <c r="J6" s="23"/>
    </row>
    <row r="7" spans="1:10" x14ac:dyDescent="0.2">
      <c r="A7" s="75"/>
      <c r="B7" s="52"/>
      <c r="C7" s="52"/>
      <c r="D7" s="52"/>
      <c r="E7" s="52"/>
      <c r="F7" s="52"/>
      <c r="G7" s="52"/>
      <c r="H7" s="52"/>
      <c r="I7" s="78"/>
      <c r="J7" s="23"/>
    </row>
    <row r="8" spans="1:10" x14ac:dyDescent="0.2">
      <c r="A8" s="74" t="s">
        <v>31</v>
      </c>
      <c r="B8" s="52"/>
      <c r="C8" s="51" t="str">
        <f>'Stavební rozpočet'!H4</f>
        <v xml:space="preserve"> </v>
      </c>
      <c r="D8" s="52"/>
      <c r="E8" s="51" t="s">
        <v>32</v>
      </c>
      <c r="F8" s="51" t="str">
        <f>'Stavební rozpočet'!H6</f>
        <v xml:space="preserve"> </v>
      </c>
      <c r="G8" s="52"/>
      <c r="H8" s="76" t="s">
        <v>111</v>
      </c>
      <c r="I8" s="77" t="s">
        <v>11</v>
      </c>
      <c r="J8" s="23"/>
    </row>
    <row r="9" spans="1:10" x14ac:dyDescent="0.2">
      <c r="A9" s="75"/>
      <c r="B9" s="52"/>
      <c r="C9" s="52"/>
      <c r="D9" s="52"/>
      <c r="E9" s="52"/>
      <c r="F9" s="52"/>
      <c r="G9" s="52"/>
      <c r="H9" s="52"/>
      <c r="I9" s="78"/>
      <c r="J9" s="23"/>
    </row>
    <row r="10" spans="1:10" x14ac:dyDescent="0.2">
      <c r="A10" s="74" t="s">
        <v>3</v>
      </c>
      <c r="B10" s="52"/>
      <c r="C10" s="51" t="str">
        <f>'Stavební rozpočet'!C8</f>
        <v xml:space="preserve"> </v>
      </c>
      <c r="D10" s="52"/>
      <c r="E10" s="51" t="s">
        <v>41</v>
      </c>
      <c r="F10" s="51" t="str">
        <f>'Stavební rozpočet'!J8</f>
        <v>Kamila Možná, 604833924</v>
      </c>
      <c r="G10" s="52"/>
      <c r="H10" s="76" t="s">
        <v>112</v>
      </c>
      <c r="I10" s="72" t="str">
        <f>'Stavební rozpočet'!H8</f>
        <v>31.05.2022</v>
      </c>
      <c r="J10" s="23"/>
    </row>
    <row r="11" spans="1:10" x14ac:dyDescent="0.2">
      <c r="A11" s="79"/>
      <c r="B11" s="80"/>
      <c r="C11" s="80"/>
      <c r="D11" s="80"/>
      <c r="E11" s="80"/>
      <c r="F11" s="80"/>
      <c r="G11" s="80"/>
      <c r="H11" s="80"/>
      <c r="I11" s="73"/>
      <c r="J11" s="23"/>
    </row>
    <row r="12" spans="1:10" ht="23.45" customHeight="1" x14ac:dyDescent="0.2">
      <c r="A12" s="68" t="s">
        <v>71</v>
      </c>
      <c r="B12" s="69"/>
      <c r="C12" s="69"/>
      <c r="D12" s="69"/>
      <c r="E12" s="69"/>
      <c r="F12" s="69"/>
      <c r="G12" s="69"/>
      <c r="H12" s="69"/>
      <c r="I12" s="69"/>
    </row>
    <row r="13" spans="1:10" ht="26.45" customHeight="1" x14ac:dyDescent="0.2">
      <c r="A13" s="34" t="s">
        <v>72</v>
      </c>
      <c r="B13" s="70" t="s">
        <v>83</v>
      </c>
      <c r="C13" s="71"/>
      <c r="D13" s="34" t="s">
        <v>86</v>
      </c>
      <c r="E13" s="70" t="s">
        <v>95</v>
      </c>
      <c r="F13" s="71"/>
      <c r="G13" s="34" t="s">
        <v>96</v>
      </c>
      <c r="H13" s="70" t="s">
        <v>113</v>
      </c>
      <c r="I13" s="71"/>
      <c r="J13" s="23"/>
    </row>
    <row r="14" spans="1:10" ht="15.2" customHeight="1" x14ac:dyDescent="0.2">
      <c r="A14" s="35" t="s">
        <v>73</v>
      </c>
      <c r="B14" s="39" t="s">
        <v>84</v>
      </c>
      <c r="C14" s="43">
        <f>SUM('Stavební rozpočet'!AB12:AB17)</f>
        <v>0</v>
      </c>
      <c r="D14" s="66" t="s">
        <v>87</v>
      </c>
      <c r="E14" s="67"/>
      <c r="F14" s="43">
        <v>0</v>
      </c>
      <c r="G14" s="66" t="s">
        <v>97</v>
      </c>
      <c r="H14" s="67"/>
      <c r="I14" s="44" t="s">
        <v>61</v>
      </c>
      <c r="J14" s="23"/>
    </row>
    <row r="15" spans="1:10" ht="15.2" customHeight="1" x14ac:dyDescent="0.2">
      <c r="A15" s="36"/>
      <c r="B15" s="39" t="s">
        <v>48</v>
      </c>
      <c r="C15" s="43">
        <f>SUM('Stavební rozpočet'!AC12:AC17)</f>
        <v>0</v>
      </c>
      <c r="D15" s="66" t="s">
        <v>88</v>
      </c>
      <c r="E15" s="67"/>
      <c r="F15" s="43">
        <v>0</v>
      </c>
      <c r="G15" s="66" t="s">
        <v>98</v>
      </c>
      <c r="H15" s="67"/>
      <c r="I15" s="44" t="s">
        <v>61</v>
      </c>
      <c r="J15" s="23"/>
    </row>
    <row r="16" spans="1:10" ht="15.2" customHeight="1" x14ac:dyDescent="0.2">
      <c r="A16" s="35" t="s">
        <v>74</v>
      </c>
      <c r="B16" s="39" t="s">
        <v>84</v>
      </c>
      <c r="C16" s="43">
        <f>SUM('Stavební rozpočet'!AD12:AD17)</f>
        <v>0</v>
      </c>
      <c r="D16" s="66" t="s">
        <v>89</v>
      </c>
      <c r="E16" s="67"/>
      <c r="F16" s="43">
        <v>0</v>
      </c>
      <c r="G16" s="66" t="s">
        <v>99</v>
      </c>
      <c r="H16" s="67"/>
      <c r="I16" s="44" t="s">
        <v>61</v>
      </c>
      <c r="J16" s="23"/>
    </row>
    <row r="17" spans="1:10" ht="15.2" customHeight="1" x14ac:dyDescent="0.2">
      <c r="A17" s="36"/>
      <c r="B17" s="39" t="s">
        <v>48</v>
      </c>
      <c r="C17" s="43">
        <f>SUM('Stavební rozpočet'!AE12:AE17)</f>
        <v>0</v>
      </c>
      <c r="D17" s="66"/>
      <c r="E17" s="67"/>
      <c r="F17" s="44"/>
      <c r="G17" s="66" t="s">
        <v>100</v>
      </c>
      <c r="H17" s="67"/>
      <c r="I17" s="44" t="s">
        <v>61</v>
      </c>
      <c r="J17" s="23"/>
    </row>
    <row r="18" spans="1:10" ht="15.2" customHeight="1" x14ac:dyDescent="0.2">
      <c r="A18" s="35" t="s">
        <v>75</v>
      </c>
      <c r="B18" s="39" t="s">
        <v>84</v>
      </c>
      <c r="C18" s="43">
        <f>SUM('Stavební rozpočet'!AF12:AF17)</f>
        <v>0</v>
      </c>
      <c r="D18" s="66"/>
      <c r="E18" s="67"/>
      <c r="F18" s="44"/>
      <c r="G18" s="66" t="s">
        <v>101</v>
      </c>
      <c r="H18" s="67"/>
      <c r="I18" s="44" t="s">
        <v>61</v>
      </c>
      <c r="J18" s="23"/>
    </row>
    <row r="19" spans="1:10" ht="15.2" customHeight="1" x14ac:dyDescent="0.2">
      <c r="A19" s="36"/>
      <c r="B19" s="39" t="s">
        <v>48</v>
      </c>
      <c r="C19" s="43">
        <f>SUM('Stavební rozpočet'!AG12:AG17)</f>
        <v>0</v>
      </c>
      <c r="D19" s="66"/>
      <c r="E19" s="67"/>
      <c r="F19" s="44"/>
      <c r="G19" s="66" t="s">
        <v>102</v>
      </c>
      <c r="H19" s="67"/>
      <c r="I19" s="44" t="s">
        <v>61</v>
      </c>
      <c r="J19" s="23"/>
    </row>
    <row r="20" spans="1:10" ht="15.2" customHeight="1" x14ac:dyDescent="0.2">
      <c r="A20" s="64" t="s">
        <v>24</v>
      </c>
      <c r="B20" s="65"/>
      <c r="C20" s="43">
        <f>SUM('Stavební rozpočet'!AH12:AH17)</f>
        <v>0</v>
      </c>
      <c r="D20" s="66"/>
      <c r="E20" s="67"/>
      <c r="F20" s="44"/>
      <c r="G20" s="66"/>
      <c r="H20" s="67"/>
      <c r="I20" s="44"/>
      <c r="J20" s="23"/>
    </row>
    <row r="21" spans="1:10" ht="15.2" customHeight="1" x14ac:dyDescent="0.2">
      <c r="A21" s="64" t="s">
        <v>76</v>
      </c>
      <c r="B21" s="65"/>
      <c r="C21" s="43">
        <f>SUM('Stavební rozpočet'!Z12:Z17)</f>
        <v>0</v>
      </c>
      <c r="D21" s="66"/>
      <c r="E21" s="67"/>
      <c r="F21" s="44"/>
      <c r="G21" s="66"/>
      <c r="H21" s="67"/>
      <c r="I21" s="44"/>
      <c r="J21" s="23"/>
    </row>
    <row r="22" spans="1:10" ht="16.7" customHeight="1" x14ac:dyDescent="0.2">
      <c r="A22" s="64" t="s">
        <v>77</v>
      </c>
      <c r="B22" s="65"/>
      <c r="C22" s="43">
        <f>SUM(C14:C21)</f>
        <v>0</v>
      </c>
      <c r="D22" s="64" t="s">
        <v>90</v>
      </c>
      <c r="E22" s="65"/>
      <c r="F22" s="43">
        <f>SUM(F14:F21)</f>
        <v>0</v>
      </c>
      <c r="G22" s="64" t="s">
        <v>103</v>
      </c>
      <c r="H22" s="65"/>
      <c r="I22" s="43">
        <f>SUM(I14:I21)</f>
        <v>0</v>
      </c>
      <c r="J22" s="23"/>
    </row>
    <row r="23" spans="1:10" ht="15.2" customHeight="1" x14ac:dyDescent="0.2">
      <c r="A23" s="5"/>
      <c r="B23" s="5"/>
      <c r="C23" s="41"/>
      <c r="D23" s="64" t="s">
        <v>91</v>
      </c>
      <c r="E23" s="65"/>
      <c r="F23" s="45">
        <v>0</v>
      </c>
      <c r="G23" s="64" t="s">
        <v>104</v>
      </c>
      <c r="H23" s="65"/>
      <c r="I23" s="43">
        <v>0</v>
      </c>
      <c r="J23" s="23"/>
    </row>
    <row r="24" spans="1:10" ht="15.2" customHeight="1" x14ac:dyDescent="0.2">
      <c r="D24" s="5"/>
      <c r="E24" s="5"/>
      <c r="F24" s="46"/>
      <c r="G24" s="64" t="s">
        <v>105</v>
      </c>
      <c r="H24" s="65"/>
      <c r="I24" s="48"/>
    </row>
    <row r="25" spans="1:10" ht="15.2" customHeight="1" x14ac:dyDescent="0.2">
      <c r="F25" s="47"/>
      <c r="G25" s="64" t="s">
        <v>106</v>
      </c>
      <c r="H25" s="65"/>
      <c r="I25" s="43">
        <v>0</v>
      </c>
      <c r="J25" s="23"/>
    </row>
    <row r="26" spans="1:10" x14ac:dyDescent="0.2">
      <c r="A26" s="33"/>
      <c r="B26" s="33"/>
      <c r="C26" s="33"/>
      <c r="G26" s="5"/>
      <c r="H26" s="5"/>
      <c r="I26" s="5"/>
    </row>
    <row r="27" spans="1:10" ht="15.2" customHeight="1" x14ac:dyDescent="0.2">
      <c r="A27" s="59" t="s">
        <v>78</v>
      </c>
      <c r="B27" s="60"/>
      <c r="C27" s="49">
        <f>SUM('Stavební rozpočet'!AJ12:AJ17)</f>
        <v>0</v>
      </c>
      <c r="D27" s="42"/>
      <c r="E27" s="33"/>
      <c r="F27" s="33"/>
      <c r="G27" s="33"/>
      <c r="H27" s="33"/>
      <c r="I27" s="33"/>
    </row>
    <row r="28" spans="1:10" ht="15.2" customHeight="1" x14ac:dyDescent="0.2">
      <c r="A28" s="59" t="s">
        <v>79</v>
      </c>
      <c r="B28" s="60"/>
      <c r="C28" s="49">
        <f>SUM('Stavební rozpočet'!AK12:AK17)</f>
        <v>0</v>
      </c>
      <c r="D28" s="59" t="s">
        <v>92</v>
      </c>
      <c r="E28" s="60"/>
      <c r="F28" s="49">
        <f>ROUND(C28*(15/100),2)</f>
        <v>0</v>
      </c>
      <c r="G28" s="59" t="s">
        <v>107</v>
      </c>
      <c r="H28" s="60"/>
      <c r="I28" s="49">
        <f>SUM(C27:C29)</f>
        <v>0</v>
      </c>
      <c r="J28" s="23"/>
    </row>
    <row r="29" spans="1:10" ht="15.2" customHeight="1" x14ac:dyDescent="0.2">
      <c r="A29" s="59" t="s">
        <v>80</v>
      </c>
      <c r="B29" s="60"/>
      <c r="C29" s="49">
        <f>SUM('Stavební rozpočet'!AL12:AL17)+(F22+I22+F23+I23+I24+I25)</f>
        <v>0</v>
      </c>
      <c r="D29" s="59" t="s">
        <v>93</v>
      </c>
      <c r="E29" s="60"/>
      <c r="F29" s="49">
        <f>ROUND(C29*(21/100),2)</f>
        <v>0</v>
      </c>
      <c r="G29" s="59" t="s">
        <v>108</v>
      </c>
      <c r="H29" s="60"/>
      <c r="I29" s="49">
        <f>SUM(F28:F29)+I28</f>
        <v>0</v>
      </c>
      <c r="J29" s="23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</row>
    <row r="31" spans="1:10" ht="14.45" customHeight="1" x14ac:dyDescent="0.2">
      <c r="A31" s="61" t="s">
        <v>81</v>
      </c>
      <c r="B31" s="62"/>
      <c r="C31" s="63"/>
      <c r="D31" s="61" t="s">
        <v>94</v>
      </c>
      <c r="E31" s="62"/>
      <c r="F31" s="63"/>
      <c r="G31" s="61" t="s">
        <v>109</v>
      </c>
      <c r="H31" s="62"/>
      <c r="I31" s="63"/>
      <c r="J31" s="24"/>
    </row>
    <row r="32" spans="1:10" ht="14.45" customHeight="1" x14ac:dyDescent="0.2">
      <c r="A32" s="53"/>
      <c r="B32" s="54"/>
      <c r="C32" s="55"/>
      <c r="D32" s="53"/>
      <c r="E32" s="54"/>
      <c r="F32" s="55"/>
      <c r="G32" s="53"/>
      <c r="H32" s="54"/>
      <c r="I32" s="55"/>
      <c r="J32" s="24"/>
    </row>
    <row r="33" spans="1:10" ht="14.45" customHeight="1" x14ac:dyDescent="0.2">
      <c r="A33" s="53"/>
      <c r="B33" s="54"/>
      <c r="C33" s="55"/>
      <c r="D33" s="53"/>
      <c r="E33" s="54"/>
      <c r="F33" s="55"/>
      <c r="G33" s="53"/>
      <c r="H33" s="54"/>
      <c r="I33" s="55"/>
      <c r="J33" s="24"/>
    </row>
    <row r="34" spans="1:10" ht="14.45" customHeight="1" x14ac:dyDescent="0.2">
      <c r="A34" s="53"/>
      <c r="B34" s="54"/>
      <c r="C34" s="55"/>
      <c r="D34" s="53"/>
      <c r="E34" s="54"/>
      <c r="F34" s="55"/>
      <c r="G34" s="53"/>
      <c r="H34" s="54"/>
      <c r="I34" s="55"/>
      <c r="J34" s="24"/>
    </row>
    <row r="35" spans="1:10" ht="14.45" customHeight="1" x14ac:dyDescent="0.2">
      <c r="A35" s="56" t="s">
        <v>82</v>
      </c>
      <c r="B35" s="57"/>
      <c r="C35" s="58"/>
      <c r="D35" s="56" t="s">
        <v>82</v>
      </c>
      <c r="E35" s="57"/>
      <c r="F35" s="58"/>
      <c r="G35" s="56" t="s">
        <v>82</v>
      </c>
      <c r="H35" s="57"/>
      <c r="I35" s="58"/>
      <c r="J35" s="24"/>
    </row>
    <row r="36" spans="1:10" ht="11.25" customHeight="1" x14ac:dyDescent="0.2">
      <c r="A36" s="38" t="s">
        <v>12</v>
      </c>
      <c r="B36" s="40"/>
      <c r="C36" s="40"/>
      <c r="D36" s="40"/>
      <c r="E36" s="40"/>
      <c r="F36" s="40"/>
      <c r="G36" s="40"/>
      <c r="H36" s="40"/>
      <c r="I36" s="40"/>
    </row>
    <row r="37" spans="1:10" x14ac:dyDescent="0.2">
      <c r="A37" s="51"/>
      <c r="B37" s="52"/>
      <c r="C37" s="52"/>
      <c r="D37" s="52"/>
      <c r="E37" s="52"/>
      <c r="F37" s="52"/>
      <c r="G37" s="52"/>
      <c r="H37" s="52"/>
      <c r="I37" s="52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0"/>
  <sheetViews>
    <sheetView tabSelected="1" workbookViewId="0">
      <pane ySplit="11" topLeftCell="A12" activePane="bottomLeft" state="frozenSplit"/>
      <selection pane="bottomLeft" activeCell="J23" sqref="J23"/>
    </sheetView>
  </sheetViews>
  <sheetFormatPr defaultColWidth="11.5703125" defaultRowHeight="12.75" x14ac:dyDescent="0.2"/>
  <cols>
    <col min="1" max="1" width="3.7109375" customWidth="1"/>
    <col min="2" max="2" width="14.28515625" customWidth="1"/>
    <col min="3" max="3" width="1.42578125" customWidth="1"/>
    <col min="4" max="4" width="38.5703125" customWidth="1"/>
    <col min="7" max="7" width="4.28515625" customWidth="1"/>
    <col min="8" max="8" width="12.85546875" customWidth="1"/>
    <col min="9" max="9" width="12" customWidth="1"/>
    <col min="10" max="12" width="14.28515625" customWidth="1"/>
    <col min="13" max="13" width="11.7109375" customWidth="1"/>
    <col min="25" max="64" width="12.140625" hidden="1" customWidth="1"/>
  </cols>
  <sheetData>
    <row r="1" spans="1:64" ht="72.95" customHeight="1" x14ac:dyDescent="0.35">
      <c r="A1" s="107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64" x14ac:dyDescent="0.2">
      <c r="A2" s="83" t="s">
        <v>0</v>
      </c>
      <c r="B2" s="84"/>
      <c r="C2" s="85" t="s">
        <v>19</v>
      </c>
      <c r="D2" s="86"/>
      <c r="E2" s="86"/>
      <c r="F2" s="108" t="s">
        <v>30</v>
      </c>
      <c r="G2" s="84"/>
      <c r="H2" s="108" t="s">
        <v>5</v>
      </c>
      <c r="I2" s="88" t="s">
        <v>38</v>
      </c>
      <c r="J2" s="108" t="s">
        <v>44</v>
      </c>
      <c r="K2" s="84"/>
      <c r="L2" s="84"/>
      <c r="M2" s="109"/>
      <c r="N2" s="23"/>
    </row>
    <row r="3" spans="1:64" x14ac:dyDescent="0.2">
      <c r="A3" s="75"/>
      <c r="B3" s="52"/>
      <c r="C3" s="87"/>
      <c r="D3" s="87"/>
      <c r="E3" s="87"/>
      <c r="F3" s="52"/>
      <c r="G3" s="52"/>
      <c r="H3" s="52"/>
      <c r="I3" s="52"/>
      <c r="J3" s="52"/>
      <c r="K3" s="52"/>
      <c r="L3" s="52"/>
      <c r="M3" s="78"/>
      <c r="N3" s="23"/>
    </row>
    <row r="4" spans="1:64" x14ac:dyDescent="0.2">
      <c r="A4" s="74" t="s">
        <v>1</v>
      </c>
      <c r="B4" s="52"/>
      <c r="C4" s="51" t="s">
        <v>20</v>
      </c>
      <c r="D4" s="52"/>
      <c r="E4" s="52"/>
      <c r="F4" s="76" t="s">
        <v>31</v>
      </c>
      <c r="G4" s="52"/>
      <c r="H4" s="76" t="s">
        <v>5</v>
      </c>
      <c r="I4" s="51" t="s">
        <v>39</v>
      </c>
      <c r="J4" s="76" t="s">
        <v>44</v>
      </c>
      <c r="K4" s="52"/>
      <c r="L4" s="52"/>
      <c r="M4" s="78"/>
      <c r="N4" s="23"/>
    </row>
    <row r="5" spans="1:64" x14ac:dyDescent="0.2">
      <c r="A5" s="7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78"/>
      <c r="N5" s="23"/>
    </row>
    <row r="6" spans="1:64" x14ac:dyDescent="0.2">
      <c r="A6" s="74" t="s">
        <v>2</v>
      </c>
      <c r="B6" s="52"/>
      <c r="C6" s="51" t="s">
        <v>21</v>
      </c>
      <c r="D6" s="52"/>
      <c r="E6" s="52"/>
      <c r="F6" s="76" t="s">
        <v>32</v>
      </c>
      <c r="G6" s="52"/>
      <c r="H6" s="76" t="s">
        <v>5</v>
      </c>
      <c r="I6" s="51" t="s">
        <v>40</v>
      </c>
      <c r="J6" s="76" t="s">
        <v>44</v>
      </c>
      <c r="K6" s="52"/>
      <c r="L6" s="52"/>
      <c r="M6" s="78"/>
      <c r="N6" s="23"/>
    </row>
    <row r="7" spans="1:64" x14ac:dyDescent="0.2">
      <c r="A7" s="7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78"/>
      <c r="N7" s="23"/>
    </row>
    <row r="8" spans="1:64" x14ac:dyDescent="0.2">
      <c r="A8" s="74" t="s">
        <v>3</v>
      </c>
      <c r="B8" s="52"/>
      <c r="C8" s="51" t="s">
        <v>5</v>
      </c>
      <c r="D8" s="52"/>
      <c r="E8" s="52"/>
      <c r="F8" s="76" t="s">
        <v>33</v>
      </c>
      <c r="G8" s="52"/>
      <c r="H8" s="76" t="s">
        <v>36</v>
      </c>
      <c r="I8" s="51" t="s">
        <v>41</v>
      </c>
      <c r="J8" s="51" t="s">
        <v>114</v>
      </c>
      <c r="K8" s="52"/>
      <c r="L8" s="52"/>
      <c r="M8" s="78"/>
      <c r="N8" s="23"/>
    </row>
    <row r="9" spans="1:64" x14ac:dyDescent="0.2">
      <c r="A9" s="106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23"/>
    </row>
    <row r="10" spans="1:64" x14ac:dyDescent="0.2">
      <c r="A10" s="1" t="s">
        <v>4</v>
      </c>
      <c r="B10" s="7" t="s">
        <v>13</v>
      </c>
      <c r="C10" s="90" t="s">
        <v>22</v>
      </c>
      <c r="D10" s="91"/>
      <c r="E10" s="91"/>
      <c r="F10" s="92"/>
      <c r="G10" s="7" t="s">
        <v>34</v>
      </c>
      <c r="H10" s="12" t="s">
        <v>37</v>
      </c>
      <c r="I10" s="14" t="s">
        <v>42</v>
      </c>
      <c r="J10" s="93" t="s">
        <v>45</v>
      </c>
      <c r="K10" s="94"/>
      <c r="L10" s="95"/>
      <c r="M10" s="19" t="s">
        <v>50</v>
      </c>
      <c r="N10" s="24"/>
      <c r="BK10" s="25" t="s">
        <v>68</v>
      </c>
      <c r="BL10" s="29" t="s">
        <v>70</v>
      </c>
    </row>
    <row r="11" spans="1:64" x14ac:dyDescent="0.2">
      <c r="A11" s="2" t="s">
        <v>5</v>
      </c>
      <c r="B11" s="8" t="s">
        <v>5</v>
      </c>
      <c r="C11" s="96" t="s">
        <v>23</v>
      </c>
      <c r="D11" s="97"/>
      <c r="E11" s="97"/>
      <c r="F11" s="98"/>
      <c r="G11" s="8" t="s">
        <v>5</v>
      </c>
      <c r="H11" s="8" t="s">
        <v>5</v>
      </c>
      <c r="I11" s="15" t="s">
        <v>43</v>
      </c>
      <c r="J11" s="16" t="s">
        <v>46</v>
      </c>
      <c r="K11" s="17" t="s">
        <v>48</v>
      </c>
      <c r="L11" s="18" t="s">
        <v>49</v>
      </c>
      <c r="M11" s="20" t="s">
        <v>51</v>
      </c>
      <c r="N11" s="24"/>
      <c r="Z11" s="25" t="s">
        <v>52</v>
      </c>
      <c r="AA11" s="25" t="s">
        <v>53</v>
      </c>
      <c r="AB11" s="25" t="s">
        <v>54</v>
      </c>
      <c r="AC11" s="25" t="s">
        <v>55</v>
      </c>
      <c r="AD11" s="25" t="s">
        <v>56</v>
      </c>
      <c r="AE11" s="25" t="s">
        <v>57</v>
      </c>
      <c r="AF11" s="25" t="s">
        <v>58</v>
      </c>
      <c r="AG11" s="25" t="s">
        <v>59</v>
      </c>
      <c r="AH11" s="25" t="s">
        <v>60</v>
      </c>
      <c r="BH11" s="25" t="s">
        <v>65</v>
      </c>
      <c r="BI11" s="25" t="s">
        <v>66</v>
      </c>
      <c r="BJ11" s="25" t="s">
        <v>67</v>
      </c>
    </row>
    <row r="12" spans="1:64" x14ac:dyDescent="0.2">
      <c r="A12" s="3"/>
      <c r="B12" s="9"/>
      <c r="C12" s="99" t="s">
        <v>24</v>
      </c>
      <c r="D12" s="100"/>
      <c r="E12" s="100"/>
      <c r="F12" s="100"/>
      <c r="G12" s="11" t="s">
        <v>5</v>
      </c>
      <c r="H12" s="11" t="s">
        <v>5</v>
      </c>
      <c r="I12" s="11" t="s">
        <v>5</v>
      </c>
      <c r="J12" s="30">
        <f>SUM(J13:J17)</f>
        <v>0</v>
      </c>
      <c r="K12" s="30">
        <f>SUM(K13:K17)</f>
        <v>0</v>
      </c>
      <c r="L12" s="30">
        <f>SUM(L13:L17)</f>
        <v>0</v>
      </c>
      <c r="M12" s="21"/>
      <c r="N12" s="23"/>
      <c r="AI12" s="25"/>
      <c r="AS12" s="32">
        <f>SUM(AJ13:AJ17)</f>
        <v>0</v>
      </c>
      <c r="AT12" s="32">
        <f>SUM(AK13:AK17)</f>
        <v>0</v>
      </c>
      <c r="AU12" s="32">
        <f>SUM(AL13:AL17)</f>
        <v>0</v>
      </c>
    </row>
    <row r="13" spans="1:64" x14ac:dyDescent="0.2">
      <c r="A13" s="4" t="s">
        <v>6</v>
      </c>
      <c r="B13" s="10" t="s">
        <v>14</v>
      </c>
      <c r="C13" s="101" t="s">
        <v>25</v>
      </c>
      <c r="D13" s="102"/>
      <c r="E13" s="102"/>
      <c r="F13" s="102"/>
      <c r="G13" s="10" t="s">
        <v>35</v>
      </c>
      <c r="H13" s="13">
        <v>5</v>
      </c>
      <c r="I13" s="13">
        <v>0</v>
      </c>
      <c r="J13" s="13">
        <f t="shared" ref="J13:J17" si="0">H13*AO13</f>
        <v>0</v>
      </c>
      <c r="K13" s="13">
        <f t="shared" ref="K13:K17" si="1">H13*AP13</f>
        <v>0</v>
      </c>
      <c r="L13" s="13">
        <f t="shared" ref="L13:L17" si="2">H13*I13</f>
        <v>0</v>
      </c>
      <c r="M13" s="22"/>
      <c r="N13" s="23"/>
      <c r="Z13" s="26">
        <f t="shared" ref="Z13:Z17" si="3">IF(AQ13="5",BJ13,0)</f>
        <v>0</v>
      </c>
      <c r="AB13" s="26">
        <f t="shared" ref="AB13:AB17" si="4">IF(AQ13="1",BH13,0)</f>
        <v>0</v>
      </c>
      <c r="AC13" s="26">
        <f t="shared" ref="AC13:AC17" si="5">IF(AQ13="1",BI13,0)</f>
        <v>0</v>
      </c>
      <c r="AD13" s="26">
        <f t="shared" ref="AD13:AD17" si="6">IF(AQ13="7",BH13,0)</f>
        <v>0</v>
      </c>
      <c r="AE13" s="26">
        <f t="shared" ref="AE13:AE17" si="7">IF(AQ13="7",BI13,0)</f>
        <v>0</v>
      </c>
      <c r="AF13" s="26">
        <f t="shared" ref="AF13:AF17" si="8">IF(AQ13="2",BH13,0)</f>
        <v>0</v>
      </c>
      <c r="AG13" s="26">
        <f t="shared" ref="AG13:AG17" si="9">IF(AQ13="2",BI13,0)</f>
        <v>0</v>
      </c>
      <c r="AH13" s="26">
        <f t="shared" ref="AH13:AH17" si="10">IF(AQ13="0",BJ13,0)</f>
        <v>0</v>
      </c>
      <c r="AI13" s="25"/>
      <c r="AJ13" s="13">
        <f t="shared" ref="AJ13:AJ17" si="11">IF(AN13=0,L13,0)</f>
        <v>0</v>
      </c>
      <c r="AK13" s="13">
        <f t="shared" ref="AK13:AK17" si="12">IF(AN13=15,L13,0)</f>
        <v>0</v>
      </c>
      <c r="AL13" s="13">
        <f t="shared" ref="AL13:AL17" si="13">IF(AN13=21,L13,0)</f>
        <v>0</v>
      </c>
      <c r="AN13" s="26">
        <v>21</v>
      </c>
      <c r="AO13" s="26">
        <f t="shared" ref="AO13:AO17" si="14">I13*1</f>
        <v>0</v>
      </c>
      <c r="AP13" s="26">
        <f t="shared" ref="AP13:AP17" si="15">I13*(1-1)</f>
        <v>0</v>
      </c>
      <c r="AQ13" s="27" t="s">
        <v>61</v>
      </c>
      <c r="AV13" s="26">
        <f t="shared" ref="AV13:AV17" si="16">AW13+AX13</f>
        <v>0</v>
      </c>
      <c r="AW13" s="26">
        <f t="shared" ref="AW13:AW17" si="17">H13*AO13</f>
        <v>0</v>
      </c>
      <c r="AX13" s="26">
        <f t="shared" ref="AX13:AX17" si="18">H13*AP13</f>
        <v>0</v>
      </c>
      <c r="AY13" s="28" t="s">
        <v>62</v>
      </c>
      <c r="AZ13" s="28" t="s">
        <v>63</v>
      </c>
      <c r="BA13" s="25" t="s">
        <v>64</v>
      </c>
      <c r="BC13" s="26">
        <f t="shared" ref="BC13:BC17" si="19">AW13+AX13</f>
        <v>0</v>
      </c>
      <c r="BD13" s="26">
        <f t="shared" ref="BD13:BD17" si="20">I13/(100-BE13)*100</f>
        <v>0</v>
      </c>
      <c r="BE13" s="26">
        <v>0</v>
      </c>
      <c r="BF13" s="26">
        <f>13</f>
        <v>13</v>
      </c>
      <c r="BH13" s="13">
        <f t="shared" ref="BH13:BH17" si="21">H13*AO13</f>
        <v>0</v>
      </c>
      <c r="BI13" s="13">
        <f t="shared" ref="BI13:BI17" si="22">H13*AP13</f>
        <v>0</v>
      </c>
      <c r="BJ13" s="13">
        <f t="shared" ref="BJ13:BJ17" si="23">H13*I13</f>
        <v>0</v>
      </c>
      <c r="BK13" s="13" t="s">
        <v>69</v>
      </c>
      <c r="BL13" s="26"/>
    </row>
    <row r="14" spans="1:64" x14ac:dyDescent="0.2">
      <c r="A14" s="4" t="s">
        <v>7</v>
      </c>
      <c r="B14" s="10" t="s">
        <v>15</v>
      </c>
      <c r="C14" s="101" t="s">
        <v>26</v>
      </c>
      <c r="D14" s="102"/>
      <c r="E14" s="102"/>
      <c r="F14" s="102"/>
      <c r="G14" s="10" t="s">
        <v>35</v>
      </c>
      <c r="H14" s="13">
        <v>2</v>
      </c>
      <c r="I14" s="13">
        <v>0</v>
      </c>
      <c r="J14" s="13">
        <f t="shared" si="0"/>
        <v>0</v>
      </c>
      <c r="K14" s="13">
        <f t="shared" si="1"/>
        <v>0</v>
      </c>
      <c r="L14" s="13">
        <f t="shared" si="2"/>
        <v>0</v>
      </c>
      <c r="M14" s="22"/>
      <c r="N14" s="23"/>
      <c r="Z14" s="26">
        <f t="shared" si="3"/>
        <v>0</v>
      </c>
      <c r="AB14" s="26">
        <f t="shared" si="4"/>
        <v>0</v>
      </c>
      <c r="AC14" s="26">
        <f t="shared" si="5"/>
        <v>0</v>
      </c>
      <c r="AD14" s="26">
        <f t="shared" si="6"/>
        <v>0</v>
      </c>
      <c r="AE14" s="26">
        <f t="shared" si="7"/>
        <v>0</v>
      </c>
      <c r="AF14" s="26">
        <f t="shared" si="8"/>
        <v>0</v>
      </c>
      <c r="AG14" s="26">
        <f t="shared" si="9"/>
        <v>0</v>
      </c>
      <c r="AH14" s="26">
        <f t="shared" si="10"/>
        <v>0</v>
      </c>
      <c r="AI14" s="25"/>
      <c r="AJ14" s="13">
        <f t="shared" si="11"/>
        <v>0</v>
      </c>
      <c r="AK14" s="13">
        <f t="shared" si="12"/>
        <v>0</v>
      </c>
      <c r="AL14" s="13">
        <f t="shared" si="13"/>
        <v>0</v>
      </c>
      <c r="AN14" s="26">
        <v>21</v>
      </c>
      <c r="AO14" s="26">
        <f t="shared" si="14"/>
        <v>0</v>
      </c>
      <c r="AP14" s="26">
        <f t="shared" si="15"/>
        <v>0</v>
      </c>
      <c r="AQ14" s="27" t="s">
        <v>61</v>
      </c>
      <c r="AV14" s="26">
        <f t="shared" si="16"/>
        <v>0</v>
      </c>
      <c r="AW14" s="26">
        <f t="shared" si="17"/>
        <v>0</v>
      </c>
      <c r="AX14" s="26">
        <f t="shared" si="18"/>
        <v>0</v>
      </c>
      <c r="AY14" s="28" t="s">
        <v>62</v>
      </c>
      <c r="AZ14" s="28" t="s">
        <v>63</v>
      </c>
      <c r="BA14" s="25" t="s">
        <v>64</v>
      </c>
      <c r="BC14" s="26">
        <f t="shared" si="19"/>
        <v>0</v>
      </c>
      <c r="BD14" s="26">
        <f t="shared" si="20"/>
        <v>0</v>
      </c>
      <c r="BE14" s="26">
        <v>0</v>
      </c>
      <c r="BF14" s="26">
        <f>14</f>
        <v>14</v>
      </c>
      <c r="BH14" s="13">
        <f t="shared" si="21"/>
        <v>0</v>
      </c>
      <c r="BI14" s="13">
        <f t="shared" si="22"/>
        <v>0</v>
      </c>
      <c r="BJ14" s="13">
        <f t="shared" si="23"/>
        <v>0</v>
      </c>
      <c r="BK14" s="13" t="s">
        <v>69</v>
      </c>
      <c r="BL14" s="26"/>
    </row>
    <row r="15" spans="1:64" x14ac:dyDescent="0.2">
      <c r="A15" s="4" t="s">
        <v>8</v>
      </c>
      <c r="B15" s="10" t="s">
        <v>16</v>
      </c>
      <c r="C15" s="101" t="s">
        <v>27</v>
      </c>
      <c r="D15" s="102"/>
      <c r="E15" s="102"/>
      <c r="F15" s="102"/>
      <c r="G15" s="10" t="s">
        <v>35</v>
      </c>
      <c r="H15" s="13">
        <v>7</v>
      </c>
      <c r="I15" s="13">
        <v>0</v>
      </c>
      <c r="J15" s="13">
        <f t="shared" si="0"/>
        <v>0</v>
      </c>
      <c r="K15" s="13">
        <f t="shared" si="1"/>
        <v>0</v>
      </c>
      <c r="L15" s="13">
        <f t="shared" si="2"/>
        <v>0</v>
      </c>
      <c r="M15" s="22"/>
      <c r="N15" s="23"/>
      <c r="Z15" s="26">
        <f t="shared" si="3"/>
        <v>0</v>
      </c>
      <c r="AB15" s="26">
        <f t="shared" si="4"/>
        <v>0</v>
      </c>
      <c r="AC15" s="26">
        <f t="shared" si="5"/>
        <v>0</v>
      </c>
      <c r="AD15" s="26">
        <f t="shared" si="6"/>
        <v>0</v>
      </c>
      <c r="AE15" s="26">
        <f t="shared" si="7"/>
        <v>0</v>
      </c>
      <c r="AF15" s="26">
        <f t="shared" si="8"/>
        <v>0</v>
      </c>
      <c r="AG15" s="26">
        <f t="shared" si="9"/>
        <v>0</v>
      </c>
      <c r="AH15" s="26">
        <f t="shared" si="10"/>
        <v>0</v>
      </c>
      <c r="AI15" s="25"/>
      <c r="AJ15" s="13">
        <f t="shared" si="11"/>
        <v>0</v>
      </c>
      <c r="AK15" s="13">
        <f t="shared" si="12"/>
        <v>0</v>
      </c>
      <c r="AL15" s="13">
        <f t="shared" si="13"/>
        <v>0</v>
      </c>
      <c r="AN15" s="26">
        <v>21</v>
      </c>
      <c r="AO15" s="26">
        <f t="shared" si="14"/>
        <v>0</v>
      </c>
      <c r="AP15" s="26">
        <f t="shared" si="15"/>
        <v>0</v>
      </c>
      <c r="AQ15" s="27" t="s">
        <v>61</v>
      </c>
      <c r="AV15" s="26">
        <f t="shared" si="16"/>
        <v>0</v>
      </c>
      <c r="AW15" s="26">
        <f t="shared" si="17"/>
        <v>0</v>
      </c>
      <c r="AX15" s="26">
        <f t="shared" si="18"/>
        <v>0</v>
      </c>
      <c r="AY15" s="28" t="s">
        <v>62</v>
      </c>
      <c r="AZ15" s="28" t="s">
        <v>63</v>
      </c>
      <c r="BA15" s="25" t="s">
        <v>64</v>
      </c>
      <c r="BC15" s="26">
        <f t="shared" si="19"/>
        <v>0</v>
      </c>
      <c r="BD15" s="26">
        <f t="shared" si="20"/>
        <v>0</v>
      </c>
      <c r="BE15" s="26">
        <v>0</v>
      </c>
      <c r="BF15" s="26">
        <f>15</f>
        <v>15</v>
      </c>
      <c r="BH15" s="13">
        <f t="shared" si="21"/>
        <v>0</v>
      </c>
      <c r="BI15" s="13">
        <f t="shared" si="22"/>
        <v>0</v>
      </c>
      <c r="BJ15" s="13">
        <f t="shared" si="23"/>
        <v>0</v>
      </c>
      <c r="BK15" s="13" t="s">
        <v>69</v>
      </c>
      <c r="BL15" s="26"/>
    </row>
    <row r="16" spans="1:64" x14ac:dyDescent="0.2">
      <c r="A16" s="4" t="s">
        <v>9</v>
      </c>
      <c r="B16" s="10" t="s">
        <v>17</v>
      </c>
      <c r="C16" s="101" t="s">
        <v>28</v>
      </c>
      <c r="D16" s="102"/>
      <c r="E16" s="102"/>
      <c r="F16" s="102"/>
      <c r="G16" s="10" t="s">
        <v>35</v>
      </c>
      <c r="H16" s="13">
        <v>2</v>
      </c>
      <c r="I16" s="13">
        <v>0</v>
      </c>
      <c r="J16" s="13">
        <f t="shared" si="0"/>
        <v>0</v>
      </c>
      <c r="K16" s="13">
        <f t="shared" si="1"/>
        <v>0</v>
      </c>
      <c r="L16" s="13">
        <f t="shared" si="2"/>
        <v>0</v>
      </c>
      <c r="M16" s="22"/>
      <c r="N16" s="23"/>
      <c r="Z16" s="26">
        <f t="shared" si="3"/>
        <v>0</v>
      </c>
      <c r="AB16" s="26">
        <f t="shared" si="4"/>
        <v>0</v>
      </c>
      <c r="AC16" s="26">
        <f t="shared" si="5"/>
        <v>0</v>
      </c>
      <c r="AD16" s="26">
        <f t="shared" si="6"/>
        <v>0</v>
      </c>
      <c r="AE16" s="26">
        <f t="shared" si="7"/>
        <v>0</v>
      </c>
      <c r="AF16" s="26">
        <f t="shared" si="8"/>
        <v>0</v>
      </c>
      <c r="AG16" s="26">
        <f t="shared" si="9"/>
        <v>0</v>
      </c>
      <c r="AH16" s="26">
        <f t="shared" si="10"/>
        <v>0</v>
      </c>
      <c r="AI16" s="25"/>
      <c r="AJ16" s="13">
        <f t="shared" si="11"/>
        <v>0</v>
      </c>
      <c r="AK16" s="13">
        <f t="shared" si="12"/>
        <v>0</v>
      </c>
      <c r="AL16" s="13">
        <f t="shared" si="13"/>
        <v>0</v>
      </c>
      <c r="AN16" s="26">
        <v>21</v>
      </c>
      <c r="AO16" s="26">
        <f t="shared" si="14"/>
        <v>0</v>
      </c>
      <c r="AP16" s="26">
        <f t="shared" si="15"/>
        <v>0</v>
      </c>
      <c r="AQ16" s="27" t="s">
        <v>61</v>
      </c>
      <c r="AV16" s="26">
        <f t="shared" si="16"/>
        <v>0</v>
      </c>
      <c r="AW16" s="26">
        <f t="shared" si="17"/>
        <v>0</v>
      </c>
      <c r="AX16" s="26">
        <f t="shared" si="18"/>
        <v>0</v>
      </c>
      <c r="AY16" s="28" t="s">
        <v>62</v>
      </c>
      <c r="AZ16" s="28" t="s">
        <v>63</v>
      </c>
      <c r="BA16" s="25" t="s">
        <v>64</v>
      </c>
      <c r="BC16" s="26">
        <f t="shared" si="19"/>
        <v>0</v>
      </c>
      <c r="BD16" s="26">
        <f t="shared" si="20"/>
        <v>0</v>
      </c>
      <c r="BE16" s="26">
        <v>0</v>
      </c>
      <c r="BF16" s="26">
        <f>16</f>
        <v>16</v>
      </c>
      <c r="BH16" s="13">
        <f t="shared" si="21"/>
        <v>0</v>
      </c>
      <c r="BI16" s="13">
        <f t="shared" si="22"/>
        <v>0</v>
      </c>
      <c r="BJ16" s="13">
        <f t="shared" si="23"/>
        <v>0</v>
      </c>
      <c r="BK16" s="13" t="s">
        <v>69</v>
      </c>
      <c r="BL16" s="26"/>
    </row>
    <row r="17" spans="1:64" x14ac:dyDescent="0.2">
      <c r="A17" s="4" t="s">
        <v>10</v>
      </c>
      <c r="B17" s="10" t="s">
        <v>18</v>
      </c>
      <c r="C17" s="101" t="s">
        <v>29</v>
      </c>
      <c r="D17" s="102"/>
      <c r="E17" s="102"/>
      <c r="F17" s="102"/>
      <c r="G17" s="10" t="s">
        <v>35</v>
      </c>
      <c r="H17" s="13">
        <v>1</v>
      </c>
      <c r="I17" s="13">
        <v>0</v>
      </c>
      <c r="J17" s="13">
        <f t="shared" si="0"/>
        <v>0</v>
      </c>
      <c r="K17" s="13">
        <f t="shared" si="1"/>
        <v>0</v>
      </c>
      <c r="L17" s="13">
        <f t="shared" si="2"/>
        <v>0</v>
      </c>
      <c r="M17" s="22"/>
      <c r="N17" s="23"/>
      <c r="Z17" s="26">
        <f t="shared" si="3"/>
        <v>0</v>
      </c>
      <c r="AB17" s="26">
        <f t="shared" si="4"/>
        <v>0</v>
      </c>
      <c r="AC17" s="26">
        <f t="shared" si="5"/>
        <v>0</v>
      </c>
      <c r="AD17" s="26">
        <f t="shared" si="6"/>
        <v>0</v>
      </c>
      <c r="AE17" s="26">
        <f t="shared" si="7"/>
        <v>0</v>
      </c>
      <c r="AF17" s="26">
        <f t="shared" si="8"/>
        <v>0</v>
      </c>
      <c r="AG17" s="26">
        <f t="shared" si="9"/>
        <v>0</v>
      </c>
      <c r="AH17" s="26">
        <f t="shared" si="10"/>
        <v>0</v>
      </c>
      <c r="AI17" s="25"/>
      <c r="AJ17" s="13">
        <f t="shared" si="11"/>
        <v>0</v>
      </c>
      <c r="AK17" s="13">
        <f t="shared" si="12"/>
        <v>0</v>
      </c>
      <c r="AL17" s="13">
        <f t="shared" si="13"/>
        <v>0</v>
      </c>
      <c r="AN17" s="26">
        <v>21</v>
      </c>
      <c r="AO17" s="26">
        <f t="shared" si="14"/>
        <v>0</v>
      </c>
      <c r="AP17" s="26">
        <f t="shared" si="15"/>
        <v>0</v>
      </c>
      <c r="AQ17" s="27" t="s">
        <v>61</v>
      </c>
      <c r="AV17" s="26">
        <f t="shared" si="16"/>
        <v>0</v>
      </c>
      <c r="AW17" s="26">
        <f t="shared" si="17"/>
        <v>0</v>
      </c>
      <c r="AX17" s="26">
        <f t="shared" si="18"/>
        <v>0</v>
      </c>
      <c r="AY17" s="28" t="s">
        <v>62</v>
      </c>
      <c r="AZ17" s="28" t="s">
        <v>63</v>
      </c>
      <c r="BA17" s="25" t="s">
        <v>64</v>
      </c>
      <c r="BC17" s="26">
        <f t="shared" si="19"/>
        <v>0</v>
      </c>
      <c r="BD17" s="26">
        <f t="shared" si="20"/>
        <v>0</v>
      </c>
      <c r="BE17" s="26">
        <v>0</v>
      </c>
      <c r="BF17" s="26">
        <f>17</f>
        <v>17</v>
      </c>
      <c r="BH17" s="13">
        <f t="shared" si="21"/>
        <v>0</v>
      </c>
      <c r="BI17" s="13">
        <f t="shared" si="22"/>
        <v>0</v>
      </c>
      <c r="BJ17" s="13">
        <f t="shared" si="23"/>
        <v>0</v>
      </c>
      <c r="BK17" s="13" t="s">
        <v>69</v>
      </c>
      <c r="BL17" s="26"/>
    </row>
    <row r="18" spans="1:64" x14ac:dyDescent="0.2">
      <c r="A18" s="5"/>
      <c r="B18" s="5"/>
      <c r="C18" s="5"/>
      <c r="D18" s="5"/>
      <c r="E18" s="5"/>
      <c r="F18" s="5"/>
      <c r="G18" s="5"/>
      <c r="H18" s="5"/>
      <c r="I18" s="5"/>
      <c r="J18" s="103" t="s">
        <v>47</v>
      </c>
      <c r="K18" s="86"/>
      <c r="L18" s="31">
        <f>L12</f>
        <v>0</v>
      </c>
      <c r="M18" s="5"/>
    </row>
    <row r="19" spans="1:64" ht="11.25" customHeight="1" x14ac:dyDescent="0.2">
      <c r="A19" s="6" t="s">
        <v>12</v>
      </c>
    </row>
    <row r="20" spans="1:64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</sheetData>
  <mergeCells count="36">
    <mergeCell ref="J4:M5"/>
    <mergeCell ref="A1:M1"/>
    <mergeCell ref="A2:B3"/>
    <mergeCell ref="C2:E3"/>
    <mergeCell ref="F2:G3"/>
    <mergeCell ref="H2:H3"/>
    <mergeCell ref="I2:I3"/>
    <mergeCell ref="J2:M3"/>
    <mergeCell ref="A4:B5"/>
    <mergeCell ref="C4:E5"/>
    <mergeCell ref="F4:G5"/>
    <mergeCell ref="H4:H5"/>
    <mergeCell ref="I4:I5"/>
    <mergeCell ref="J8:M9"/>
    <mergeCell ref="A6:B7"/>
    <mergeCell ref="C6:E7"/>
    <mergeCell ref="F6:G7"/>
    <mergeCell ref="H6:H7"/>
    <mergeCell ref="I6:I7"/>
    <mergeCell ref="J6:M7"/>
    <mergeCell ref="A8:B9"/>
    <mergeCell ref="C8:E9"/>
    <mergeCell ref="F8:G9"/>
    <mergeCell ref="H8:H9"/>
    <mergeCell ref="I8:I9"/>
    <mergeCell ref="A20:M20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J18:K18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 rozpočtu</vt:lpstr>
      <vt:lpstr>Stavební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Sloviakova Michaela</cp:lastModifiedBy>
  <dcterms:created xsi:type="dcterms:W3CDTF">2022-07-19T06:22:49Z</dcterms:created>
  <dcterms:modified xsi:type="dcterms:W3CDTF">2022-08-09T12:08:02Z</dcterms:modified>
</cp:coreProperties>
</file>