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Z_2022\VZ dle zák.134_2016\Pořízení nádob na tříděný odpad pro město Litvínov\"/>
    </mc:Choice>
  </mc:AlternateContent>
  <xr:revisionPtr revIDLastSave="0" documentId="13_ncr:1_{34AD59C5-61B9-4800-B5BF-0D0504B9F61C}" xr6:coauthVersionLast="47" xr6:coauthVersionMax="47" xr10:uidLastSave="{00000000-0000-0000-0000-000000000000}"/>
  <bookViews>
    <workbookView visibility="hidden" xWindow="28680" yWindow="-120" windowWidth="29040" windowHeight="15840" xr2:uid="{00000000-000D-0000-FFFF-FFFF00000000}"/>
    <workbookView xWindow="28680" yWindow="-120" windowWidth="29040" windowHeight="15840" xr2:uid="{708649EB-86DD-4A04-9F70-E4212B1BD70E}"/>
  </bookViews>
  <sheets>
    <sheet name="Krycí list rozpočtu" sheetId="2" r:id="rId1"/>
    <sheet name="Stavební rozpoč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BJ16" i="1"/>
  <c r="AH16" i="1" s="1"/>
  <c r="BJ17" i="1"/>
  <c r="AH17" i="1" s="1"/>
  <c r="Z16" i="1"/>
  <c r="Z17" i="1"/>
  <c r="AB16" i="1"/>
  <c r="AB17" i="1"/>
  <c r="AC16" i="1"/>
  <c r="AC17" i="1"/>
  <c r="AD16" i="1"/>
  <c r="AD17" i="1"/>
  <c r="AE16" i="1"/>
  <c r="AE17" i="1"/>
  <c r="AF16" i="1"/>
  <c r="AF17" i="1"/>
  <c r="AG16" i="1"/>
  <c r="AG17" i="1"/>
  <c r="AJ16" i="1"/>
  <c r="AJ17" i="1"/>
  <c r="AK16" i="1"/>
  <c r="AK17" i="1"/>
  <c r="AO16" i="1"/>
  <c r="J16" i="1" s="1"/>
  <c r="AO17" i="1"/>
  <c r="J17" i="1" s="1"/>
  <c r="AP16" i="1"/>
  <c r="AX16" i="1" s="1"/>
  <c r="AP17" i="1"/>
  <c r="AX17" i="1" s="1"/>
  <c r="AW16" i="1"/>
  <c r="BD16" i="1"/>
  <c r="BD17" i="1"/>
  <c r="BI17" i="1"/>
  <c r="BI16" i="1" l="1"/>
  <c r="BH17" i="1"/>
  <c r="BH16" i="1"/>
  <c r="AW17" i="1"/>
  <c r="BC17" i="1" s="1"/>
  <c r="AV16" i="1"/>
  <c r="BC16" i="1"/>
  <c r="L16" i="1"/>
  <c r="AL16" i="1" s="1"/>
  <c r="L17" i="1"/>
  <c r="AL17" i="1" s="1"/>
  <c r="K16" i="1"/>
  <c r="K17" i="1"/>
  <c r="F22" i="2"/>
  <c r="I22" i="2"/>
  <c r="L12" i="1"/>
  <c r="AL12" i="1" s="1"/>
  <c r="Z12" i="1"/>
  <c r="AB12" i="1"/>
  <c r="AC12" i="1"/>
  <c r="AD12" i="1"/>
  <c r="AE12" i="1"/>
  <c r="AF12" i="1"/>
  <c r="AG12" i="1"/>
  <c r="AJ12" i="1"/>
  <c r="AK12" i="1"/>
  <c r="AO12" i="1"/>
  <c r="J12" i="1" s="1"/>
  <c r="AP12" i="1"/>
  <c r="K12" i="1" s="1"/>
  <c r="BD12" i="1"/>
  <c r="BF12" i="1"/>
  <c r="BH12" i="1"/>
  <c r="BJ12" i="1"/>
  <c r="AH12" i="1" s="1"/>
  <c r="L13" i="1"/>
  <c r="AL13" i="1" s="1"/>
  <c r="Z13" i="1"/>
  <c r="AB13" i="1"/>
  <c r="AC13" i="1"/>
  <c r="AD13" i="1"/>
  <c r="AE13" i="1"/>
  <c r="AF13" i="1"/>
  <c r="AG13" i="1"/>
  <c r="AJ13" i="1"/>
  <c r="AK13" i="1"/>
  <c r="AO13" i="1"/>
  <c r="J13" i="1" s="1"/>
  <c r="AP13" i="1"/>
  <c r="K13" i="1" s="1"/>
  <c r="BD13" i="1"/>
  <c r="BF13" i="1"/>
  <c r="BH13" i="1"/>
  <c r="BI13" i="1"/>
  <c r="BJ13" i="1"/>
  <c r="AH13" i="1" s="1"/>
  <c r="L14" i="1"/>
  <c r="AL14" i="1" s="1"/>
  <c r="Z14" i="1"/>
  <c r="AB14" i="1"/>
  <c r="AC14" i="1"/>
  <c r="AD14" i="1"/>
  <c r="AE14" i="1"/>
  <c r="AF14" i="1"/>
  <c r="AG14" i="1"/>
  <c r="AJ14" i="1"/>
  <c r="AK14" i="1"/>
  <c r="AO14" i="1"/>
  <c r="J14" i="1" s="1"/>
  <c r="AP14" i="1"/>
  <c r="AX14" i="1" s="1"/>
  <c r="BD14" i="1"/>
  <c r="BF14" i="1"/>
  <c r="BJ14" i="1"/>
  <c r="AH14" i="1" s="1"/>
  <c r="L15" i="1"/>
  <c r="AL15" i="1" s="1"/>
  <c r="Z15" i="1"/>
  <c r="AB15" i="1"/>
  <c r="AC15" i="1"/>
  <c r="AD15" i="1"/>
  <c r="AE15" i="1"/>
  <c r="AF15" i="1"/>
  <c r="AG15" i="1"/>
  <c r="AJ15" i="1"/>
  <c r="AK15" i="1"/>
  <c r="AO15" i="1"/>
  <c r="AP15" i="1"/>
  <c r="K15" i="1" s="1"/>
  <c r="BD15" i="1"/>
  <c r="BF15" i="1"/>
  <c r="BH15" i="1"/>
  <c r="BJ15" i="1"/>
  <c r="AH15" i="1" s="1"/>
  <c r="L18" i="1"/>
  <c r="AL18" i="1" s="1"/>
  <c r="Z18" i="1"/>
  <c r="AB18" i="1"/>
  <c r="AC18" i="1"/>
  <c r="AD18" i="1"/>
  <c r="AE18" i="1"/>
  <c r="AF18" i="1"/>
  <c r="AG18" i="1"/>
  <c r="AJ18" i="1"/>
  <c r="AK18" i="1"/>
  <c r="AO18" i="1"/>
  <c r="J18" i="1" s="1"/>
  <c r="AP18" i="1"/>
  <c r="K18" i="1" s="1"/>
  <c r="BD18" i="1"/>
  <c r="BJ18" i="1"/>
  <c r="AH18" i="1" s="1"/>
  <c r="L19" i="1"/>
  <c r="AL19" i="1" s="1"/>
  <c r="Z19" i="1"/>
  <c r="AB19" i="1"/>
  <c r="AC19" i="1"/>
  <c r="AD19" i="1"/>
  <c r="AE19" i="1"/>
  <c r="AF19" i="1"/>
  <c r="AG19" i="1"/>
  <c r="AJ19" i="1"/>
  <c r="AK19" i="1"/>
  <c r="AO19" i="1"/>
  <c r="J19" i="1" s="1"/>
  <c r="AP19" i="1"/>
  <c r="K19" i="1" s="1"/>
  <c r="BD19" i="1"/>
  <c r="BJ19" i="1"/>
  <c r="AH19" i="1" s="1"/>
  <c r="AV17" i="1" l="1"/>
  <c r="BH19" i="1"/>
  <c r="AW15" i="1"/>
  <c r="J15" i="1"/>
  <c r="BI18" i="1"/>
  <c r="BI15" i="1"/>
  <c r="AX15" i="1"/>
  <c r="BC15" i="1" s="1"/>
  <c r="AX13" i="1"/>
  <c r="C29" i="2"/>
  <c r="F29" i="2" s="1"/>
  <c r="AW18" i="1"/>
  <c r="BH18" i="1"/>
  <c r="BI14" i="1"/>
  <c r="C27" i="2"/>
  <c r="C16" i="2"/>
  <c r="C19" i="2"/>
  <c r="C15" i="2"/>
  <c r="AW14" i="1"/>
  <c r="AV14" i="1" s="1"/>
  <c r="BI19" i="1"/>
  <c r="AX19" i="1"/>
  <c r="BH14" i="1"/>
  <c r="BC14" i="1"/>
  <c r="C18" i="2"/>
  <c r="C14" i="2"/>
  <c r="BI12" i="1"/>
  <c r="AW12" i="1"/>
  <c r="C28" i="2"/>
  <c r="F28" i="2" s="1"/>
  <c r="C17" i="2"/>
  <c r="C21" i="2"/>
  <c r="L11" i="1"/>
  <c r="L20" i="1" s="1"/>
  <c r="C20" i="2"/>
  <c r="J11" i="1"/>
  <c r="K14" i="1"/>
  <c r="K11" i="1" s="1"/>
  <c r="AU11" i="1"/>
  <c r="AW19" i="1"/>
  <c r="AX18" i="1"/>
  <c r="AW13" i="1"/>
  <c r="AX12" i="1"/>
  <c r="AT11" i="1"/>
  <c r="AS11" i="1"/>
  <c r="AV15" i="1" l="1"/>
  <c r="BC18" i="1"/>
  <c r="I28" i="2"/>
  <c r="I29" i="2" s="1"/>
  <c r="BC12" i="1"/>
  <c r="C22" i="2"/>
  <c r="AV18" i="1"/>
  <c r="BC19" i="1"/>
  <c r="AV19" i="1"/>
  <c r="AV12" i="1"/>
  <c r="BC13" i="1"/>
  <c r="AV13" i="1"/>
</calcChain>
</file>

<file path=xl/sharedStrings.xml><?xml version="1.0" encoding="utf-8"?>
<sst xmlns="http://schemas.openxmlformats.org/spreadsheetml/2006/main" count="196" uniqueCount="121">
  <si>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</si>
  <si>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</si>
  <si>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</si>
  <si>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</si>
  <si>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</si>
  <si>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</si>
  <si>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</si>
  <si>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</si>
  <si>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</si>
  <si>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</si>
  <si>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</si>
  <si>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</si>
  <si>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</si>
  <si>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Poznámka:</t>
  </si>
  <si>
    <t>Kód</t>
  </si>
  <si>
    <t>003000001VD</t>
  </si>
  <si>
    <t>003000002VD</t>
  </si>
  <si>
    <t>003000003VD</t>
  </si>
  <si>
    <t>003000004VD</t>
  </si>
  <si>
    <t>003000005VD</t>
  </si>
  <si>
    <t>003000006VD</t>
  </si>
  <si>
    <t>Hamr</t>
  </si>
  <si>
    <t>Zkrácený popis</t>
  </si>
  <si>
    <t>Rozměry</t>
  </si>
  <si>
    <t>Ostatní materiál</t>
  </si>
  <si>
    <t>Doba výstavby:</t>
  </si>
  <si>
    <t>Začátek výstavby:</t>
  </si>
  <si>
    <t>Konec výstavby:</t>
  </si>
  <si>
    <t>Zpracováno dne:</t>
  </si>
  <si>
    <t>MJ</t>
  </si>
  <si>
    <t>kus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</si>
  <si>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</si>
  <si>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</si>
  <si>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</si>
  <si>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</si>
  <si>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</si>
  <si>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</si>
  <si>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</si>
  <si>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</si>
  <si>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</si>
  <si>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</si>
  <si>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</si>
  <si>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</si>
  <si>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</si>
  <si>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</si>
  <si>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</si>
  <si>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</si>
  <si>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</si>
  <si>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</si>
  <si>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</si>
  <si>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</si>
  <si>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</si>
  <si>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</si>
  <si>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</si>
  <si>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</si>
  <si>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Z99999_</t>
  </si>
  <si>
    <t>Z_</t>
  </si>
  <si>
    <t>_</t>
  </si>
  <si>
    <t>MAT</t>
  </si>
  <si>
    <t>WORK</t>
  </si>
  <si>
    <t>CELK</t>
  </si>
  <si>
    <t>ISWORK</t>
  </si>
  <si>
    <t>M</t>
  </si>
  <si>
    <t>GROUPCODE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</si>
  <si>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</si>
  <si>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</si>
  <si>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</si>
  <si>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</si>
  <si>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</si>
  <si>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</si>
  <si>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</si>
  <si>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</si>
  <si>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</si>
  <si>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</si>
  <si>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</si>
  <si>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</si>
  <si>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</si>
  <si>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</si>
  <si>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</si>
  <si>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</si>
  <si>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</si>
  <si>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</si>
  <si>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</si>
  <si>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</si>
  <si>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</si>
  <si>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</si>
  <si>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</si>
  <si>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</si>
  <si>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</si>
  <si>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</si>
  <si>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</si>
  <si>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</si>
  <si>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</si>
  <si>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</si>
  <si>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</si>
  <si>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</si>
  <si>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</si>
  <si>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</si>
  <si>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</si>
  <si>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</si>
  <si>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</si>
  <si>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</si>
  <si>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</si>
  <si>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</si>
  <si>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</si>
  <si>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</si>
  <si>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</si>
  <si>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7</t>
  </si>
  <si>
    <t>8</t>
  </si>
  <si>
    <t>003000007VD</t>
  </si>
  <si>
    <t>003000008VD</t>
  </si>
  <si>
    <t>PLASTOVÁ POPELNICE NÁDOBA 120 L ŽLUTÁ (PLAST)</t>
  </si>
  <si>
    <t>PLASTOVÁ POPELNICE NÁDOBA 120 L HNĚDÁ (BIO)</t>
  </si>
  <si>
    <t>PLASTOVÁ POPELNICE NÁDOBA 120 L MODRÁ (PAPÍR)</t>
  </si>
  <si>
    <t>PLASTOVÁ POPELNICE NÁDOBA 240 L ŠEDÁ (KOV)</t>
  </si>
  <si>
    <t>PLASTOVÁ POPELNICE NÁDOBA 240 L HNĚDÁ (BIO)</t>
  </si>
  <si>
    <t>PLASTOVÝ KONTEJNER NA SEPARACI 1100 L ŽLUTÝ (PLAST)</t>
  </si>
  <si>
    <t>PLASTOVÝ KONTEJNER NA SEPARACI 1100 L, VHOZ NA SBĚR SKLA, ZELENÁ</t>
  </si>
  <si>
    <t>PLASTOVÝ KONTEJNER NA SEPARACI 1100 L, VHOZ NA PAPÍR, MODRÁ</t>
  </si>
  <si>
    <t>Dodání sběrných nádob na separovaný odpad</t>
  </si>
  <si>
    <t>Specifikace sběrných nádob na separovaný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</si>
</sst>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8"/>
      <name val="Arial"/>
    </font>
    <font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3" xfId="0" applyNumberFormat="1" applyFont="1" applyFill="1" applyBorder="1" applyAlignment="1" applyProtection="1">
      <alignment vertical="center"/>
      <protection hidden="1"/>
    </xf>
    <xf numFmtId="49" fontId="3" fillId="0" borderId="5" xfId="0" applyNumberFormat="1" applyFont="1" applyFill="1" applyBorder="1" applyAlignment="1" applyProtection="1">
      <alignment horizontal="left" vertical="center"/>
      <protection hidden="1"/>
    </xf>
    <xf numFmtId="49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49" fontId="7" fillId="2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6" xfId="0" applyNumberFormat="1" applyFont="1" applyFill="1" applyBorder="1" applyAlignment="1" applyProtection="1">
      <alignment horizontal="left" vertical="center"/>
      <protection hidden="1"/>
    </xf>
    <xf numFmtId="49" fontId="1" fillId="0" borderId="12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Fill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left" vertical="center"/>
      <protection hidden="1"/>
    </xf>
    <xf numFmtId="49" fontId="4" fillId="2" borderId="13" xfId="0" applyNumberFormat="1" applyFont="1" applyFill="1" applyBorder="1" applyAlignment="1" applyProtection="1">
      <alignment horizontal="left" vertical="center"/>
      <protection hidden="1"/>
    </xf>
    <xf numFmtId="4" fontId="7" fillId="2" borderId="13" xfId="0" applyNumberFormat="1" applyFont="1" applyFill="1" applyBorder="1" applyAlignment="1" applyProtection="1">
      <alignment horizontal="right" vertical="center"/>
      <protection hidden="1"/>
    </xf>
    <xf numFmtId="49" fontId="7" fillId="2" borderId="14" xfId="0" applyNumberFormat="1" applyFont="1" applyFill="1" applyBorder="1" applyAlignment="1" applyProtection="1">
      <alignment horizontal="right" vertical="center"/>
      <protection hidden="1"/>
    </xf>
    <xf numFmtId="4" fontId="7" fillId="2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25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8" xfId="0" applyNumberFormat="1" applyFont="1" applyFill="1" applyBorder="1" applyAlignment="1" applyProtection="1">
      <alignment horizontal="left" vertical="center"/>
      <protection hidden="1"/>
    </xf>
    <xf numFmtId="4" fontId="5" fillId="0" borderId="1" xfId="0" applyNumberFormat="1" applyFont="1" applyFill="1" applyBorder="1" applyAlignment="1" applyProtection="1">
      <alignment horizontal="right" vertical="center"/>
      <protection hidden="1"/>
    </xf>
    <xf numFmtId="49" fontId="5" fillId="0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9" xfId="0" applyNumberFormat="1" applyFont="1" applyFill="1" applyBorder="1" applyAlignment="1" applyProtection="1">
      <alignment vertical="center"/>
      <protection hidden="1"/>
    </xf>
    <xf numFmtId="4" fontId="3" fillId="0" borderId="9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9" fillId="3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left" vertical="center"/>
      <protection hidden="1"/>
    </xf>
    <xf numFmtId="49" fontId="11" fillId="0" borderId="31" xfId="0" applyNumberFormat="1" applyFont="1" applyFill="1" applyBorder="1" applyAlignment="1" applyProtection="1">
      <alignment horizontal="left" vertical="center"/>
      <protection hidden="1"/>
    </xf>
    <xf numFmtId="4" fontId="11" fillId="0" borderId="31" xfId="0" applyNumberFormat="1" applyFont="1" applyFill="1" applyBorder="1" applyAlignment="1" applyProtection="1">
      <alignment horizontal="right" vertical="center"/>
      <protection hidden="1"/>
    </xf>
    <xf numFmtId="49" fontId="11" fillId="0" borderId="31" xfId="0" applyNumberFormat="1" applyFont="1" applyFill="1" applyBorder="1" applyAlignment="1" applyProtection="1">
      <alignment horizontal="right" vertical="center"/>
      <protection hidden="1"/>
    </xf>
    <xf numFmtId="49" fontId="10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24" xfId="0" applyNumberFormat="1" applyFont="1" applyFill="1" applyBorder="1" applyAlignment="1" applyProtection="1">
      <alignment vertical="center"/>
      <protection hidden="1"/>
    </xf>
    <xf numFmtId="4" fontId="11" fillId="0" borderId="21" xfId="0" applyNumberFormat="1" applyFont="1" applyFill="1" applyBorder="1" applyAlignment="1" applyProtection="1">
      <alignment horizontal="right" vertical="center"/>
      <protection hidden="1"/>
    </xf>
    <xf numFmtId="0" fontId="1" fillId="0" borderId="14" xfId="0" applyNumberFormat="1" applyFont="1" applyFill="1" applyBorder="1" applyAlignment="1" applyProtection="1">
      <alignment vertical="center"/>
      <protection hidden="1"/>
    </xf>
    <xf numFmtId="0" fontId="1" fillId="0" borderId="34" xfId="0" applyNumberFormat="1" applyFont="1" applyFill="1" applyBorder="1" applyAlignment="1" applyProtection="1">
      <alignment vertical="center"/>
      <protection hidden="1"/>
    </xf>
    <xf numFmtId="0" fontId="1" fillId="0" borderId="25" xfId="0" applyNumberFormat="1" applyFont="1" applyFill="1" applyBorder="1" applyAlignment="1" applyProtection="1">
      <alignment vertical="center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4" fontId="10" fillId="3" borderId="38" xfId="0" applyNumberFormat="1" applyFont="1" applyFill="1" applyBorder="1" applyAlignment="1" applyProtection="1">
      <alignment horizontal="right" vertical="center"/>
      <protection hidden="1"/>
    </xf>
    <xf numFmtId="0" fontId="1" fillId="0" borderId="8" xfId="0" applyNumberFormat="1" applyFont="1" applyFill="1" applyBorder="1" applyAlignment="1" applyProtection="1">
      <alignment vertical="center"/>
      <protection hidden="1"/>
    </xf>
    <xf numFmtId="0" fontId="1" fillId="0" borderId="35" xfId="0" applyNumberFormat="1" applyFont="1" applyFill="1" applyBorder="1" applyAlignment="1" applyProtection="1">
      <alignment vertical="center"/>
      <protection hidden="1"/>
    </xf>
    <xf numFmtId="49" fontId="6" fillId="0" borderId="13" xfId="0" applyNumberFormat="1" applyFont="1" applyFill="1" applyBorder="1" applyAlignment="1" applyProtection="1">
      <alignment horizontal="left"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hidden="1"/>
    </xf>
    <xf numFmtId="49" fontId="7" fillId="2" borderId="1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9" xfId="0" applyNumberFormat="1" applyFont="1" applyFill="1" applyBorder="1" applyAlignment="1" applyProtection="1">
      <alignment vertical="center" wrapText="1"/>
      <protection hidden="1"/>
    </xf>
    <xf numFmtId="0" fontId="1" fillId="4" borderId="9" xfId="0" applyNumberFormat="1" applyFont="1" applyFill="1" applyBorder="1" applyAlignment="1" applyProtection="1">
      <alignment vertical="center"/>
      <protection locked="0" hidden="1"/>
    </xf>
    <xf numFmtId="4" fontId="5" fillId="4" borderId="0" xfId="0" applyNumberFormat="1" applyFont="1" applyFill="1" applyBorder="1" applyAlignment="1" applyProtection="1">
      <alignment horizontal="right" vertical="center"/>
      <protection locked="0" hidden="1"/>
    </xf>
    <xf numFmtId="4" fontId="5" fillId="4" borderId="1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49" fontId="11" fillId="4" borderId="29" xfId="0" applyNumberFormat="1" applyFont="1" applyFill="1" applyBorder="1" applyAlignment="1" applyProtection="1">
      <alignment horizontal="left" vertical="center"/>
      <protection locked="0" hidden="1"/>
    </xf>
    <xf numFmtId="0" fontId="11" fillId="4" borderId="0" xfId="0" applyNumberFormat="1" applyFont="1" applyFill="1" applyBorder="1" applyAlignment="1" applyProtection="1">
      <alignment horizontal="left" vertical="center"/>
      <protection locked="0" hidden="1"/>
    </xf>
    <xf numFmtId="0" fontId="11" fillId="4" borderId="40" xfId="0" applyNumberFormat="1" applyFont="1" applyFill="1" applyBorder="1" applyAlignment="1" applyProtection="1">
      <alignment horizontal="left" vertical="center"/>
      <protection locked="0" hidden="1"/>
    </xf>
    <xf numFmtId="49" fontId="11" fillId="0" borderId="37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41" xfId="0" applyNumberFormat="1" applyFont="1" applyFill="1" applyBorder="1" applyAlignment="1" applyProtection="1">
      <alignment horizontal="left" vertical="center"/>
      <protection hidden="1"/>
    </xf>
    <xf numFmtId="49" fontId="10" fillId="3" borderId="34" xfId="0" applyNumberFormat="1" applyFont="1" applyFill="1" applyBorder="1" applyAlignment="1" applyProtection="1">
      <alignment horizontal="left" vertical="center"/>
      <protection hidden="1"/>
    </xf>
    <xf numFmtId="0" fontId="10" fillId="3" borderId="30" xfId="0" applyNumberFormat="1" applyFont="1" applyFill="1" applyBorder="1" applyAlignment="1" applyProtection="1">
      <alignment horizontal="left" vertical="center"/>
      <protection hidden="1"/>
    </xf>
    <xf numFmtId="49" fontId="11" fillId="0" borderId="36" xfId="0" applyNumberFormat="1" applyFont="1" applyFill="1" applyBorder="1" applyAlignment="1" applyProtection="1">
      <alignment horizontal="left" vertical="center"/>
      <protection hidden="1"/>
    </xf>
    <xf numFmtId="0" fontId="11" fillId="0" borderId="13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NumberFormat="1" applyFont="1" applyFill="1" applyBorder="1" applyAlignment="1" applyProtection="1">
      <alignment horizontal="left" vertical="center"/>
      <protection hidden="1"/>
    </xf>
    <xf numFmtId="49" fontId="10" fillId="0" borderId="34" xfId="0" applyNumberFormat="1" applyFont="1" applyFill="1" applyBorder="1" applyAlignment="1" applyProtection="1">
      <alignment horizontal="left" vertical="center"/>
      <protection hidden="1"/>
    </xf>
    <xf numFmtId="0" fontId="10" fillId="0" borderId="38" xfId="0" applyNumberFormat="1" applyFont="1" applyFill="1" applyBorder="1" applyAlignment="1" applyProtection="1">
      <alignment horizontal="left" vertical="center"/>
      <protection hidden="1"/>
    </xf>
    <xf numFmtId="49" fontId="11" fillId="0" borderId="34" xfId="0" applyNumberFormat="1" applyFont="1" applyFill="1" applyBorder="1" applyAlignment="1" applyProtection="1">
      <alignment horizontal="left" vertical="center"/>
      <protection hidden="1"/>
    </xf>
    <xf numFmtId="0" fontId="11" fillId="0" borderId="38" xfId="0" applyNumberFormat="1" applyFont="1" applyFill="1" applyBorder="1" applyAlignment="1" applyProtection="1">
      <alignment horizontal="left" vertical="center"/>
      <protection hidden="1"/>
    </xf>
    <xf numFmtId="49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49" fontId="12" fillId="0" borderId="34" xfId="0" applyNumberFormat="1" applyFont="1" applyFill="1" applyBorder="1" applyAlignment="1" applyProtection="1">
      <alignment horizontal="left" vertical="center"/>
      <protection hidden="1"/>
    </xf>
    <xf numFmtId="0" fontId="12" fillId="0" borderId="38" xfId="0" applyNumberFormat="1" applyFont="1" applyFill="1" applyBorder="1" applyAlignment="1" applyProtection="1">
      <alignment horizontal="left" vertical="center"/>
      <protection hidden="1"/>
    </xf>
    <xf numFmtId="0" fontId="1" fillId="4" borderId="25" xfId="0" applyNumberFormat="1" applyFont="1" applyFill="1" applyBorder="1" applyAlignment="1" applyProtection="1">
      <alignment horizontal="left" vertical="center" wrapText="1"/>
      <protection locked="0" hidden="1"/>
    </xf>
    <xf numFmtId="0" fontId="1" fillId="4" borderId="28" xfId="0" applyNumberFormat="1" applyFont="1" applyFill="1" applyBorder="1" applyAlignment="1" applyProtection="1">
      <alignment horizontal="left" vertical="center"/>
      <protection locked="0" hidden="1"/>
    </xf>
    <xf numFmtId="49" fontId="1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3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" fillId="4" borderId="0" xfId="0" applyNumberFormat="1" applyFont="1" applyFill="1" applyBorder="1" applyAlignment="1" applyProtection="1">
      <alignment horizontal="left" vertical="center"/>
      <protection locked="0" hidden="1"/>
    </xf>
    <xf numFmtId="0" fontId="14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" fillId="4" borderId="25" xfId="0" applyNumberFormat="1" applyFont="1" applyFill="1" applyBorder="1" applyAlignment="1" applyProtection="1">
      <alignment horizontal="left" vertical="center"/>
      <protection locked="0" hidden="1"/>
    </xf>
    <xf numFmtId="49" fontId="1" fillId="0" borderId="8" xfId="0" applyNumberFormat="1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/>
      <protection hidden="1"/>
    </xf>
    <xf numFmtId="0" fontId="1" fillId="4" borderId="1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24" xfId="0" applyNumberFormat="1" applyFont="1" applyFill="1" applyBorder="1" applyAlignment="1" applyProtection="1">
      <alignment horizontal="left" vertical="center"/>
      <protection locked="0"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4" fillId="4" borderId="9" xfId="0" applyNumberFormat="1" applyFont="1" applyFill="1" applyBorder="1" applyAlignment="1" applyProtection="1">
      <alignment horizontal="left" vertical="center" wrapText="1"/>
      <protection locked="0" hidden="1"/>
    </xf>
    <xf numFmtId="0" fontId="1" fillId="4" borderId="9" xfId="0" applyNumberFormat="1" applyFont="1" applyFill="1" applyBorder="1" applyAlignment="1" applyProtection="1">
      <alignment horizontal="left" vertical="center"/>
      <protection locked="0" hidden="1"/>
    </xf>
    <xf numFmtId="0" fontId="14" fillId="4" borderId="9" xfId="0" applyNumberFormat="1" applyFont="1" applyFill="1" applyBorder="1" applyAlignment="1" applyProtection="1">
      <alignment horizontal="left" vertical="center"/>
      <protection locked="0" hidden="1"/>
    </xf>
    <xf numFmtId="0" fontId="14" fillId="4" borderId="24" xfId="0" applyNumberFormat="1" applyFont="1" applyFill="1" applyBorder="1" applyAlignment="1" applyProtection="1">
      <alignment horizontal="left" vertical="center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Alignment="1" applyProtection="1">
      <alignment horizontal="left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NumberFormat="1" applyFont="1" applyFill="1" applyBorder="1" applyAlignment="1" applyProtection="1">
      <alignment horizontal="center" vertical="center"/>
      <protection hidden="1"/>
    </xf>
    <xf numFmtId="49" fontId="3" fillId="0" borderId="4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left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49" fontId="7" fillId="2" borderId="13" xfId="0" applyNumberFormat="1" applyFont="1" applyFill="1" applyBorder="1" applyAlignment="1" applyProtection="1">
      <alignment horizontal="left" vertical="center"/>
      <protection hidden="1"/>
    </xf>
    <xf numFmtId="0" fontId="7" fillId="2" borderId="1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1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1" xfId="0" applyNumberFormat="1" applyFont="1" applyFill="1" applyBorder="1" applyAlignment="1" applyProtection="1">
      <alignment horizontal="left" vertical="center"/>
      <protection hidden="1"/>
    </xf>
    <xf numFmtId="49" fontId="3" fillId="0" borderId="9" xfId="0" applyNumberFormat="1" applyFont="1" applyFill="1" applyBorder="1" applyAlignment="1" applyProtection="1">
      <alignment horizontal="left" vertical="center"/>
      <protection hidden="1"/>
    </xf>
    <xf numFmtId="0" fontId="1" fillId="4" borderId="10" xfId="0" applyNumberFormat="1" applyFont="1" applyFill="1" applyBorder="1" applyAlignment="1" applyProtection="1">
      <alignment horizontal="left" vertical="center"/>
      <protection locked="0" hidden="1"/>
    </xf>
    <xf numFmtId="0" fontId="1" fillId="4" borderId="15" xfId="0" applyNumberFormat="1" applyFont="1" applyFill="1" applyBorder="1" applyAlignment="1" applyProtection="1">
      <alignment horizontal="left" vertical="center"/>
      <protection locked="0" hidden="1"/>
    </xf>
    <xf numFmtId="0" fontId="14" fillId="4" borderId="0" xfId="0" applyNumberFormat="1" applyFont="1" applyFill="1" applyBorder="1" applyAlignment="1" applyProtection="1">
      <alignment horizontal="left" vertical="center"/>
      <protection locked="0" hidden="1"/>
    </xf>
    <xf numFmtId="49" fontId="1" fillId="0" borderId="4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3" fillId="4" borderId="9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9" xfId="0" applyNumberFormat="1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abSelected="1" topLeftCell="A16" workbookViewId="0">
      <selection activeCell="C8" sqref="C8:D9"/>
    </sheetView>
    <sheetView tabSelected="1" workbookViewId="1">
      <selection sqref="A1:I1"/>
    </sheetView>
  </sheetViews>
  <sheetFormatPr defaultColWidth="11.5703125" defaultRowHeight="12.75" x14ac:dyDescent="0.2"/>
  <cols>
    <col min="1" max="1" width="9.140625" style="1" customWidth="1"/>
    <col min="2" max="2" width="12.85546875" style="1" customWidth="1"/>
    <col min="3" max="3" width="22.85546875" style="1" customWidth="1"/>
    <col min="4" max="4" width="10" style="1" customWidth="1"/>
    <col min="5" max="5" width="14" style="1" customWidth="1"/>
    <col min="6" max="6" width="22.85546875" style="1" customWidth="1"/>
    <col min="7" max="7" width="9.140625" style="1" customWidth="1"/>
    <col min="8" max="8" width="12.85546875" style="1" customWidth="1"/>
    <col min="9" max="9" width="22.85546875" style="1" customWidth="1"/>
    <col min="10" max="16384" width="11.5703125" style="1"/>
  </cols>
  <sheetData>
    <row r="1" spans="1:10" ht="72.95" customHeight="1" x14ac:dyDescent="0.2">
      <c r="A1" s="96" t="s">
        <v>78</v>
      </c>
      <c r="B1" s="96"/>
      <c r="C1" s="96"/>
      <c r="D1" s="96"/>
      <c r="E1" s="96"/>
      <c r="F1" s="96"/>
      <c r="G1" s="96"/>
      <c r="H1" s="96"/>
      <c r="I1" s="96"/>
    </row>
    <row r="2" spans="1:10" x14ac:dyDescent="0.2">
      <c r="A2" s="97" t="s">
        <v>1</v>
      </c>
      <c r="B2" s="98"/>
      <c r="C2" s="99" t="s">
        <v>119</v>
      </c>
      <c r="D2" s="100"/>
      <c r="E2" s="102" t="s">
        <v>32</v>
      </c>
      <c r="F2" s="103"/>
      <c r="G2" s="104"/>
      <c r="H2" s="102" t="s">
        <v>103</v>
      </c>
      <c r="I2" s="95"/>
      <c r="J2" s="2"/>
    </row>
    <row r="3" spans="1:10" ht="14.25" customHeight="1" x14ac:dyDescent="0.2">
      <c r="A3" s="85"/>
      <c r="B3" s="84"/>
      <c r="C3" s="101"/>
      <c r="D3" s="101"/>
      <c r="E3" s="61"/>
      <c r="F3" s="87"/>
      <c r="G3" s="87"/>
      <c r="H3" s="61"/>
      <c r="I3" s="89"/>
      <c r="J3" s="2"/>
    </row>
    <row r="4" spans="1:10" x14ac:dyDescent="0.2">
      <c r="A4" s="83" t="s">
        <v>2</v>
      </c>
      <c r="B4" s="84"/>
      <c r="C4" s="94" t="s">
        <v>120</v>
      </c>
      <c r="D4" s="61"/>
      <c r="E4" s="60" t="s">
        <v>33</v>
      </c>
      <c r="F4" s="88"/>
      <c r="G4" s="87"/>
      <c r="H4" s="60" t="s">
        <v>103</v>
      </c>
      <c r="I4" s="89"/>
      <c r="J4" s="2"/>
    </row>
    <row r="5" spans="1:10" x14ac:dyDescent="0.2">
      <c r="A5" s="85"/>
      <c r="B5" s="84"/>
      <c r="C5" s="61"/>
      <c r="D5" s="61"/>
      <c r="E5" s="61"/>
      <c r="F5" s="87"/>
      <c r="G5" s="87"/>
      <c r="H5" s="61"/>
      <c r="I5" s="89"/>
      <c r="J5" s="2"/>
    </row>
    <row r="6" spans="1:10" x14ac:dyDescent="0.2">
      <c r="A6" s="83" t="s">
        <v>3</v>
      </c>
      <c r="B6" s="84"/>
      <c r="C6" s="94" t="s">
        <v>21</v>
      </c>
      <c r="D6" s="61"/>
      <c r="E6" s="60" t="s">
        <v>34</v>
      </c>
      <c r="F6" s="88"/>
      <c r="G6" s="87"/>
      <c r="H6" s="60" t="s">
        <v>103</v>
      </c>
      <c r="I6" s="89"/>
      <c r="J6" s="2"/>
    </row>
    <row r="7" spans="1:10" x14ac:dyDescent="0.2">
      <c r="A7" s="85"/>
      <c r="B7" s="84"/>
      <c r="C7" s="61"/>
      <c r="D7" s="61"/>
      <c r="E7" s="61"/>
      <c r="F7" s="87"/>
      <c r="G7" s="87"/>
      <c r="H7" s="61"/>
      <c r="I7" s="89"/>
      <c r="J7" s="2"/>
    </row>
    <row r="8" spans="1:10" x14ac:dyDescent="0.2">
      <c r="A8" s="83" t="s">
        <v>26</v>
      </c>
      <c r="B8" s="84"/>
      <c r="C8" s="86"/>
      <c r="D8" s="87"/>
      <c r="E8" s="60" t="s">
        <v>27</v>
      </c>
      <c r="F8" s="88"/>
      <c r="G8" s="87"/>
      <c r="H8" s="61" t="s">
        <v>104</v>
      </c>
      <c r="I8" s="89"/>
      <c r="J8" s="2"/>
    </row>
    <row r="9" spans="1:10" x14ac:dyDescent="0.2">
      <c r="A9" s="85"/>
      <c r="B9" s="84"/>
      <c r="C9" s="87"/>
      <c r="D9" s="87"/>
      <c r="E9" s="61"/>
      <c r="F9" s="87"/>
      <c r="G9" s="87"/>
      <c r="H9" s="61"/>
      <c r="I9" s="89"/>
      <c r="J9" s="2"/>
    </row>
    <row r="10" spans="1:10" x14ac:dyDescent="0.2">
      <c r="A10" s="83" t="s">
        <v>4</v>
      </c>
      <c r="B10" s="84"/>
      <c r="C10" s="86"/>
      <c r="D10" s="87"/>
      <c r="E10" s="60" t="s">
        <v>35</v>
      </c>
      <c r="F10" s="88"/>
      <c r="G10" s="87"/>
      <c r="H10" s="61" t="s">
        <v>105</v>
      </c>
      <c r="I10" s="81"/>
      <c r="J10" s="2"/>
    </row>
    <row r="11" spans="1:10" x14ac:dyDescent="0.2">
      <c r="A11" s="90"/>
      <c r="B11" s="91"/>
      <c r="C11" s="92"/>
      <c r="D11" s="92"/>
      <c r="E11" s="93"/>
      <c r="F11" s="92"/>
      <c r="G11" s="92"/>
      <c r="H11" s="93"/>
      <c r="I11" s="82"/>
      <c r="J11" s="2"/>
    </row>
    <row r="12" spans="1:10" ht="23.45" customHeight="1" x14ac:dyDescent="0.2">
      <c r="A12" s="77" t="s">
        <v>64</v>
      </c>
      <c r="B12" s="78"/>
      <c r="C12" s="78"/>
      <c r="D12" s="78"/>
      <c r="E12" s="78"/>
      <c r="F12" s="78"/>
      <c r="G12" s="78"/>
      <c r="H12" s="78"/>
      <c r="I12" s="78"/>
    </row>
    <row r="13" spans="1:10" ht="26.45" customHeight="1" x14ac:dyDescent="0.2">
      <c r="A13" s="36" t="s">
        <v>65</v>
      </c>
      <c r="B13" s="79" t="s">
        <v>76</v>
      </c>
      <c r="C13" s="80"/>
      <c r="D13" s="36" t="s">
        <v>79</v>
      </c>
      <c r="E13" s="79" t="s">
        <v>88</v>
      </c>
      <c r="F13" s="80"/>
      <c r="G13" s="36" t="s">
        <v>89</v>
      </c>
      <c r="H13" s="79" t="s">
        <v>106</v>
      </c>
      <c r="I13" s="80"/>
      <c r="J13" s="2"/>
    </row>
    <row r="14" spans="1:10" ht="15.2" customHeight="1" x14ac:dyDescent="0.2">
      <c r="A14" s="37" t="s">
        <v>66</v>
      </c>
      <c r="B14" s="38" t="s">
        <v>77</v>
      </c>
      <c r="C14" s="39">
        <f>SUM('Stavební rozpočet'!AB11:AB19)</f>
        <v>0</v>
      </c>
      <c r="D14" s="75" t="s">
        <v>80</v>
      </c>
      <c r="E14" s="76"/>
      <c r="F14" s="39">
        <v>0</v>
      </c>
      <c r="G14" s="75" t="s">
        <v>90</v>
      </c>
      <c r="H14" s="76"/>
      <c r="I14" s="40" t="s">
        <v>54</v>
      </c>
      <c r="J14" s="2"/>
    </row>
    <row r="15" spans="1:10" ht="15.2" customHeight="1" x14ac:dyDescent="0.2">
      <c r="A15" s="41"/>
      <c r="B15" s="38" t="s">
        <v>41</v>
      </c>
      <c r="C15" s="39">
        <f>SUM('Stavební rozpočet'!AC11:AC19)</f>
        <v>0</v>
      </c>
      <c r="D15" s="75" t="s">
        <v>81</v>
      </c>
      <c r="E15" s="76"/>
      <c r="F15" s="39">
        <v>0</v>
      </c>
      <c r="G15" s="75" t="s">
        <v>91</v>
      </c>
      <c r="H15" s="76"/>
      <c r="I15" s="40" t="s">
        <v>54</v>
      </c>
      <c r="J15" s="2"/>
    </row>
    <row r="16" spans="1:10" ht="15.2" customHeight="1" x14ac:dyDescent="0.2">
      <c r="A16" s="37" t="s">
        <v>67</v>
      </c>
      <c r="B16" s="38" t="s">
        <v>77</v>
      </c>
      <c r="C16" s="39">
        <f>SUM('Stavební rozpočet'!AD11:AD19)</f>
        <v>0</v>
      </c>
      <c r="D16" s="75" t="s">
        <v>82</v>
      </c>
      <c r="E16" s="76"/>
      <c r="F16" s="39">
        <v>0</v>
      </c>
      <c r="G16" s="75" t="s">
        <v>92</v>
      </c>
      <c r="H16" s="76"/>
      <c r="I16" s="40" t="s">
        <v>54</v>
      </c>
      <c r="J16" s="2"/>
    </row>
    <row r="17" spans="1:10" ht="15.2" customHeight="1" x14ac:dyDescent="0.2">
      <c r="A17" s="41"/>
      <c r="B17" s="38" t="s">
        <v>41</v>
      </c>
      <c r="C17" s="39">
        <f>SUM('Stavební rozpočet'!AE11:AE19)</f>
        <v>0</v>
      </c>
      <c r="D17" s="75"/>
      <c r="E17" s="76"/>
      <c r="F17" s="40"/>
      <c r="G17" s="75" t="s">
        <v>93</v>
      </c>
      <c r="H17" s="76"/>
      <c r="I17" s="40" t="s">
        <v>54</v>
      </c>
      <c r="J17" s="2"/>
    </row>
    <row r="18" spans="1:10" ht="15.2" customHeight="1" x14ac:dyDescent="0.2">
      <c r="A18" s="37" t="s">
        <v>68</v>
      </c>
      <c r="B18" s="38" t="s">
        <v>77</v>
      </c>
      <c r="C18" s="39">
        <f>SUM('Stavební rozpočet'!AF11:AF19)</f>
        <v>0</v>
      </c>
      <c r="D18" s="75"/>
      <c r="E18" s="76"/>
      <c r="F18" s="40"/>
      <c r="G18" s="75" t="s">
        <v>94</v>
      </c>
      <c r="H18" s="76"/>
      <c r="I18" s="40" t="s">
        <v>54</v>
      </c>
      <c r="J18" s="2"/>
    </row>
    <row r="19" spans="1:10" ht="15.2" customHeight="1" x14ac:dyDescent="0.2">
      <c r="A19" s="41"/>
      <c r="B19" s="38" t="s">
        <v>41</v>
      </c>
      <c r="C19" s="39">
        <f>SUM('Stavební rozpočet'!AG11:AG19)</f>
        <v>0</v>
      </c>
      <c r="D19" s="75"/>
      <c r="E19" s="76"/>
      <c r="F19" s="40"/>
      <c r="G19" s="75" t="s">
        <v>95</v>
      </c>
      <c r="H19" s="76"/>
      <c r="I19" s="40" t="s">
        <v>54</v>
      </c>
      <c r="J19" s="2"/>
    </row>
    <row r="20" spans="1:10" ht="15.2" customHeight="1" x14ac:dyDescent="0.2">
      <c r="A20" s="73" t="s">
        <v>24</v>
      </c>
      <c r="B20" s="74"/>
      <c r="C20" s="39">
        <f>SUM('Stavební rozpočet'!AH11:AH19)</f>
        <v>0</v>
      </c>
      <c r="D20" s="75"/>
      <c r="E20" s="76"/>
      <c r="F20" s="40"/>
      <c r="G20" s="75"/>
      <c r="H20" s="76"/>
      <c r="I20" s="40"/>
      <c r="J20" s="2"/>
    </row>
    <row r="21" spans="1:10" ht="15.2" customHeight="1" x14ac:dyDescent="0.2">
      <c r="A21" s="73" t="s">
        <v>69</v>
      </c>
      <c r="B21" s="74"/>
      <c r="C21" s="39">
        <f>SUM('Stavební rozpočet'!Z11:Z19)</f>
        <v>0</v>
      </c>
      <c r="D21" s="75"/>
      <c r="E21" s="76"/>
      <c r="F21" s="40"/>
      <c r="G21" s="75"/>
      <c r="H21" s="76"/>
      <c r="I21" s="40"/>
      <c r="J21" s="2"/>
    </row>
    <row r="22" spans="1:10" ht="16.7" customHeight="1" x14ac:dyDescent="0.2">
      <c r="A22" s="73" t="s">
        <v>70</v>
      </c>
      <c r="B22" s="74"/>
      <c r="C22" s="39">
        <f>SUM(C14:C21)</f>
        <v>0</v>
      </c>
      <c r="D22" s="73" t="s">
        <v>83</v>
      </c>
      <c r="E22" s="74"/>
      <c r="F22" s="39">
        <f>SUM(F14:F21)</f>
        <v>0</v>
      </c>
      <c r="G22" s="73" t="s">
        <v>96</v>
      </c>
      <c r="H22" s="74"/>
      <c r="I22" s="39">
        <f>SUM(I14:I21)</f>
        <v>0</v>
      </c>
      <c r="J22" s="2"/>
    </row>
    <row r="23" spans="1:10" ht="15.2" customHeight="1" x14ac:dyDescent="0.2">
      <c r="A23" s="33"/>
      <c r="B23" s="33"/>
      <c r="C23" s="42"/>
      <c r="D23" s="73" t="s">
        <v>84</v>
      </c>
      <c r="E23" s="74"/>
      <c r="F23" s="43">
        <v>0</v>
      </c>
      <c r="G23" s="73" t="s">
        <v>97</v>
      </c>
      <c r="H23" s="74"/>
      <c r="I23" s="39">
        <v>0</v>
      </c>
      <c r="J23" s="2"/>
    </row>
    <row r="24" spans="1:10" ht="15.2" customHeight="1" x14ac:dyDescent="0.2">
      <c r="D24" s="33"/>
      <c r="E24" s="33"/>
      <c r="F24" s="44"/>
      <c r="G24" s="73" t="s">
        <v>98</v>
      </c>
      <c r="H24" s="74"/>
      <c r="I24" s="45"/>
    </row>
    <row r="25" spans="1:10" ht="15.2" customHeight="1" x14ac:dyDescent="0.2">
      <c r="F25" s="46"/>
      <c r="G25" s="73" t="s">
        <v>99</v>
      </c>
      <c r="H25" s="74"/>
      <c r="I25" s="39">
        <v>0</v>
      </c>
      <c r="J25" s="2"/>
    </row>
    <row r="26" spans="1:10" x14ac:dyDescent="0.2">
      <c r="A26" s="47"/>
      <c r="B26" s="47"/>
      <c r="C26" s="47"/>
      <c r="G26" s="33"/>
      <c r="H26" s="33"/>
      <c r="I26" s="33"/>
    </row>
    <row r="27" spans="1:10" ht="15.2" customHeight="1" x14ac:dyDescent="0.2">
      <c r="A27" s="68" t="s">
        <v>71</v>
      </c>
      <c r="B27" s="69"/>
      <c r="C27" s="48">
        <f>SUM('Stavební rozpočet'!AJ11:AJ19)</f>
        <v>0</v>
      </c>
      <c r="D27" s="49"/>
      <c r="E27" s="47"/>
      <c r="F27" s="47"/>
      <c r="G27" s="47"/>
      <c r="H27" s="47"/>
      <c r="I27" s="47"/>
    </row>
    <row r="28" spans="1:10" ht="15.2" customHeight="1" x14ac:dyDescent="0.2">
      <c r="A28" s="68" t="s">
        <v>72</v>
      </c>
      <c r="B28" s="69"/>
      <c r="C28" s="48">
        <f>SUM('Stavební rozpočet'!AK11:AK19)</f>
        <v>0</v>
      </c>
      <c r="D28" s="68" t="s">
        <v>85</v>
      </c>
      <c r="E28" s="69"/>
      <c r="F28" s="48">
        <f>ROUND(C28*(15/100),2)</f>
        <v>0</v>
      </c>
      <c r="G28" s="68" t="s">
        <v>100</v>
      </c>
      <c r="H28" s="69"/>
      <c r="I28" s="48">
        <f>SUM(C27:C29)</f>
        <v>0</v>
      </c>
      <c r="J28" s="2"/>
    </row>
    <row r="29" spans="1:10" ht="15.2" customHeight="1" x14ac:dyDescent="0.2">
      <c r="A29" s="68" t="s">
        <v>73</v>
      </c>
      <c r="B29" s="69"/>
      <c r="C29" s="48">
        <f>SUM('Stavební rozpočet'!AL11:AL19)+(F22+I22+F23+I23+I24+I25)</f>
        <v>0</v>
      </c>
      <c r="D29" s="68" t="s">
        <v>86</v>
      </c>
      <c r="E29" s="69"/>
      <c r="F29" s="48">
        <f>ROUND(C29*(21/100),2)</f>
        <v>0</v>
      </c>
      <c r="G29" s="68" t="s">
        <v>101</v>
      </c>
      <c r="H29" s="69"/>
      <c r="I29" s="48">
        <f>SUM(F28:F29)+I28</f>
        <v>0</v>
      </c>
      <c r="J29" s="2"/>
    </row>
    <row r="30" spans="1:10" x14ac:dyDescent="0.2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45" customHeight="1" x14ac:dyDescent="0.2">
      <c r="A31" s="70" t="s">
        <v>74</v>
      </c>
      <c r="B31" s="71"/>
      <c r="C31" s="72"/>
      <c r="D31" s="70" t="s">
        <v>87</v>
      </c>
      <c r="E31" s="71"/>
      <c r="F31" s="72"/>
      <c r="G31" s="70" t="s">
        <v>102</v>
      </c>
      <c r="H31" s="71"/>
      <c r="I31" s="72"/>
      <c r="J31" s="8"/>
    </row>
    <row r="32" spans="1:10" ht="14.45" customHeight="1" x14ac:dyDescent="0.2">
      <c r="A32" s="62"/>
      <c r="B32" s="63"/>
      <c r="C32" s="64"/>
      <c r="D32" s="62"/>
      <c r="E32" s="63"/>
      <c r="F32" s="64"/>
      <c r="G32" s="62"/>
      <c r="H32" s="63"/>
      <c r="I32" s="64"/>
      <c r="J32" s="8"/>
    </row>
    <row r="33" spans="1:10" ht="14.45" customHeight="1" x14ac:dyDescent="0.2">
      <c r="A33" s="62"/>
      <c r="B33" s="63"/>
      <c r="C33" s="64"/>
      <c r="D33" s="62"/>
      <c r="E33" s="63"/>
      <c r="F33" s="64"/>
      <c r="G33" s="62"/>
      <c r="H33" s="63"/>
      <c r="I33" s="64"/>
      <c r="J33" s="8"/>
    </row>
    <row r="34" spans="1:10" ht="14.45" customHeight="1" x14ac:dyDescent="0.2">
      <c r="A34" s="62"/>
      <c r="B34" s="63"/>
      <c r="C34" s="64"/>
      <c r="D34" s="62"/>
      <c r="E34" s="63"/>
      <c r="F34" s="64"/>
      <c r="G34" s="62"/>
      <c r="H34" s="63"/>
      <c r="I34" s="64"/>
      <c r="J34" s="8"/>
    </row>
    <row r="35" spans="1:10" ht="14.45" customHeight="1" x14ac:dyDescent="0.2">
      <c r="A35" s="65" t="s">
        <v>75</v>
      </c>
      <c r="B35" s="66"/>
      <c r="C35" s="67"/>
      <c r="D35" s="65" t="s">
        <v>75</v>
      </c>
      <c r="E35" s="66"/>
      <c r="F35" s="67"/>
      <c r="G35" s="65" t="s">
        <v>75</v>
      </c>
      <c r="H35" s="66"/>
      <c r="I35" s="67"/>
      <c r="J35" s="8"/>
    </row>
    <row r="36" spans="1:10" ht="11.25" customHeight="1" x14ac:dyDescent="0.2">
      <c r="A36" s="51" t="s">
        <v>13</v>
      </c>
      <c r="B36" s="52"/>
      <c r="C36" s="52"/>
      <c r="D36" s="52"/>
      <c r="E36" s="52"/>
      <c r="F36" s="52"/>
      <c r="G36" s="52"/>
      <c r="H36" s="52"/>
      <c r="I36" s="52"/>
    </row>
    <row r="37" spans="1:10" x14ac:dyDescent="0.2">
      <c r="A37" s="60"/>
      <c r="B37" s="61"/>
      <c r="C37" s="61"/>
      <c r="D37" s="61"/>
      <c r="E37" s="61"/>
      <c r="F37" s="61"/>
      <c r="G37" s="61"/>
      <c r="H37" s="61"/>
      <c r="I37" s="61"/>
    </row>
  </sheetData>
  <sheetProtection algorithmName="SHA-512" hashValue="NPUCe2r+7Vo9P8rGDWoaBssPW7ZRCnickKujPy0oe8iUd9tlXAIRoGGU5QNriaCAlGTmg78kziU4kTDomCdv0g==" saltValue="2Je0/yH3XMTN/q7t/Gm+KQ==" spinCount="100000" sheet="1" objects="1" scenarios="1"/>
  <mergeCells count="83">
    <mergeCell ref="I2:I3"/>
    <mergeCell ref="A1:I1"/>
    <mergeCell ref="A2:B3"/>
    <mergeCell ref="C2:D3"/>
    <mergeCell ref="E2:E3"/>
    <mergeCell ref="F2:G3"/>
    <mergeCell ref="H2:H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2"/>
  <sheetViews>
    <sheetView workbookViewId="0">
      <pane ySplit="10" topLeftCell="A11" activePane="bottomLeft" state="frozenSplit"/>
      <selection pane="bottomLeft" activeCell="O5" sqref="O5"/>
    </sheetView>
    <sheetView workbookViewId="1">
      <selection activeCell="Q15" sqref="Q15"/>
    </sheetView>
  </sheetViews>
  <sheetFormatPr defaultColWidth="11.5703125" defaultRowHeight="12.75" x14ac:dyDescent="0.2"/>
  <cols>
    <col min="1" max="1" width="3.7109375" style="1" customWidth="1"/>
    <col min="2" max="2" width="14.28515625" style="1" customWidth="1"/>
    <col min="3" max="3" width="1.42578125" style="1" customWidth="1"/>
    <col min="4" max="4" width="38.5703125" style="1" customWidth="1"/>
    <col min="5" max="5" width="11.5703125" style="1"/>
    <col min="6" max="6" width="20.42578125" style="1" customWidth="1"/>
    <col min="7" max="7" width="4.28515625" style="1" customWidth="1"/>
    <col min="8" max="8" width="12.85546875" style="1" customWidth="1"/>
    <col min="9" max="9" width="12" style="1" customWidth="1"/>
    <col min="10" max="12" width="14.28515625" style="1" customWidth="1"/>
    <col min="13" max="13" width="11.7109375" style="1" customWidth="1"/>
    <col min="14" max="24" width="11.5703125" style="1"/>
    <col min="25" max="25" width="17.85546875" style="1" customWidth="1"/>
    <col min="26" max="26" width="11.85546875" style="1" hidden="1" customWidth="1"/>
    <col min="27" max="27" width="14.140625" style="1" hidden="1" customWidth="1"/>
    <col min="28" max="28" width="12.42578125" style="1" hidden="1" customWidth="1"/>
    <col min="29" max="29" width="14.42578125" style="1" hidden="1" customWidth="1"/>
    <col min="30" max="30" width="18.85546875" style="1" hidden="1" customWidth="1"/>
    <col min="31" max="31" width="12.85546875" style="1" hidden="1" customWidth="1"/>
    <col min="32" max="32" width="14.85546875" style="1" hidden="1" customWidth="1"/>
    <col min="33" max="33" width="18.85546875" style="1" hidden="1" customWidth="1"/>
    <col min="34" max="34" width="15.140625" style="1" hidden="1" customWidth="1"/>
    <col min="35" max="35" width="12.5703125" style="1" hidden="1" customWidth="1"/>
    <col min="36" max="36" width="17.85546875" style="1" hidden="1" customWidth="1"/>
    <col min="37" max="37" width="15.42578125" style="1" hidden="1" customWidth="1"/>
    <col min="38" max="38" width="11.85546875" style="1" hidden="1" customWidth="1"/>
    <col min="39" max="40" width="11" style="1" hidden="1" customWidth="1"/>
    <col min="41" max="41" width="14.28515625" style="1" hidden="1" customWidth="1"/>
    <col min="42" max="42" width="16.28515625" style="1" hidden="1" customWidth="1"/>
    <col min="43" max="43" width="23.5703125" style="1" hidden="1" customWidth="1"/>
    <col min="44" max="44" width="25.7109375" style="1" hidden="1" customWidth="1"/>
    <col min="45" max="45" width="20.5703125" style="1" hidden="1" customWidth="1"/>
    <col min="46" max="46" width="19.85546875" style="1" hidden="1" customWidth="1"/>
    <col min="47" max="47" width="17.5703125" style="1" hidden="1" customWidth="1"/>
    <col min="48" max="48" width="18.140625" style="1" hidden="1" customWidth="1"/>
    <col min="49" max="49" width="17.7109375" style="1" hidden="1" customWidth="1"/>
    <col min="50" max="50" width="17.85546875" style="1" hidden="1" customWidth="1"/>
    <col min="51" max="51" width="19" style="1" hidden="1" customWidth="1"/>
    <col min="52" max="52" width="8.7109375" style="1" hidden="1" customWidth="1"/>
    <col min="53" max="53" width="24.140625" style="1" hidden="1" customWidth="1"/>
    <col min="54" max="54" width="23.42578125" style="1" hidden="1" customWidth="1"/>
    <col min="55" max="55" width="22" style="1" hidden="1" customWidth="1"/>
    <col min="56" max="56" width="17" style="1" hidden="1" customWidth="1"/>
    <col min="57" max="57" width="17.7109375" style="1" hidden="1" customWidth="1"/>
    <col min="58" max="58" width="15.42578125" style="1" hidden="1" customWidth="1"/>
    <col min="59" max="59" width="13" style="1" hidden="1" customWidth="1"/>
    <col min="60" max="60" width="11.7109375" style="1" hidden="1" customWidth="1"/>
    <col min="61" max="61" width="18.42578125" style="1" hidden="1" customWidth="1"/>
    <col min="62" max="62" width="20.85546875" style="1" hidden="1" customWidth="1"/>
    <col min="63" max="63" width="6.7109375" style="1" hidden="1" customWidth="1"/>
    <col min="64" max="64" width="24.42578125" style="1" hidden="1" customWidth="1"/>
    <col min="65" max="16384" width="11.5703125" style="1"/>
  </cols>
  <sheetData>
    <row r="1" spans="1:64" ht="72.95" customHeight="1" x14ac:dyDescent="0.2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64" ht="36.75" customHeight="1" x14ac:dyDescent="0.2">
      <c r="A2" s="132" t="s">
        <v>1</v>
      </c>
      <c r="B2" s="133"/>
      <c r="C2" s="134" t="str">
        <f>'Krycí list rozpočtu'!C2:D3</f>
        <v>Dodání sběrných nádob na separovaný odpad</v>
      </c>
      <c r="D2" s="134"/>
      <c r="E2" s="134"/>
      <c r="F2" s="135" t="s">
        <v>25</v>
      </c>
      <c r="G2" s="135"/>
      <c r="H2" s="57" t="s">
        <v>6</v>
      </c>
      <c r="I2" s="56" t="s">
        <v>32</v>
      </c>
      <c r="J2" s="105"/>
      <c r="K2" s="105"/>
      <c r="L2" s="105"/>
      <c r="M2" s="106"/>
      <c r="N2" s="2"/>
    </row>
    <row r="3" spans="1:64" x14ac:dyDescent="0.2">
      <c r="A3" s="83" t="s">
        <v>2</v>
      </c>
      <c r="B3" s="84"/>
      <c r="C3" s="88"/>
      <c r="D3" s="87"/>
      <c r="E3" s="87"/>
      <c r="F3" s="61" t="s">
        <v>26</v>
      </c>
      <c r="G3" s="61"/>
      <c r="H3" s="126"/>
      <c r="I3" s="60" t="s">
        <v>33</v>
      </c>
      <c r="J3" s="87"/>
      <c r="K3" s="87"/>
      <c r="L3" s="87"/>
      <c r="M3" s="89"/>
      <c r="N3" s="2"/>
    </row>
    <row r="4" spans="1:64" x14ac:dyDescent="0.2">
      <c r="A4" s="85"/>
      <c r="B4" s="84"/>
      <c r="C4" s="87"/>
      <c r="D4" s="87"/>
      <c r="E4" s="87"/>
      <c r="F4" s="61"/>
      <c r="G4" s="61"/>
      <c r="H4" s="87"/>
      <c r="I4" s="61"/>
      <c r="J4" s="87"/>
      <c r="K4" s="87"/>
      <c r="L4" s="87"/>
      <c r="M4" s="89"/>
      <c r="N4" s="2"/>
    </row>
    <row r="5" spans="1:64" x14ac:dyDescent="0.2">
      <c r="A5" s="83" t="s">
        <v>3</v>
      </c>
      <c r="B5" s="84"/>
      <c r="C5" s="88"/>
      <c r="D5" s="87"/>
      <c r="E5" s="87"/>
      <c r="F5" s="61" t="s">
        <v>27</v>
      </c>
      <c r="G5" s="61"/>
      <c r="H5" s="126"/>
      <c r="I5" s="60" t="s">
        <v>34</v>
      </c>
      <c r="J5" s="87"/>
      <c r="K5" s="87"/>
      <c r="L5" s="87"/>
      <c r="M5" s="89"/>
      <c r="N5" s="2"/>
    </row>
    <row r="6" spans="1:64" x14ac:dyDescent="0.2">
      <c r="A6" s="85"/>
      <c r="B6" s="84"/>
      <c r="C6" s="87"/>
      <c r="D6" s="87"/>
      <c r="E6" s="87"/>
      <c r="F6" s="61"/>
      <c r="G6" s="61"/>
      <c r="H6" s="87"/>
      <c r="I6" s="61"/>
      <c r="J6" s="87"/>
      <c r="K6" s="87"/>
      <c r="L6" s="87"/>
      <c r="M6" s="89"/>
      <c r="N6" s="2"/>
    </row>
    <row r="7" spans="1:64" x14ac:dyDescent="0.2">
      <c r="A7" s="83" t="s">
        <v>4</v>
      </c>
      <c r="B7" s="84"/>
      <c r="C7" s="86" t="s">
        <v>6</v>
      </c>
      <c r="D7" s="87"/>
      <c r="E7" s="87"/>
      <c r="F7" s="61" t="s">
        <v>28</v>
      </c>
      <c r="G7" s="61"/>
      <c r="H7" s="87"/>
      <c r="I7" s="60" t="s">
        <v>35</v>
      </c>
      <c r="J7" s="88"/>
      <c r="K7" s="87"/>
      <c r="L7" s="87"/>
      <c r="M7" s="89"/>
      <c r="N7" s="2"/>
    </row>
    <row r="8" spans="1:64" x14ac:dyDescent="0.2">
      <c r="A8" s="127"/>
      <c r="B8" s="128"/>
      <c r="C8" s="124"/>
      <c r="D8" s="124"/>
      <c r="E8" s="124"/>
      <c r="F8" s="129"/>
      <c r="G8" s="129"/>
      <c r="H8" s="124"/>
      <c r="I8" s="129"/>
      <c r="J8" s="124"/>
      <c r="K8" s="124"/>
      <c r="L8" s="124"/>
      <c r="M8" s="125"/>
      <c r="N8" s="2"/>
    </row>
    <row r="9" spans="1:64" x14ac:dyDescent="0.2">
      <c r="A9" s="3" t="s">
        <v>5</v>
      </c>
      <c r="B9" s="4" t="s">
        <v>14</v>
      </c>
      <c r="C9" s="107" t="s">
        <v>22</v>
      </c>
      <c r="D9" s="108"/>
      <c r="E9" s="108"/>
      <c r="F9" s="109"/>
      <c r="G9" s="4" t="s">
        <v>29</v>
      </c>
      <c r="H9" s="5" t="s">
        <v>31</v>
      </c>
      <c r="I9" s="6" t="s">
        <v>36</v>
      </c>
      <c r="J9" s="110" t="s">
        <v>38</v>
      </c>
      <c r="K9" s="111"/>
      <c r="L9" s="112"/>
      <c r="M9" s="7" t="s">
        <v>43</v>
      </c>
      <c r="N9" s="8"/>
      <c r="BK9" s="9" t="s">
        <v>61</v>
      </c>
      <c r="BL9" s="10" t="s">
        <v>63</v>
      </c>
    </row>
    <row r="10" spans="1:64" x14ac:dyDescent="0.2">
      <c r="A10" s="11" t="s">
        <v>6</v>
      </c>
      <c r="B10" s="12" t="s">
        <v>6</v>
      </c>
      <c r="C10" s="113" t="s">
        <v>23</v>
      </c>
      <c r="D10" s="114"/>
      <c r="E10" s="114"/>
      <c r="F10" s="115"/>
      <c r="G10" s="12" t="s">
        <v>6</v>
      </c>
      <c r="H10" s="12" t="s">
        <v>6</v>
      </c>
      <c r="I10" s="13" t="s">
        <v>37</v>
      </c>
      <c r="J10" s="14" t="s">
        <v>39</v>
      </c>
      <c r="K10" s="15" t="s">
        <v>41</v>
      </c>
      <c r="L10" s="16" t="s">
        <v>42</v>
      </c>
      <c r="M10" s="17" t="s">
        <v>44</v>
      </c>
      <c r="N10" s="8"/>
      <c r="Z10" s="9" t="s">
        <v>45</v>
      </c>
      <c r="AA10" s="9" t="s">
        <v>46</v>
      </c>
      <c r="AB10" s="9" t="s">
        <v>47</v>
      </c>
      <c r="AC10" s="9" t="s">
        <v>48</v>
      </c>
      <c r="AD10" s="9" t="s">
        <v>49</v>
      </c>
      <c r="AE10" s="9" t="s">
        <v>50</v>
      </c>
      <c r="AF10" s="9" t="s">
        <v>51</v>
      </c>
      <c r="AG10" s="9" t="s">
        <v>52</v>
      </c>
      <c r="AH10" s="9" t="s">
        <v>53</v>
      </c>
      <c r="BH10" s="9" t="s">
        <v>58</v>
      </c>
      <c r="BI10" s="9" t="s">
        <v>59</v>
      </c>
      <c r="BJ10" s="9" t="s">
        <v>60</v>
      </c>
    </row>
    <row r="11" spans="1:64" ht="15" customHeight="1" x14ac:dyDescent="0.2">
      <c r="A11" s="18"/>
      <c r="B11" s="53"/>
      <c r="C11" s="116" t="s">
        <v>24</v>
      </c>
      <c r="D11" s="117"/>
      <c r="E11" s="117"/>
      <c r="F11" s="117"/>
      <c r="G11" s="19" t="s">
        <v>6</v>
      </c>
      <c r="H11" s="19" t="s">
        <v>6</v>
      </c>
      <c r="I11" s="19" t="s">
        <v>6</v>
      </c>
      <c r="J11" s="20">
        <f>SUM(J12:J19)</f>
        <v>0</v>
      </c>
      <c r="K11" s="20">
        <f>SUM(K12:K19)</f>
        <v>0</v>
      </c>
      <c r="L11" s="20">
        <f>SUM(L12:L19)</f>
        <v>0</v>
      </c>
      <c r="M11" s="21"/>
      <c r="N11" s="2"/>
      <c r="AI11" s="9"/>
      <c r="AS11" s="22">
        <f>SUM(AJ12:AJ19)</f>
        <v>0</v>
      </c>
      <c r="AT11" s="22">
        <f>SUM(AK12:AK19)</f>
        <v>0</v>
      </c>
      <c r="AU11" s="22">
        <f>SUM(AL12:AL19)</f>
        <v>0</v>
      </c>
    </row>
    <row r="12" spans="1:64" ht="15" customHeight="1" x14ac:dyDescent="0.2">
      <c r="A12" s="23" t="s">
        <v>7</v>
      </c>
      <c r="B12" s="24" t="s">
        <v>15</v>
      </c>
      <c r="C12" s="118" t="s">
        <v>114</v>
      </c>
      <c r="D12" s="119"/>
      <c r="E12" s="119"/>
      <c r="F12" s="119"/>
      <c r="G12" s="54" t="s">
        <v>30</v>
      </c>
      <c r="H12" s="25">
        <v>41</v>
      </c>
      <c r="I12" s="58">
        <v>0</v>
      </c>
      <c r="J12" s="25">
        <f t="shared" ref="J12:J19" si="0">H12*AO12</f>
        <v>0</v>
      </c>
      <c r="K12" s="25">
        <f t="shared" ref="K12:K19" si="1">H12*AP12</f>
        <v>0</v>
      </c>
      <c r="L12" s="25">
        <f t="shared" ref="L12:L19" si="2">H12*I12</f>
        <v>0</v>
      </c>
      <c r="M12" s="26"/>
      <c r="N12" s="2"/>
      <c r="Z12" s="27">
        <f t="shared" ref="Z12:Z19" si="3">IF(AQ12="5",BJ12,0)</f>
        <v>0</v>
      </c>
      <c r="AB12" s="27">
        <f t="shared" ref="AB12:AB19" si="4">IF(AQ12="1",BH12,0)</f>
        <v>0</v>
      </c>
      <c r="AC12" s="27">
        <f t="shared" ref="AC12:AC19" si="5">IF(AQ12="1",BI12,0)</f>
        <v>0</v>
      </c>
      <c r="AD12" s="27">
        <f t="shared" ref="AD12:AD19" si="6">IF(AQ12="7",BH12,0)</f>
        <v>0</v>
      </c>
      <c r="AE12" s="27">
        <f t="shared" ref="AE12:AE19" si="7">IF(AQ12="7",BI12,0)</f>
        <v>0</v>
      </c>
      <c r="AF12" s="27">
        <f t="shared" ref="AF12:AF19" si="8">IF(AQ12="2",BH12,0)</f>
        <v>0</v>
      </c>
      <c r="AG12" s="27">
        <f t="shared" ref="AG12:AG19" si="9">IF(AQ12="2",BI12,0)</f>
        <v>0</v>
      </c>
      <c r="AH12" s="27">
        <f t="shared" ref="AH12:AH19" si="10">IF(AQ12="0",BJ12,0)</f>
        <v>0</v>
      </c>
      <c r="AI12" s="9"/>
      <c r="AJ12" s="25">
        <f t="shared" ref="AJ12:AJ19" si="11">IF(AN12=0,L12,0)</f>
        <v>0</v>
      </c>
      <c r="AK12" s="25">
        <f t="shared" ref="AK12:AK19" si="12">IF(AN12=15,L12,0)</f>
        <v>0</v>
      </c>
      <c r="AL12" s="25">
        <f t="shared" ref="AL12:AL19" si="13">IF(AN12=21,L12,0)</f>
        <v>0</v>
      </c>
      <c r="AN12" s="27">
        <v>21</v>
      </c>
      <c r="AO12" s="27">
        <f t="shared" ref="AO12:AO19" si="14">I12*1</f>
        <v>0</v>
      </c>
      <c r="AP12" s="27">
        <f t="shared" ref="AP12:AP19" si="15">I12*(1-1)</f>
        <v>0</v>
      </c>
      <c r="AQ12" s="28" t="s">
        <v>54</v>
      </c>
      <c r="AV12" s="27">
        <f t="shared" ref="AV12:AV19" si="16">AW12+AX12</f>
        <v>0</v>
      </c>
      <c r="AW12" s="27">
        <f t="shared" ref="AW12:AW19" si="17">H12*AO12</f>
        <v>0</v>
      </c>
      <c r="AX12" s="27">
        <f t="shared" ref="AX12:AX19" si="18">H12*AP12</f>
        <v>0</v>
      </c>
      <c r="AY12" s="29" t="s">
        <v>55</v>
      </c>
      <c r="AZ12" s="29" t="s">
        <v>56</v>
      </c>
      <c r="BA12" s="9" t="s">
        <v>57</v>
      </c>
      <c r="BC12" s="27">
        <f t="shared" ref="BC12:BC19" si="19">AW12+AX12</f>
        <v>0</v>
      </c>
      <c r="BD12" s="27">
        <f t="shared" ref="BD12:BD19" si="20">I12/(100-BE12)*100</f>
        <v>0</v>
      </c>
      <c r="BE12" s="27">
        <v>0</v>
      </c>
      <c r="BF12" s="27">
        <f>13</f>
        <v>13</v>
      </c>
      <c r="BH12" s="25">
        <f t="shared" ref="BH12:BH19" si="21">H12*AO12</f>
        <v>0</v>
      </c>
      <c r="BI12" s="25">
        <f t="shared" ref="BI12:BI19" si="22">H12*AP12</f>
        <v>0</v>
      </c>
      <c r="BJ12" s="25">
        <f t="shared" ref="BJ12:BJ19" si="23">H12*I12</f>
        <v>0</v>
      </c>
      <c r="BK12" s="25" t="s">
        <v>62</v>
      </c>
      <c r="BL12" s="27"/>
    </row>
    <row r="13" spans="1:64" ht="15" customHeight="1" x14ac:dyDescent="0.2">
      <c r="A13" s="23" t="s">
        <v>8</v>
      </c>
      <c r="B13" s="24" t="s">
        <v>16</v>
      </c>
      <c r="C13" s="118" t="s">
        <v>112</v>
      </c>
      <c r="D13" s="119"/>
      <c r="E13" s="119"/>
      <c r="F13" s="119"/>
      <c r="G13" s="54" t="s">
        <v>30</v>
      </c>
      <c r="H13" s="25">
        <v>441</v>
      </c>
      <c r="I13" s="58">
        <v>0</v>
      </c>
      <c r="J13" s="25">
        <f t="shared" si="0"/>
        <v>0</v>
      </c>
      <c r="K13" s="25">
        <f t="shared" si="1"/>
        <v>0</v>
      </c>
      <c r="L13" s="25">
        <f t="shared" si="2"/>
        <v>0</v>
      </c>
      <c r="M13" s="26"/>
      <c r="N13" s="2"/>
      <c r="Z13" s="27">
        <f t="shared" si="3"/>
        <v>0</v>
      </c>
      <c r="AB13" s="27">
        <f t="shared" si="4"/>
        <v>0</v>
      </c>
      <c r="AC13" s="27">
        <f t="shared" si="5"/>
        <v>0</v>
      </c>
      <c r="AD13" s="27">
        <f t="shared" si="6"/>
        <v>0</v>
      </c>
      <c r="AE13" s="27">
        <f t="shared" si="7"/>
        <v>0</v>
      </c>
      <c r="AF13" s="27">
        <f t="shared" si="8"/>
        <v>0</v>
      </c>
      <c r="AG13" s="27">
        <f t="shared" si="9"/>
        <v>0</v>
      </c>
      <c r="AH13" s="27">
        <f t="shared" si="10"/>
        <v>0</v>
      </c>
      <c r="AI13" s="9"/>
      <c r="AJ13" s="25">
        <f t="shared" si="11"/>
        <v>0</v>
      </c>
      <c r="AK13" s="25">
        <f t="shared" si="12"/>
        <v>0</v>
      </c>
      <c r="AL13" s="25">
        <f t="shared" si="13"/>
        <v>0</v>
      </c>
      <c r="AN13" s="27">
        <v>21</v>
      </c>
      <c r="AO13" s="27">
        <f t="shared" si="14"/>
        <v>0</v>
      </c>
      <c r="AP13" s="27">
        <f t="shared" si="15"/>
        <v>0</v>
      </c>
      <c r="AQ13" s="28" t="s">
        <v>54</v>
      </c>
      <c r="AV13" s="27">
        <f t="shared" si="16"/>
        <v>0</v>
      </c>
      <c r="AW13" s="27">
        <f t="shared" si="17"/>
        <v>0</v>
      </c>
      <c r="AX13" s="27">
        <f t="shared" si="18"/>
        <v>0</v>
      </c>
      <c r="AY13" s="29" t="s">
        <v>55</v>
      </c>
      <c r="AZ13" s="29" t="s">
        <v>56</v>
      </c>
      <c r="BA13" s="9" t="s">
        <v>57</v>
      </c>
      <c r="BC13" s="27">
        <f t="shared" si="19"/>
        <v>0</v>
      </c>
      <c r="BD13" s="27">
        <f t="shared" si="20"/>
        <v>0</v>
      </c>
      <c r="BE13" s="27">
        <v>0</v>
      </c>
      <c r="BF13" s="27">
        <f>14</f>
        <v>14</v>
      </c>
      <c r="BH13" s="25">
        <f t="shared" si="21"/>
        <v>0</v>
      </c>
      <c r="BI13" s="25">
        <f t="shared" si="22"/>
        <v>0</v>
      </c>
      <c r="BJ13" s="25">
        <f t="shared" si="23"/>
        <v>0</v>
      </c>
      <c r="BK13" s="25" t="s">
        <v>62</v>
      </c>
      <c r="BL13" s="27"/>
    </row>
    <row r="14" spans="1:64" ht="15" customHeight="1" x14ac:dyDescent="0.2">
      <c r="A14" s="23" t="s">
        <v>9</v>
      </c>
      <c r="B14" s="24" t="s">
        <v>17</v>
      </c>
      <c r="C14" s="120" t="s">
        <v>115</v>
      </c>
      <c r="D14" s="119"/>
      <c r="E14" s="119"/>
      <c r="F14" s="119"/>
      <c r="G14" s="54" t="s">
        <v>30</v>
      </c>
      <c r="H14" s="25">
        <v>425</v>
      </c>
      <c r="I14" s="58">
        <v>0</v>
      </c>
      <c r="J14" s="25">
        <f t="shared" si="0"/>
        <v>0</v>
      </c>
      <c r="K14" s="25">
        <f t="shared" si="1"/>
        <v>0</v>
      </c>
      <c r="L14" s="25">
        <f t="shared" si="2"/>
        <v>0</v>
      </c>
      <c r="M14" s="26"/>
      <c r="N14" s="2"/>
      <c r="Z14" s="27">
        <f t="shared" si="3"/>
        <v>0</v>
      </c>
      <c r="AB14" s="27">
        <f t="shared" si="4"/>
        <v>0</v>
      </c>
      <c r="AC14" s="27">
        <f t="shared" si="5"/>
        <v>0</v>
      </c>
      <c r="AD14" s="27">
        <f t="shared" si="6"/>
        <v>0</v>
      </c>
      <c r="AE14" s="27">
        <f t="shared" si="7"/>
        <v>0</v>
      </c>
      <c r="AF14" s="27">
        <f t="shared" si="8"/>
        <v>0</v>
      </c>
      <c r="AG14" s="27">
        <f t="shared" si="9"/>
        <v>0</v>
      </c>
      <c r="AH14" s="27">
        <f t="shared" si="10"/>
        <v>0</v>
      </c>
      <c r="AI14" s="9"/>
      <c r="AJ14" s="25">
        <f t="shared" si="11"/>
        <v>0</v>
      </c>
      <c r="AK14" s="25">
        <f t="shared" si="12"/>
        <v>0</v>
      </c>
      <c r="AL14" s="25">
        <f t="shared" si="13"/>
        <v>0</v>
      </c>
      <c r="AN14" s="27">
        <v>21</v>
      </c>
      <c r="AO14" s="27">
        <f t="shared" si="14"/>
        <v>0</v>
      </c>
      <c r="AP14" s="27">
        <f t="shared" si="15"/>
        <v>0</v>
      </c>
      <c r="AQ14" s="28" t="s">
        <v>54</v>
      </c>
      <c r="AV14" s="27">
        <f t="shared" si="16"/>
        <v>0</v>
      </c>
      <c r="AW14" s="27">
        <f t="shared" si="17"/>
        <v>0</v>
      </c>
      <c r="AX14" s="27">
        <f t="shared" si="18"/>
        <v>0</v>
      </c>
      <c r="AY14" s="29" t="s">
        <v>55</v>
      </c>
      <c r="AZ14" s="29" t="s">
        <v>56</v>
      </c>
      <c r="BA14" s="9" t="s">
        <v>57</v>
      </c>
      <c r="BC14" s="27">
        <f t="shared" si="19"/>
        <v>0</v>
      </c>
      <c r="BD14" s="27">
        <f t="shared" si="20"/>
        <v>0</v>
      </c>
      <c r="BE14" s="27">
        <v>0</v>
      </c>
      <c r="BF14" s="27">
        <f>15</f>
        <v>15</v>
      </c>
      <c r="BH14" s="25">
        <f t="shared" si="21"/>
        <v>0</v>
      </c>
      <c r="BI14" s="25">
        <f t="shared" si="22"/>
        <v>0</v>
      </c>
      <c r="BJ14" s="25">
        <f t="shared" si="23"/>
        <v>0</v>
      </c>
      <c r="BK14" s="25" t="s">
        <v>62</v>
      </c>
      <c r="BL14" s="27"/>
    </row>
    <row r="15" spans="1:64" ht="15" customHeight="1" x14ac:dyDescent="0.2">
      <c r="A15" s="23" t="s">
        <v>10</v>
      </c>
      <c r="B15" s="24" t="s">
        <v>18</v>
      </c>
      <c r="C15" s="118" t="s">
        <v>111</v>
      </c>
      <c r="D15" s="119"/>
      <c r="E15" s="119"/>
      <c r="F15" s="119"/>
      <c r="G15" s="54" t="s">
        <v>30</v>
      </c>
      <c r="H15" s="25">
        <v>500</v>
      </c>
      <c r="I15" s="58">
        <v>0</v>
      </c>
      <c r="J15" s="25">
        <f>H15*AO15</f>
        <v>0</v>
      </c>
      <c r="K15" s="25">
        <f t="shared" si="1"/>
        <v>0</v>
      </c>
      <c r="L15" s="25">
        <f t="shared" si="2"/>
        <v>0</v>
      </c>
      <c r="M15" s="26"/>
      <c r="N15" s="2"/>
      <c r="Z15" s="27">
        <f t="shared" si="3"/>
        <v>0</v>
      </c>
      <c r="AB15" s="27">
        <f t="shared" si="4"/>
        <v>0</v>
      </c>
      <c r="AC15" s="27">
        <f t="shared" si="5"/>
        <v>0</v>
      </c>
      <c r="AD15" s="27">
        <f t="shared" si="6"/>
        <v>0</v>
      </c>
      <c r="AE15" s="27">
        <f t="shared" si="7"/>
        <v>0</v>
      </c>
      <c r="AF15" s="27">
        <f t="shared" si="8"/>
        <v>0</v>
      </c>
      <c r="AG15" s="27">
        <f t="shared" si="9"/>
        <v>0</v>
      </c>
      <c r="AH15" s="27">
        <f>IF(AQ15="0",BJ15,0)</f>
        <v>0</v>
      </c>
      <c r="AI15" s="9"/>
      <c r="AJ15" s="25">
        <f t="shared" si="11"/>
        <v>0</v>
      </c>
      <c r="AK15" s="25">
        <f t="shared" si="12"/>
        <v>0</v>
      </c>
      <c r="AL15" s="25">
        <f t="shared" si="13"/>
        <v>0</v>
      </c>
      <c r="AN15" s="27">
        <v>21</v>
      </c>
      <c r="AO15" s="27">
        <f t="shared" si="14"/>
        <v>0</v>
      </c>
      <c r="AP15" s="27">
        <f t="shared" si="15"/>
        <v>0</v>
      </c>
      <c r="AQ15" s="28" t="s">
        <v>54</v>
      </c>
      <c r="AV15" s="27">
        <f t="shared" si="16"/>
        <v>0</v>
      </c>
      <c r="AW15" s="27">
        <f t="shared" si="17"/>
        <v>0</v>
      </c>
      <c r="AX15" s="27">
        <f t="shared" si="18"/>
        <v>0</v>
      </c>
      <c r="AY15" s="29" t="s">
        <v>55</v>
      </c>
      <c r="AZ15" s="29" t="s">
        <v>56</v>
      </c>
      <c r="BA15" s="9" t="s">
        <v>57</v>
      </c>
      <c r="BC15" s="27">
        <f t="shared" si="19"/>
        <v>0</v>
      </c>
      <c r="BD15" s="27">
        <f t="shared" si="20"/>
        <v>0</v>
      </c>
      <c r="BE15" s="27">
        <v>0</v>
      </c>
      <c r="BF15" s="27">
        <f>16</f>
        <v>16</v>
      </c>
      <c r="BH15" s="25">
        <f t="shared" si="21"/>
        <v>0</v>
      </c>
      <c r="BI15" s="25">
        <f t="shared" si="22"/>
        <v>0</v>
      </c>
      <c r="BJ15" s="25">
        <f t="shared" si="23"/>
        <v>0</v>
      </c>
      <c r="BK15" s="25" t="s">
        <v>62</v>
      </c>
      <c r="BL15" s="27"/>
    </row>
    <row r="16" spans="1:64" ht="15" customHeight="1" x14ac:dyDescent="0.2">
      <c r="A16" s="23" t="s">
        <v>11</v>
      </c>
      <c r="B16" s="24" t="s">
        <v>19</v>
      </c>
      <c r="C16" s="118" t="s">
        <v>113</v>
      </c>
      <c r="D16" s="118"/>
      <c r="E16" s="118"/>
      <c r="F16" s="118"/>
      <c r="G16" s="54" t="s">
        <v>30</v>
      </c>
      <c r="H16" s="25">
        <v>500</v>
      </c>
      <c r="I16" s="58">
        <v>0</v>
      </c>
      <c r="J16" s="25">
        <f t="shared" si="0"/>
        <v>0</v>
      </c>
      <c r="K16" s="25">
        <f t="shared" si="1"/>
        <v>0</v>
      </c>
      <c r="L16" s="25">
        <f t="shared" si="2"/>
        <v>0</v>
      </c>
      <c r="M16" s="26"/>
      <c r="N16" s="2"/>
      <c r="Z16" s="27">
        <f t="shared" si="3"/>
        <v>0</v>
      </c>
      <c r="AB16" s="27">
        <f t="shared" si="4"/>
        <v>0</v>
      </c>
      <c r="AC16" s="27">
        <f t="shared" si="5"/>
        <v>0</v>
      </c>
      <c r="AD16" s="27">
        <f t="shared" si="6"/>
        <v>0</v>
      </c>
      <c r="AE16" s="27">
        <f t="shared" si="7"/>
        <v>0</v>
      </c>
      <c r="AF16" s="27">
        <f t="shared" si="8"/>
        <v>0</v>
      </c>
      <c r="AG16" s="27">
        <f t="shared" si="9"/>
        <v>0</v>
      </c>
      <c r="AH16" s="27">
        <f>IF(AQ16="0",BJ16,0)</f>
        <v>0</v>
      </c>
      <c r="AI16" s="9"/>
      <c r="AJ16" s="25">
        <f t="shared" si="11"/>
        <v>0</v>
      </c>
      <c r="AK16" s="25">
        <f t="shared" si="12"/>
        <v>0</v>
      </c>
      <c r="AL16" s="25">
        <f t="shared" si="13"/>
        <v>0</v>
      </c>
      <c r="AN16" s="27">
        <v>21</v>
      </c>
      <c r="AO16" s="27">
        <f t="shared" si="14"/>
        <v>0</v>
      </c>
      <c r="AP16" s="27">
        <f t="shared" si="15"/>
        <v>0</v>
      </c>
      <c r="AQ16" s="28" t="s">
        <v>54</v>
      </c>
      <c r="AV16" s="27">
        <f t="shared" si="16"/>
        <v>0</v>
      </c>
      <c r="AW16" s="27">
        <f t="shared" si="17"/>
        <v>0</v>
      </c>
      <c r="AX16" s="27">
        <f t="shared" si="18"/>
        <v>0</v>
      </c>
      <c r="AY16" s="29" t="s">
        <v>55</v>
      </c>
      <c r="AZ16" s="29" t="s">
        <v>56</v>
      </c>
      <c r="BA16" s="9" t="s">
        <v>57</v>
      </c>
      <c r="BC16" s="27">
        <f t="shared" si="19"/>
        <v>0</v>
      </c>
      <c r="BD16" s="27">
        <f t="shared" si="20"/>
        <v>0</v>
      </c>
      <c r="BE16" s="27">
        <v>0</v>
      </c>
      <c r="BF16" s="27">
        <v>17</v>
      </c>
      <c r="BH16" s="25">
        <f t="shared" si="21"/>
        <v>0</v>
      </c>
      <c r="BI16" s="25">
        <f t="shared" si="22"/>
        <v>0</v>
      </c>
      <c r="BJ16" s="25">
        <f t="shared" si="23"/>
        <v>0</v>
      </c>
      <c r="BK16" s="25"/>
      <c r="BL16" s="27"/>
    </row>
    <row r="17" spans="1:64" ht="15" customHeight="1" x14ac:dyDescent="0.2">
      <c r="A17" s="23" t="s">
        <v>12</v>
      </c>
      <c r="B17" s="24" t="s">
        <v>20</v>
      </c>
      <c r="C17" s="118" t="s">
        <v>117</v>
      </c>
      <c r="D17" s="118"/>
      <c r="E17" s="118"/>
      <c r="F17" s="118"/>
      <c r="G17" s="54" t="s">
        <v>30</v>
      </c>
      <c r="H17" s="25">
        <v>100</v>
      </c>
      <c r="I17" s="58">
        <v>0</v>
      </c>
      <c r="J17" s="25">
        <f t="shared" si="0"/>
        <v>0</v>
      </c>
      <c r="K17" s="25">
        <f t="shared" si="1"/>
        <v>0</v>
      </c>
      <c r="L17" s="25">
        <f t="shared" si="2"/>
        <v>0</v>
      </c>
      <c r="M17" s="26"/>
      <c r="N17" s="2"/>
      <c r="Z17" s="27">
        <f t="shared" si="3"/>
        <v>0</v>
      </c>
      <c r="AB17" s="27">
        <f t="shared" si="4"/>
        <v>0</v>
      </c>
      <c r="AC17" s="27">
        <f t="shared" si="5"/>
        <v>0</v>
      </c>
      <c r="AD17" s="27">
        <f t="shared" si="6"/>
        <v>0</v>
      </c>
      <c r="AE17" s="27">
        <f t="shared" si="7"/>
        <v>0</v>
      </c>
      <c r="AF17" s="27">
        <f t="shared" si="8"/>
        <v>0</v>
      </c>
      <c r="AG17" s="27">
        <f t="shared" si="9"/>
        <v>0</v>
      </c>
      <c r="AH17" s="27">
        <f t="shared" si="10"/>
        <v>0</v>
      </c>
      <c r="AI17" s="9"/>
      <c r="AJ17" s="25">
        <f t="shared" si="11"/>
        <v>0</v>
      </c>
      <c r="AK17" s="25">
        <f t="shared" si="12"/>
        <v>0</v>
      </c>
      <c r="AL17" s="25">
        <f t="shared" si="13"/>
        <v>0</v>
      </c>
      <c r="AN17" s="27">
        <v>21</v>
      </c>
      <c r="AO17" s="27">
        <f t="shared" si="14"/>
        <v>0</v>
      </c>
      <c r="AP17" s="27">
        <f t="shared" si="15"/>
        <v>0</v>
      </c>
      <c r="AQ17" s="28" t="s">
        <v>54</v>
      </c>
      <c r="AV17" s="27">
        <f t="shared" si="16"/>
        <v>0</v>
      </c>
      <c r="AW17" s="27">
        <f t="shared" si="17"/>
        <v>0</v>
      </c>
      <c r="AX17" s="27">
        <f t="shared" si="18"/>
        <v>0</v>
      </c>
      <c r="AY17" s="29" t="s">
        <v>55</v>
      </c>
      <c r="AZ17" s="29" t="s">
        <v>56</v>
      </c>
      <c r="BA17" s="9" t="s">
        <v>57</v>
      </c>
      <c r="BC17" s="27">
        <f t="shared" si="19"/>
        <v>0</v>
      </c>
      <c r="BD17" s="27">
        <f t="shared" si="20"/>
        <v>0</v>
      </c>
      <c r="BE17" s="27">
        <v>0</v>
      </c>
      <c r="BF17" s="27">
        <v>18</v>
      </c>
      <c r="BH17" s="25">
        <f t="shared" si="21"/>
        <v>0</v>
      </c>
      <c r="BI17" s="25">
        <f t="shared" si="22"/>
        <v>0</v>
      </c>
      <c r="BJ17" s="25">
        <f t="shared" si="23"/>
        <v>0</v>
      </c>
      <c r="BK17" s="25"/>
      <c r="BL17" s="27"/>
    </row>
    <row r="18" spans="1:64" ht="15" customHeight="1" x14ac:dyDescent="0.2">
      <c r="A18" s="23" t="s">
        <v>107</v>
      </c>
      <c r="B18" s="24" t="s">
        <v>109</v>
      </c>
      <c r="C18" s="118" t="s">
        <v>116</v>
      </c>
      <c r="D18" s="119"/>
      <c r="E18" s="119"/>
      <c r="F18" s="119"/>
      <c r="G18" s="54" t="s">
        <v>30</v>
      </c>
      <c r="H18" s="25">
        <v>122</v>
      </c>
      <c r="I18" s="58">
        <v>0</v>
      </c>
      <c r="J18" s="25">
        <f t="shared" si="0"/>
        <v>0</v>
      </c>
      <c r="K18" s="25">
        <f t="shared" si="1"/>
        <v>0</v>
      </c>
      <c r="L18" s="25">
        <f t="shared" si="2"/>
        <v>0</v>
      </c>
      <c r="M18" s="26"/>
      <c r="N18" s="2"/>
      <c r="Z18" s="27">
        <f t="shared" si="3"/>
        <v>0</v>
      </c>
      <c r="AB18" s="27">
        <f t="shared" si="4"/>
        <v>0</v>
      </c>
      <c r="AC18" s="27">
        <f t="shared" si="5"/>
        <v>0</v>
      </c>
      <c r="AD18" s="27">
        <f t="shared" si="6"/>
        <v>0</v>
      </c>
      <c r="AE18" s="27">
        <f t="shared" si="7"/>
        <v>0</v>
      </c>
      <c r="AF18" s="27">
        <f t="shared" si="8"/>
        <v>0</v>
      </c>
      <c r="AG18" s="27">
        <f t="shared" si="9"/>
        <v>0</v>
      </c>
      <c r="AH18" s="27">
        <f t="shared" si="10"/>
        <v>0</v>
      </c>
      <c r="AI18" s="9"/>
      <c r="AJ18" s="25">
        <f t="shared" si="11"/>
        <v>0</v>
      </c>
      <c r="AK18" s="25">
        <f t="shared" si="12"/>
        <v>0</v>
      </c>
      <c r="AL18" s="25">
        <f t="shared" si="13"/>
        <v>0</v>
      </c>
      <c r="AN18" s="27">
        <v>21</v>
      </c>
      <c r="AO18" s="27">
        <f t="shared" si="14"/>
        <v>0</v>
      </c>
      <c r="AP18" s="27">
        <f t="shared" si="15"/>
        <v>0</v>
      </c>
      <c r="AQ18" s="28" t="s">
        <v>54</v>
      </c>
      <c r="AV18" s="27">
        <f t="shared" si="16"/>
        <v>0</v>
      </c>
      <c r="AW18" s="27">
        <f t="shared" si="17"/>
        <v>0</v>
      </c>
      <c r="AX18" s="27">
        <f t="shared" si="18"/>
        <v>0</v>
      </c>
      <c r="AY18" s="29" t="s">
        <v>55</v>
      </c>
      <c r="AZ18" s="29" t="s">
        <v>56</v>
      </c>
      <c r="BA18" s="9" t="s">
        <v>57</v>
      </c>
      <c r="BC18" s="27">
        <f t="shared" si="19"/>
        <v>0</v>
      </c>
      <c r="BD18" s="27">
        <f t="shared" si="20"/>
        <v>0</v>
      </c>
      <c r="BE18" s="27">
        <v>0</v>
      </c>
      <c r="BF18" s="27">
        <v>19</v>
      </c>
      <c r="BH18" s="25">
        <f t="shared" si="21"/>
        <v>0</v>
      </c>
      <c r="BI18" s="25">
        <f t="shared" si="22"/>
        <v>0</v>
      </c>
      <c r="BJ18" s="25">
        <f t="shared" si="23"/>
        <v>0</v>
      </c>
      <c r="BK18" s="25" t="s">
        <v>62</v>
      </c>
      <c r="BL18" s="27"/>
    </row>
    <row r="19" spans="1:64" ht="15" customHeight="1" x14ac:dyDescent="0.2">
      <c r="A19" s="30" t="s">
        <v>108</v>
      </c>
      <c r="B19" s="24" t="s">
        <v>110</v>
      </c>
      <c r="C19" s="121" t="s">
        <v>118</v>
      </c>
      <c r="D19" s="122"/>
      <c r="E19" s="122"/>
      <c r="F19" s="122"/>
      <c r="G19" s="55" t="s">
        <v>30</v>
      </c>
      <c r="H19" s="31">
        <v>118</v>
      </c>
      <c r="I19" s="59">
        <v>0</v>
      </c>
      <c r="J19" s="31">
        <f t="shared" si="0"/>
        <v>0</v>
      </c>
      <c r="K19" s="31">
        <f t="shared" si="1"/>
        <v>0</v>
      </c>
      <c r="L19" s="31">
        <f t="shared" si="2"/>
        <v>0</v>
      </c>
      <c r="M19" s="32"/>
      <c r="N19" s="2"/>
      <c r="Z19" s="27">
        <f t="shared" si="3"/>
        <v>0</v>
      </c>
      <c r="AB19" s="27">
        <f t="shared" si="4"/>
        <v>0</v>
      </c>
      <c r="AC19" s="27">
        <f t="shared" si="5"/>
        <v>0</v>
      </c>
      <c r="AD19" s="27">
        <f t="shared" si="6"/>
        <v>0</v>
      </c>
      <c r="AE19" s="27">
        <f t="shared" si="7"/>
        <v>0</v>
      </c>
      <c r="AF19" s="27">
        <f t="shared" si="8"/>
        <v>0</v>
      </c>
      <c r="AG19" s="27">
        <f t="shared" si="9"/>
        <v>0</v>
      </c>
      <c r="AH19" s="27">
        <f t="shared" si="10"/>
        <v>0</v>
      </c>
      <c r="AI19" s="9"/>
      <c r="AJ19" s="25">
        <f t="shared" si="11"/>
        <v>0</v>
      </c>
      <c r="AK19" s="25">
        <f t="shared" si="12"/>
        <v>0</v>
      </c>
      <c r="AL19" s="25">
        <f t="shared" si="13"/>
        <v>0</v>
      </c>
      <c r="AN19" s="27">
        <v>21</v>
      </c>
      <c r="AO19" s="27">
        <f t="shared" si="14"/>
        <v>0</v>
      </c>
      <c r="AP19" s="27">
        <f t="shared" si="15"/>
        <v>0</v>
      </c>
      <c r="AQ19" s="28" t="s">
        <v>54</v>
      </c>
      <c r="AV19" s="27">
        <f t="shared" si="16"/>
        <v>0</v>
      </c>
      <c r="AW19" s="27">
        <f t="shared" si="17"/>
        <v>0</v>
      </c>
      <c r="AX19" s="27">
        <f t="shared" si="18"/>
        <v>0</v>
      </c>
      <c r="AY19" s="29" t="s">
        <v>55</v>
      </c>
      <c r="AZ19" s="29" t="s">
        <v>56</v>
      </c>
      <c r="BA19" s="9" t="s">
        <v>57</v>
      </c>
      <c r="BC19" s="27">
        <f t="shared" si="19"/>
        <v>0</v>
      </c>
      <c r="BD19" s="27">
        <f t="shared" si="20"/>
        <v>0</v>
      </c>
      <c r="BE19" s="27">
        <v>0</v>
      </c>
      <c r="BF19" s="27">
        <v>20</v>
      </c>
      <c r="BH19" s="25">
        <f t="shared" si="21"/>
        <v>0</v>
      </c>
      <c r="BI19" s="25">
        <f t="shared" si="22"/>
        <v>0</v>
      </c>
      <c r="BJ19" s="25">
        <f t="shared" si="23"/>
        <v>0</v>
      </c>
      <c r="BK19" s="25" t="s">
        <v>62</v>
      </c>
      <c r="BL19" s="27"/>
    </row>
    <row r="20" spans="1:64" x14ac:dyDescent="0.2">
      <c r="A20" s="33"/>
      <c r="B20" s="33"/>
      <c r="C20" s="33"/>
      <c r="D20" s="33"/>
      <c r="E20" s="33"/>
      <c r="F20" s="33"/>
      <c r="G20" s="33"/>
      <c r="H20" s="33"/>
      <c r="I20" s="33"/>
      <c r="J20" s="123" t="s">
        <v>40</v>
      </c>
      <c r="K20" s="100"/>
      <c r="L20" s="34">
        <f>L11</f>
        <v>0</v>
      </c>
      <c r="M20" s="33"/>
    </row>
    <row r="21" spans="1:64" ht="11.25" customHeight="1" x14ac:dyDescent="0.2">
      <c r="A21" s="35" t="s">
        <v>13</v>
      </c>
    </row>
    <row r="22" spans="1:64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sheetProtection algorithmName="SHA-512" hashValue="NYMxKP2W1dfame0PUxjX2maFMsWsCL3VZQWFgBSz2f0Yu28pkeavATcCL77OLB654xbA77A9WSyx5IKbN2d4ew==" saltValue="sizomqHtC7L9yrn/OOCSpg==" spinCount="100000" sheet="1" objects="1" scenarios="1"/>
  <mergeCells count="37">
    <mergeCell ref="J3:M4"/>
    <mergeCell ref="A1:M1"/>
    <mergeCell ref="A3:B4"/>
    <mergeCell ref="C3:E4"/>
    <mergeCell ref="F3:G4"/>
    <mergeCell ref="H3:H4"/>
    <mergeCell ref="I3:I4"/>
    <mergeCell ref="A2:B2"/>
    <mergeCell ref="C2:E2"/>
    <mergeCell ref="F2:G2"/>
    <mergeCell ref="J5:M6"/>
    <mergeCell ref="A7:B8"/>
    <mergeCell ref="C7:E8"/>
    <mergeCell ref="F7:G8"/>
    <mergeCell ref="H7:H8"/>
    <mergeCell ref="I7:I8"/>
    <mergeCell ref="A5:B6"/>
    <mergeCell ref="C5:E6"/>
    <mergeCell ref="F5:G6"/>
    <mergeCell ref="H5:H6"/>
    <mergeCell ref="I5:I6"/>
    <mergeCell ref="J2:M2"/>
    <mergeCell ref="A22:M22"/>
    <mergeCell ref="C9:F9"/>
    <mergeCell ref="J9:L9"/>
    <mergeCell ref="C10:F10"/>
    <mergeCell ref="C11:F11"/>
    <mergeCell ref="C12:F12"/>
    <mergeCell ref="C13:F13"/>
    <mergeCell ref="C14:F14"/>
    <mergeCell ref="C15:F15"/>
    <mergeCell ref="C18:F18"/>
    <mergeCell ref="C19:F19"/>
    <mergeCell ref="J20:K20"/>
    <mergeCell ref="C16:F16"/>
    <mergeCell ref="C17:F17"/>
    <mergeCell ref="J7:M8"/>
  </mergeCells>
  <phoneticPr fontId="13" type="noConversion"/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 rozpočtu</vt:lpstr>
      <vt:lpstr>Stavební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Cernohorsky Dusan</cp:lastModifiedBy>
  <dcterms:created xsi:type="dcterms:W3CDTF">2022-07-19T06:22:49Z</dcterms:created>
  <dcterms:modified xsi:type="dcterms:W3CDTF">2022-07-21T12:38:04Z</dcterms:modified>
</cp:coreProperties>
</file>