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use.michnova\Documents\Výběrové řízení\VŘ 2022\Rozpočty Messor\Gorkého\"/>
    </mc:Choice>
  </mc:AlternateContent>
  <bookViews>
    <workbookView xWindow="0" yWindow="0" windowWidth="28800" windowHeight="12585"/>
  </bookViews>
  <sheets>
    <sheet name="Rekapitulace stavby" sheetId="1" r:id="rId1"/>
    <sheet name="21082C - SO.01 - Komunikace" sheetId="2" r:id="rId2"/>
  </sheets>
  <definedNames>
    <definedName name="_xlnm._FilterDatabase" localSheetId="1" hidden="1">'21082C - SO.01 - Komunikace'!$C$126:$K$267</definedName>
    <definedName name="_xlnm.Print_Titles" localSheetId="1">'21082C - SO.01 - Komunikace'!$126:$126</definedName>
    <definedName name="_xlnm.Print_Titles" localSheetId="0">'Rekapitulace stavby'!$92:$92</definedName>
    <definedName name="_xlnm.Print_Area" localSheetId="1">'21082C - SO.01 - Komunikace'!$C$4:$J$39,'21082C - SO.01 - Komunikace'!$C$50:$J$76,'21082C - SO.01 - Komunikace'!$C$82:$J$108,'21082C - SO.01 - Komunikace'!$C$114:$K$267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65" i="2"/>
  <c r="BH265" i="2"/>
  <c r="BG265" i="2"/>
  <c r="BF265" i="2"/>
  <c r="T265" i="2"/>
  <c r="T264" i="2"/>
  <c r="R265" i="2"/>
  <c r="R264" i="2" s="1"/>
  <c r="P265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T244" i="2" s="1"/>
  <c r="R245" i="2"/>
  <c r="R244" i="2" s="1"/>
  <c r="P245" i="2"/>
  <c r="P244" i="2" s="1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T129" i="2" s="1"/>
  <c r="R130" i="2"/>
  <c r="R129" i="2" s="1"/>
  <c r="P130" i="2"/>
  <c r="P129" i="2" s="1"/>
  <c r="J124" i="2"/>
  <c r="F123" i="2"/>
  <c r="F121" i="2"/>
  <c r="E119" i="2"/>
  <c r="J92" i="2"/>
  <c r="F91" i="2"/>
  <c r="F89" i="2"/>
  <c r="E87" i="2"/>
  <c r="J21" i="2"/>
  <c r="E21" i="2"/>
  <c r="J123" i="2" s="1"/>
  <c r="J20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265" i="2"/>
  <c r="BK252" i="2"/>
  <c r="J249" i="2"/>
  <c r="J238" i="2"/>
  <c r="BK232" i="2"/>
  <c r="BK218" i="2"/>
  <c r="J208" i="2"/>
  <c r="J203" i="2"/>
  <c r="J193" i="2"/>
  <c r="BK187" i="2"/>
  <c r="J182" i="2"/>
  <c r="BK178" i="2"/>
  <c r="BK170" i="2"/>
  <c r="J163" i="2"/>
  <c r="J147" i="2"/>
  <c r="BK141" i="2"/>
  <c r="J135" i="2"/>
  <c r="AS94" i="1"/>
  <c r="J265" i="2"/>
  <c r="BK257" i="2"/>
  <c r="J245" i="2"/>
  <c r="J232" i="2"/>
  <c r="J218" i="2"/>
  <c r="J213" i="2"/>
  <c r="BK198" i="2"/>
  <c r="BK193" i="2"/>
  <c r="BK174" i="2"/>
  <c r="BK166" i="2"/>
  <c r="BK245" i="2"/>
  <c r="BK241" i="2"/>
  <c r="BK238" i="2"/>
  <c r="BK230" i="2"/>
  <c r="J166" i="2"/>
  <c r="J160" i="2"/>
  <c r="J130" i="2"/>
  <c r="J235" i="2"/>
  <c r="BK213" i="2"/>
  <c r="BK182" i="2"/>
  <c r="J178" i="2"/>
  <c r="J174" i="2"/>
  <c r="J170" i="2"/>
  <c r="J153" i="2"/>
  <c r="BK260" i="2"/>
  <c r="J257" i="2"/>
  <c r="J252" i="2"/>
  <c r="BK249" i="2"/>
  <c r="BK235" i="2"/>
  <c r="BK223" i="2"/>
  <c r="BK208" i="2"/>
  <c r="J187" i="2"/>
  <c r="BK163" i="2"/>
  <c r="BK135" i="2"/>
  <c r="J260" i="2"/>
  <c r="J241" i="2"/>
  <c r="J230" i="2"/>
  <c r="J198" i="2"/>
  <c r="BK160" i="2"/>
  <c r="J223" i="2"/>
  <c r="BK203" i="2"/>
  <c r="BK153" i="2"/>
  <c r="BK147" i="2"/>
  <c r="J141" i="2"/>
  <c r="BK130" i="2"/>
  <c r="BK169" i="2" l="1"/>
  <c r="J169" i="2" s="1"/>
  <c r="J101" i="2" s="1"/>
  <c r="P146" i="2"/>
  <c r="P128" i="2" s="1"/>
  <c r="P127" i="2" s="1"/>
  <c r="AU95" i="1" s="1"/>
  <c r="AU94" i="1" s="1"/>
  <c r="T169" i="2"/>
  <c r="T128" i="2" s="1"/>
  <c r="BK146" i="2"/>
  <c r="J146" i="2" s="1"/>
  <c r="J99" i="2" s="1"/>
  <c r="BK159" i="2"/>
  <c r="J159" i="2" s="1"/>
  <c r="J100" i="2" s="1"/>
  <c r="R159" i="2"/>
  <c r="BK229" i="2"/>
  <c r="J229" i="2" s="1"/>
  <c r="J102" i="2" s="1"/>
  <c r="R146" i="2"/>
  <c r="P169" i="2"/>
  <c r="T229" i="2"/>
  <c r="T248" i="2"/>
  <c r="R169" i="2"/>
  <c r="R128" i="2" s="1"/>
  <c r="P229" i="2"/>
  <c r="BK248" i="2"/>
  <c r="J248" i="2"/>
  <c r="J105" i="2"/>
  <c r="P256" i="2"/>
  <c r="T146" i="2"/>
  <c r="P159" i="2"/>
  <c r="T159" i="2"/>
  <c r="R229" i="2"/>
  <c r="P248" i="2"/>
  <c r="P247" i="2"/>
  <c r="R248" i="2"/>
  <c r="BK256" i="2"/>
  <c r="J256" i="2"/>
  <c r="J106" i="2"/>
  <c r="R256" i="2"/>
  <c r="T256" i="2"/>
  <c r="F124" i="2"/>
  <c r="BE135" i="2"/>
  <c r="BE166" i="2"/>
  <c r="BE198" i="2"/>
  <c r="J91" i="2"/>
  <c r="J121" i="2"/>
  <c r="BE147" i="2"/>
  <c r="BE153" i="2"/>
  <c r="BE170" i="2"/>
  <c r="BE232" i="2"/>
  <c r="BE245" i="2"/>
  <c r="BE252" i="2"/>
  <c r="BE265" i="2"/>
  <c r="E117" i="2"/>
  <c r="BE160" i="2"/>
  <c r="BE174" i="2"/>
  <c r="BE178" i="2"/>
  <c r="BE193" i="2"/>
  <c r="BE203" i="2"/>
  <c r="BK129" i="2"/>
  <c r="J129" i="2" s="1"/>
  <c r="J98" i="2" s="1"/>
  <c r="BE238" i="2"/>
  <c r="BE257" i="2"/>
  <c r="BE141" i="2"/>
  <c r="BE182" i="2"/>
  <c r="BE187" i="2"/>
  <c r="BE208" i="2"/>
  <c r="BE218" i="2"/>
  <c r="BE223" i="2"/>
  <c r="BE163" i="2"/>
  <c r="BE235" i="2"/>
  <c r="BE241" i="2"/>
  <c r="BE249" i="2"/>
  <c r="BE260" i="2"/>
  <c r="BE130" i="2"/>
  <c r="BE213" i="2"/>
  <c r="BE230" i="2"/>
  <c r="BK244" i="2"/>
  <c r="J244" i="2"/>
  <c r="J103" i="2" s="1"/>
  <c r="BK264" i="2"/>
  <c r="J264" i="2" s="1"/>
  <c r="J107" i="2" s="1"/>
  <c r="J34" i="2"/>
  <c r="AW95" i="1"/>
  <c r="F35" i="2"/>
  <c r="BB95" i="1" s="1"/>
  <c r="BB94" i="1" s="1"/>
  <c r="W31" i="1" s="1"/>
  <c r="F34" i="2"/>
  <c r="BA95" i="1" s="1"/>
  <c r="BA94" i="1" s="1"/>
  <c r="AW94" i="1" s="1"/>
  <c r="AK30" i="1" s="1"/>
  <c r="F36" i="2"/>
  <c r="BC95" i="1"/>
  <c r="BC94" i="1"/>
  <c r="W32" i="1" s="1"/>
  <c r="F37" i="2"/>
  <c r="BD95" i="1"/>
  <c r="BD94" i="1"/>
  <c r="W33" i="1" s="1"/>
  <c r="T247" i="2" l="1"/>
  <c r="T127" i="2"/>
  <c r="R247" i="2"/>
  <c r="R127" i="2"/>
  <c r="BK128" i="2"/>
  <c r="J128" i="2"/>
  <c r="J97" i="2"/>
  <c r="BK247" i="2"/>
  <c r="J247" i="2" s="1"/>
  <c r="J104" i="2" s="1"/>
  <c r="AY94" i="1"/>
  <c r="AX94" i="1"/>
  <c r="W30" i="1"/>
  <c r="F33" i="2"/>
  <c r="AZ95" i="1" s="1"/>
  <c r="AZ94" i="1" s="1"/>
  <c r="W29" i="1" s="1"/>
  <c r="J33" i="2"/>
  <c r="AV95" i="1"/>
  <c r="AT95" i="1"/>
  <c r="BK127" i="2" l="1"/>
  <c r="J127" i="2"/>
  <c r="J96" i="2"/>
  <c r="AV94" i="1"/>
  <c r="AK29" i="1" s="1"/>
  <c r="AT94" i="1" l="1"/>
  <c r="J30" i="2"/>
  <c r="AG95" i="1"/>
  <c r="AN95" i="1"/>
  <c r="J39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<sst xmlns="http://schemas.openxmlformats.org/spreadsheetml/2006/main" count="1533" uniqueCount="316">
  <si>
    <t>Export Komplet</t>
  </si>
  <si>
    <t/>
  </si>
  <si>
    <t>2.0</t>
  </si>
  <si>
    <t>ZAMOK</t>
  </si>
  <si>
    <t>False</t>
  </si>
  <si>
    <t>{a5b7b3bf-6d84-49d8-a721-477ab08fcd31}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</si>
  <si>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</si>
  <si>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</si>
  <si>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</si>
  <si>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</si>
  <si>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</si>
  <si>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</si>
  <si>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</si>
  <si>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</si>
  <si>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21082C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</si>
  <si>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</si>
  <si>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</si>
  <si>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ul. Gorkého a K. Loučkám</t>
  </si>
  <si>
    <t>KSO:</t>
  </si>
  <si>
    <t>CC-CZ:</t>
  </si>
  <si>
    <t>Místo:</t>
  </si>
  <si>
    <t>Litvínov</t>
  </si>
  <si>
    <t>Datum:</t>
  </si>
  <si>
    <t>11. 1. 2022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</si>
  <si>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</si>
  <si>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</si>
  <si>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</si>
  <si>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</si>
  <si>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</si>
  <si>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</si>
  <si>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</si>
  <si>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</si>
  <si>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</si>
  <si>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</si>
  <si>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</si>
  <si>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</si>
  <si>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</si>
  <si>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</si>
  <si>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</si>
  <si>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</si>
  <si>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</si>
  <si>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</si>
  <si>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</si>
  <si>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</si>
  <si>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</si>
  <si>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</si>
  <si>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</si>
  <si>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</si>
  <si>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</si>
  <si>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</si>
  <si>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</si>
  <si>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</si>
  <si>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</si>
  <si>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</si>
  <si>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</si>
  <si>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</si>
  <si>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</si>
  <si>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</si>
  <si>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</si>
  <si>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</si>
  <si>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</si>
  <si>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</si>
  <si>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</si>
  <si>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</si>
  <si>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</si>
  <si>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</si>
  <si>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</si>
  <si>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</si>
  <si>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</si>
  <si>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</si>
  <si>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</si>
  <si>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</si>
  <si>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</si>
  <si>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</si>
  <si>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</si>
  <si>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</si>
  <si>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</si>
  <si>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</si>
  <si>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</si>
  <si>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</si>
  <si>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</si>
  <si>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</si>
  <si>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</si>
  <si>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</si>
  <si>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</si>
  <si>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</t>
  </si>
  <si>
    <t>STA</t>
  </si>
  <si>
    <t>1</t>
  </si>
  <si>
    <t>{30206c69-a3af-4f50-9217-9815270016ef}</t>
  </si>
  <si>
    <t>2</t>
  </si>
  <si>
    <t>KRYCÍ LIST SOUPISU PRACÍ</t>
  </si>
  <si>
    <t>Objekt:</t>
  </si>
  <si>
    <t>21082C - 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</si>
  <si>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</si>
  <si>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</si>
  <si>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</si>
  <si>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</si>
  <si>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</si>
  <si>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</si>
  <si>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</si>
  <si>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</si>
  <si>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</si>
  <si>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</si>
  <si>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</si>
  <si>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</si>
  <si>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</si>
  <si>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</si>
  <si>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</si>
  <si>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</si>
  <si>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</si>
  <si>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</si>
  <si>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</si>
  <si>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</si>
  <si>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</si>
  <si>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</si>
  <si>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</si>
  <si>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</si>
  <si>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</si>
  <si>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</si>
  <si>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</si>
  <si>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</si>
  <si>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</si>
  <si>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</si>
  <si>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</si>
  <si>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</si>
  <si>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</si>
  <si>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</si>
  <si>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</si>
  <si>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</si>
  <si>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</si>
  <si>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CS ÚRS 2021 01</t>
  </si>
  <si>
    <t>4</t>
  </si>
  <si>
    <t>-200946151</t>
  </si>
  <si>
    <t>PP</t>
  </si>
  <si>
    <t>Odstranění podkladů nebo krytů ručně s přemístěním hmot na skládku na vzdálenost do 3 m nebo s naložením na dopravní prostředek živičných, o tl. vrstvy přes 50 do 100 mm</t>
  </si>
  <si>
    <t>VV</t>
  </si>
  <si>
    <t>U bouraných obrub</t>
  </si>
  <si>
    <t>(100+177,5)*0,1</t>
  </si>
  <si>
    <t>Součet</t>
  </si>
  <si>
    <t>113154253</t>
  </si>
  <si>
    <t>Frézování živičného krytu tl 50 mm pruh š 1 m pl do 1000 m2 s překážkami v trase</t>
  </si>
  <si>
    <t>1314432060</t>
  </si>
  <si>
    <t>Frézování živičného podkladu nebo krytu  s naložením na dopravní prostředek plochy přes 500 do 1 000 m2 s překážkami v trase pruhu šířky do 1 m, tloušťky vrstvy 50 mm</t>
  </si>
  <si>
    <t>68*5+607*6</t>
  </si>
  <si>
    <t>155</t>
  </si>
  <si>
    <t>(46+125)*2,5</t>
  </si>
  <si>
    <t>3</t>
  </si>
  <si>
    <t>113202111</t>
  </si>
  <si>
    <t>Vytrhání obrub krajníků obrubníků stojatých</t>
  </si>
  <si>
    <t>m</t>
  </si>
  <si>
    <t>129429366</t>
  </si>
  <si>
    <t>Vytrhání obrub  s vybouráním lože, s přemístěním hmot na skládku na vzdálenost do 3 m nebo s naložením na dopravní prostředek z krajníků nebo obrubníků stojatých</t>
  </si>
  <si>
    <t>Obruby betonové staré</t>
  </si>
  <si>
    <t>100+177,5</t>
  </si>
  <si>
    <t>5</t>
  </si>
  <si>
    <t>Komunikace pozemní</t>
  </si>
  <si>
    <t>573231108</t>
  </si>
  <si>
    <t>Postřik živičný spojovací ze silniční emulze v množství 0,50 kg/m2</t>
  </si>
  <si>
    <t>1329088738</t>
  </si>
  <si>
    <t>Postřik spojovací PS bez posypu kamenivem ze silniční emulze, v množství 0,50 kg/m2</t>
  </si>
  <si>
    <t>577144141</t>
  </si>
  <si>
    <t>Asfaltový beton vrstva obrusná ACO 11 (ABS) tř. I tl 50 mm š přes 3 m z modifikovaného asfaltu</t>
  </si>
  <si>
    <t>424388013</t>
  </si>
  <si>
    <t>Asfaltový beton vrstva obrusná ACO 11 (ABS)  s rozprostřením a se zhutněním z modifikovaného asfaltu v pruhu šířky přes 3 m, po zhutnění tl. 50 mm</t>
  </si>
  <si>
    <t>8</t>
  </si>
  <si>
    <t>Trubní vedení</t>
  </si>
  <si>
    <t>6</t>
  </si>
  <si>
    <t>899231111</t>
  </si>
  <si>
    <t>Výšková úprava uličního vstupu nebo vpusti do 200 mm zvýšením mříže</t>
  </si>
  <si>
    <t>kus</t>
  </si>
  <si>
    <t>1363829531</t>
  </si>
  <si>
    <t>Výšková úprava uličního vstupu nebo vpusti do 200 mm  zvýšením mříže</t>
  </si>
  <si>
    <t>7</t>
  </si>
  <si>
    <t>899331111</t>
  </si>
  <si>
    <t>Výšková úprava uličního vstupu nebo vpusti do 200 mm zvýšením poklopu</t>
  </si>
  <si>
    <t>-563811062</t>
  </si>
  <si>
    <t>Výšková úprava uličního vstupu nebo vpusti do 200 mm  zvýšením poklopu</t>
  </si>
  <si>
    <t>899431111</t>
  </si>
  <si>
    <t>Výšková úprava uličního vstupu nebo vpusti do 200 mm zvýšením krycího hrnce, šoupěte nebo hydrantu</t>
  </si>
  <si>
    <t>929241776</t>
  </si>
  <si>
    <t>Výšková úprava uličního vstupu nebo vpusti do 200 mm  zvýšením krycího hrnce, šoupěte nebo hydrantu bez úpravy armatur</t>
  </si>
  <si>
    <t>9</t>
  </si>
  <si>
    <t>Ostatní konstrukce a práce, bourání</t>
  </si>
  <si>
    <t>915611111</t>
  </si>
  <si>
    <t>Předznačení vodorovného liniového značení</t>
  </si>
  <si>
    <t>-131503676</t>
  </si>
  <si>
    <t>Předznačení pro vodorovné značení  stříkané barvou nebo prováděné z nátěrových hmot liniové dělicí čáry, vodicí proužky</t>
  </si>
  <si>
    <t>"V10e" 14+12</t>
  </si>
  <si>
    <t>10</t>
  </si>
  <si>
    <t>915111111</t>
  </si>
  <si>
    <t>Vodorovné dopravní značení dělící čáry souvislé š 125 mm základní bílá barva</t>
  </si>
  <si>
    <t>1370583811</t>
  </si>
  <si>
    <t>Vodorovné dopravní značení stříkané barvou  dělící čára šířky 125 mm souvislá bílá základní</t>
  </si>
  <si>
    <t>11</t>
  </si>
  <si>
    <t>915211111</t>
  </si>
  <si>
    <t>Vodorovné dopravní značení dělící čáry souvislé š 125 mm bílý plast</t>
  </si>
  <si>
    <t>1313114427</t>
  </si>
  <si>
    <t>Vodorovné dopravní značení stříkaným plastem  dělící čára šířky 125 mm souvislá bílá základní</t>
  </si>
  <si>
    <t>12</t>
  </si>
  <si>
    <t>916131213</t>
  </si>
  <si>
    <t>Osazení silničního obrubníku betonového stojatého s boční opěrou do lože z betonu prostého</t>
  </si>
  <si>
    <t>-91044555</t>
  </si>
  <si>
    <t>Osazení silničního obrubníku betonového se zřízením lože, s vyplněním a zatřením spár cementovou maltou stojatého s boční opěrou z betonu prostého, do lože z betonu prostého</t>
  </si>
  <si>
    <t>Obruby betonové</t>
  </si>
  <si>
    <t>13</t>
  </si>
  <si>
    <t>M</t>
  </si>
  <si>
    <t>59217031</t>
  </si>
  <si>
    <t>obrubník betonový silniční 1000x150x250mm</t>
  </si>
  <si>
    <t>-1750427663</t>
  </si>
  <si>
    <t>277,5*1,02 'Přepočtené koeficientem množství</t>
  </si>
  <si>
    <t>14</t>
  </si>
  <si>
    <t>916991121</t>
  </si>
  <si>
    <t>Lože pod obrubníky, krajníky nebo obruby z dlažebních kostek z betonu prostého</t>
  </si>
  <si>
    <t>m3</t>
  </si>
  <si>
    <t>-467141413</t>
  </si>
  <si>
    <t>Lože pod obrubníky, krajníky nebo obruby z dlažebních kostek  z betonu prostého</t>
  </si>
  <si>
    <t>Příplatek k loži obrub, pro dobetonávku k zaříznuté spáře asfaltu</t>
  </si>
  <si>
    <t>(100+177,5)*0,1*0,1</t>
  </si>
  <si>
    <t>919731121</t>
  </si>
  <si>
    <t>Zarovnání styčné plochy podkladu nebo krytu živičného tl do 50 mm</t>
  </si>
  <si>
    <t>-1623115847</t>
  </si>
  <si>
    <t>Zarovnání styčné plochy podkladu nebo krytu podél vybourané části komunikace nebo zpevněné plochy  živičné tl. do 50 mm</t>
  </si>
  <si>
    <t>Křižovatky, sjezdy</t>
  </si>
  <si>
    <t>10+15+7+15+8+15+5</t>
  </si>
  <si>
    <t>16</t>
  </si>
  <si>
    <t>919731122</t>
  </si>
  <si>
    <t>Zarovnání styčné plochy podkladu nebo krytu živičného tl do 100 mm</t>
  </si>
  <si>
    <t>1223104184</t>
  </si>
  <si>
    <t>Zarovnání styčné plochy podkladu nebo krytu podél vybourané části komunikace nebo zpevněné plochy  živičné tl. přes 50 do 100 mm</t>
  </si>
  <si>
    <t>17</t>
  </si>
  <si>
    <t>919732221</t>
  </si>
  <si>
    <t>Styčná spára napojení nového živičného povrchu na stávající za tepla š 15 mm hl 25 mm bez prořezání</t>
  </si>
  <si>
    <t>1594015321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</si>
  <si>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</si>
  <si>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18</t>
  </si>
  <si>
    <t>919735111</t>
  </si>
  <si>
    <t>Řezání stávajícího živičného krytu hl do 50 mm</t>
  </si>
  <si>
    <t>180417057</t>
  </si>
  <si>
    <t>Řezání stávajícího živičného krytu nebo podkladu  hloubky do 50 mm</t>
  </si>
  <si>
    <t>19</t>
  </si>
  <si>
    <t>919735112</t>
  </si>
  <si>
    <t>Řezání stávajícího živičného krytu hl do 100 mm</t>
  </si>
  <si>
    <t>2024173149</t>
  </si>
  <si>
    <t>Řezání stávajícího živičného krytu nebo podkladu  hloubky přes 50 do 100 mm</t>
  </si>
  <si>
    <t>20</t>
  </si>
  <si>
    <t>938909311</t>
  </si>
  <si>
    <t>Čištění vozovek metením strojně podkladu nebo krytu betonového nebo živičného</t>
  </si>
  <si>
    <t>1422775835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</si>
  <si>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</si>
  <si>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</si>
  <si>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</si>
  <si>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997006512</t>
  </si>
  <si>
    <t>Vodorovné doprava suti s naložením a složením na skládku do 1 km</t>
  </si>
  <si>
    <t>t</t>
  </si>
  <si>
    <t>-1499598590</t>
  </si>
  <si>
    <t>Vodorovná doprava suti na skládku s naložením na dopravní prostředek a složením přes 100 m do 1 km</t>
  </si>
  <si>
    <t>22</t>
  </si>
  <si>
    <t>997006519</t>
  </si>
  <si>
    <t>Příplatek k vodorovnému přemístění suti na skládku ZKD 1 km přes 1 km</t>
  </si>
  <si>
    <t>-321520288</t>
  </si>
  <si>
    <t>Vodorovná doprava suti na skládku s naložením na dopravní prostředek a složením Příplatek k ceně za každý další i započatý 1 km</t>
  </si>
  <si>
    <t>597,039*9 'Přepočtené koeficientem množství</t>
  </si>
  <si>
    <t>23</t>
  </si>
  <si>
    <t>997013861</t>
  </si>
  <si>
    <t>Poplatek za uložení stavebního odpadu na recyklační skládce (skládkovné) z prostého betonu kód odpadu 17 01 01</t>
  </si>
  <si>
    <t>1219912710</t>
  </si>
  <si>
    <t>Poplatek za uložení stavebního odpadu na recyklační skládce (skládkovné) z prostého betonu zatříděného do Katalogu odpadů pod kódem 17 01 01</t>
  </si>
  <si>
    <t>56,888</t>
  </si>
  <si>
    <t>24</t>
  </si>
  <si>
    <t>997013873</t>
  </si>
  <si>
    <t>Poplatek za uložení stavebního odpadu na recyklační skládce (skládkovné) zeminy a kamení zatříděného do Katalogu odpadů pod kódem 17 05 04</t>
  </si>
  <si>
    <t>1881138114</t>
  </si>
  <si>
    <t>9,129</t>
  </si>
  <si>
    <t>25</t>
  </si>
  <si>
    <t>997013875</t>
  </si>
  <si>
    <t>Poplatek za uložení stavebního odpadu na recyklační skládce (skládkovné) asfaltového bez obsahu dehtu zatříděného do Katalogu odpadů pod kódem 17 03 02</t>
  </si>
  <si>
    <t>869675885</t>
  </si>
  <si>
    <t>6,105+524,918</t>
  </si>
  <si>
    <t>998</t>
  </si>
  <si>
    <t>Přesun hmot</t>
  </si>
  <si>
    <t>26</t>
  </si>
  <si>
    <t>998225111</t>
  </si>
  <si>
    <t>Přesun hmot pro pozemní komunikace s krytem z kamene, monolitickým betonovým nebo živičným</t>
  </si>
  <si>
    <t>856236845</t>
  </si>
  <si>
    <t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</si>
  <si>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</si>
  <si>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</si>
  <si>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</si>
  <si>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</si>
  <si>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27</t>
  </si>
  <si>
    <t>012203000</t>
  </si>
  <si>
    <t>Geodetické práce při provádění stavby</t>
  </si>
  <si>
    <t>kpl</t>
  </si>
  <si>
    <t>1024</t>
  </si>
  <si>
    <t>-921836132</t>
  </si>
  <si>
    <t>28</t>
  </si>
  <si>
    <t>013294000</t>
  </si>
  <si>
    <t>Ostatní dokumentace</t>
  </si>
  <si>
    <t>-1314933018</t>
  </si>
  <si>
    <t>DIO</t>
  </si>
  <si>
    <t>VRN3</t>
  </si>
  <si>
    <t>Zařízení staveniště</t>
  </si>
  <si>
    <t>29</t>
  </si>
  <si>
    <t>030001000</t>
  </si>
  <si>
    <t>-1263024993</t>
  </si>
  <si>
    <t>30</t>
  </si>
  <si>
    <t>034303000</t>
  </si>
  <si>
    <t>Dopravní značení na staveništi</t>
  </si>
  <si>
    <t>-1167220066</t>
  </si>
  <si>
    <t>VRN4</t>
  </si>
  <si>
    <t>Inženýrská činnost</t>
  </si>
  <si>
    <t>31</t>
  </si>
  <si>
    <t>043002000</t>
  </si>
  <si>
    <t>Zkoušky a ostatní měření</t>
  </si>
  <si>
    <t>1856255184</t>
  </si>
  <si>
    <t>"Posouzení PAU v asfaltu"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</si>
</sst>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2"/>
      <c r="AQ5" s="22"/>
      <c r="AR5" s="20"/>
      <c r="BE5" s="24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2"/>
      <c r="AQ6" s="22"/>
      <c r="AR6" s="20"/>
      <c r="BE6" s="24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4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4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6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46"/>
      <c r="BS13" s="17" t="s">
        <v>6</v>
      </c>
    </row>
    <row r="14" spans="1:74" ht="12.75">
      <c r="B14" s="21"/>
      <c r="C14" s="22"/>
      <c r="D14" s="22"/>
      <c r="E14" s="251" t="s">
        <v>31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4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6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46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6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24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38</v>
      </c>
      <c r="AO20" s="22"/>
      <c r="AP20" s="22"/>
      <c r="AQ20" s="22"/>
      <c r="AR20" s="20"/>
      <c r="BE20" s="246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6"/>
    </row>
    <row r="23" spans="1:71" s="1" customFormat="1" ht="16.5" customHeight="1">
      <c r="B23" s="21"/>
      <c r="C23" s="22"/>
      <c r="D23" s="22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2"/>
      <c r="AP23" s="22"/>
      <c r="AQ23" s="22"/>
      <c r="AR23" s="20"/>
      <c r="BE23" s="24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6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4">
        <f>ROUND(AG94,2)</f>
        <v>0</v>
      </c>
      <c r="AL26" s="255"/>
      <c r="AM26" s="255"/>
      <c r="AN26" s="255"/>
      <c r="AO26" s="255"/>
      <c r="AP26" s="36"/>
      <c r="AQ26" s="36"/>
      <c r="AR26" s="39"/>
      <c r="BE26" s="24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6" t="s">
        <v>41</v>
      </c>
      <c r="M28" s="256"/>
      <c r="N28" s="256"/>
      <c r="O28" s="256"/>
      <c r="P28" s="256"/>
      <c r="Q28" s="36"/>
      <c r="R28" s="36"/>
      <c r="S28" s="36"/>
      <c r="T28" s="36"/>
      <c r="U28" s="36"/>
      <c r="V28" s="36"/>
      <c r="W28" s="256" t="s">
        <v>42</v>
      </c>
      <c r="X28" s="256"/>
      <c r="Y28" s="256"/>
      <c r="Z28" s="256"/>
      <c r="AA28" s="256"/>
      <c r="AB28" s="256"/>
      <c r="AC28" s="256"/>
      <c r="AD28" s="256"/>
      <c r="AE28" s="256"/>
      <c r="AF28" s="36"/>
      <c r="AG28" s="36"/>
      <c r="AH28" s="36"/>
      <c r="AI28" s="36"/>
      <c r="AJ28" s="36"/>
      <c r="AK28" s="256" t="s">
        <v>43</v>
      </c>
      <c r="AL28" s="256"/>
      <c r="AM28" s="256"/>
      <c r="AN28" s="256"/>
      <c r="AO28" s="256"/>
      <c r="AP28" s="36"/>
      <c r="AQ28" s="36"/>
      <c r="AR28" s="39"/>
      <c r="BE28" s="246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47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47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47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47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4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6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0" t="s">
        <v>52</v>
      </c>
      <c r="Y35" s="261"/>
      <c r="Z35" s="261"/>
      <c r="AA35" s="261"/>
      <c r="AB35" s="261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1"/>
      <c r="AM35" s="261"/>
      <c r="AN35" s="261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21082C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4" t="str">
        <f>K6</f>
        <v>Obnova povrchu ul. Gorkého a K. Loučkám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Litvínov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6" t="str">
        <f>IF(AN8= "","",AN8)</f>
        <v>11. 1. 2022</v>
      </c>
      <c r="AN87" s="26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Litvínov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7" t="str">
        <f>IF(E17="","",E17)</f>
        <v xml:space="preserve"> </v>
      </c>
      <c r="AN89" s="268"/>
      <c r="AO89" s="268"/>
      <c r="AP89" s="268"/>
      <c r="AQ89" s="36"/>
      <c r="AR89" s="39"/>
      <c r="AS89" s="269" t="s">
        <v>60</v>
      </c>
      <c r="AT89" s="27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67" t="str">
        <f>IF(E20="","",E20)</f>
        <v>MESSOR s.r.o.</v>
      </c>
      <c r="AN90" s="268"/>
      <c r="AO90" s="268"/>
      <c r="AP90" s="268"/>
      <c r="AQ90" s="36"/>
      <c r="AR90" s="39"/>
      <c r="AS90" s="271"/>
      <c r="AT90" s="27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3"/>
      <c r="AT91" s="27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5" t="s">
        <v>61</v>
      </c>
      <c r="D92" s="276"/>
      <c r="E92" s="276"/>
      <c r="F92" s="276"/>
      <c r="G92" s="276"/>
      <c r="H92" s="73"/>
      <c r="I92" s="277" t="s">
        <v>62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63</v>
      </c>
      <c r="AH92" s="276"/>
      <c r="AI92" s="276"/>
      <c r="AJ92" s="276"/>
      <c r="AK92" s="276"/>
      <c r="AL92" s="276"/>
      <c r="AM92" s="276"/>
      <c r="AN92" s="277" t="s">
        <v>64</v>
      </c>
      <c r="AO92" s="276"/>
      <c r="AP92" s="279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82" t="s">
        <v>14</v>
      </c>
      <c r="E95" s="282"/>
      <c r="F95" s="282"/>
      <c r="G95" s="282"/>
      <c r="H95" s="282"/>
      <c r="I95" s="96"/>
      <c r="J95" s="282" t="s">
        <v>85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'21082C - SO.01 - Komunikace'!J30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7" t="s">
        <v>86</v>
      </c>
      <c r="AR95" s="98"/>
      <c r="AS95" s="99">
        <v>0</v>
      </c>
      <c r="AT95" s="100">
        <f>ROUND(SUM(AV95:AW95),2)</f>
        <v>0</v>
      </c>
      <c r="AU95" s="101">
        <f>'21082C - SO.01 - Komunikace'!P127</f>
        <v>0</v>
      </c>
      <c r="AV95" s="100">
        <f>'21082C - SO.01 - Komunikace'!J33</f>
        <v>0</v>
      </c>
      <c r="AW95" s="100">
        <f>'21082C - SO.01 - Komunikace'!J34</f>
        <v>0</v>
      </c>
      <c r="AX95" s="100">
        <f>'21082C - SO.01 - Komunikace'!J35</f>
        <v>0</v>
      </c>
      <c r="AY95" s="100">
        <f>'21082C - SO.01 - Komunikace'!J36</f>
        <v>0</v>
      </c>
      <c r="AZ95" s="100">
        <f>'21082C - SO.01 - Komunikace'!F33</f>
        <v>0</v>
      </c>
      <c r="BA95" s="100">
        <f>'21082C - SO.01 - Komunikace'!F34</f>
        <v>0</v>
      </c>
      <c r="BB95" s="100">
        <f>'21082C - SO.01 - Komunikace'!F35</f>
        <v>0</v>
      </c>
      <c r="BC95" s="100">
        <f>'21082C - SO.01 - Komunikace'!F36</f>
        <v>0</v>
      </c>
      <c r="BD95" s="102">
        <f>'21082C - SO.01 - Komunikace'!F37</f>
        <v>0</v>
      </c>
      <c r="BT95" s="103" t="s">
        <v>87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KXy/NepoTnfw1GQBX+lhcT07Tapi7YP/3bZM8pbsr4FXcCsw8iIJVAFb/eaUAHb1lr4GHKPV6kiGzHqqyyHfQ==" saltValue="ziwidx256K2ZY2Bk/LLqE9bXSdsu1ZHx0OPi+cLHpapM8R3V0aELak0Pf44beRNSBJHokXCrKV0ZdM7tA8AIJ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082C - SO.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89</v>
      </c>
    </row>
    <row r="4" spans="1:46" s="1" customFormat="1" ht="24.95" customHeight="1">
      <c r="B4" s="20"/>
      <c r="D4" s="106" t="s">
        <v>90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6" t="str">
        <f>'Rekapitulace stavby'!K6</f>
        <v>Obnova povrchu ul. Gorkého a K. Loučkám</v>
      </c>
      <c r="F7" s="287"/>
      <c r="G7" s="287"/>
      <c r="H7" s="287"/>
      <c r="L7" s="20"/>
    </row>
    <row r="8" spans="1:46" s="2" customFormat="1" ht="12" customHeight="1">
      <c r="A8" s="34"/>
      <c r="B8" s="39"/>
      <c r="C8" s="34"/>
      <c r="D8" s="108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8" t="s">
        <v>92</v>
      </c>
      <c r="F9" s="289"/>
      <c r="G9" s="289"/>
      <c r="H9" s="28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11. 1. 2022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27</v>
      </c>
      <c r="F15" s="34"/>
      <c r="G15" s="34"/>
      <c r="H15" s="34"/>
      <c r="I15" s="108" t="s">
        <v>28</v>
      </c>
      <c r="J15" s="109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30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0" t="str">
        <f>'Rekapitulace stavby'!E14</f>
        <v>Vyplň údaj</v>
      </c>
      <c r="F18" s="291"/>
      <c r="G18" s="291"/>
      <c r="H18" s="291"/>
      <c r="I18" s="108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32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28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35</v>
      </c>
      <c r="E23" s="34"/>
      <c r="F23" s="34"/>
      <c r="G23" s="34"/>
      <c r="H23" s="34"/>
      <c r="I23" s="108" t="s">
        <v>25</v>
      </c>
      <c r="J23" s="109" t="s">
        <v>36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37</v>
      </c>
      <c r="F24" s="34"/>
      <c r="G24" s="34"/>
      <c r="H24" s="34"/>
      <c r="I24" s="108" t="s">
        <v>28</v>
      </c>
      <c r="J24" s="109" t="s">
        <v>38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2" t="s">
        <v>1</v>
      </c>
      <c r="F27" s="292"/>
      <c r="G27" s="292"/>
      <c r="H27" s="29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40</v>
      </c>
      <c r="E30" s="34"/>
      <c r="F30" s="34"/>
      <c r="G30" s="34"/>
      <c r="H30" s="34"/>
      <c r="I30" s="34"/>
      <c r="J30" s="116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42</v>
      </c>
      <c r="G32" s="34"/>
      <c r="H32" s="34"/>
      <c r="I32" s="117" t="s">
        <v>41</v>
      </c>
      <c r="J32" s="11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44</v>
      </c>
      <c r="E33" s="108" t="s">
        <v>45</v>
      </c>
      <c r="F33" s="119">
        <f>ROUND((SUM(BE127:BE267)),  2)</f>
        <v>0</v>
      </c>
      <c r="G33" s="34"/>
      <c r="H33" s="34"/>
      <c r="I33" s="120">
        <v>0.21</v>
      </c>
      <c r="J33" s="119">
        <f>ROUND(((SUM(BE127:BE267))*I33),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46</v>
      </c>
      <c r="F34" s="119">
        <f>ROUND((SUM(BF127:BF267)),  2)</f>
        <v>0</v>
      </c>
      <c r="G34" s="34"/>
      <c r="H34" s="34"/>
      <c r="I34" s="120">
        <v>0.15</v>
      </c>
      <c r="J34" s="119">
        <f>ROUND(((SUM(BF127:BF267))*I34),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47</v>
      </c>
      <c r="F35" s="119">
        <f>ROUND((SUM(BG127:BG267)),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48</v>
      </c>
      <c r="F36" s="119">
        <f>ROUND((SUM(BH127:BH267)),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49</v>
      </c>
      <c r="F37" s="119">
        <f>ROUND((SUM(BI127:BI267)),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53</v>
      </c>
      <c r="E50" s="129"/>
      <c r="F50" s="129"/>
      <c r="G50" s="128" t="s">
        <v>54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55</v>
      </c>
      <c r="E61" s="131"/>
      <c r="F61" s="132" t="s">
        <v>56</v>
      </c>
      <c r="G61" s="130" t="s">
        <v>55</v>
      </c>
      <c r="H61" s="131"/>
      <c r="I61" s="131"/>
      <c r="J61" s="133" t="s">
        <v>56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57</v>
      </c>
      <c r="E65" s="134"/>
      <c r="F65" s="134"/>
      <c r="G65" s="128" t="s">
        <v>58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55</v>
      </c>
      <c r="E76" s="131"/>
      <c r="F76" s="132" t="s">
        <v>56</v>
      </c>
      <c r="G76" s="130" t="s">
        <v>55</v>
      </c>
      <c r="H76" s="131"/>
      <c r="I76" s="131"/>
      <c r="J76" s="133" t="s">
        <v>56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3" t="str">
        <f>E7</f>
        <v>Obnova povrchu ul. Gorkého a K. Loučkám</v>
      </c>
      <c r="F85" s="294"/>
      <c r="G85" s="294"/>
      <c r="H85" s="29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4" t="str">
        <f>E9</f>
        <v>21082C - SO.01 - Komunikace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Litvínov</v>
      </c>
      <c r="G89" s="36"/>
      <c r="H89" s="36"/>
      <c r="I89" s="29" t="s">
        <v>22</v>
      </c>
      <c r="J89" s="66" t="str">
        <f>IF(J12="","",J12)</f>
        <v>11. 1. 2022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Litvínov</v>
      </c>
      <c r="G91" s="36"/>
      <c r="H91" s="36"/>
      <c r="I91" s="29" t="s">
        <v>32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MESSOR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94</v>
      </c>
      <c r="D94" s="140"/>
      <c r="E94" s="140"/>
      <c r="F94" s="140"/>
      <c r="G94" s="140"/>
      <c r="H94" s="140"/>
      <c r="I94" s="140"/>
      <c r="J94" s="141" t="s">
        <v>95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96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3"/>
      <c r="C97" s="144"/>
      <c r="D97" s="145" t="s">
        <v>98</v>
      </c>
      <c r="E97" s="146"/>
      <c r="F97" s="146"/>
      <c r="G97" s="146"/>
      <c r="H97" s="146"/>
      <c r="I97" s="146"/>
      <c r="J97" s="147">
        <f>J128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99</v>
      </c>
      <c r="E98" s="152"/>
      <c r="F98" s="152"/>
      <c r="G98" s="152"/>
      <c r="H98" s="152"/>
      <c r="I98" s="152"/>
      <c r="J98" s="153">
        <f>J129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100</v>
      </c>
      <c r="E99" s="152"/>
      <c r="F99" s="152"/>
      <c r="G99" s="152"/>
      <c r="H99" s="152"/>
      <c r="I99" s="152"/>
      <c r="J99" s="153">
        <f>J146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101</v>
      </c>
      <c r="E100" s="152"/>
      <c r="F100" s="152"/>
      <c r="G100" s="152"/>
      <c r="H100" s="152"/>
      <c r="I100" s="152"/>
      <c r="J100" s="153">
        <f>J159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102</v>
      </c>
      <c r="E101" s="152"/>
      <c r="F101" s="152"/>
      <c r="G101" s="152"/>
      <c r="H101" s="152"/>
      <c r="I101" s="152"/>
      <c r="J101" s="153">
        <f>J169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103</v>
      </c>
      <c r="E102" s="152"/>
      <c r="F102" s="152"/>
      <c r="G102" s="152"/>
      <c r="H102" s="152"/>
      <c r="I102" s="152"/>
      <c r="J102" s="153">
        <f>J229</f>
        <v>0</v>
      </c>
      <c r="K102" s="150"/>
      <c r="L102" s="154"/>
    </row>
    <row r="103" spans="1:31" s="10" customFormat="1" ht="19.899999999999999" customHeight="1">
      <c r="B103" s="149"/>
      <c r="C103" s="150"/>
      <c r="D103" s="151" t="s">
        <v>104</v>
      </c>
      <c r="E103" s="152"/>
      <c r="F103" s="152"/>
      <c r="G103" s="152"/>
      <c r="H103" s="152"/>
      <c r="I103" s="152"/>
      <c r="J103" s="153">
        <f>J244</f>
        <v>0</v>
      </c>
      <c r="K103" s="150"/>
      <c r="L103" s="154"/>
    </row>
    <row r="104" spans="1:31" s="9" customFormat="1" ht="24.95" customHeight="1">
      <c r="B104" s="143"/>
      <c r="C104" s="144"/>
      <c r="D104" s="145" t="s">
        <v>105</v>
      </c>
      <c r="E104" s="146"/>
      <c r="F104" s="146"/>
      <c r="G104" s="146"/>
      <c r="H104" s="146"/>
      <c r="I104" s="146"/>
      <c r="J104" s="147">
        <f>J247</f>
        <v>0</v>
      </c>
      <c r="K104" s="144"/>
      <c r="L104" s="148"/>
    </row>
    <row r="105" spans="1:31" s="10" customFormat="1" ht="19.899999999999999" customHeight="1">
      <c r="B105" s="149"/>
      <c r="C105" s="150"/>
      <c r="D105" s="151" t="s">
        <v>106</v>
      </c>
      <c r="E105" s="152"/>
      <c r="F105" s="152"/>
      <c r="G105" s="152"/>
      <c r="H105" s="152"/>
      <c r="I105" s="152"/>
      <c r="J105" s="153">
        <f>J248</f>
        <v>0</v>
      </c>
      <c r="K105" s="150"/>
      <c r="L105" s="154"/>
    </row>
    <row r="106" spans="1:31" s="10" customFormat="1" ht="19.899999999999999" customHeight="1">
      <c r="B106" s="149"/>
      <c r="C106" s="150"/>
      <c r="D106" s="151" t="s">
        <v>107</v>
      </c>
      <c r="E106" s="152"/>
      <c r="F106" s="152"/>
      <c r="G106" s="152"/>
      <c r="H106" s="152"/>
      <c r="I106" s="152"/>
      <c r="J106" s="153">
        <f>J256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108</v>
      </c>
      <c r="E107" s="152"/>
      <c r="F107" s="152"/>
      <c r="G107" s="152"/>
      <c r="H107" s="152"/>
      <c r="I107" s="152"/>
      <c r="J107" s="153">
        <f>J264</f>
        <v>0</v>
      </c>
      <c r="K107" s="150"/>
      <c r="L107" s="154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109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3" t="str">
        <f>E7</f>
        <v>Obnova povrchu ul. Gorkého a K. Loučkám</v>
      </c>
      <c r="F117" s="294"/>
      <c r="G117" s="294"/>
      <c r="H117" s="29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91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4" t="str">
        <f>E9</f>
        <v>21082C - SO.01 - Komunikace</v>
      </c>
      <c r="F119" s="295"/>
      <c r="G119" s="295"/>
      <c r="H119" s="295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Litvínov</v>
      </c>
      <c r="G121" s="36"/>
      <c r="H121" s="36"/>
      <c r="I121" s="29" t="s">
        <v>22</v>
      </c>
      <c r="J121" s="66" t="str">
        <f>IF(J12="","",J12)</f>
        <v>11. 1. 2022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Město Litvínov</v>
      </c>
      <c r="G123" s="36"/>
      <c r="H123" s="36"/>
      <c r="I123" s="29" t="s">
        <v>32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35</v>
      </c>
      <c r="J124" s="32" t="str">
        <f>E24</f>
        <v>MESSOR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5"/>
      <c r="B126" s="156"/>
      <c r="C126" s="157" t="s">
        <v>110</v>
      </c>
      <c r="D126" s="158" t="s">
        <v>65</v>
      </c>
      <c r="E126" s="158" t="s">
        <v>61</v>
      </c>
      <c r="F126" s="158" t="s">
        <v>62</v>
      </c>
      <c r="G126" s="158" t="s">
        <v>111</v>
      </c>
      <c r="H126" s="158" t="s">
        <v>112</v>
      </c>
      <c r="I126" s="158" t="s">
        <v>113</v>
      </c>
      <c r="J126" s="158" t="s">
        <v>95</v>
      </c>
      <c r="K126" s="159" t="s">
        <v>114</v>
      </c>
      <c r="L126" s="160"/>
      <c r="M126" s="75" t="s">
        <v>1</v>
      </c>
      <c r="N126" s="76" t="s">
        <v>44</v>
      </c>
      <c r="O126" s="76" t="s">
        <v>115</v>
      </c>
      <c r="P126" s="76" t="s">
        <v>116</v>
      </c>
      <c r="Q126" s="76" t="s">
        <v>117</v>
      </c>
      <c r="R126" s="76" t="s">
        <v>118</v>
      </c>
      <c r="S126" s="76" t="s">
        <v>119</v>
      </c>
      <c r="T126" s="77" t="s">
        <v>120</v>
      </c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pans="1:63" s="2" customFormat="1" ht="22.9" customHeight="1">
      <c r="A127" s="34"/>
      <c r="B127" s="35"/>
      <c r="C127" s="82" t="s">
        <v>121</v>
      </c>
      <c r="D127" s="36"/>
      <c r="E127" s="36"/>
      <c r="F127" s="36"/>
      <c r="G127" s="36"/>
      <c r="H127" s="36"/>
      <c r="I127" s="36"/>
      <c r="J127" s="161">
        <f>BK127</f>
        <v>0</v>
      </c>
      <c r="K127" s="36"/>
      <c r="L127" s="39"/>
      <c r="M127" s="78"/>
      <c r="N127" s="162"/>
      <c r="O127" s="79"/>
      <c r="P127" s="163">
        <f>P128+P247</f>
        <v>0</v>
      </c>
      <c r="Q127" s="79"/>
      <c r="R127" s="163">
        <f>R128+R247</f>
        <v>76.663273500000003</v>
      </c>
      <c r="S127" s="79"/>
      <c r="T127" s="164">
        <f>T128+T247</f>
        <v>597.0390000000001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79</v>
      </c>
      <c r="AU127" s="17" t="s">
        <v>97</v>
      </c>
      <c r="BK127" s="165">
        <f>BK128+BK247</f>
        <v>0</v>
      </c>
    </row>
    <row r="128" spans="1:63" s="12" customFormat="1" ht="25.9" customHeight="1">
      <c r="B128" s="166"/>
      <c r="C128" s="167"/>
      <c r="D128" s="168" t="s">
        <v>79</v>
      </c>
      <c r="E128" s="169" t="s">
        <v>122</v>
      </c>
      <c r="F128" s="169" t="s">
        <v>123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P129+P146+P159+P169+P229+P244</f>
        <v>0</v>
      </c>
      <c r="Q128" s="174"/>
      <c r="R128" s="175">
        <f>R129+R146+R159+R169+R229+R244</f>
        <v>76.663273500000003</v>
      </c>
      <c r="S128" s="174"/>
      <c r="T128" s="176">
        <f>T129+T146+T159+T169+T229+T244</f>
        <v>597.0390000000001</v>
      </c>
      <c r="AR128" s="177" t="s">
        <v>87</v>
      </c>
      <c r="AT128" s="178" t="s">
        <v>79</v>
      </c>
      <c r="AU128" s="178" t="s">
        <v>80</v>
      </c>
      <c r="AY128" s="177" t="s">
        <v>124</v>
      </c>
      <c r="BK128" s="179">
        <f>BK129+BK146+BK159+BK169+BK229+BK244</f>
        <v>0</v>
      </c>
    </row>
    <row r="129" spans="1:65" s="12" customFormat="1" ht="22.9" customHeight="1">
      <c r="B129" s="166"/>
      <c r="C129" s="167"/>
      <c r="D129" s="168" t="s">
        <v>79</v>
      </c>
      <c r="E129" s="180" t="s">
        <v>87</v>
      </c>
      <c r="F129" s="180" t="s">
        <v>125</v>
      </c>
      <c r="G129" s="167"/>
      <c r="H129" s="167"/>
      <c r="I129" s="170"/>
      <c r="J129" s="181">
        <f>BK129</f>
        <v>0</v>
      </c>
      <c r="K129" s="167"/>
      <c r="L129" s="172"/>
      <c r="M129" s="173"/>
      <c r="N129" s="174"/>
      <c r="O129" s="174"/>
      <c r="P129" s="175">
        <f>SUM(P130:P145)</f>
        <v>0</v>
      </c>
      <c r="Q129" s="174"/>
      <c r="R129" s="175">
        <f>SUM(R130:R145)</f>
        <v>0.27387</v>
      </c>
      <c r="S129" s="174"/>
      <c r="T129" s="176">
        <f>SUM(T130:T145)</f>
        <v>587.91000000000008</v>
      </c>
      <c r="AR129" s="177" t="s">
        <v>87</v>
      </c>
      <c r="AT129" s="178" t="s">
        <v>79</v>
      </c>
      <c r="AU129" s="178" t="s">
        <v>87</v>
      </c>
      <c r="AY129" s="177" t="s">
        <v>124</v>
      </c>
      <c r="BK129" s="179">
        <f>SUM(BK130:BK145)</f>
        <v>0</v>
      </c>
    </row>
    <row r="130" spans="1:65" s="2" customFormat="1" ht="16.5" customHeight="1">
      <c r="A130" s="34"/>
      <c r="B130" s="35"/>
      <c r="C130" s="182" t="s">
        <v>87</v>
      </c>
      <c r="D130" s="182" t="s">
        <v>126</v>
      </c>
      <c r="E130" s="183" t="s">
        <v>127</v>
      </c>
      <c r="F130" s="184" t="s">
        <v>128</v>
      </c>
      <c r="G130" s="185" t="s">
        <v>129</v>
      </c>
      <c r="H130" s="186">
        <v>27.75</v>
      </c>
      <c r="I130" s="187"/>
      <c r="J130" s="188">
        <f>ROUND(I130*H130,2)</f>
        <v>0</v>
      </c>
      <c r="K130" s="184" t="s">
        <v>130</v>
      </c>
      <c r="L130" s="39"/>
      <c r="M130" s="189" t="s">
        <v>1</v>
      </c>
      <c r="N130" s="190" t="s">
        <v>45</v>
      </c>
      <c r="O130" s="71"/>
      <c r="P130" s="191">
        <f>O130*H130</f>
        <v>0</v>
      </c>
      <c r="Q130" s="191">
        <v>0</v>
      </c>
      <c r="R130" s="191">
        <f>Q130*H130</f>
        <v>0</v>
      </c>
      <c r="S130" s="191">
        <v>0.22</v>
      </c>
      <c r="T130" s="192">
        <f>S130*H130</f>
        <v>6.1050000000000004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3" t="s">
        <v>131</v>
      </c>
      <c r="AT130" s="193" t="s">
        <v>126</v>
      </c>
      <c r="AU130" s="193" t="s">
        <v>89</v>
      </c>
      <c r="AY130" s="17" t="s">
        <v>124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87</v>
      </c>
      <c r="BK130" s="194">
        <f>ROUND(I130*H130,2)</f>
        <v>0</v>
      </c>
      <c r="BL130" s="17" t="s">
        <v>131</v>
      </c>
      <c r="BM130" s="193" t="s">
        <v>132</v>
      </c>
    </row>
    <row r="131" spans="1:65" s="2" customFormat="1" ht="19.5">
      <c r="A131" s="34"/>
      <c r="B131" s="35"/>
      <c r="C131" s="36"/>
      <c r="D131" s="195" t="s">
        <v>133</v>
      </c>
      <c r="E131" s="36"/>
      <c r="F131" s="196" t="s">
        <v>134</v>
      </c>
      <c r="G131" s="36"/>
      <c r="H131" s="36"/>
      <c r="I131" s="197"/>
      <c r="J131" s="36"/>
      <c r="K131" s="36"/>
      <c r="L131" s="39"/>
      <c r="M131" s="198"/>
      <c r="N131" s="199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133</v>
      </c>
      <c r="AU131" s="17" t="s">
        <v>89</v>
      </c>
    </row>
    <row r="132" spans="1:65" s="13" customFormat="1" ht="11.25">
      <c r="B132" s="200"/>
      <c r="C132" s="201"/>
      <c r="D132" s="195" t="s">
        <v>135</v>
      </c>
      <c r="E132" s="202" t="s">
        <v>1</v>
      </c>
      <c r="F132" s="203" t="s">
        <v>136</v>
      </c>
      <c r="G132" s="201"/>
      <c r="H132" s="202" t="s">
        <v>1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135</v>
      </c>
      <c r="AU132" s="209" t="s">
        <v>89</v>
      </c>
      <c r="AV132" s="13" t="s">
        <v>87</v>
      </c>
      <c r="AW132" s="13" t="s">
        <v>34</v>
      </c>
      <c r="AX132" s="13" t="s">
        <v>80</v>
      </c>
      <c r="AY132" s="209" t="s">
        <v>124</v>
      </c>
    </row>
    <row r="133" spans="1:65" s="14" customFormat="1" ht="11.25">
      <c r="B133" s="210"/>
      <c r="C133" s="211"/>
      <c r="D133" s="195" t="s">
        <v>135</v>
      </c>
      <c r="E133" s="212" t="s">
        <v>1</v>
      </c>
      <c r="F133" s="213" t="s">
        <v>137</v>
      </c>
      <c r="G133" s="211"/>
      <c r="H133" s="214">
        <v>27.75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135</v>
      </c>
      <c r="AU133" s="220" t="s">
        <v>89</v>
      </c>
      <c r="AV133" s="14" t="s">
        <v>89</v>
      </c>
      <c r="AW133" s="14" t="s">
        <v>34</v>
      </c>
      <c r="AX133" s="14" t="s">
        <v>80</v>
      </c>
      <c r="AY133" s="220" t="s">
        <v>124</v>
      </c>
    </row>
    <row r="134" spans="1:65" s="15" customFormat="1" ht="11.25">
      <c r="B134" s="221"/>
      <c r="C134" s="222"/>
      <c r="D134" s="195" t="s">
        <v>135</v>
      </c>
      <c r="E134" s="223" t="s">
        <v>1</v>
      </c>
      <c r="F134" s="224" t="s">
        <v>138</v>
      </c>
      <c r="G134" s="222"/>
      <c r="H134" s="225">
        <v>27.75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135</v>
      </c>
      <c r="AU134" s="231" t="s">
        <v>89</v>
      </c>
      <c r="AV134" s="15" t="s">
        <v>131</v>
      </c>
      <c r="AW134" s="15" t="s">
        <v>34</v>
      </c>
      <c r="AX134" s="15" t="s">
        <v>87</v>
      </c>
      <c r="AY134" s="231" t="s">
        <v>124</v>
      </c>
    </row>
    <row r="135" spans="1:65" s="2" customFormat="1" ht="16.5" customHeight="1">
      <c r="A135" s="34"/>
      <c r="B135" s="35"/>
      <c r="C135" s="182" t="s">
        <v>89</v>
      </c>
      <c r="D135" s="182" t="s">
        <v>126</v>
      </c>
      <c r="E135" s="183" t="s">
        <v>139</v>
      </c>
      <c r="F135" s="184" t="s">
        <v>140</v>
      </c>
      <c r="G135" s="185" t="s">
        <v>129</v>
      </c>
      <c r="H135" s="186">
        <v>4564.5</v>
      </c>
      <c r="I135" s="187"/>
      <c r="J135" s="188">
        <f>ROUND(I135*H135,2)</f>
        <v>0</v>
      </c>
      <c r="K135" s="184" t="s">
        <v>130</v>
      </c>
      <c r="L135" s="39"/>
      <c r="M135" s="189" t="s">
        <v>1</v>
      </c>
      <c r="N135" s="190" t="s">
        <v>45</v>
      </c>
      <c r="O135" s="71"/>
      <c r="P135" s="191">
        <f>O135*H135</f>
        <v>0</v>
      </c>
      <c r="Q135" s="191">
        <v>6.0000000000000002E-5</v>
      </c>
      <c r="R135" s="191">
        <f>Q135*H135</f>
        <v>0.27387</v>
      </c>
      <c r="S135" s="191">
        <v>0.115</v>
      </c>
      <c r="T135" s="192">
        <f>S135*H135</f>
        <v>524.91750000000002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3" t="s">
        <v>131</v>
      </c>
      <c r="AT135" s="193" t="s">
        <v>126</v>
      </c>
      <c r="AU135" s="193" t="s">
        <v>89</v>
      </c>
      <c r="AY135" s="17" t="s">
        <v>124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7" t="s">
        <v>87</v>
      </c>
      <c r="BK135" s="194">
        <f>ROUND(I135*H135,2)</f>
        <v>0</v>
      </c>
      <c r="BL135" s="17" t="s">
        <v>131</v>
      </c>
      <c r="BM135" s="193" t="s">
        <v>141</v>
      </c>
    </row>
    <row r="136" spans="1:65" s="2" customFormat="1" ht="19.5">
      <c r="A136" s="34"/>
      <c r="B136" s="35"/>
      <c r="C136" s="36"/>
      <c r="D136" s="195" t="s">
        <v>133</v>
      </c>
      <c r="E136" s="36"/>
      <c r="F136" s="196" t="s">
        <v>142</v>
      </c>
      <c r="G136" s="36"/>
      <c r="H136" s="36"/>
      <c r="I136" s="197"/>
      <c r="J136" s="36"/>
      <c r="K136" s="36"/>
      <c r="L136" s="39"/>
      <c r="M136" s="198"/>
      <c r="N136" s="19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133</v>
      </c>
      <c r="AU136" s="17" t="s">
        <v>89</v>
      </c>
    </row>
    <row r="137" spans="1:65" s="14" customFormat="1" ht="11.25">
      <c r="B137" s="210"/>
      <c r="C137" s="211"/>
      <c r="D137" s="195" t="s">
        <v>135</v>
      </c>
      <c r="E137" s="212" t="s">
        <v>1</v>
      </c>
      <c r="F137" s="213" t="s">
        <v>143</v>
      </c>
      <c r="G137" s="211"/>
      <c r="H137" s="214">
        <v>3982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135</v>
      </c>
      <c r="AU137" s="220" t="s">
        <v>89</v>
      </c>
      <c r="AV137" s="14" t="s">
        <v>89</v>
      </c>
      <c r="AW137" s="14" t="s">
        <v>34</v>
      </c>
      <c r="AX137" s="14" t="s">
        <v>80</v>
      </c>
      <c r="AY137" s="220" t="s">
        <v>124</v>
      </c>
    </row>
    <row r="138" spans="1:65" s="14" customFormat="1" ht="11.25">
      <c r="B138" s="210"/>
      <c r="C138" s="211"/>
      <c r="D138" s="195" t="s">
        <v>135</v>
      </c>
      <c r="E138" s="212" t="s">
        <v>1</v>
      </c>
      <c r="F138" s="213" t="s">
        <v>144</v>
      </c>
      <c r="G138" s="211"/>
      <c r="H138" s="214">
        <v>155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135</v>
      </c>
      <c r="AU138" s="220" t="s">
        <v>89</v>
      </c>
      <c r="AV138" s="14" t="s">
        <v>89</v>
      </c>
      <c r="AW138" s="14" t="s">
        <v>34</v>
      </c>
      <c r="AX138" s="14" t="s">
        <v>80</v>
      </c>
      <c r="AY138" s="220" t="s">
        <v>124</v>
      </c>
    </row>
    <row r="139" spans="1:65" s="14" customFormat="1" ht="11.25">
      <c r="B139" s="210"/>
      <c r="C139" s="211"/>
      <c r="D139" s="195" t="s">
        <v>135</v>
      </c>
      <c r="E139" s="212" t="s">
        <v>1</v>
      </c>
      <c r="F139" s="213" t="s">
        <v>145</v>
      </c>
      <c r="G139" s="211"/>
      <c r="H139" s="214">
        <v>427.5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135</v>
      </c>
      <c r="AU139" s="220" t="s">
        <v>89</v>
      </c>
      <c r="AV139" s="14" t="s">
        <v>89</v>
      </c>
      <c r="AW139" s="14" t="s">
        <v>34</v>
      </c>
      <c r="AX139" s="14" t="s">
        <v>80</v>
      </c>
      <c r="AY139" s="220" t="s">
        <v>124</v>
      </c>
    </row>
    <row r="140" spans="1:65" s="15" customFormat="1" ht="11.25">
      <c r="B140" s="221"/>
      <c r="C140" s="222"/>
      <c r="D140" s="195" t="s">
        <v>135</v>
      </c>
      <c r="E140" s="223" t="s">
        <v>1</v>
      </c>
      <c r="F140" s="224" t="s">
        <v>138</v>
      </c>
      <c r="G140" s="222"/>
      <c r="H140" s="225">
        <v>4564.5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135</v>
      </c>
      <c r="AU140" s="231" t="s">
        <v>89</v>
      </c>
      <c r="AV140" s="15" t="s">
        <v>131</v>
      </c>
      <c r="AW140" s="15" t="s">
        <v>34</v>
      </c>
      <c r="AX140" s="15" t="s">
        <v>87</v>
      </c>
      <c r="AY140" s="231" t="s">
        <v>124</v>
      </c>
    </row>
    <row r="141" spans="1:65" s="2" customFormat="1" ht="16.5" customHeight="1">
      <c r="A141" s="34"/>
      <c r="B141" s="35"/>
      <c r="C141" s="182" t="s">
        <v>146</v>
      </c>
      <c r="D141" s="182" t="s">
        <v>126</v>
      </c>
      <c r="E141" s="183" t="s">
        <v>147</v>
      </c>
      <c r="F141" s="184" t="s">
        <v>148</v>
      </c>
      <c r="G141" s="185" t="s">
        <v>149</v>
      </c>
      <c r="H141" s="186">
        <v>277.5</v>
      </c>
      <c r="I141" s="187"/>
      <c r="J141" s="188">
        <f>ROUND(I141*H141,2)</f>
        <v>0</v>
      </c>
      <c r="K141" s="184" t="s">
        <v>130</v>
      </c>
      <c r="L141" s="39"/>
      <c r="M141" s="189" t="s">
        <v>1</v>
      </c>
      <c r="N141" s="190" t="s">
        <v>45</v>
      </c>
      <c r="O141" s="71"/>
      <c r="P141" s="191">
        <f>O141*H141</f>
        <v>0</v>
      </c>
      <c r="Q141" s="191">
        <v>0</v>
      </c>
      <c r="R141" s="191">
        <f>Q141*H141</f>
        <v>0</v>
      </c>
      <c r="S141" s="191">
        <v>0.20499999999999999</v>
      </c>
      <c r="T141" s="192">
        <f>S141*H141</f>
        <v>56.887499999999996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3" t="s">
        <v>131</v>
      </c>
      <c r="AT141" s="193" t="s">
        <v>126</v>
      </c>
      <c r="AU141" s="193" t="s">
        <v>89</v>
      </c>
      <c r="AY141" s="17" t="s">
        <v>124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7" t="s">
        <v>87</v>
      </c>
      <c r="BK141" s="194">
        <f>ROUND(I141*H141,2)</f>
        <v>0</v>
      </c>
      <c r="BL141" s="17" t="s">
        <v>131</v>
      </c>
      <c r="BM141" s="193" t="s">
        <v>150</v>
      </c>
    </row>
    <row r="142" spans="1:65" s="2" customFormat="1" ht="19.5">
      <c r="A142" s="34"/>
      <c r="B142" s="35"/>
      <c r="C142" s="36"/>
      <c r="D142" s="195" t="s">
        <v>133</v>
      </c>
      <c r="E142" s="36"/>
      <c r="F142" s="196" t="s">
        <v>151</v>
      </c>
      <c r="G142" s="36"/>
      <c r="H142" s="36"/>
      <c r="I142" s="197"/>
      <c r="J142" s="36"/>
      <c r="K142" s="36"/>
      <c r="L142" s="39"/>
      <c r="M142" s="198"/>
      <c r="N142" s="19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133</v>
      </c>
      <c r="AU142" s="17" t="s">
        <v>89</v>
      </c>
    </row>
    <row r="143" spans="1:65" s="13" customFormat="1" ht="11.25">
      <c r="B143" s="200"/>
      <c r="C143" s="201"/>
      <c r="D143" s="195" t="s">
        <v>135</v>
      </c>
      <c r="E143" s="202" t="s">
        <v>1</v>
      </c>
      <c r="F143" s="203" t="s">
        <v>152</v>
      </c>
      <c r="G143" s="201"/>
      <c r="H143" s="202" t="s">
        <v>1</v>
      </c>
      <c r="I143" s="204"/>
      <c r="J143" s="201"/>
      <c r="K143" s="201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135</v>
      </c>
      <c r="AU143" s="209" t="s">
        <v>89</v>
      </c>
      <c r="AV143" s="13" t="s">
        <v>87</v>
      </c>
      <c r="AW143" s="13" t="s">
        <v>34</v>
      </c>
      <c r="AX143" s="13" t="s">
        <v>80</v>
      </c>
      <c r="AY143" s="209" t="s">
        <v>124</v>
      </c>
    </row>
    <row r="144" spans="1:65" s="14" customFormat="1" ht="11.25">
      <c r="B144" s="210"/>
      <c r="C144" s="211"/>
      <c r="D144" s="195" t="s">
        <v>135</v>
      </c>
      <c r="E144" s="212" t="s">
        <v>1</v>
      </c>
      <c r="F144" s="213" t="s">
        <v>153</v>
      </c>
      <c r="G144" s="211"/>
      <c r="H144" s="214">
        <v>277.5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135</v>
      </c>
      <c r="AU144" s="220" t="s">
        <v>89</v>
      </c>
      <c r="AV144" s="14" t="s">
        <v>89</v>
      </c>
      <c r="AW144" s="14" t="s">
        <v>34</v>
      </c>
      <c r="AX144" s="14" t="s">
        <v>80</v>
      </c>
      <c r="AY144" s="220" t="s">
        <v>124</v>
      </c>
    </row>
    <row r="145" spans="1:65" s="15" customFormat="1" ht="11.25">
      <c r="B145" s="221"/>
      <c r="C145" s="222"/>
      <c r="D145" s="195" t="s">
        <v>135</v>
      </c>
      <c r="E145" s="223" t="s">
        <v>1</v>
      </c>
      <c r="F145" s="224" t="s">
        <v>138</v>
      </c>
      <c r="G145" s="222"/>
      <c r="H145" s="225">
        <v>277.5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135</v>
      </c>
      <c r="AU145" s="231" t="s">
        <v>89</v>
      </c>
      <c r="AV145" s="15" t="s">
        <v>131</v>
      </c>
      <c r="AW145" s="15" t="s">
        <v>34</v>
      </c>
      <c r="AX145" s="15" t="s">
        <v>87</v>
      </c>
      <c r="AY145" s="231" t="s">
        <v>124</v>
      </c>
    </row>
    <row r="146" spans="1:65" s="12" customFormat="1" ht="22.9" customHeight="1">
      <c r="B146" s="166"/>
      <c r="C146" s="167"/>
      <c r="D146" s="168" t="s">
        <v>79</v>
      </c>
      <c r="E146" s="180" t="s">
        <v>154</v>
      </c>
      <c r="F146" s="180" t="s">
        <v>155</v>
      </c>
      <c r="G146" s="167"/>
      <c r="H146" s="167"/>
      <c r="I146" s="170"/>
      <c r="J146" s="181">
        <f>BK146</f>
        <v>0</v>
      </c>
      <c r="K146" s="167"/>
      <c r="L146" s="172"/>
      <c r="M146" s="173"/>
      <c r="N146" s="174"/>
      <c r="O146" s="174"/>
      <c r="P146" s="175">
        <f>SUM(P147:P158)</f>
        <v>0</v>
      </c>
      <c r="Q146" s="174"/>
      <c r="R146" s="175">
        <f>SUM(R147:R158)</f>
        <v>0</v>
      </c>
      <c r="S146" s="174"/>
      <c r="T146" s="176">
        <f>SUM(T147:T158)</f>
        <v>0</v>
      </c>
      <c r="AR146" s="177" t="s">
        <v>87</v>
      </c>
      <c r="AT146" s="178" t="s">
        <v>79</v>
      </c>
      <c r="AU146" s="178" t="s">
        <v>87</v>
      </c>
      <c r="AY146" s="177" t="s">
        <v>124</v>
      </c>
      <c r="BK146" s="179">
        <f>SUM(BK147:BK158)</f>
        <v>0</v>
      </c>
    </row>
    <row r="147" spans="1:65" s="2" customFormat="1" ht="16.5" customHeight="1">
      <c r="A147" s="34"/>
      <c r="B147" s="35"/>
      <c r="C147" s="182" t="s">
        <v>131</v>
      </c>
      <c r="D147" s="182" t="s">
        <v>126</v>
      </c>
      <c r="E147" s="183" t="s">
        <v>156</v>
      </c>
      <c r="F147" s="184" t="s">
        <v>157</v>
      </c>
      <c r="G147" s="185" t="s">
        <v>129</v>
      </c>
      <c r="H147" s="186">
        <v>4564.5</v>
      </c>
      <c r="I147" s="187"/>
      <c r="J147" s="188">
        <f>ROUND(I147*H147,2)</f>
        <v>0</v>
      </c>
      <c r="K147" s="184" t="s">
        <v>130</v>
      </c>
      <c r="L147" s="39"/>
      <c r="M147" s="189" t="s">
        <v>1</v>
      </c>
      <c r="N147" s="190" t="s">
        <v>45</v>
      </c>
      <c r="O147" s="7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3" t="s">
        <v>131</v>
      </c>
      <c r="AT147" s="193" t="s">
        <v>126</v>
      </c>
      <c r="AU147" s="193" t="s">
        <v>89</v>
      </c>
      <c r="AY147" s="17" t="s">
        <v>124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7" t="s">
        <v>87</v>
      </c>
      <c r="BK147" s="194">
        <f>ROUND(I147*H147,2)</f>
        <v>0</v>
      </c>
      <c r="BL147" s="17" t="s">
        <v>131</v>
      </c>
      <c r="BM147" s="193" t="s">
        <v>158</v>
      </c>
    </row>
    <row r="148" spans="1:65" s="2" customFormat="1" ht="11.25">
      <c r="A148" s="34"/>
      <c r="B148" s="35"/>
      <c r="C148" s="36"/>
      <c r="D148" s="195" t="s">
        <v>133</v>
      </c>
      <c r="E148" s="36"/>
      <c r="F148" s="196" t="s">
        <v>159</v>
      </c>
      <c r="G148" s="36"/>
      <c r="H148" s="36"/>
      <c r="I148" s="197"/>
      <c r="J148" s="36"/>
      <c r="K148" s="36"/>
      <c r="L148" s="39"/>
      <c r="M148" s="198"/>
      <c r="N148" s="199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133</v>
      </c>
      <c r="AU148" s="17" t="s">
        <v>89</v>
      </c>
    </row>
    <row r="149" spans="1:65" s="14" customFormat="1" ht="11.25">
      <c r="B149" s="210"/>
      <c r="C149" s="211"/>
      <c r="D149" s="195" t="s">
        <v>135</v>
      </c>
      <c r="E149" s="212" t="s">
        <v>1</v>
      </c>
      <c r="F149" s="213" t="s">
        <v>143</v>
      </c>
      <c r="G149" s="211"/>
      <c r="H149" s="214">
        <v>3982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135</v>
      </c>
      <c r="AU149" s="220" t="s">
        <v>89</v>
      </c>
      <c r="AV149" s="14" t="s">
        <v>89</v>
      </c>
      <c r="AW149" s="14" t="s">
        <v>34</v>
      </c>
      <c r="AX149" s="14" t="s">
        <v>80</v>
      </c>
      <c r="AY149" s="220" t="s">
        <v>124</v>
      </c>
    </row>
    <row r="150" spans="1:65" s="14" customFormat="1" ht="11.25">
      <c r="B150" s="210"/>
      <c r="C150" s="211"/>
      <c r="D150" s="195" t="s">
        <v>135</v>
      </c>
      <c r="E150" s="212" t="s">
        <v>1</v>
      </c>
      <c r="F150" s="213" t="s">
        <v>144</v>
      </c>
      <c r="G150" s="211"/>
      <c r="H150" s="214">
        <v>155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135</v>
      </c>
      <c r="AU150" s="220" t="s">
        <v>89</v>
      </c>
      <c r="AV150" s="14" t="s">
        <v>89</v>
      </c>
      <c r="AW150" s="14" t="s">
        <v>34</v>
      </c>
      <c r="AX150" s="14" t="s">
        <v>80</v>
      </c>
      <c r="AY150" s="220" t="s">
        <v>124</v>
      </c>
    </row>
    <row r="151" spans="1:65" s="14" customFormat="1" ht="11.25">
      <c r="B151" s="210"/>
      <c r="C151" s="211"/>
      <c r="D151" s="195" t="s">
        <v>135</v>
      </c>
      <c r="E151" s="212" t="s">
        <v>1</v>
      </c>
      <c r="F151" s="213" t="s">
        <v>145</v>
      </c>
      <c r="G151" s="211"/>
      <c r="H151" s="214">
        <v>427.5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135</v>
      </c>
      <c r="AU151" s="220" t="s">
        <v>89</v>
      </c>
      <c r="AV151" s="14" t="s">
        <v>89</v>
      </c>
      <c r="AW151" s="14" t="s">
        <v>34</v>
      </c>
      <c r="AX151" s="14" t="s">
        <v>80</v>
      </c>
      <c r="AY151" s="220" t="s">
        <v>124</v>
      </c>
    </row>
    <row r="152" spans="1:65" s="15" customFormat="1" ht="11.25">
      <c r="B152" s="221"/>
      <c r="C152" s="222"/>
      <c r="D152" s="195" t="s">
        <v>135</v>
      </c>
      <c r="E152" s="223" t="s">
        <v>1</v>
      </c>
      <c r="F152" s="224" t="s">
        <v>138</v>
      </c>
      <c r="G152" s="222"/>
      <c r="H152" s="225">
        <v>4564.5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135</v>
      </c>
      <c r="AU152" s="231" t="s">
        <v>89</v>
      </c>
      <c r="AV152" s="15" t="s">
        <v>131</v>
      </c>
      <c r="AW152" s="15" t="s">
        <v>34</v>
      </c>
      <c r="AX152" s="15" t="s">
        <v>87</v>
      </c>
      <c r="AY152" s="231" t="s">
        <v>124</v>
      </c>
    </row>
    <row r="153" spans="1:65" s="2" customFormat="1" ht="21.75" customHeight="1">
      <c r="A153" s="34"/>
      <c r="B153" s="35"/>
      <c r="C153" s="182" t="s">
        <v>154</v>
      </c>
      <c r="D153" s="182" t="s">
        <v>126</v>
      </c>
      <c r="E153" s="183" t="s">
        <v>160</v>
      </c>
      <c r="F153" s="184" t="s">
        <v>161</v>
      </c>
      <c r="G153" s="185" t="s">
        <v>129</v>
      </c>
      <c r="H153" s="186">
        <v>4564.5</v>
      </c>
      <c r="I153" s="187"/>
      <c r="J153" s="188">
        <f>ROUND(I153*H153,2)</f>
        <v>0</v>
      </c>
      <c r="K153" s="184" t="s">
        <v>130</v>
      </c>
      <c r="L153" s="39"/>
      <c r="M153" s="189" t="s">
        <v>1</v>
      </c>
      <c r="N153" s="190" t="s">
        <v>45</v>
      </c>
      <c r="O153" s="71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3" t="s">
        <v>131</v>
      </c>
      <c r="AT153" s="193" t="s">
        <v>126</v>
      </c>
      <c r="AU153" s="193" t="s">
        <v>89</v>
      </c>
      <c r="AY153" s="17" t="s">
        <v>124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87</v>
      </c>
      <c r="BK153" s="194">
        <f>ROUND(I153*H153,2)</f>
        <v>0</v>
      </c>
      <c r="BL153" s="17" t="s">
        <v>131</v>
      </c>
      <c r="BM153" s="193" t="s">
        <v>162</v>
      </c>
    </row>
    <row r="154" spans="1:65" s="2" customFormat="1" ht="19.5">
      <c r="A154" s="34"/>
      <c r="B154" s="35"/>
      <c r="C154" s="36"/>
      <c r="D154" s="195" t="s">
        <v>133</v>
      </c>
      <c r="E154" s="36"/>
      <c r="F154" s="196" t="s">
        <v>163</v>
      </c>
      <c r="G154" s="36"/>
      <c r="H154" s="36"/>
      <c r="I154" s="197"/>
      <c r="J154" s="36"/>
      <c r="K154" s="36"/>
      <c r="L154" s="39"/>
      <c r="M154" s="198"/>
      <c r="N154" s="199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133</v>
      </c>
      <c r="AU154" s="17" t="s">
        <v>89</v>
      </c>
    </row>
    <row r="155" spans="1:65" s="14" customFormat="1" ht="11.25">
      <c r="B155" s="210"/>
      <c r="C155" s="211"/>
      <c r="D155" s="195" t="s">
        <v>135</v>
      </c>
      <c r="E155" s="212" t="s">
        <v>1</v>
      </c>
      <c r="F155" s="213" t="s">
        <v>143</v>
      </c>
      <c r="G155" s="211"/>
      <c r="H155" s="214">
        <v>3982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135</v>
      </c>
      <c r="AU155" s="220" t="s">
        <v>89</v>
      </c>
      <c r="AV155" s="14" t="s">
        <v>89</v>
      </c>
      <c r="AW155" s="14" t="s">
        <v>34</v>
      </c>
      <c r="AX155" s="14" t="s">
        <v>80</v>
      </c>
      <c r="AY155" s="220" t="s">
        <v>124</v>
      </c>
    </row>
    <row r="156" spans="1:65" s="14" customFormat="1" ht="11.25">
      <c r="B156" s="210"/>
      <c r="C156" s="211"/>
      <c r="D156" s="195" t="s">
        <v>135</v>
      </c>
      <c r="E156" s="212" t="s">
        <v>1</v>
      </c>
      <c r="F156" s="213" t="s">
        <v>144</v>
      </c>
      <c r="G156" s="211"/>
      <c r="H156" s="214">
        <v>155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135</v>
      </c>
      <c r="AU156" s="220" t="s">
        <v>89</v>
      </c>
      <c r="AV156" s="14" t="s">
        <v>89</v>
      </c>
      <c r="AW156" s="14" t="s">
        <v>34</v>
      </c>
      <c r="AX156" s="14" t="s">
        <v>80</v>
      </c>
      <c r="AY156" s="220" t="s">
        <v>124</v>
      </c>
    </row>
    <row r="157" spans="1:65" s="14" customFormat="1" ht="11.25">
      <c r="B157" s="210"/>
      <c r="C157" s="211"/>
      <c r="D157" s="195" t="s">
        <v>135</v>
      </c>
      <c r="E157" s="212" t="s">
        <v>1</v>
      </c>
      <c r="F157" s="213" t="s">
        <v>145</v>
      </c>
      <c r="G157" s="211"/>
      <c r="H157" s="214">
        <v>427.5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135</v>
      </c>
      <c r="AU157" s="220" t="s">
        <v>89</v>
      </c>
      <c r="AV157" s="14" t="s">
        <v>89</v>
      </c>
      <c r="AW157" s="14" t="s">
        <v>34</v>
      </c>
      <c r="AX157" s="14" t="s">
        <v>80</v>
      </c>
      <c r="AY157" s="220" t="s">
        <v>124</v>
      </c>
    </row>
    <row r="158" spans="1:65" s="15" customFormat="1" ht="11.25">
      <c r="B158" s="221"/>
      <c r="C158" s="222"/>
      <c r="D158" s="195" t="s">
        <v>135</v>
      </c>
      <c r="E158" s="223" t="s">
        <v>1</v>
      </c>
      <c r="F158" s="224" t="s">
        <v>138</v>
      </c>
      <c r="G158" s="222"/>
      <c r="H158" s="225">
        <v>4564.5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135</v>
      </c>
      <c r="AU158" s="231" t="s">
        <v>89</v>
      </c>
      <c r="AV158" s="15" t="s">
        <v>131</v>
      </c>
      <c r="AW158" s="15" t="s">
        <v>34</v>
      </c>
      <c r="AX158" s="15" t="s">
        <v>87</v>
      </c>
      <c r="AY158" s="231" t="s">
        <v>124</v>
      </c>
    </row>
    <row r="159" spans="1:65" s="12" customFormat="1" ht="22.9" customHeight="1">
      <c r="B159" s="166"/>
      <c r="C159" s="167"/>
      <c r="D159" s="168" t="s">
        <v>79</v>
      </c>
      <c r="E159" s="180" t="s">
        <v>164</v>
      </c>
      <c r="F159" s="180" t="s">
        <v>165</v>
      </c>
      <c r="G159" s="167"/>
      <c r="H159" s="167"/>
      <c r="I159" s="170"/>
      <c r="J159" s="181">
        <f>BK159</f>
        <v>0</v>
      </c>
      <c r="K159" s="167"/>
      <c r="L159" s="172"/>
      <c r="M159" s="173"/>
      <c r="N159" s="174"/>
      <c r="O159" s="174"/>
      <c r="P159" s="175">
        <f>SUM(P160:P168)</f>
        <v>0</v>
      </c>
      <c r="Q159" s="174"/>
      <c r="R159" s="175">
        <f>SUM(R160:R168)</f>
        <v>4.3082799999999999</v>
      </c>
      <c r="S159" s="174"/>
      <c r="T159" s="176">
        <f>SUM(T160:T168)</f>
        <v>0</v>
      </c>
      <c r="AR159" s="177" t="s">
        <v>87</v>
      </c>
      <c r="AT159" s="178" t="s">
        <v>79</v>
      </c>
      <c r="AU159" s="178" t="s">
        <v>87</v>
      </c>
      <c r="AY159" s="177" t="s">
        <v>124</v>
      </c>
      <c r="BK159" s="179">
        <f>SUM(BK160:BK168)</f>
        <v>0</v>
      </c>
    </row>
    <row r="160" spans="1:65" s="2" customFormat="1" ht="16.5" customHeight="1">
      <c r="A160" s="34"/>
      <c r="B160" s="35"/>
      <c r="C160" s="182" t="s">
        <v>166</v>
      </c>
      <c r="D160" s="182" t="s">
        <v>126</v>
      </c>
      <c r="E160" s="183" t="s">
        <v>167</v>
      </c>
      <c r="F160" s="184" t="s">
        <v>168</v>
      </c>
      <c r="G160" s="185" t="s">
        <v>169</v>
      </c>
      <c r="H160" s="186">
        <v>3</v>
      </c>
      <c r="I160" s="187"/>
      <c r="J160" s="188">
        <f>ROUND(I160*H160,2)</f>
        <v>0</v>
      </c>
      <c r="K160" s="184" t="s">
        <v>130</v>
      </c>
      <c r="L160" s="39"/>
      <c r="M160" s="189" t="s">
        <v>1</v>
      </c>
      <c r="N160" s="190" t="s">
        <v>45</v>
      </c>
      <c r="O160" s="71"/>
      <c r="P160" s="191">
        <f>O160*H160</f>
        <v>0</v>
      </c>
      <c r="Q160" s="191">
        <v>0.42368</v>
      </c>
      <c r="R160" s="191">
        <f>Q160*H160</f>
        <v>1.2710399999999999</v>
      </c>
      <c r="S160" s="191">
        <v>0</v>
      </c>
      <c r="T160" s="19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3" t="s">
        <v>131</v>
      </c>
      <c r="AT160" s="193" t="s">
        <v>126</v>
      </c>
      <c r="AU160" s="193" t="s">
        <v>89</v>
      </c>
      <c r="AY160" s="17" t="s">
        <v>124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87</v>
      </c>
      <c r="BK160" s="194">
        <f>ROUND(I160*H160,2)</f>
        <v>0</v>
      </c>
      <c r="BL160" s="17" t="s">
        <v>131</v>
      </c>
      <c r="BM160" s="193" t="s">
        <v>170</v>
      </c>
    </row>
    <row r="161" spans="1:65" s="2" customFormat="1" ht="11.25">
      <c r="A161" s="34"/>
      <c r="B161" s="35"/>
      <c r="C161" s="36"/>
      <c r="D161" s="195" t="s">
        <v>133</v>
      </c>
      <c r="E161" s="36"/>
      <c r="F161" s="196" t="s">
        <v>171</v>
      </c>
      <c r="G161" s="36"/>
      <c r="H161" s="36"/>
      <c r="I161" s="197"/>
      <c r="J161" s="36"/>
      <c r="K161" s="36"/>
      <c r="L161" s="39"/>
      <c r="M161" s="198"/>
      <c r="N161" s="19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133</v>
      </c>
      <c r="AU161" s="17" t="s">
        <v>89</v>
      </c>
    </row>
    <row r="162" spans="1:65" s="14" customFormat="1" ht="11.25">
      <c r="B162" s="210"/>
      <c r="C162" s="211"/>
      <c r="D162" s="195" t="s">
        <v>135</v>
      </c>
      <c r="E162" s="212" t="s">
        <v>1</v>
      </c>
      <c r="F162" s="213" t="s">
        <v>146</v>
      </c>
      <c r="G162" s="211"/>
      <c r="H162" s="214">
        <v>3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135</v>
      </c>
      <c r="AU162" s="220" t="s">
        <v>89</v>
      </c>
      <c r="AV162" s="14" t="s">
        <v>89</v>
      </c>
      <c r="AW162" s="14" t="s">
        <v>34</v>
      </c>
      <c r="AX162" s="14" t="s">
        <v>87</v>
      </c>
      <c r="AY162" s="220" t="s">
        <v>124</v>
      </c>
    </row>
    <row r="163" spans="1:65" s="2" customFormat="1" ht="16.5" customHeight="1">
      <c r="A163" s="34"/>
      <c r="B163" s="35"/>
      <c r="C163" s="182" t="s">
        <v>172</v>
      </c>
      <c r="D163" s="182" t="s">
        <v>126</v>
      </c>
      <c r="E163" s="183" t="s">
        <v>173</v>
      </c>
      <c r="F163" s="184" t="s">
        <v>174</v>
      </c>
      <c r="G163" s="185" t="s">
        <v>169</v>
      </c>
      <c r="H163" s="186">
        <v>5</v>
      </c>
      <c r="I163" s="187"/>
      <c r="J163" s="188">
        <f>ROUND(I163*H163,2)</f>
        <v>0</v>
      </c>
      <c r="K163" s="184" t="s">
        <v>130</v>
      </c>
      <c r="L163" s="39"/>
      <c r="M163" s="189" t="s">
        <v>1</v>
      </c>
      <c r="N163" s="190" t="s">
        <v>45</v>
      </c>
      <c r="O163" s="71"/>
      <c r="P163" s="191">
        <f>O163*H163</f>
        <v>0</v>
      </c>
      <c r="Q163" s="191">
        <v>0.42080000000000001</v>
      </c>
      <c r="R163" s="191">
        <f>Q163*H163</f>
        <v>2.1040000000000001</v>
      </c>
      <c r="S163" s="191">
        <v>0</v>
      </c>
      <c r="T163" s="19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3" t="s">
        <v>131</v>
      </c>
      <c r="AT163" s="193" t="s">
        <v>126</v>
      </c>
      <c r="AU163" s="193" t="s">
        <v>89</v>
      </c>
      <c r="AY163" s="17" t="s">
        <v>124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7" t="s">
        <v>87</v>
      </c>
      <c r="BK163" s="194">
        <f>ROUND(I163*H163,2)</f>
        <v>0</v>
      </c>
      <c r="BL163" s="17" t="s">
        <v>131</v>
      </c>
      <c r="BM163" s="193" t="s">
        <v>175</v>
      </c>
    </row>
    <row r="164" spans="1:65" s="2" customFormat="1" ht="11.25">
      <c r="A164" s="34"/>
      <c r="B164" s="35"/>
      <c r="C164" s="36"/>
      <c r="D164" s="195" t="s">
        <v>133</v>
      </c>
      <c r="E164" s="36"/>
      <c r="F164" s="196" t="s">
        <v>176</v>
      </c>
      <c r="G164" s="36"/>
      <c r="H164" s="36"/>
      <c r="I164" s="197"/>
      <c r="J164" s="36"/>
      <c r="K164" s="36"/>
      <c r="L164" s="39"/>
      <c r="M164" s="198"/>
      <c r="N164" s="19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133</v>
      </c>
      <c r="AU164" s="17" t="s">
        <v>89</v>
      </c>
    </row>
    <row r="165" spans="1:65" s="14" customFormat="1" ht="11.25">
      <c r="B165" s="210"/>
      <c r="C165" s="211"/>
      <c r="D165" s="195" t="s">
        <v>135</v>
      </c>
      <c r="E165" s="212" t="s">
        <v>1</v>
      </c>
      <c r="F165" s="213" t="s">
        <v>154</v>
      </c>
      <c r="G165" s="211"/>
      <c r="H165" s="214">
        <v>5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135</v>
      </c>
      <c r="AU165" s="220" t="s">
        <v>89</v>
      </c>
      <c r="AV165" s="14" t="s">
        <v>89</v>
      </c>
      <c r="AW165" s="14" t="s">
        <v>34</v>
      </c>
      <c r="AX165" s="14" t="s">
        <v>87</v>
      </c>
      <c r="AY165" s="220" t="s">
        <v>124</v>
      </c>
    </row>
    <row r="166" spans="1:65" s="2" customFormat="1" ht="21.75" customHeight="1">
      <c r="A166" s="34"/>
      <c r="B166" s="35"/>
      <c r="C166" s="182" t="s">
        <v>164</v>
      </c>
      <c r="D166" s="182" t="s">
        <v>126</v>
      </c>
      <c r="E166" s="183" t="s">
        <v>177</v>
      </c>
      <c r="F166" s="184" t="s">
        <v>178</v>
      </c>
      <c r="G166" s="185" t="s">
        <v>169</v>
      </c>
      <c r="H166" s="186">
        <v>3</v>
      </c>
      <c r="I166" s="187"/>
      <c r="J166" s="188">
        <f>ROUND(I166*H166,2)</f>
        <v>0</v>
      </c>
      <c r="K166" s="184" t="s">
        <v>130</v>
      </c>
      <c r="L166" s="39"/>
      <c r="M166" s="189" t="s">
        <v>1</v>
      </c>
      <c r="N166" s="190" t="s">
        <v>45</v>
      </c>
      <c r="O166" s="71"/>
      <c r="P166" s="191">
        <f>O166*H166</f>
        <v>0</v>
      </c>
      <c r="Q166" s="191">
        <v>0.31108000000000002</v>
      </c>
      <c r="R166" s="191">
        <f>Q166*H166</f>
        <v>0.93324000000000007</v>
      </c>
      <c r="S166" s="191">
        <v>0</v>
      </c>
      <c r="T166" s="19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3" t="s">
        <v>131</v>
      </c>
      <c r="AT166" s="193" t="s">
        <v>126</v>
      </c>
      <c r="AU166" s="193" t="s">
        <v>89</v>
      </c>
      <c r="AY166" s="17" t="s">
        <v>124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7" t="s">
        <v>87</v>
      </c>
      <c r="BK166" s="194">
        <f>ROUND(I166*H166,2)</f>
        <v>0</v>
      </c>
      <c r="BL166" s="17" t="s">
        <v>131</v>
      </c>
      <c r="BM166" s="193" t="s">
        <v>179</v>
      </c>
    </row>
    <row r="167" spans="1:65" s="2" customFormat="1" ht="11.25">
      <c r="A167" s="34"/>
      <c r="B167" s="35"/>
      <c r="C167" s="36"/>
      <c r="D167" s="195" t="s">
        <v>133</v>
      </c>
      <c r="E167" s="36"/>
      <c r="F167" s="196" t="s">
        <v>180</v>
      </c>
      <c r="G167" s="36"/>
      <c r="H167" s="36"/>
      <c r="I167" s="197"/>
      <c r="J167" s="36"/>
      <c r="K167" s="36"/>
      <c r="L167" s="39"/>
      <c r="M167" s="198"/>
      <c r="N167" s="19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133</v>
      </c>
      <c r="AU167" s="17" t="s">
        <v>89</v>
      </c>
    </row>
    <row r="168" spans="1:65" s="14" customFormat="1" ht="11.25">
      <c r="B168" s="210"/>
      <c r="C168" s="211"/>
      <c r="D168" s="195" t="s">
        <v>135</v>
      </c>
      <c r="E168" s="212" t="s">
        <v>1</v>
      </c>
      <c r="F168" s="213" t="s">
        <v>146</v>
      </c>
      <c r="G168" s="211"/>
      <c r="H168" s="214">
        <v>3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135</v>
      </c>
      <c r="AU168" s="220" t="s">
        <v>89</v>
      </c>
      <c r="AV168" s="14" t="s">
        <v>89</v>
      </c>
      <c r="AW168" s="14" t="s">
        <v>34</v>
      </c>
      <c r="AX168" s="14" t="s">
        <v>87</v>
      </c>
      <c r="AY168" s="220" t="s">
        <v>124</v>
      </c>
    </row>
    <row r="169" spans="1:65" s="12" customFormat="1" ht="22.9" customHeight="1">
      <c r="B169" s="166"/>
      <c r="C169" s="167"/>
      <c r="D169" s="168" t="s">
        <v>79</v>
      </c>
      <c r="E169" s="180" t="s">
        <v>181</v>
      </c>
      <c r="F169" s="180" t="s">
        <v>182</v>
      </c>
      <c r="G169" s="167"/>
      <c r="H169" s="167"/>
      <c r="I169" s="170"/>
      <c r="J169" s="181">
        <f>BK169</f>
        <v>0</v>
      </c>
      <c r="K169" s="167"/>
      <c r="L169" s="172"/>
      <c r="M169" s="173"/>
      <c r="N169" s="174"/>
      <c r="O169" s="174"/>
      <c r="P169" s="175">
        <f>SUM(P170:P228)</f>
        <v>0</v>
      </c>
      <c r="Q169" s="174"/>
      <c r="R169" s="175">
        <f>SUM(R170:R228)</f>
        <v>72.081123500000004</v>
      </c>
      <c r="S169" s="174"/>
      <c r="T169" s="176">
        <f>SUM(T170:T228)</f>
        <v>9.1289999999999996</v>
      </c>
      <c r="AR169" s="177" t="s">
        <v>87</v>
      </c>
      <c r="AT169" s="178" t="s">
        <v>79</v>
      </c>
      <c r="AU169" s="178" t="s">
        <v>87</v>
      </c>
      <c r="AY169" s="177" t="s">
        <v>124</v>
      </c>
      <c r="BK169" s="179">
        <f>SUM(BK170:BK228)</f>
        <v>0</v>
      </c>
    </row>
    <row r="170" spans="1:65" s="2" customFormat="1" ht="16.5" customHeight="1">
      <c r="A170" s="34"/>
      <c r="B170" s="35"/>
      <c r="C170" s="182" t="s">
        <v>181</v>
      </c>
      <c r="D170" s="182" t="s">
        <v>126</v>
      </c>
      <c r="E170" s="183" t="s">
        <v>183</v>
      </c>
      <c r="F170" s="184" t="s">
        <v>184</v>
      </c>
      <c r="G170" s="185" t="s">
        <v>149</v>
      </c>
      <c r="H170" s="186">
        <v>26</v>
      </c>
      <c r="I170" s="187"/>
      <c r="J170" s="188">
        <f>ROUND(I170*H170,2)</f>
        <v>0</v>
      </c>
      <c r="K170" s="184" t="s">
        <v>130</v>
      </c>
      <c r="L170" s="39"/>
      <c r="M170" s="189" t="s">
        <v>1</v>
      </c>
      <c r="N170" s="190" t="s">
        <v>45</v>
      </c>
      <c r="O170" s="71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3" t="s">
        <v>131</v>
      </c>
      <c r="AT170" s="193" t="s">
        <v>126</v>
      </c>
      <c r="AU170" s="193" t="s">
        <v>89</v>
      </c>
      <c r="AY170" s="17" t="s">
        <v>124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7" t="s">
        <v>87</v>
      </c>
      <c r="BK170" s="194">
        <f>ROUND(I170*H170,2)</f>
        <v>0</v>
      </c>
      <c r="BL170" s="17" t="s">
        <v>131</v>
      </c>
      <c r="BM170" s="193" t="s">
        <v>185</v>
      </c>
    </row>
    <row r="171" spans="1:65" s="2" customFormat="1" ht="11.25">
      <c r="A171" s="34"/>
      <c r="B171" s="35"/>
      <c r="C171" s="36"/>
      <c r="D171" s="195" t="s">
        <v>133</v>
      </c>
      <c r="E171" s="36"/>
      <c r="F171" s="196" t="s">
        <v>186</v>
      </c>
      <c r="G171" s="36"/>
      <c r="H171" s="36"/>
      <c r="I171" s="197"/>
      <c r="J171" s="36"/>
      <c r="K171" s="36"/>
      <c r="L171" s="39"/>
      <c r="M171" s="198"/>
      <c r="N171" s="19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133</v>
      </c>
      <c r="AU171" s="17" t="s">
        <v>89</v>
      </c>
    </row>
    <row r="172" spans="1:65" s="14" customFormat="1" ht="11.25">
      <c r="B172" s="210"/>
      <c r="C172" s="211"/>
      <c r="D172" s="195" t="s">
        <v>135</v>
      </c>
      <c r="E172" s="212" t="s">
        <v>1</v>
      </c>
      <c r="F172" s="213" t="s">
        <v>187</v>
      </c>
      <c r="G172" s="211"/>
      <c r="H172" s="214">
        <v>26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135</v>
      </c>
      <c r="AU172" s="220" t="s">
        <v>89</v>
      </c>
      <c r="AV172" s="14" t="s">
        <v>89</v>
      </c>
      <c r="AW172" s="14" t="s">
        <v>34</v>
      </c>
      <c r="AX172" s="14" t="s">
        <v>80</v>
      </c>
      <c r="AY172" s="220" t="s">
        <v>124</v>
      </c>
    </row>
    <row r="173" spans="1:65" s="15" customFormat="1" ht="11.25">
      <c r="B173" s="221"/>
      <c r="C173" s="222"/>
      <c r="D173" s="195" t="s">
        <v>135</v>
      </c>
      <c r="E173" s="223" t="s">
        <v>1</v>
      </c>
      <c r="F173" s="224" t="s">
        <v>138</v>
      </c>
      <c r="G173" s="222"/>
      <c r="H173" s="225">
        <v>26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135</v>
      </c>
      <c r="AU173" s="231" t="s">
        <v>89</v>
      </c>
      <c r="AV173" s="15" t="s">
        <v>131</v>
      </c>
      <c r="AW173" s="15" t="s">
        <v>34</v>
      </c>
      <c r="AX173" s="15" t="s">
        <v>87</v>
      </c>
      <c r="AY173" s="231" t="s">
        <v>124</v>
      </c>
    </row>
    <row r="174" spans="1:65" s="2" customFormat="1" ht="16.5" customHeight="1">
      <c r="A174" s="34"/>
      <c r="B174" s="35"/>
      <c r="C174" s="182" t="s">
        <v>188</v>
      </c>
      <c r="D174" s="182" t="s">
        <v>126</v>
      </c>
      <c r="E174" s="183" t="s">
        <v>189</v>
      </c>
      <c r="F174" s="184" t="s">
        <v>190</v>
      </c>
      <c r="G174" s="185" t="s">
        <v>149</v>
      </c>
      <c r="H174" s="186">
        <v>26</v>
      </c>
      <c r="I174" s="187"/>
      <c r="J174" s="188">
        <f>ROUND(I174*H174,2)</f>
        <v>0</v>
      </c>
      <c r="K174" s="184" t="s">
        <v>130</v>
      </c>
      <c r="L174" s="39"/>
      <c r="M174" s="189" t="s">
        <v>1</v>
      </c>
      <c r="N174" s="190" t="s">
        <v>45</v>
      </c>
      <c r="O174" s="71"/>
      <c r="P174" s="191">
        <f>O174*H174</f>
        <v>0</v>
      </c>
      <c r="Q174" s="191">
        <v>8.0000000000000007E-5</v>
      </c>
      <c r="R174" s="191">
        <f>Q174*H174</f>
        <v>2.0800000000000003E-3</v>
      </c>
      <c r="S174" s="191">
        <v>0</v>
      </c>
      <c r="T174" s="19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3" t="s">
        <v>131</v>
      </c>
      <c r="AT174" s="193" t="s">
        <v>126</v>
      </c>
      <c r="AU174" s="193" t="s">
        <v>89</v>
      </c>
      <c r="AY174" s="17" t="s">
        <v>124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7" t="s">
        <v>87</v>
      </c>
      <c r="BK174" s="194">
        <f>ROUND(I174*H174,2)</f>
        <v>0</v>
      </c>
      <c r="BL174" s="17" t="s">
        <v>131</v>
      </c>
      <c r="BM174" s="193" t="s">
        <v>191</v>
      </c>
    </row>
    <row r="175" spans="1:65" s="2" customFormat="1" ht="11.25">
      <c r="A175" s="34"/>
      <c r="B175" s="35"/>
      <c r="C175" s="36"/>
      <c r="D175" s="195" t="s">
        <v>133</v>
      </c>
      <c r="E175" s="36"/>
      <c r="F175" s="196" t="s">
        <v>192</v>
      </c>
      <c r="G175" s="36"/>
      <c r="H175" s="36"/>
      <c r="I175" s="197"/>
      <c r="J175" s="36"/>
      <c r="K175" s="36"/>
      <c r="L175" s="39"/>
      <c r="M175" s="198"/>
      <c r="N175" s="19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133</v>
      </c>
      <c r="AU175" s="17" t="s">
        <v>89</v>
      </c>
    </row>
    <row r="176" spans="1:65" s="14" customFormat="1" ht="11.25">
      <c r="B176" s="210"/>
      <c r="C176" s="211"/>
      <c r="D176" s="195" t="s">
        <v>135</v>
      </c>
      <c r="E176" s="212" t="s">
        <v>1</v>
      </c>
      <c r="F176" s="213" t="s">
        <v>187</v>
      </c>
      <c r="G176" s="211"/>
      <c r="H176" s="214">
        <v>26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135</v>
      </c>
      <c r="AU176" s="220" t="s">
        <v>89</v>
      </c>
      <c r="AV176" s="14" t="s">
        <v>89</v>
      </c>
      <c r="AW176" s="14" t="s">
        <v>34</v>
      </c>
      <c r="AX176" s="14" t="s">
        <v>80</v>
      </c>
      <c r="AY176" s="220" t="s">
        <v>124</v>
      </c>
    </row>
    <row r="177" spans="1:65" s="15" customFormat="1" ht="11.25">
      <c r="B177" s="221"/>
      <c r="C177" s="222"/>
      <c r="D177" s="195" t="s">
        <v>135</v>
      </c>
      <c r="E177" s="223" t="s">
        <v>1</v>
      </c>
      <c r="F177" s="224" t="s">
        <v>138</v>
      </c>
      <c r="G177" s="222"/>
      <c r="H177" s="225">
        <v>26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135</v>
      </c>
      <c r="AU177" s="231" t="s">
        <v>89</v>
      </c>
      <c r="AV177" s="15" t="s">
        <v>131</v>
      </c>
      <c r="AW177" s="15" t="s">
        <v>34</v>
      </c>
      <c r="AX177" s="15" t="s">
        <v>87</v>
      </c>
      <c r="AY177" s="231" t="s">
        <v>124</v>
      </c>
    </row>
    <row r="178" spans="1:65" s="2" customFormat="1" ht="16.5" customHeight="1">
      <c r="A178" s="34"/>
      <c r="B178" s="35"/>
      <c r="C178" s="182" t="s">
        <v>193</v>
      </c>
      <c r="D178" s="182" t="s">
        <v>126</v>
      </c>
      <c r="E178" s="183" t="s">
        <v>194</v>
      </c>
      <c r="F178" s="184" t="s">
        <v>195</v>
      </c>
      <c r="G178" s="185" t="s">
        <v>149</v>
      </c>
      <c r="H178" s="186">
        <v>26</v>
      </c>
      <c r="I178" s="187"/>
      <c r="J178" s="188">
        <f>ROUND(I178*H178,2)</f>
        <v>0</v>
      </c>
      <c r="K178" s="184" t="s">
        <v>130</v>
      </c>
      <c r="L178" s="39"/>
      <c r="M178" s="189" t="s">
        <v>1</v>
      </c>
      <c r="N178" s="190" t="s">
        <v>45</v>
      </c>
      <c r="O178" s="71"/>
      <c r="P178" s="191">
        <f>O178*H178</f>
        <v>0</v>
      </c>
      <c r="Q178" s="191">
        <v>2.0000000000000001E-4</v>
      </c>
      <c r="R178" s="191">
        <f>Q178*H178</f>
        <v>5.2000000000000006E-3</v>
      </c>
      <c r="S178" s="191">
        <v>0</v>
      </c>
      <c r="T178" s="19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3" t="s">
        <v>131</v>
      </c>
      <c r="AT178" s="193" t="s">
        <v>126</v>
      </c>
      <c r="AU178" s="193" t="s">
        <v>89</v>
      </c>
      <c r="AY178" s="17" t="s">
        <v>124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7" t="s">
        <v>87</v>
      </c>
      <c r="BK178" s="194">
        <f>ROUND(I178*H178,2)</f>
        <v>0</v>
      </c>
      <c r="BL178" s="17" t="s">
        <v>131</v>
      </c>
      <c r="BM178" s="193" t="s">
        <v>196</v>
      </c>
    </row>
    <row r="179" spans="1:65" s="2" customFormat="1" ht="11.25">
      <c r="A179" s="34"/>
      <c r="B179" s="35"/>
      <c r="C179" s="36"/>
      <c r="D179" s="195" t="s">
        <v>133</v>
      </c>
      <c r="E179" s="36"/>
      <c r="F179" s="196" t="s">
        <v>197</v>
      </c>
      <c r="G179" s="36"/>
      <c r="H179" s="36"/>
      <c r="I179" s="197"/>
      <c r="J179" s="36"/>
      <c r="K179" s="36"/>
      <c r="L179" s="39"/>
      <c r="M179" s="198"/>
      <c r="N179" s="19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133</v>
      </c>
      <c r="AU179" s="17" t="s">
        <v>89</v>
      </c>
    </row>
    <row r="180" spans="1:65" s="14" customFormat="1" ht="11.25">
      <c r="B180" s="210"/>
      <c r="C180" s="211"/>
      <c r="D180" s="195" t="s">
        <v>135</v>
      </c>
      <c r="E180" s="212" t="s">
        <v>1</v>
      </c>
      <c r="F180" s="213" t="s">
        <v>187</v>
      </c>
      <c r="G180" s="211"/>
      <c r="H180" s="214">
        <v>26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135</v>
      </c>
      <c r="AU180" s="220" t="s">
        <v>89</v>
      </c>
      <c r="AV180" s="14" t="s">
        <v>89</v>
      </c>
      <c r="AW180" s="14" t="s">
        <v>34</v>
      </c>
      <c r="AX180" s="14" t="s">
        <v>80</v>
      </c>
      <c r="AY180" s="220" t="s">
        <v>124</v>
      </c>
    </row>
    <row r="181" spans="1:65" s="15" customFormat="1" ht="11.25">
      <c r="B181" s="221"/>
      <c r="C181" s="222"/>
      <c r="D181" s="195" t="s">
        <v>135</v>
      </c>
      <c r="E181" s="223" t="s">
        <v>1</v>
      </c>
      <c r="F181" s="224" t="s">
        <v>138</v>
      </c>
      <c r="G181" s="222"/>
      <c r="H181" s="225">
        <v>26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135</v>
      </c>
      <c r="AU181" s="231" t="s">
        <v>89</v>
      </c>
      <c r="AV181" s="15" t="s">
        <v>131</v>
      </c>
      <c r="AW181" s="15" t="s">
        <v>34</v>
      </c>
      <c r="AX181" s="15" t="s">
        <v>87</v>
      </c>
      <c r="AY181" s="231" t="s">
        <v>124</v>
      </c>
    </row>
    <row r="182" spans="1:65" s="2" customFormat="1" ht="16.5" customHeight="1">
      <c r="A182" s="34"/>
      <c r="B182" s="35"/>
      <c r="C182" s="182" t="s">
        <v>198</v>
      </c>
      <c r="D182" s="182" t="s">
        <v>126</v>
      </c>
      <c r="E182" s="183" t="s">
        <v>199</v>
      </c>
      <c r="F182" s="184" t="s">
        <v>200</v>
      </c>
      <c r="G182" s="185" t="s">
        <v>149</v>
      </c>
      <c r="H182" s="186">
        <v>277.5</v>
      </c>
      <c r="I182" s="187"/>
      <c r="J182" s="188">
        <f>ROUND(I182*H182,2)</f>
        <v>0</v>
      </c>
      <c r="K182" s="184" t="s">
        <v>130</v>
      </c>
      <c r="L182" s="39"/>
      <c r="M182" s="189" t="s">
        <v>1</v>
      </c>
      <c r="N182" s="190" t="s">
        <v>45</v>
      </c>
      <c r="O182" s="71"/>
      <c r="P182" s="191">
        <f>O182*H182</f>
        <v>0</v>
      </c>
      <c r="Q182" s="191">
        <v>0.15540000000000001</v>
      </c>
      <c r="R182" s="191">
        <f>Q182*H182</f>
        <v>43.1235</v>
      </c>
      <c r="S182" s="191">
        <v>0</v>
      </c>
      <c r="T182" s="19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3" t="s">
        <v>131</v>
      </c>
      <c r="AT182" s="193" t="s">
        <v>126</v>
      </c>
      <c r="AU182" s="193" t="s">
        <v>89</v>
      </c>
      <c r="AY182" s="17" t="s">
        <v>124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7" t="s">
        <v>87</v>
      </c>
      <c r="BK182" s="194">
        <f>ROUND(I182*H182,2)</f>
        <v>0</v>
      </c>
      <c r="BL182" s="17" t="s">
        <v>131</v>
      </c>
      <c r="BM182" s="193" t="s">
        <v>201</v>
      </c>
    </row>
    <row r="183" spans="1:65" s="2" customFormat="1" ht="19.5">
      <c r="A183" s="34"/>
      <c r="B183" s="35"/>
      <c r="C183" s="36"/>
      <c r="D183" s="195" t="s">
        <v>133</v>
      </c>
      <c r="E183" s="36"/>
      <c r="F183" s="196" t="s">
        <v>202</v>
      </c>
      <c r="G183" s="36"/>
      <c r="H183" s="36"/>
      <c r="I183" s="197"/>
      <c r="J183" s="36"/>
      <c r="K183" s="36"/>
      <c r="L183" s="39"/>
      <c r="M183" s="198"/>
      <c r="N183" s="19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133</v>
      </c>
      <c r="AU183" s="17" t="s">
        <v>89</v>
      </c>
    </row>
    <row r="184" spans="1:65" s="13" customFormat="1" ht="11.25">
      <c r="B184" s="200"/>
      <c r="C184" s="201"/>
      <c r="D184" s="195" t="s">
        <v>135</v>
      </c>
      <c r="E184" s="202" t="s">
        <v>1</v>
      </c>
      <c r="F184" s="203" t="s">
        <v>203</v>
      </c>
      <c r="G184" s="201"/>
      <c r="H184" s="202" t="s">
        <v>1</v>
      </c>
      <c r="I184" s="204"/>
      <c r="J184" s="201"/>
      <c r="K184" s="201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135</v>
      </c>
      <c r="AU184" s="209" t="s">
        <v>89</v>
      </c>
      <c r="AV184" s="13" t="s">
        <v>87</v>
      </c>
      <c r="AW184" s="13" t="s">
        <v>34</v>
      </c>
      <c r="AX184" s="13" t="s">
        <v>80</v>
      </c>
      <c r="AY184" s="209" t="s">
        <v>124</v>
      </c>
    </row>
    <row r="185" spans="1:65" s="14" customFormat="1" ht="11.25">
      <c r="B185" s="210"/>
      <c r="C185" s="211"/>
      <c r="D185" s="195" t="s">
        <v>135</v>
      </c>
      <c r="E185" s="212" t="s">
        <v>1</v>
      </c>
      <c r="F185" s="213" t="s">
        <v>153</v>
      </c>
      <c r="G185" s="211"/>
      <c r="H185" s="214">
        <v>277.5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135</v>
      </c>
      <c r="AU185" s="220" t="s">
        <v>89</v>
      </c>
      <c r="AV185" s="14" t="s">
        <v>89</v>
      </c>
      <c r="AW185" s="14" t="s">
        <v>34</v>
      </c>
      <c r="AX185" s="14" t="s">
        <v>80</v>
      </c>
      <c r="AY185" s="220" t="s">
        <v>124</v>
      </c>
    </row>
    <row r="186" spans="1:65" s="15" customFormat="1" ht="11.25">
      <c r="B186" s="221"/>
      <c r="C186" s="222"/>
      <c r="D186" s="195" t="s">
        <v>135</v>
      </c>
      <c r="E186" s="223" t="s">
        <v>1</v>
      </c>
      <c r="F186" s="224" t="s">
        <v>138</v>
      </c>
      <c r="G186" s="222"/>
      <c r="H186" s="225">
        <v>277.5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135</v>
      </c>
      <c r="AU186" s="231" t="s">
        <v>89</v>
      </c>
      <c r="AV186" s="15" t="s">
        <v>131</v>
      </c>
      <c r="AW186" s="15" t="s">
        <v>34</v>
      </c>
      <c r="AX186" s="15" t="s">
        <v>87</v>
      </c>
      <c r="AY186" s="231" t="s">
        <v>124</v>
      </c>
    </row>
    <row r="187" spans="1:65" s="2" customFormat="1" ht="16.5" customHeight="1">
      <c r="A187" s="34"/>
      <c r="B187" s="35"/>
      <c r="C187" s="232" t="s">
        <v>204</v>
      </c>
      <c r="D187" s="232" t="s">
        <v>205</v>
      </c>
      <c r="E187" s="233" t="s">
        <v>206</v>
      </c>
      <c r="F187" s="234" t="s">
        <v>207</v>
      </c>
      <c r="G187" s="235" t="s">
        <v>149</v>
      </c>
      <c r="H187" s="236">
        <v>283.05</v>
      </c>
      <c r="I187" s="237"/>
      <c r="J187" s="238">
        <f>ROUND(I187*H187,2)</f>
        <v>0</v>
      </c>
      <c r="K187" s="234" t="s">
        <v>130</v>
      </c>
      <c r="L187" s="239"/>
      <c r="M187" s="240" t="s">
        <v>1</v>
      </c>
      <c r="N187" s="241" t="s">
        <v>45</v>
      </c>
      <c r="O187" s="71"/>
      <c r="P187" s="191">
        <f>O187*H187</f>
        <v>0</v>
      </c>
      <c r="Q187" s="191">
        <v>0.08</v>
      </c>
      <c r="R187" s="191">
        <f>Q187*H187</f>
        <v>22.644000000000002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3" t="s">
        <v>164</v>
      </c>
      <c r="AT187" s="193" t="s">
        <v>205</v>
      </c>
      <c r="AU187" s="193" t="s">
        <v>89</v>
      </c>
      <c r="AY187" s="17" t="s">
        <v>124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87</v>
      </c>
      <c r="BK187" s="194">
        <f>ROUND(I187*H187,2)</f>
        <v>0</v>
      </c>
      <c r="BL187" s="17" t="s">
        <v>131</v>
      </c>
      <c r="BM187" s="193" t="s">
        <v>208</v>
      </c>
    </row>
    <row r="188" spans="1:65" s="2" customFormat="1" ht="11.25">
      <c r="A188" s="34"/>
      <c r="B188" s="35"/>
      <c r="C188" s="36"/>
      <c r="D188" s="195" t="s">
        <v>133</v>
      </c>
      <c r="E188" s="36"/>
      <c r="F188" s="196" t="s">
        <v>207</v>
      </c>
      <c r="G188" s="36"/>
      <c r="H188" s="36"/>
      <c r="I188" s="197"/>
      <c r="J188" s="36"/>
      <c r="K188" s="36"/>
      <c r="L188" s="39"/>
      <c r="M188" s="198"/>
      <c r="N188" s="19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133</v>
      </c>
      <c r="AU188" s="17" t="s">
        <v>89</v>
      </c>
    </row>
    <row r="189" spans="1:65" s="13" customFormat="1" ht="11.25">
      <c r="B189" s="200"/>
      <c r="C189" s="201"/>
      <c r="D189" s="195" t="s">
        <v>135</v>
      </c>
      <c r="E189" s="202" t="s">
        <v>1</v>
      </c>
      <c r="F189" s="203" t="s">
        <v>203</v>
      </c>
      <c r="G189" s="201"/>
      <c r="H189" s="202" t="s">
        <v>1</v>
      </c>
      <c r="I189" s="204"/>
      <c r="J189" s="201"/>
      <c r="K189" s="201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135</v>
      </c>
      <c r="AU189" s="209" t="s">
        <v>89</v>
      </c>
      <c r="AV189" s="13" t="s">
        <v>87</v>
      </c>
      <c r="AW189" s="13" t="s">
        <v>34</v>
      </c>
      <c r="AX189" s="13" t="s">
        <v>80</v>
      </c>
      <c r="AY189" s="209" t="s">
        <v>124</v>
      </c>
    </row>
    <row r="190" spans="1:65" s="14" customFormat="1" ht="11.25">
      <c r="B190" s="210"/>
      <c r="C190" s="211"/>
      <c r="D190" s="195" t="s">
        <v>135</v>
      </c>
      <c r="E190" s="212" t="s">
        <v>1</v>
      </c>
      <c r="F190" s="213" t="s">
        <v>153</v>
      </c>
      <c r="G190" s="211"/>
      <c r="H190" s="214">
        <v>277.5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135</v>
      </c>
      <c r="AU190" s="220" t="s">
        <v>89</v>
      </c>
      <c r="AV190" s="14" t="s">
        <v>89</v>
      </c>
      <c r="AW190" s="14" t="s">
        <v>34</v>
      </c>
      <c r="AX190" s="14" t="s">
        <v>80</v>
      </c>
      <c r="AY190" s="220" t="s">
        <v>124</v>
      </c>
    </row>
    <row r="191" spans="1:65" s="15" customFormat="1" ht="11.25">
      <c r="B191" s="221"/>
      <c r="C191" s="222"/>
      <c r="D191" s="195" t="s">
        <v>135</v>
      </c>
      <c r="E191" s="223" t="s">
        <v>1</v>
      </c>
      <c r="F191" s="224" t="s">
        <v>138</v>
      </c>
      <c r="G191" s="222"/>
      <c r="H191" s="225">
        <v>277.5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135</v>
      </c>
      <c r="AU191" s="231" t="s">
        <v>89</v>
      </c>
      <c r="AV191" s="15" t="s">
        <v>131</v>
      </c>
      <c r="AW191" s="15" t="s">
        <v>34</v>
      </c>
      <c r="AX191" s="15" t="s">
        <v>87</v>
      </c>
      <c r="AY191" s="231" t="s">
        <v>124</v>
      </c>
    </row>
    <row r="192" spans="1:65" s="14" customFormat="1" ht="11.25">
      <c r="B192" s="210"/>
      <c r="C192" s="211"/>
      <c r="D192" s="195" t="s">
        <v>135</v>
      </c>
      <c r="E192" s="211"/>
      <c r="F192" s="213" t="s">
        <v>209</v>
      </c>
      <c r="G192" s="211"/>
      <c r="H192" s="214">
        <v>283.05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135</v>
      </c>
      <c r="AU192" s="220" t="s">
        <v>89</v>
      </c>
      <c r="AV192" s="14" t="s">
        <v>89</v>
      </c>
      <c r="AW192" s="14" t="s">
        <v>4</v>
      </c>
      <c r="AX192" s="14" t="s">
        <v>87</v>
      </c>
      <c r="AY192" s="220" t="s">
        <v>124</v>
      </c>
    </row>
    <row r="193" spans="1:65" s="2" customFormat="1" ht="16.5" customHeight="1">
      <c r="A193" s="34"/>
      <c r="B193" s="35"/>
      <c r="C193" s="182" t="s">
        <v>210</v>
      </c>
      <c r="D193" s="182" t="s">
        <v>126</v>
      </c>
      <c r="E193" s="183" t="s">
        <v>211</v>
      </c>
      <c r="F193" s="184" t="s">
        <v>212</v>
      </c>
      <c r="G193" s="185" t="s">
        <v>213</v>
      </c>
      <c r="H193" s="186">
        <v>2.7749999999999999</v>
      </c>
      <c r="I193" s="187"/>
      <c r="J193" s="188">
        <f>ROUND(I193*H193,2)</f>
        <v>0</v>
      </c>
      <c r="K193" s="184" t="s">
        <v>130</v>
      </c>
      <c r="L193" s="39"/>
      <c r="M193" s="189" t="s">
        <v>1</v>
      </c>
      <c r="N193" s="190" t="s">
        <v>45</v>
      </c>
      <c r="O193" s="71"/>
      <c r="P193" s="191">
        <f>O193*H193</f>
        <v>0</v>
      </c>
      <c r="Q193" s="191">
        <v>2.2563399999999998</v>
      </c>
      <c r="R193" s="191">
        <f>Q193*H193</f>
        <v>6.2613434999999988</v>
      </c>
      <c r="S193" s="191">
        <v>0</v>
      </c>
      <c r="T193" s="19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3" t="s">
        <v>131</v>
      </c>
      <c r="AT193" s="193" t="s">
        <v>126</v>
      </c>
      <c r="AU193" s="193" t="s">
        <v>89</v>
      </c>
      <c r="AY193" s="17" t="s">
        <v>124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7" t="s">
        <v>87</v>
      </c>
      <c r="BK193" s="194">
        <f>ROUND(I193*H193,2)</f>
        <v>0</v>
      </c>
      <c r="BL193" s="17" t="s">
        <v>131</v>
      </c>
      <c r="BM193" s="193" t="s">
        <v>214</v>
      </c>
    </row>
    <row r="194" spans="1:65" s="2" customFormat="1" ht="11.25">
      <c r="A194" s="34"/>
      <c r="B194" s="35"/>
      <c r="C194" s="36"/>
      <c r="D194" s="195" t="s">
        <v>133</v>
      </c>
      <c r="E194" s="36"/>
      <c r="F194" s="196" t="s">
        <v>215</v>
      </c>
      <c r="G194" s="36"/>
      <c r="H194" s="36"/>
      <c r="I194" s="197"/>
      <c r="J194" s="36"/>
      <c r="K194" s="36"/>
      <c r="L194" s="39"/>
      <c r="M194" s="198"/>
      <c r="N194" s="199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133</v>
      </c>
      <c r="AU194" s="17" t="s">
        <v>89</v>
      </c>
    </row>
    <row r="195" spans="1:65" s="13" customFormat="1" ht="11.25">
      <c r="B195" s="200"/>
      <c r="C195" s="201"/>
      <c r="D195" s="195" t="s">
        <v>135</v>
      </c>
      <c r="E195" s="202" t="s">
        <v>1</v>
      </c>
      <c r="F195" s="203" t="s">
        <v>216</v>
      </c>
      <c r="G195" s="201"/>
      <c r="H195" s="202" t="s">
        <v>1</v>
      </c>
      <c r="I195" s="204"/>
      <c r="J195" s="201"/>
      <c r="K195" s="201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135</v>
      </c>
      <c r="AU195" s="209" t="s">
        <v>89</v>
      </c>
      <c r="AV195" s="13" t="s">
        <v>87</v>
      </c>
      <c r="AW195" s="13" t="s">
        <v>34</v>
      </c>
      <c r="AX195" s="13" t="s">
        <v>80</v>
      </c>
      <c r="AY195" s="209" t="s">
        <v>124</v>
      </c>
    </row>
    <row r="196" spans="1:65" s="14" customFormat="1" ht="11.25">
      <c r="B196" s="210"/>
      <c r="C196" s="211"/>
      <c r="D196" s="195" t="s">
        <v>135</v>
      </c>
      <c r="E196" s="212" t="s">
        <v>1</v>
      </c>
      <c r="F196" s="213" t="s">
        <v>217</v>
      </c>
      <c r="G196" s="211"/>
      <c r="H196" s="214">
        <v>2.7749999999999999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135</v>
      </c>
      <c r="AU196" s="220" t="s">
        <v>89</v>
      </c>
      <c r="AV196" s="14" t="s">
        <v>89</v>
      </c>
      <c r="AW196" s="14" t="s">
        <v>34</v>
      </c>
      <c r="AX196" s="14" t="s">
        <v>80</v>
      </c>
      <c r="AY196" s="220" t="s">
        <v>124</v>
      </c>
    </row>
    <row r="197" spans="1:65" s="15" customFormat="1" ht="11.25">
      <c r="B197" s="221"/>
      <c r="C197" s="222"/>
      <c r="D197" s="195" t="s">
        <v>135</v>
      </c>
      <c r="E197" s="223" t="s">
        <v>1</v>
      </c>
      <c r="F197" s="224" t="s">
        <v>138</v>
      </c>
      <c r="G197" s="222"/>
      <c r="H197" s="225">
        <v>2.7749999999999999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135</v>
      </c>
      <c r="AU197" s="231" t="s">
        <v>89</v>
      </c>
      <c r="AV197" s="15" t="s">
        <v>131</v>
      </c>
      <c r="AW197" s="15" t="s">
        <v>34</v>
      </c>
      <c r="AX197" s="15" t="s">
        <v>87</v>
      </c>
      <c r="AY197" s="231" t="s">
        <v>124</v>
      </c>
    </row>
    <row r="198" spans="1:65" s="2" customFormat="1" ht="16.5" customHeight="1">
      <c r="A198" s="34"/>
      <c r="B198" s="35"/>
      <c r="C198" s="182" t="s">
        <v>8</v>
      </c>
      <c r="D198" s="182" t="s">
        <v>126</v>
      </c>
      <c r="E198" s="183" t="s">
        <v>218</v>
      </c>
      <c r="F198" s="184" t="s">
        <v>219</v>
      </c>
      <c r="G198" s="185" t="s">
        <v>149</v>
      </c>
      <c r="H198" s="186">
        <v>75</v>
      </c>
      <c r="I198" s="187"/>
      <c r="J198" s="188">
        <f>ROUND(I198*H198,2)</f>
        <v>0</v>
      </c>
      <c r="K198" s="184" t="s">
        <v>130</v>
      </c>
      <c r="L198" s="39"/>
      <c r="M198" s="189" t="s">
        <v>1</v>
      </c>
      <c r="N198" s="190" t="s">
        <v>45</v>
      </c>
      <c r="O198" s="71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3" t="s">
        <v>131</v>
      </c>
      <c r="AT198" s="193" t="s">
        <v>126</v>
      </c>
      <c r="AU198" s="193" t="s">
        <v>89</v>
      </c>
      <c r="AY198" s="17" t="s">
        <v>124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7" t="s">
        <v>87</v>
      </c>
      <c r="BK198" s="194">
        <f>ROUND(I198*H198,2)</f>
        <v>0</v>
      </c>
      <c r="BL198" s="17" t="s">
        <v>131</v>
      </c>
      <c r="BM198" s="193" t="s">
        <v>220</v>
      </c>
    </row>
    <row r="199" spans="1:65" s="2" customFormat="1" ht="11.25">
      <c r="A199" s="34"/>
      <c r="B199" s="35"/>
      <c r="C199" s="36"/>
      <c r="D199" s="195" t="s">
        <v>133</v>
      </c>
      <c r="E199" s="36"/>
      <c r="F199" s="196" t="s">
        <v>221</v>
      </c>
      <c r="G199" s="36"/>
      <c r="H199" s="36"/>
      <c r="I199" s="197"/>
      <c r="J199" s="36"/>
      <c r="K199" s="36"/>
      <c r="L199" s="39"/>
      <c r="M199" s="198"/>
      <c r="N199" s="199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133</v>
      </c>
      <c r="AU199" s="17" t="s">
        <v>89</v>
      </c>
    </row>
    <row r="200" spans="1:65" s="13" customFormat="1" ht="11.25">
      <c r="B200" s="200"/>
      <c r="C200" s="201"/>
      <c r="D200" s="195" t="s">
        <v>135</v>
      </c>
      <c r="E200" s="202" t="s">
        <v>1</v>
      </c>
      <c r="F200" s="203" t="s">
        <v>222</v>
      </c>
      <c r="G200" s="201"/>
      <c r="H200" s="202" t="s">
        <v>1</v>
      </c>
      <c r="I200" s="204"/>
      <c r="J200" s="201"/>
      <c r="K200" s="201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135</v>
      </c>
      <c r="AU200" s="209" t="s">
        <v>89</v>
      </c>
      <c r="AV200" s="13" t="s">
        <v>87</v>
      </c>
      <c r="AW200" s="13" t="s">
        <v>34</v>
      </c>
      <c r="AX200" s="13" t="s">
        <v>80</v>
      </c>
      <c r="AY200" s="209" t="s">
        <v>124</v>
      </c>
    </row>
    <row r="201" spans="1:65" s="14" customFormat="1" ht="11.25">
      <c r="B201" s="210"/>
      <c r="C201" s="211"/>
      <c r="D201" s="195" t="s">
        <v>135</v>
      </c>
      <c r="E201" s="212" t="s">
        <v>1</v>
      </c>
      <c r="F201" s="213" t="s">
        <v>223</v>
      </c>
      <c r="G201" s="211"/>
      <c r="H201" s="214">
        <v>75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135</v>
      </c>
      <c r="AU201" s="220" t="s">
        <v>89</v>
      </c>
      <c r="AV201" s="14" t="s">
        <v>89</v>
      </c>
      <c r="AW201" s="14" t="s">
        <v>34</v>
      </c>
      <c r="AX201" s="14" t="s">
        <v>80</v>
      </c>
      <c r="AY201" s="220" t="s">
        <v>124</v>
      </c>
    </row>
    <row r="202" spans="1:65" s="15" customFormat="1" ht="11.25">
      <c r="B202" s="221"/>
      <c r="C202" s="222"/>
      <c r="D202" s="195" t="s">
        <v>135</v>
      </c>
      <c r="E202" s="223" t="s">
        <v>1</v>
      </c>
      <c r="F202" s="224" t="s">
        <v>138</v>
      </c>
      <c r="G202" s="222"/>
      <c r="H202" s="225">
        <v>75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135</v>
      </c>
      <c r="AU202" s="231" t="s">
        <v>89</v>
      </c>
      <c r="AV202" s="15" t="s">
        <v>131</v>
      </c>
      <c r="AW202" s="15" t="s">
        <v>34</v>
      </c>
      <c r="AX202" s="15" t="s">
        <v>87</v>
      </c>
      <c r="AY202" s="231" t="s">
        <v>124</v>
      </c>
    </row>
    <row r="203" spans="1:65" s="2" customFormat="1" ht="16.5" customHeight="1">
      <c r="A203" s="34"/>
      <c r="B203" s="35"/>
      <c r="C203" s="182" t="s">
        <v>224</v>
      </c>
      <c r="D203" s="182" t="s">
        <v>126</v>
      </c>
      <c r="E203" s="183" t="s">
        <v>225</v>
      </c>
      <c r="F203" s="184" t="s">
        <v>226</v>
      </c>
      <c r="G203" s="185" t="s">
        <v>149</v>
      </c>
      <c r="H203" s="186">
        <v>277.5</v>
      </c>
      <c r="I203" s="187"/>
      <c r="J203" s="188">
        <f>ROUND(I203*H203,2)</f>
        <v>0</v>
      </c>
      <c r="K203" s="184" t="s">
        <v>130</v>
      </c>
      <c r="L203" s="39"/>
      <c r="M203" s="189" t="s">
        <v>1</v>
      </c>
      <c r="N203" s="190" t="s">
        <v>45</v>
      </c>
      <c r="O203" s="71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3" t="s">
        <v>131</v>
      </c>
      <c r="AT203" s="193" t="s">
        <v>126</v>
      </c>
      <c r="AU203" s="193" t="s">
        <v>89</v>
      </c>
      <c r="AY203" s="17" t="s">
        <v>124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7" t="s">
        <v>87</v>
      </c>
      <c r="BK203" s="194">
        <f>ROUND(I203*H203,2)</f>
        <v>0</v>
      </c>
      <c r="BL203" s="17" t="s">
        <v>131</v>
      </c>
      <c r="BM203" s="193" t="s">
        <v>227</v>
      </c>
    </row>
    <row r="204" spans="1:65" s="2" customFormat="1" ht="11.25">
      <c r="A204" s="34"/>
      <c r="B204" s="35"/>
      <c r="C204" s="36"/>
      <c r="D204" s="195" t="s">
        <v>133</v>
      </c>
      <c r="E204" s="36"/>
      <c r="F204" s="196" t="s">
        <v>228</v>
      </c>
      <c r="G204" s="36"/>
      <c r="H204" s="36"/>
      <c r="I204" s="197"/>
      <c r="J204" s="36"/>
      <c r="K204" s="36"/>
      <c r="L204" s="39"/>
      <c r="M204" s="198"/>
      <c r="N204" s="19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133</v>
      </c>
      <c r="AU204" s="17" t="s">
        <v>89</v>
      </c>
    </row>
    <row r="205" spans="1:65" s="13" customFormat="1" ht="11.25">
      <c r="B205" s="200"/>
      <c r="C205" s="201"/>
      <c r="D205" s="195" t="s">
        <v>135</v>
      </c>
      <c r="E205" s="202" t="s">
        <v>1</v>
      </c>
      <c r="F205" s="203" t="s">
        <v>136</v>
      </c>
      <c r="G205" s="201"/>
      <c r="H205" s="202" t="s">
        <v>1</v>
      </c>
      <c r="I205" s="204"/>
      <c r="J205" s="201"/>
      <c r="K205" s="201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135</v>
      </c>
      <c r="AU205" s="209" t="s">
        <v>89</v>
      </c>
      <c r="AV205" s="13" t="s">
        <v>87</v>
      </c>
      <c r="AW205" s="13" t="s">
        <v>34</v>
      </c>
      <c r="AX205" s="13" t="s">
        <v>80</v>
      </c>
      <c r="AY205" s="209" t="s">
        <v>124</v>
      </c>
    </row>
    <row r="206" spans="1:65" s="14" customFormat="1" ht="11.25">
      <c r="B206" s="210"/>
      <c r="C206" s="211"/>
      <c r="D206" s="195" t="s">
        <v>135</v>
      </c>
      <c r="E206" s="212" t="s">
        <v>1</v>
      </c>
      <c r="F206" s="213" t="s">
        <v>153</v>
      </c>
      <c r="G206" s="211"/>
      <c r="H206" s="214">
        <v>277.5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135</v>
      </c>
      <c r="AU206" s="220" t="s">
        <v>89</v>
      </c>
      <c r="AV206" s="14" t="s">
        <v>89</v>
      </c>
      <c r="AW206" s="14" t="s">
        <v>34</v>
      </c>
      <c r="AX206" s="14" t="s">
        <v>80</v>
      </c>
      <c r="AY206" s="220" t="s">
        <v>124</v>
      </c>
    </row>
    <row r="207" spans="1:65" s="15" customFormat="1" ht="11.25">
      <c r="B207" s="221"/>
      <c r="C207" s="222"/>
      <c r="D207" s="195" t="s">
        <v>135</v>
      </c>
      <c r="E207" s="223" t="s">
        <v>1</v>
      </c>
      <c r="F207" s="224" t="s">
        <v>138</v>
      </c>
      <c r="G207" s="222"/>
      <c r="H207" s="225">
        <v>277.5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135</v>
      </c>
      <c r="AU207" s="231" t="s">
        <v>89</v>
      </c>
      <c r="AV207" s="15" t="s">
        <v>131</v>
      </c>
      <c r="AW207" s="15" t="s">
        <v>34</v>
      </c>
      <c r="AX207" s="15" t="s">
        <v>87</v>
      </c>
      <c r="AY207" s="231" t="s">
        <v>124</v>
      </c>
    </row>
    <row r="208" spans="1:65" s="2" customFormat="1" ht="21.75" customHeight="1">
      <c r="A208" s="34"/>
      <c r="B208" s="35"/>
      <c r="C208" s="182" t="s">
        <v>229</v>
      </c>
      <c r="D208" s="182" t="s">
        <v>126</v>
      </c>
      <c r="E208" s="183" t="s">
        <v>230</v>
      </c>
      <c r="F208" s="184" t="s">
        <v>231</v>
      </c>
      <c r="G208" s="185" t="s">
        <v>149</v>
      </c>
      <c r="H208" s="186">
        <v>75</v>
      </c>
      <c r="I208" s="187"/>
      <c r="J208" s="188">
        <f>ROUND(I208*H208,2)</f>
        <v>0</v>
      </c>
      <c r="K208" s="184" t="s">
        <v>130</v>
      </c>
      <c r="L208" s="39"/>
      <c r="M208" s="189" t="s">
        <v>1</v>
      </c>
      <c r="N208" s="190" t="s">
        <v>45</v>
      </c>
      <c r="O208" s="71"/>
      <c r="P208" s="191">
        <f>O208*H208</f>
        <v>0</v>
      </c>
      <c r="Q208" s="191">
        <v>5.9999999999999995E-4</v>
      </c>
      <c r="R208" s="191">
        <f>Q208*H208</f>
        <v>4.4999999999999998E-2</v>
      </c>
      <c r="S208" s="191">
        <v>0</v>
      </c>
      <c r="T208" s="19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3" t="s">
        <v>131</v>
      </c>
      <c r="AT208" s="193" t="s">
        <v>126</v>
      </c>
      <c r="AU208" s="193" t="s">
        <v>89</v>
      </c>
      <c r="AY208" s="17" t="s">
        <v>124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7" t="s">
        <v>87</v>
      </c>
      <c r="BK208" s="194">
        <f>ROUND(I208*H208,2)</f>
        <v>0</v>
      </c>
      <c r="BL208" s="17" t="s">
        <v>131</v>
      </c>
      <c r="BM208" s="193" t="s">
        <v>232</v>
      </c>
    </row>
    <row r="209" spans="1:65" s="2" customFormat="1" ht="19.5">
      <c r="A209" s="34"/>
      <c r="B209" s="35"/>
      <c r="C209" s="36"/>
      <c r="D209" s="195" t="s">
        <v>133</v>
      </c>
      <c r="E209" s="36"/>
      <c r="F209" s="196" t="s">
        <v>233</v>
      </c>
      <c r="G209" s="36"/>
      <c r="H209" s="36"/>
      <c r="I209" s="197"/>
      <c r="J209" s="36"/>
      <c r="K209" s="36"/>
      <c r="L209" s="39"/>
      <c r="M209" s="198"/>
      <c r="N209" s="19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133</v>
      </c>
      <c r="AU209" s="17" t="s">
        <v>89</v>
      </c>
    </row>
    <row r="210" spans="1:65" s="13" customFormat="1" ht="11.25">
      <c r="B210" s="200"/>
      <c r="C210" s="201"/>
      <c r="D210" s="195" t="s">
        <v>135</v>
      </c>
      <c r="E210" s="202" t="s">
        <v>1</v>
      </c>
      <c r="F210" s="203" t="s">
        <v>222</v>
      </c>
      <c r="G210" s="201"/>
      <c r="H210" s="202" t="s">
        <v>1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135</v>
      </c>
      <c r="AU210" s="209" t="s">
        <v>89</v>
      </c>
      <c r="AV210" s="13" t="s">
        <v>87</v>
      </c>
      <c r="AW210" s="13" t="s">
        <v>34</v>
      </c>
      <c r="AX210" s="13" t="s">
        <v>80</v>
      </c>
      <c r="AY210" s="209" t="s">
        <v>124</v>
      </c>
    </row>
    <row r="211" spans="1:65" s="14" customFormat="1" ht="11.25">
      <c r="B211" s="210"/>
      <c r="C211" s="211"/>
      <c r="D211" s="195" t="s">
        <v>135</v>
      </c>
      <c r="E211" s="212" t="s">
        <v>1</v>
      </c>
      <c r="F211" s="213" t="s">
        <v>223</v>
      </c>
      <c r="G211" s="211"/>
      <c r="H211" s="214">
        <v>75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135</v>
      </c>
      <c r="AU211" s="220" t="s">
        <v>89</v>
      </c>
      <c r="AV211" s="14" t="s">
        <v>89</v>
      </c>
      <c r="AW211" s="14" t="s">
        <v>34</v>
      </c>
      <c r="AX211" s="14" t="s">
        <v>80</v>
      </c>
      <c r="AY211" s="220" t="s">
        <v>124</v>
      </c>
    </row>
    <row r="212" spans="1:65" s="15" customFormat="1" ht="11.25">
      <c r="B212" s="221"/>
      <c r="C212" s="222"/>
      <c r="D212" s="195" t="s">
        <v>135</v>
      </c>
      <c r="E212" s="223" t="s">
        <v>1</v>
      </c>
      <c r="F212" s="224" t="s">
        <v>138</v>
      </c>
      <c r="G212" s="222"/>
      <c r="H212" s="225">
        <v>75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135</v>
      </c>
      <c r="AU212" s="231" t="s">
        <v>89</v>
      </c>
      <c r="AV212" s="15" t="s">
        <v>131</v>
      </c>
      <c r="AW212" s="15" t="s">
        <v>34</v>
      </c>
      <c r="AX212" s="15" t="s">
        <v>87</v>
      </c>
      <c r="AY212" s="231" t="s">
        <v>124</v>
      </c>
    </row>
    <row r="213" spans="1:65" s="2" customFormat="1" ht="16.5" customHeight="1">
      <c r="A213" s="34"/>
      <c r="B213" s="35"/>
      <c r="C213" s="182" t="s">
        <v>234</v>
      </c>
      <c r="D213" s="182" t="s">
        <v>126</v>
      </c>
      <c r="E213" s="183" t="s">
        <v>235</v>
      </c>
      <c r="F213" s="184" t="s">
        <v>236</v>
      </c>
      <c r="G213" s="185" t="s">
        <v>149</v>
      </c>
      <c r="H213" s="186">
        <v>75</v>
      </c>
      <c r="I213" s="187"/>
      <c r="J213" s="188">
        <f>ROUND(I213*H213,2)</f>
        <v>0</v>
      </c>
      <c r="K213" s="184" t="s">
        <v>130</v>
      </c>
      <c r="L213" s="39"/>
      <c r="M213" s="189" t="s">
        <v>1</v>
      </c>
      <c r="N213" s="190" t="s">
        <v>45</v>
      </c>
      <c r="O213" s="71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3" t="s">
        <v>131</v>
      </c>
      <c r="AT213" s="193" t="s">
        <v>126</v>
      </c>
      <c r="AU213" s="193" t="s">
        <v>89</v>
      </c>
      <c r="AY213" s="17" t="s">
        <v>124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7" t="s">
        <v>87</v>
      </c>
      <c r="BK213" s="194">
        <f>ROUND(I213*H213,2)</f>
        <v>0</v>
      </c>
      <c r="BL213" s="17" t="s">
        <v>131</v>
      </c>
      <c r="BM213" s="193" t="s">
        <v>237</v>
      </c>
    </row>
    <row r="214" spans="1:65" s="2" customFormat="1" ht="11.25">
      <c r="A214" s="34"/>
      <c r="B214" s="35"/>
      <c r="C214" s="36"/>
      <c r="D214" s="195" t="s">
        <v>133</v>
      </c>
      <c r="E214" s="36"/>
      <c r="F214" s="196" t="s">
        <v>238</v>
      </c>
      <c r="G214" s="36"/>
      <c r="H214" s="36"/>
      <c r="I214" s="197"/>
      <c r="J214" s="36"/>
      <c r="K214" s="36"/>
      <c r="L214" s="39"/>
      <c r="M214" s="198"/>
      <c r="N214" s="199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133</v>
      </c>
      <c r="AU214" s="17" t="s">
        <v>89</v>
      </c>
    </row>
    <row r="215" spans="1:65" s="13" customFormat="1" ht="11.25">
      <c r="B215" s="200"/>
      <c r="C215" s="201"/>
      <c r="D215" s="195" t="s">
        <v>135</v>
      </c>
      <c r="E215" s="202" t="s">
        <v>1</v>
      </c>
      <c r="F215" s="203" t="s">
        <v>222</v>
      </c>
      <c r="G215" s="201"/>
      <c r="H215" s="202" t="s">
        <v>1</v>
      </c>
      <c r="I215" s="204"/>
      <c r="J215" s="201"/>
      <c r="K215" s="201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135</v>
      </c>
      <c r="AU215" s="209" t="s">
        <v>89</v>
      </c>
      <c r="AV215" s="13" t="s">
        <v>87</v>
      </c>
      <c r="AW215" s="13" t="s">
        <v>34</v>
      </c>
      <c r="AX215" s="13" t="s">
        <v>80</v>
      </c>
      <c r="AY215" s="209" t="s">
        <v>124</v>
      </c>
    </row>
    <row r="216" spans="1:65" s="14" customFormat="1" ht="11.25">
      <c r="B216" s="210"/>
      <c r="C216" s="211"/>
      <c r="D216" s="195" t="s">
        <v>135</v>
      </c>
      <c r="E216" s="212" t="s">
        <v>1</v>
      </c>
      <c r="F216" s="213" t="s">
        <v>223</v>
      </c>
      <c r="G216" s="211"/>
      <c r="H216" s="214">
        <v>75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135</v>
      </c>
      <c r="AU216" s="220" t="s">
        <v>89</v>
      </c>
      <c r="AV216" s="14" t="s">
        <v>89</v>
      </c>
      <c r="AW216" s="14" t="s">
        <v>34</v>
      </c>
      <c r="AX216" s="14" t="s">
        <v>80</v>
      </c>
      <c r="AY216" s="220" t="s">
        <v>124</v>
      </c>
    </row>
    <row r="217" spans="1:65" s="15" customFormat="1" ht="11.25">
      <c r="B217" s="221"/>
      <c r="C217" s="222"/>
      <c r="D217" s="195" t="s">
        <v>135</v>
      </c>
      <c r="E217" s="223" t="s">
        <v>1</v>
      </c>
      <c r="F217" s="224" t="s">
        <v>138</v>
      </c>
      <c r="G217" s="222"/>
      <c r="H217" s="225">
        <v>75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135</v>
      </c>
      <c r="AU217" s="231" t="s">
        <v>89</v>
      </c>
      <c r="AV217" s="15" t="s">
        <v>131</v>
      </c>
      <c r="AW217" s="15" t="s">
        <v>34</v>
      </c>
      <c r="AX217" s="15" t="s">
        <v>87</v>
      </c>
      <c r="AY217" s="231" t="s">
        <v>124</v>
      </c>
    </row>
    <row r="218" spans="1:65" s="2" customFormat="1" ht="16.5" customHeight="1">
      <c r="A218" s="34"/>
      <c r="B218" s="35"/>
      <c r="C218" s="182" t="s">
        <v>239</v>
      </c>
      <c r="D218" s="182" t="s">
        <v>126</v>
      </c>
      <c r="E218" s="183" t="s">
        <v>240</v>
      </c>
      <c r="F218" s="184" t="s">
        <v>241</v>
      </c>
      <c r="G218" s="185" t="s">
        <v>149</v>
      </c>
      <c r="H218" s="186">
        <v>277.5</v>
      </c>
      <c r="I218" s="187"/>
      <c r="J218" s="188">
        <f>ROUND(I218*H218,2)</f>
        <v>0</v>
      </c>
      <c r="K218" s="184" t="s">
        <v>130</v>
      </c>
      <c r="L218" s="39"/>
      <c r="M218" s="189" t="s">
        <v>1</v>
      </c>
      <c r="N218" s="190" t="s">
        <v>45</v>
      </c>
      <c r="O218" s="71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3" t="s">
        <v>131</v>
      </c>
      <c r="AT218" s="193" t="s">
        <v>126</v>
      </c>
      <c r="AU218" s="193" t="s">
        <v>89</v>
      </c>
      <c r="AY218" s="17" t="s">
        <v>124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7" t="s">
        <v>87</v>
      </c>
      <c r="BK218" s="194">
        <f>ROUND(I218*H218,2)</f>
        <v>0</v>
      </c>
      <c r="BL218" s="17" t="s">
        <v>131</v>
      </c>
      <c r="BM218" s="193" t="s">
        <v>242</v>
      </c>
    </row>
    <row r="219" spans="1:65" s="2" customFormat="1" ht="11.25">
      <c r="A219" s="34"/>
      <c r="B219" s="35"/>
      <c r="C219" s="36"/>
      <c r="D219" s="195" t="s">
        <v>133</v>
      </c>
      <c r="E219" s="36"/>
      <c r="F219" s="196" t="s">
        <v>243</v>
      </c>
      <c r="G219" s="36"/>
      <c r="H219" s="36"/>
      <c r="I219" s="197"/>
      <c r="J219" s="36"/>
      <c r="K219" s="36"/>
      <c r="L219" s="39"/>
      <c r="M219" s="198"/>
      <c r="N219" s="19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133</v>
      </c>
      <c r="AU219" s="17" t="s">
        <v>89</v>
      </c>
    </row>
    <row r="220" spans="1:65" s="13" customFormat="1" ht="11.25">
      <c r="B220" s="200"/>
      <c r="C220" s="201"/>
      <c r="D220" s="195" t="s">
        <v>135</v>
      </c>
      <c r="E220" s="202" t="s">
        <v>1</v>
      </c>
      <c r="F220" s="203" t="s">
        <v>136</v>
      </c>
      <c r="G220" s="201"/>
      <c r="H220" s="202" t="s">
        <v>1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135</v>
      </c>
      <c r="AU220" s="209" t="s">
        <v>89</v>
      </c>
      <c r="AV220" s="13" t="s">
        <v>87</v>
      </c>
      <c r="AW220" s="13" t="s">
        <v>34</v>
      </c>
      <c r="AX220" s="13" t="s">
        <v>80</v>
      </c>
      <c r="AY220" s="209" t="s">
        <v>124</v>
      </c>
    </row>
    <row r="221" spans="1:65" s="14" customFormat="1" ht="11.25">
      <c r="B221" s="210"/>
      <c r="C221" s="211"/>
      <c r="D221" s="195" t="s">
        <v>135</v>
      </c>
      <c r="E221" s="212" t="s">
        <v>1</v>
      </c>
      <c r="F221" s="213" t="s">
        <v>153</v>
      </c>
      <c r="G221" s="211"/>
      <c r="H221" s="214">
        <v>277.5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135</v>
      </c>
      <c r="AU221" s="220" t="s">
        <v>89</v>
      </c>
      <c r="AV221" s="14" t="s">
        <v>89</v>
      </c>
      <c r="AW221" s="14" t="s">
        <v>34</v>
      </c>
      <c r="AX221" s="14" t="s">
        <v>80</v>
      </c>
      <c r="AY221" s="220" t="s">
        <v>124</v>
      </c>
    </row>
    <row r="222" spans="1:65" s="15" customFormat="1" ht="11.25">
      <c r="B222" s="221"/>
      <c r="C222" s="222"/>
      <c r="D222" s="195" t="s">
        <v>135</v>
      </c>
      <c r="E222" s="223" t="s">
        <v>1</v>
      </c>
      <c r="F222" s="224" t="s">
        <v>138</v>
      </c>
      <c r="G222" s="222"/>
      <c r="H222" s="225">
        <v>277.5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135</v>
      </c>
      <c r="AU222" s="231" t="s">
        <v>89</v>
      </c>
      <c r="AV222" s="15" t="s">
        <v>131</v>
      </c>
      <c r="AW222" s="15" t="s">
        <v>34</v>
      </c>
      <c r="AX222" s="15" t="s">
        <v>87</v>
      </c>
      <c r="AY222" s="231" t="s">
        <v>124</v>
      </c>
    </row>
    <row r="223" spans="1:65" s="2" customFormat="1" ht="16.5" customHeight="1">
      <c r="A223" s="34"/>
      <c r="B223" s="35"/>
      <c r="C223" s="182" t="s">
        <v>244</v>
      </c>
      <c r="D223" s="182" t="s">
        <v>126</v>
      </c>
      <c r="E223" s="183" t="s">
        <v>245</v>
      </c>
      <c r="F223" s="184" t="s">
        <v>246</v>
      </c>
      <c r="G223" s="185" t="s">
        <v>129</v>
      </c>
      <c r="H223" s="186">
        <v>4564.5</v>
      </c>
      <c r="I223" s="187"/>
      <c r="J223" s="188">
        <f>ROUND(I223*H223,2)</f>
        <v>0</v>
      </c>
      <c r="K223" s="184" t="s">
        <v>130</v>
      </c>
      <c r="L223" s="39"/>
      <c r="M223" s="189" t="s">
        <v>1</v>
      </c>
      <c r="N223" s="190" t="s">
        <v>45</v>
      </c>
      <c r="O223" s="71"/>
      <c r="P223" s="191">
        <f>O223*H223</f>
        <v>0</v>
      </c>
      <c r="Q223" s="191">
        <v>0</v>
      </c>
      <c r="R223" s="191">
        <f>Q223*H223</f>
        <v>0</v>
      </c>
      <c r="S223" s="191">
        <v>2E-3</v>
      </c>
      <c r="T223" s="192">
        <f>S223*H223</f>
        <v>9.1289999999999996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3" t="s">
        <v>131</v>
      </c>
      <c r="AT223" s="193" t="s">
        <v>126</v>
      </c>
      <c r="AU223" s="193" t="s">
        <v>89</v>
      </c>
      <c r="AY223" s="17" t="s">
        <v>124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7" t="s">
        <v>87</v>
      </c>
      <c r="BK223" s="194">
        <f>ROUND(I223*H223,2)</f>
        <v>0</v>
      </c>
      <c r="BL223" s="17" t="s">
        <v>131</v>
      </c>
      <c r="BM223" s="193" t="s">
        <v>247</v>
      </c>
    </row>
    <row r="224" spans="1:65" s="2" customFormat="1" ht="19.5">
      <c r="A224" s="34"/>
      <c r="B224" s="35"/>
      <c r="C224" s="36"/>
      <c r="D224" s="195" t="s">
        <v>133</v>
      </c>
      <c r="E224" s="36"/>
      <c r="F224" s="196" t="s">
        <v>248</v>
      </c>
      <c r="G224" s="36"/>
      <c r="H224" s="36"/>
      <c r="I224" s="197"/>
      <c r="J224" s="36"/>
      <c r="K224" s="36"/>
      <c r="L224" s="39"/>
      <c r="M224" s="198"/>
      <c r="N224" s="19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133</v>
      </c>
      <c r="AU224" s="17" t="s">
        <v>89</v>
      </c>
    </row>
    <row r="225" spans="1:65" s="14" customFormat="1" ht="11.25">
      <c r="B225" s="210"/>
      <c r="C225" s="211"/>
      <c r="D225" s="195" t="s">
        <v>135</v>
      </c>
      <c r="E225" s="212" t="s">
        <v>1</v>
      </c>
      <c r="F225" s="213" t="s">
        <v>143</v>
      </c>
      <c r="G225" s="211"/>
      <c r="H225" s="214">
        <v>3982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135</v>
      </c>
      <c r="AU225" s="220" t="s">
        <v>89</v>
      </c>
      <c r="AV225" s="14" t="s">
        <v>89</v>
      </c>
      <c r="AW225" s="14" t="s">
        <v>34</v>
      </c>
      <c r="AX225" s="14" t="s">
        <v>80</v>
      </c>
      <c r="AY225" s="220" t="s">
        <v>124</v>
      </c>
    </row>
    <row r="226" spans="1:65" s="14" customFormat="1" ht="11.25">
      <c r="B226" s="210"/>
      <c r="C226" s="211"/>
      <c r="D226" s="195" t="s">
        <v>135</v>
      </c>
      <c r="E226" s="212" t="s">
        <v>1</v>
      </c>
      <c r="F226" s="213" t="s">
        <v>144</v>
      </c>
      <c r="G226" s="211"/>
      <c r="H226" s="214">
        <v>155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135</v>
      </c>
      <c r="AU226" s="220" t="s">
        <v>89</v>
      </c>
      <c r="AV226" s="14" t="s">
        <v>89</v>
      </c>
      <c r="AW226" s="14" t="s">
        <v>34</v>
      </c>
      <c r="AX226" s="14" t="s">
        <v>80</v>
      </c>
      <c r="AY226" s="220" t="s">
        <v>124</v>
      </c>
    </row>
    <row r="227" spans="1:65" s="14" customFormat="1" ht="11.25">
      <c r="B227" s="210"/>
      <c r="C227" s="211"/>
      <c r="D227" s="195" t="s">
        <v>135</v>
      </c>
      <c r="E227" s="212" t="s">
        <v>1</v>
      </c>
      <c r="F227" s="213" t="s">
        <v>145</v>
      </c>
      <c r="G227" s="211"/>
      <c r="H227" s="214">
        <v>427.5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135</v>
      </c>
      <c r="AU227" s="220" t="s">
        <v>89</v>
      </c>
      <c r="AV227" s="14" t="s">
        <v>89</v>
      </c>
      <c r="AW227" s="14" t="s">
        <v>34</v>
      </c>
      <c r="AX227" s="14" t="s">
        <v>80</v>
      </c>
      <c r="AY227" s="220" t="s">
        <v>124</v>
      </c>
    </row>
    <row r="228" spans="1:65" s="15" customFormat="1" ht="11.25">
      <c r="B228" s="221"/>
      <c r="C228" s="222"/>
      <c r="D228" s="195" t="s">
        <v>135</v>
      </c>
      <c r="E228" s="223" t="s">
        <v>1</v>
      </c>
      <c r="F228" s="224" t="s">
        <v>138</v>
      </c>
      <c r="G228" s="222"/>
      <c r="H228" s="225">
        <v>4564.5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135</v>
      </c>
      <c r="AU228" s="231" t="s">
        <v>89</v>
      </c>
      <c r="AV228" s="15" t="s">
        <v>131</v>
      </c>
      <c r="AW228" s="15" t="s">
        <v>34</v>
      </c>
      <c r="AX228" s="15" t="s">
        <v>87</v>
      </c>
      <c r="AY228" s="231" t="s">
        <v>124</v>
      </c>
    </row>
    <row r="229" spans="1:65" s="12" customFormat="1" ht="22.9" customHeight="1">
      <c r="B229" s="166"/>
      <c r="C229" s="167"/>
      <c r="D229" s="168" t="s">
        <v>79</v>
      </c>
      <c r="E229" s="180" t="s">
        <v>249</v>
      </c>
      <c r="F229" s="180" t="s">
        <v>250</v>
      </c>
      <c r="G229" s="167"/>
      <c r="H229" s="167"/>
      <c r="I229" s="170"/>
      <c r="J229" s="181">
        <f>BK229</f>
        <v>0</v>
      </c>
      <c r="K229" s="167"/>
      <c r="L229" s="172"/>
      <c r="M229" s="173"/>
      <c r="N229" s="174"/>
      <c r="O229" s="174"/>
      <c r="P229" s="175">
        <f>SUM(P230:P243)</f>
        <v>0</v>
      </c>
      <c r="Q229" s="174"/>
      <c r="R229" s="175">
        <f>SUM(R230:R243)</f>
        <v>0</v>
      </c>
      <c r="S229" s="174"/>
      <c r="T229" s="176">
        <f>SUM(T230:T243)</f>
        <v>0</v>
      </c>
      <c r="AR229" s="177" t="s">
        <v>87</v>
      </c>
      <c r="AT229" s="178" t="s">
        <v>79</v>
      </c>
      <c r="AU229" s="178" t="s">
        <v>87</v>
      </c>
      <c r="AY229" s="177" t="s">
        <v>124</v>
      </c>
      <c r="BK229" s="179">
        <f>SUM(BK230:BK243)</f>
        <v>0</v>
      </c>
    </row>
    <row r="230" spans="1:65" s="2" customFormat="1" ht="16.5" customHeight="1">
      <c r="A230" s="34"/>
      <c r="B230" s="35"/>
      <c r="C230" s="182" t="s">
        <v>7</v>
      </c>
      <c r="D230" s="182" t="s">
        <v>126</v>
      </c>
      <c r="E230" s="183" t="s">
        <v>251</v>
      </c>
      <c r="F230" s="184" t="s">
        <v>252</v>
      </c>
      <c r="G230" s="185" t="s">
        <v>253</v>
      </c>
      <c r="H230" s="186">
        <v>597.03899999999999</v>
      </c>
      <c r="I230" s="187"/>
      <c r="J230" s="188">
        <f>ROUND(I230*H230,2)</f>
        <v>0</v>
      </c>
      <c r="K230" s="184" t="s">
        <v>130</v>
      </c>
      <c r="L230" s="39"/>
      <c r="M230" s="189" t="s">
        <v>1</v>
      </c>
      <c r="N230" s="190" t="s">
        <v>45</v>
      </c>
      <c r="O230" s="71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3" t="s">
        <v>131</v>
      </c>
      <c r="AT230" s="193" t="s">
        <v>126</v>
      </c>
      <c r="AU230" s="193" t="s">
        <v>89</v>
      </c>
      <c r="AY230" s="17" t="s">
        <v>124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7" t="s">
        <v>87</v>
      </c>
      <c r="BK230" s="194">
        <f>ROUND(I230*H230,2)</f>
        <v>0</v>
      </c>
      <c r="BL230" s="17" t="s">
        <v>131</v>
      </c>
      <c r="BM230" s="193" t="s">
        <v>254</v>
      </c>
    </row>
    <row r="231" spans="1:65" s="2" customFormat="1" ht="11.25">
      <c r="A231" s="34"/>
      <c r="B231" s="35"/>
      <c r="C231" s="36"/>
      <c r="D231" s="195" t="s">
        <v>133</v>
      </c>
      <c r="E231" s="36"/>
      <c r="F231" s="196" t="s">
        <v>255</v>
      </c>
      <c r="G231" s="36"/>
      <c r="H231" s="36"/>
      <c r="I231" s="197"/>
      <c r="J231" s="36"/>
      <c r="K231" s="36"/>
      <c r="L231" s="39"/>
      <c r="M231" s="198"/>
      <c r="N231" s="19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133</v>
      </c>
      <c r="AU231" s="17" t="s">
        <v>89</v>
      </c>
    </row>
    <row r="232" spans="1:65" s="2" customFormat="1" ht="16.5" customHeight="1">
      <c r="A232" s="34"/>
      <c r="B232" s="35"/>
      <c r="C232" s="182" t="s">
        <v>256</v>
      </c>
      <c r="D232" s="182" t="s">
        <v>126</v>
      </c>
      <c r="E232" s="183" t="s">
        <v>257</v>
      </c>
      <c r="F232" s="184" t="s">
        <v>258</v>
      </c>
      <c r="G232" s="185" t="s">
        <v>253</v>
      </c>
      <c r="H232" s="186">
        <v>5373.3509999999997</v>
      </c>
      <c r="I232" s="187"/>
      <c r="J232" s="188">
        <f>ROUND(I232*H232,2)</f>
        <v>0</v>
      </c>
      <c r="K232" s="184" t="s">
        <v>130</v>
      </c>
      <c r="L232" s="39"/>
      <c r="M232" s="189" t="s">
        <v>1</v>
      </c>
      <c r="N232" s="190" t="s">
        <v>45</v>
      </c>
      <c r="O232" s="71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3" t="s">
        <v>131</v>
      </c>
      <c r="AT232" s="193" t="s">
        <v>126</v>
      </c>
      <c r="AU232" s="193" t="s">
        <v>89</v>
      </c>
      <c r="AY232" s="17" t="s">
        <v>124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87</v>
      </c>
      <c r="BK232" s="194">
        <f>ROUND(I232*H232,2)</f>
        <v>0</v>
      </c>
      <c r="BL232" s="17" t="s">
        <v>131</v>
      </c>
      <c r="BM232" s="193" t="s">
        <v>259</v>
      </c>
    </row>
    <row r="233" spans="1:65" s="2" customFormat="1" ht="11.25">
      <c r="A233" s="34"/>
      <c r="B233" s="35"/>
      <c r="C233" s="36"/>
      <c r="D233" s="195" t="s">
        <v>133</v>
      </c>
      <c r="E233" s="36"/>
      <c r="F233" s="196" t="s">
        <v>260</v>
      </c>
      <c r="G233" s="36"/>
      <c r="H233" s="36"/>
      <c r="I233" s="197"/>
      <c r="J233" s="36"/>
      <c r="K233" s="36"/>
      <c r="L233" s="39"/>
      <c r="M233" s="198"/>
      <c r="N233" s="19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133</v>
      </c>
      <c r="AU233" s="17" t="s">
        <v>89</v>
      </c>
    </row>
    <row r="234" spans="1:65" s="14" customFormat="1" ht="11.25">
      <c r="B234" s="210"/>
      <c r="C234" s="211"/>
      <c r="D234" s="195" t="s">
        <v>135</v>
      </c>
      <c r="E234" s="211"/>
      <c r="F234" s="213" t="s">
        <v>261</v>
      </c>
      <c r="G234" s="211"/>
      <c r="H234" s="214">
        <v>5373.3509999999997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135</v>
      </c>
      <c r="AU234" s="220" t="s">
        <v>89</v>
      </c>
      <c r="AV234" s="14" t="s">
        <v>89</v>
      </c>
      <c r="AW234" s="14" t="s">
        <v>4</v>
      </c>
      <c r="AX234" s="14" t="s">
        <v>87</v>
      </c>
      <c r="AY234" s="220" t="s">
        <v>124</v>
      </c>
    </row>
    <row r="235" spans="1:65" s="2" customFormat="1" ht="24">
      <c r="A235" s="34"/>
      <c r="B235" s="35"/>
      <c r="C235" s="182" t="s">
        <v>262</v>
      </c>
      <c r="D235" s="182" t="s">
        <v>126</v>
      </c>
      <c r="E235" s="183" t="s">
        <v>263</v>
      </c>
      <c r="F235" s="184" t="s">
        <v>264</v>
      </c>
      <c r="G235" s="185" t="s">
        <v>253</v>
      </c>
      <c r="H235" s="186">
        <v>56.887999999999998</v>
      </c>
      <c r="I235" s="187"/>
      <c r="J235" s="188">
        <f>ROUND(I235*H235,2)</f>
        <v>0</v>
      </c>
      <c r="K235" s="184" t="s">
        <v>130</v>
      </c>
      <c r="L235" s="39"/>
      <c r="M235" s="189" t="s">
        <v>1</v>
      </c>
      <c r="N235" s="190" t="s">
        <v>45</v>
      </c>
      <c r="O235" s="71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3" t="s">
        <v>131</v>
      </c>
      <c r="AT235" s="193" t="s">
        <v>126</v>
      </c>
      <c r="AU235" s="193" t="s">
        <v>89</v>
      </c>
      <c r="AY235" s="17" t="s">
        <v>124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7" t="s">
        <v>87</v>
      </c>
      <c r="BK235" s="194">
        <f>ROUND(I235*H235,2)</f>
        <v>0</v>
      </c>
      <c r="BL235" s="17" t="s">
        <v>131</v>
      </c>
      <c r="BM235" s="193" t="s">
        <v>265</v>
      </c>
    </row>
    <row r="236" spans="1:65" s="2" customFormat="1" ht="19.5">
      <c r="A236" s="34"/>
      <c r="B236" s="35"/>
      <c r="C236" s="36"/>
      <c r="D236" s="195" t="s">
        <v>133</v>
      </c>
      <c r="E236" s="36"/>
      <c r="F236" s="196" t="s">
        <v>266</v>
      </c>
      <c r="G236" s="36"/>
      <c r="H236" s="36"/>
      <c r="I236" s="197"/>
      <c r="J236" s="36"/>
      <c r="K236" s="36"/>
      <c r="L236" s="39"/>
      <c r="M236" s="198"/>
      <c r="N236" s="19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133</v>
      </c>
      <c r="AU236" s="17" t="s">
        <v>89</v>
      </c>
    </row>
    <row r="237" spans="1:65" s="14" customFormat="1" ht="11.25">
      <c r="B237" s="210"/>
      <c r="C237" s="211"/>
      <c r="D237" s="195" t="s">
        <v>135</v>
      </c>
      <c r="E237" s="212" t="s">
        <v>1</v>
      </c>
      <c r="F237" s="213" t="s">
        <v>267</v>
      </c>
      <c r="G237" s="211"/>
      <c r="H237" s="214">
        <v>56.887999999999998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135</v>
      </c>
      <c r="AU237" s="220" t="s">
        <v>89</v>
      </c>
      <c r="AV237" s="14" t="s">
        <v>89</v>
      </c>
      <c r="AW237" s="14" t="s">
        <v>34</v>
      </c>
      <c r="AX237" s="14" t="s">
        <v>87</v>
      </c>
      <c r="AY237" s="220" t="s">
        <v>124</v>
      </c>
    </row>
    <row r="238" spans="1:65" s="2" customFormat="1" ht="24">
      <c r="A238" s="34"/>
      <c r="B238" s="35"/>
      <c r="C238" s="182" t="s">
        <v>268</v>
      </c>
      <c r="D238" s="182" t="s">
        <v>126</v>
      </c>
      <c r="E238" s="183" t="s">
        <v>269</v>
      </c>
      <c r="F238" s="184" t="s">
        <v>270</v>
      </c>
      <c r="G238" s="185" t="s">
        <v>253</v>
      </c>
      <c r="H238" s="186">
        <v>9.1289999999999996</v>
      </c>
      <c r="I238" s="187"/>
      <c r="J238" s="188">
        <f>ROUND(I238*H238,2)</f>
        <v>0</v>
      </c>
      <c r="K238" s="184" t="s">
        <v>130</v>
      </c>
      <c r="L238" s="39"/>
      <c r="M238" s="189" t="s">
        <v>1</v>
      </c>
      <c r="N238" s="190" t="s">
        <v>45</v>
      </c>
      <c r="O238" s="71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3" t="s">
        <v>131</v>
      </c>
      <c r="AT238" s="193" t="s">
        <v>126</v>
      </c>
      <c r="AU238" s="193" t="s">
        <v>89</v>
      </c>
      <c r="AY238" s="17" t="s">
        <v>124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7" t="s">
        <v>87</v>
      </c>
      <c r="BK238" s="194">
        <f>ROUND(I238*H238,2)</f>
        <v>0</v>
      </c>
      <c r="BL238" s="17" t="s">
        <v>131</v>
      </c>
      <c r="BM238" s="193" t="s">
        <v>271</v>
      </c>
    </row>
    <row r="239" spans="1:65" s="2" customFormat="1" ht="19.5">
      <c r="A239" s="34"/>
      <c r="B239" s="35"/>
      <c r="C239" s="36"/>
      <c r="D239" s="195" t="s">
        <v>133</v>
      </c>
      <c r="E239" s="36"/>
      <c r="F239" s="196" t="s">
        <v>270</v>
      </c>
      <c r="G239" s="36"/>
      <c r="H239" s="36"/>
      <c r="I239" s="197"/>
      <c r="J239" s="36"/>
      <c r="K239" s="36"/>
      <c r="L239" s="39"/>
      <c r="M239" s="198"/>
      <c r="N239" s="19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133</v>
      </c>
      <c r="AU239" s="17" t="s">
        <v>89</v>
      </c>
    </row>
    <row r="240" spans="1:65" s="14" customFormat="1" ht="11.25">
      <c r="B240" s="210"/>
      <c r="C240" s="211"/>
      <c r="D240" s="195" t="s">
        <v>135</v>
      </c>
      <c r="E240" s="212" t="s">
        <v>1</v>
      </c>
      <c r="F240" s="213" t="s">
        <v>272</v>
      </c>
      <c r="G240" s="211"/>
      <c r="H240" s="214">
        <v>9.1289999999999996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135</v>
      </c>
      <c r="AU240" s="220" t="s">
        <v>89</v>
      </c>
      <c r="AV240" s="14" t="s">
        <v>89</v>
      </c>
      <c r="AW240" s="14" t="s">
        <v>34</v>
      </c>
      <c r="AX240" s="14" t="s">
        <v>87</v>
      </c>
      <c r="AY240" s="220" t="s">
        <v>124</v>
      </c>
    </row>
    <row r="241" spans="1:65" s="2" customFormat="1" ht="24">
      <c r="A241" s="34"/>
      <c r="B241" s="35"/>
      <c r="C241" s="182" t="s">
        <v>273</v>
      </c>
      <c r="D241" s="182" t="s">
        <v>126</v>
      </c>
      <c r="E241" s="183" t="s">
        <v>274</v>
      </c>
      <c r="F241" s="184" t="s">
        <v>275</v>
      </c>
      <c r="G241" s="185" t="s">
        <v>253</v>
      </c>
      <c r="H241" s="186">
        <v>531.02300000000002</v>
      </c>
      <c r="I241" s="187"/>
      <c r="J241" s="188">
        <f>ROUND(I241*H241,2)</f>
        <v>0</v>
      </c>
      <c r="K241" s="184" t="s">
        <v>130</v>
      </c>
      <c r="L241" s="39"/>
      <c r="M241" s="189" t="s">
        <v>1</v>
      </c>
      <c r="N241" s="190" t="s">
        <v>45</v>
      </c>
      <c r="O241" s="71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3" t="s">
        <v>131</v>
      </c>
      <c r="AT241" s="193" t="s">
        <v>126</v>
      </c>
      <c r="AU241" s="193" t="s">
        <v>89</v>
      </c>
      <c r="AY241" s="17" t="s">
        <v>124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7" t="s">
        <v>87</v>
      </c>
      <c r="BK241" s="194">
        <f>ROUND(I241*H241,2)</f>
        <v>0</v>
      </c>
      <c r="BL241" s="17" t="s">
        <v>131</v>
      </c>
      <c r="BM241" s="193" t="s">
        <v>276</v>
      </c>
    </row>
    <row r="242" spans="1:65" s="2" customFormat="1" ht="19.5">
      <c r="A242" s="34"/>
      <c r="B242" s="35"/>
      <c r="C242" s="36"/>
      <c r="D242" s="195" t="s">
        <v>133</v>
      </c>
      <c r="E242" s="36"/>
      <c r="F242" s="196" t="s">
        <v>275</v>
      </c>
      <c r="G242" s="36"/>
      <c r="H242" s="36"/>
      <c r="I242" s="197"/>
      <c r="J242" s="36"/>
      <c r="K242" s="36"/>
      <c r="L242" s="39"/>
      <c r="M242" s="198"/>
      <c r="N242" s="19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133</v>
      </c>
      <c r="AU242" s="17" t="s">
        <v>89</v>
      </c>
    </row>
    <row r="243" spans="1:65" s="14" customFormat="1" ht="11.25">
      <c r="B243" s="210"/>
      <c r="C243" s="211"/>
      <c r="D243" s="195" t="s">
        <v>135</v>
      </c>
      <c r="E243" s="212" t="s">
        <v>1</v>
      </c>
      <c r="F243" s="213" t="s">
        <v>277</v>
      </c>
      <c r="G243" s="211"/>
      <c r="H243" s="214">
        <v>531.02300000000002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135</v>
      </c>
      <c r="AU243" s="220" t="s">
        <v>89</v>
      </c>
      <c r="AV243" s="14" t="s">
        <v>89</v>
      </c>
      <c r="AW243" s="14" t="s">
        <v>34</v>
      </c>
      <c r="AX243" s="14" t="s">
        <v>87</v>
      </c>
      <c r="AY243" s="220" t="s">
        <v>124</v>
      </c>
    </row>
    <row r="244" spans="1:65" s="12" customFormat="1" ht="22.9" customHeight="1">
      <c r="B244" s="166"/>
      <c r="C244" s="167"/>
      <c r="D244" s="168" t="s">
        <v>79</v>
      </c>
      <c r="E244" s="180" t="s">
        <v>278</v>
      </c>
      <c r="F244" s="180" t="s">
        <v>279</v>
      </c>
      <c r="G244" s="167"/>
      <c r="H244" s="167"/>
      <c r="I244" s="170"/>
      <c r="J244" s="181">
        <f>BK244</f>
        <v>0</v>
      </c>
      <c r="K244" s="167"/>
      <c r="L244" s="172"/>
      <c r="M244" s="173"/>
      <c r="N244" s="174"/>
      <c r="O244" s="174"/>
      <c r="P244" s="175">
        <f>SUM(P245:P246)</f>
        <v>0</v>
      </c>
      <c r="Q244" s="174"/>
      <c r="R244" s="175">
        <f>SUM(R245:R246)</f>
        <v>0</v>
      </c>
      <c r="S244" s="174"/>
      <c r="T244" s="176">
        <f>SUM(T245:T246)</f>
        <v>0</v>
      </c>
      <c r="AR244" s="177" t="s">
        <v>87</v>
      </c>
      <c r="AT244" s="178" t="s">
        <v>79</v>
      </c>
      <c r="AU244" s="178" t="s">
        <v>87</v>
      </c>
      <c r="AY244" s="177" t="s">
        <v>124</v>
      </c>
      <c r="BK244" s="179">
        <f>SUM(BK245:BK246)</f>
        <v>0</v>
      </c>
    </row>
    <row r="245" spans="1:65" s="2" customFormat="1" ht="21.75" customHeight="1">
      <c r="A245" s="34"/>
      <c r="B245" s="35"/>
      <c r="C245" s="182" t="s">
        <v>280</v>
      </c>
      <c r="D245" s="182" t="s">
        <v>126</v>
      </c>
      <c r="E245" s="183" t="s">
        <v>281</v>
      </c>
      <c r="F245" s="184" t="s">
        <v>282</v>
      </c>
      <c r="G245" s="185" t="s">
        <v>253</v>
      </c>
      <c r="H245" s="186">
        <v>76.662999999999997</v>
      </c>
      <c r="I245" s="187"/>
      <c r="J245" s="188">
        <f>ROUND(I245*H245,2)</f>
        <v>0</v>
      </c>
      <c r="K245" s="184" t="s">
        <v>130</v>
      </c>
      <c r="L245" s="39"/>
      <c r="M245" s="189" t="s">
        <v>1</v>
      </c>
      <c r="N245" s="190" t="s">
        <v>45</v>
      </c>
      <c r="O245" s="71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3" t="s">
        <v>131</v>
      </c>
      <c r="AT245" s="193" t="s">
        <v>126</v>
      </c>
      <c r="AU245" s="193" t="s">
        <v>89</v>
      </c>
      <c r="AY245" s="17" t="s">
        <v>124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7" t="s">
        <v>87</v>
      </c>
      <c r="BK245" s="194">
        <f>ROUND(I245*H245,2)</f>
        <v>0</v>
      </c>
      <c r="BL245" s="17" t="s">
        <v>131</v>
      </c>
      <c r="BM245" s="193" t="s">
        <v>283</v>
      </c>
    </row>
    <row r="246" spans="1:65" s="2" customFormat="1" ht="19.5">
      <c r="A246" s="34"/>
      <c r="B246" s="35"/>
      <c r="C246" s="36"/>
      <c r="D246" s="195" t="s">
        <v>133</v>
      </c>
      <c r="E246" s="36"/>
      <c r="F246" s="196" t="s">
        <v>284</v>
      </c>
      <c r="G246" s="36"/>
      <c r="H246" s="36"/>
      <c r="I246" s="197"/>
      <c r="J246" s="36"/>
      <c r="K246" s="36"/>
      <c r="L246" s="39"/>
      <c r="M246" s="198"/>
      <c r="N246" s="19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133</v>
      </c>
      <c r="AU246" s="17" t="s">
        <v>89</v>
      </c>
    </row>
    <row r="247" spans="1:65" s="12" customFormat="1" ht="25.9" customHeight="1">
      <c r="B247" s="166"/>
      <c r="C247" s="167"/>
      <c r="D247" s="168" t="s">
        <v>79</v>
      </c>
      <c r="E247" s="169" t="s">
        <v>285</v>
      </c>
      <c r="F247" s="169" t="s">
        <v>286</v>
      </c>
      <c r="G247" s="167"/>
      <c r="H247" s="167"/>
      <c r="I247" s="170"/>
      <c r="J247" s="171">
        <f>BK247</f>
        <v>0</v>
      </c>
      <c r="K247" s="167"/>
      <c r="L247" s="172"/>
      <c r="M247" s="173"/>
      <c r="N247" s="174"/>
      <c r="O247" s="174"/>
      <c r="P247" s="175">
        <f>P248+P256+P264</f>
        <v>0</v>
      </c>
      <c r="Q247" s="174"/>
      <c r="R247" s="175">
        <f>R248+R256+R264</f>
        <v>0</v>
      </c>
      <c r="S247" s="174"/>
      <c r="T247" s="176">
        <f>T248+T256+T264</f>
        <v>0</v>
      </c>
      <c r="AR247" s="177" t="s">
        <v>154</v>
      </c>
      <c r="AT247" s="178" t="s">
        <v>79</v>
      </c>
      <c r="AU247" s="178" t="s">
        <v>80</v>
      </c>
      <c r="AY247" s="177" t="s">
        <v>124</v>
      </c>
      <c r="BK247" s="179">
        <f>BK248+BK256+BK264</f>
        <v>0</v>
      </c>
    </row>
    <row r="248" spans="1:65" s="12" customFormat="1" ht="22.9" customHeight="1">
      <c r="B248" s="166"/>
      <c r="C248" s="167"/>
      <c r="D248" s="168" t="s">
        <v>79</v>
      </c>
      <c r="E248" s="180" t="s">
        <v>287</v>
      </c>
      <c r="F248" s="180" t="s">
        <v>288</v>
      </c>
      <c r="G248" s="167"/>
      <c r="H248" s="167"/>
      <c r="I248" s="170"/>
      <c r="J248" s="181">
        <f>BK248</f>
        <v>0</v>
      </c>
      <c r="K248" s="167"/>
      <c r="L248" s="172"/>
      <c r="M248" s="173"/>
      <c r="N248" s="174"/>
      <c r="O248" s="174"/>
      <c r="P248" s="175">
        <f>SUM(P249:P255)</f>
        <v>0</v>
      </c>
      <c r="Q248" s="174"/>
      <c r="R248" s="175">
        <f>SUM(R249:R255)</f>
        <v>0</v>
      </c>
      <c r="S248" s="174"/>
      <c r="T248" s="176">
        <f>SUM(T249:T255)</f>
        <v>0</v>
      </c>
      <c r="AR248" s="177" t="s">
        <v>154</v>
      </c>
      <c r="AT248" s="178" t="s">
        <v>79</v>
      </c>
      <c r="AU248" s="178" t="s">
        <v>87</v>
      </c>
      <c r="AY248" s="177" t="s">
        <v>124</v>
      </c>
      <c r="BK248" s="179">
        <f>SUM(BK249:BK255)</f>
        <v>0</v>
      </c>
    </row>
    <row r="249" spans="1:65" s="2" customFormat="1" ht="16.5" customHeight="1">
      <c r="A249" s="34"/>
      <c r="B249" s="35"/>
      <c r="C249" s="182" t="s">
        <v>289</v>
      </c>
      <c r="D249" s="182" t="s">
        <v>126</v>
      </c>
      <c r="E249" s="183" t="s">
        <v>290</v>
      </c>
      <c r="F249" s="184" t="s">
        <v>291</v>
      </c>
      <c r="G249" s="185" t="s">
        <v>292</v>
      </c>
      <c r="H249" s="186">
        <v>1</v>
      </c>
      <c r="I249" s="187"/>
      <c r="J249" s="188">
        <f>ROUND(I249*H249,2)</f>
        <v>0</v>
      </c>
      <c r="K249" s="184" t="s">
        <v>130</v>
      </c>
      <c r="L249" s="39"/>
      <c r="M249" s="189" t="s">
        <v>1</v>
      </c>
      <c r="N249" s="190" t="s">
        <v>45</v>
      </c>
      <c r="O249" s="71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3" t="s">
        <v>293</v>
      </c>
      <c r="AT249" s="193" t="s">
        <v>126</v>
      </c>
      <c r="AU249" s="193" t="s">
        <v>89</v>
      </c>
      <c r="AY249" s="17" t="s">
        <v>124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7" t="s">
        <v>87</v>
      </c>
      <c r="BK249" s="194">
        <f>ROUND(I249*H249,2)</f>
        <v>0</v>
      </c>
      <c r="BL249" s="17" t="s">
        <v>293</v>
      </c>
      <c r="BM249" s="193" t="s">
        <v>294</v>
      </c>
    </row>
    <row r="250" spans="1:65" s="2" customFormat="1" ht="11.25">
      <c r="A250" s="34"/>
      <c r="B250" s="35"/>
      <c r="C250" s="36"/>
      <c r="D250" s="195" t="s">
        <v>133</v>
      </c>
      <c r="E250" s="36"/>
      <c r="F250" s="196" t="s">
        <v>291</v>
      </c>
      <c r="G250" s="36"/>
      <c r="H250" s="36"/>
      <c r="I250" s="197"/>
      <c r="J250" s="36"/>
      <c r="K250" s="36"/>
      <c r="L250" s="39"/>
      <c r="M250" s="198"/>
      <c r="N250" s="199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133</v>
      </c>
      <c r="AU250" s="17" t="s">
        <v>89</v>
      </c>
    </row>
    <row r="251" spans="1:65" s="14" customFormat="1" ht="11.25">
      <c r="B251" s="210"/>
      <c r="C251" s="211"/>
      <c r="D251" s="195" t="s">
        <v>135</v>
      </c>
      <c r="E251" s="212" t="s">
        <v>1</v>
      </c>
      <c r="F251" s="213" t="s">
        <v>87</v>
      </c>
      <c r="G251" s="211"/>
      <c r="H251" s="214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135</v>
      </c>
      <c r="AU251" s="220" t="s">
        <v>89</v>
      </c>
      <c r="AV251" s="14" t="s">
        <v>89</v>
      </c>
      <c r="AW251" s="14" t="s">
        <v>34</v>
      </c>
      <c r="AX251" s="14" t="s">
        <v>87</v>
      </c>
      <c r="AY251" s="220" t="s">
        <v>124</v>
      </c>
    </row>
    <row r="252" spans="1:65" s="2" customFormat="1" ht="16.5" customHeight="1">
      <c r="A252" s="34"/>
      <c r="B252" s="35"/>
      <c r="C252" s="182" t="s">
        <v>295</v>
      </c>
      <c r="D252" s="182" t="s">
        <v>126</v>
      </c>
      <c r="E252" s="183" t="s">
        <v>296</v>
      </c>
      <c r="F252" s="184" t="s">
        <v>297</v>
      </c>
      <c r="G252" s="185" t="s">
        <v>292</v>
      </c>
      <c r="H252" s="186">
        <v>1</v>
      </c>
      <c r="I252" s="187"/>
      <c r="J252" s="188">
        <f>ROUND(I252*H252,2)</f>
        <v>0</v>
      </c>
      <c r="K252" s="184" t="s">
        <v>130</v>
      </c>
      <c r="L252" s="39"/>
      <c r="M252" s="189" t="s">
        <v>1</v>
      </c>
      <c r="N252" s="190" t="s">
        <v>45</v>
      </c>
      <c r="O252" s="71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3" t="s">
        <v>293</v>
      </c>
      <c r="AT252" s="193" t="s">
        <v>126</v>
      </c>
      <c r="AU252" s="193" t="s">
        <v>89</v>
      </c>
      <c r="AY252" s="17" t="s">
        <v>124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7" t="s">
        <v>87</v>
      </c>
      <c r="BK252" s="194">
        <f>ROUND(I252*H252,2)</f>
        <v>0</v>
      </c>
      <c r="BL252" s="17" t="s">
        <v>293</v>
      </c>
      <c r="BM252" s="193" t="s">
        <v>298</v>
      </c>
    </row>
    <row r="253" spans="1:65" s="2" customFormat="1" ht="11.25">
      <c r="A253" s="34"/>
      <c r="B253" s="35"/>
      <c r="C253" s="36"/>
      <c r="D253" s="195" t="s">
        <v>133</v>
      </c>
      <c r="E253" s="36"/>
      <c r="F253" s="196" t="s">
        <v>297</v>
      </c>
      <c r="G253" s="36"/>
      <c r="H253" s="36"/>
      <c r="I253" s="197"/>
      <c r="J253" s="36"/>
      <c r="K253" s="36"/>
      <c r="L253" s="39"/>
      <c r="M253" s="198"/>
      <c r="N253" s="19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133</v>
      </c>
      <c r="AU253" s="17" t="s">
        <v>89</v>
      </c>
    </row>
    <row r="254" spans="1:65" s="13" customFormat="1" ht="11.25">
      <c r="B254" s="200"/>
      <c r="C254" s="201"/>
      <c r="D254" s="195" t="s">
        <v>135</v>
      </c>
      <c r="E254" s="202" t="s">
        <v>1</v>
      </c>
      <c r="F254" s="203" t="s">
        <v>299</v>
      </c>
      <c r="G254" s="201"/>
      <c r="H254" s="202" t="s">
        <v>1</v>
      </c>
      <c r="I254" s="204"/>
      <c r="J254" s="201"/>
      <c r="K254" s="201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135</v>
      </c>
      <c r="AU254" s="209" t="s">
        <v>89</v>
      </c>
      <c r="AV254" s="13" t="s">
        <v>87</v>
      </c>
      <c r="AW254" s="13" t="s">
        <v>34</v>
      </c>
      <c r="AX254" s="13" t="s">
        <v>80</v>
      </c>
      <c r="AY254" s="209" t="s">
        <v>124</v>
      </c>
    </row>
    <row r="255" spans="1:65" s="14" customFormat="1" ht="11.25">
      <c r="B255" s="210"/>
      <c r="C255" s="211"/>
      <c r="D255" s="195" t="s">
        <v>135</v>
      </c>
      <c r="E255" s="212" t="s">
        <v>1</v>
      </c>
      <c r="F255" s="213" t="s">
        <v>87</v>
      </c>
      <c r="G255" s="211"/>
      <c r="H255" s="214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135</v>
      </c>
      <c r="AU255" s="220" t="s">
        <v>89</v>
      </c>
      <c r="AV255" s="14" t="s">
        <v>89</v>
      </c>
      <c r="AW255" s="14" t="s">
        <v>34</v>
      </c>
      <c r="AX255" s="14" t="s">
        <v>87</v>
      </c>
      <c r="AY255" s="220" t="s">
        <v>124</v>
      </c>
    </row>
    <row r="256" spans="1:65" s="12" customFormat="1" ht="22.9" customHeight="1">
      <c r="B256" s="166"/>
      <c r="C256" s="167"/>
      <c r="D256" s="168" t="s">
        <v>79</v>
      </c>
      <c r="E256" s="180" t="s">
        <v>300</v>
      </c>
      <c r="F256" s="180" t="s">
        <v>301</v>
      </c>
      <c r="G256" s="167"/>
      <c r="H256" s="167"/>
      <c r="I256" s="170"/>
      <c r="J256" s="181">
        <f>BK256</f>
        <v>0</v>
      </c>
      <c r="K256" s="167"/>
      <c r="L256" s="172"/>
      <c r="M256" s="173"/>
      <c r="N256" s="174"/>
      <c r="O256" s="174"/>
      <c r="P256" s="175">
        <f>SUM(P257:P263)</f>
        <v>0</v>
      </c>
      <c r="Q256" s="174"/>
      <c r="R256" s="175">
        <f>SUM(R257:R263)</f>
        <v>0</v>
      </c>
      <c r="S256" s="174"/>
      <c r="T256" s="176">
        <f>SUM(T257:T263)</f>
        <v>0</v>
      </c>
      <c r="AR256" s="177" t="s">
        <v>154</v>
      </c>
      <c r="AT256" s="178" t="s">
        <v>79</v>
      </c>
      <c r="AU256" s="178" t="s">
        <v>87</v>
      </c>
      <c r="AY256" s="177" t="s">
        <v>124</v>
      </c>
      <c r="BK256" s="179">
        <f>SUM(BK257:BK263)</f>
        <v>0</v>
      </c>
    </row>
    <row r="257" spans="1:65" s="2" customFormat="1" ht="16.5" customHeight="1">
      <c r="A257" s="34"/>
      <c r="B257" s="35"/>
      <c r="C257" s="182" t="s">
        <v>302</v>
      </c>
      <c r="D257" s="182" t="s">
        <v>126</v>
      </c>
      <c r="E257" s="183" t="s">
        <v>303</v>
      </c>
      <c r="F257" s="184" t="s">
        <v>301</v>
      </c>
      <c r="G257" s="185" t="s">
        <v>292</v>
      </c>
      <c r="H257" s="186">
        <v>1</v>
      </c>
      <c r="I257" s="187"/>
      <c r="J257" s="188">
        <f>ROUND(I257*H257,2)</f>
        <v>0</v>
      </c>
      <c r="K257" s="184" t="s">
        <v>130</v>
      </c>
      <c r="L257" s="39"/>
      <c r="M257" s="189" t="s">
        <v>1</v>
      </c>
      <c r="N257" s="190" t="s">
        <v>45</v>
      </c>
      <c r="O257" s="71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3" t="s">
        <v>293</v>
      </c>
      <c r="AT257" s="193" t="s">
        <v>126</v>
      </c>
      <c r="AU257" s="193" t="s">
        <v>89</v>
      </c>
      <c r="AY257" s="17" t="s">
        <v>124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7" t="s">
        <v>87</v>
      </c>
      <c r="BK257" s="194">
        <f>ROUND(I257*H257,2)</f>
        <v>0</v>
      </c>
      <c r="BL257" s="17" t="s">
        <v>293</v>
      </c>
      <c r="BM257" s="193" t="s">
        <v>304</v>
      </c>
    </row>
    <row r="258" spans="1:65" s="2" customFormat="1" ht="11.25">
      <c r="A258" s="34"/>
      <c r="B258" s="35"/>
      <c r="C258" s="36"/>
      <c r="D258" s="195" t="s">
        <v>133</v>
      </c>
      <c r="E258" s="36"/>
      <c r="F258" s="196" t="s">
        <v>301</v>
      </c>
      <c r="G258" s="36"/>
      <c r="H258" s="36"/>
      <c r="I258" s="197"/>
      <c r="J258" s="36"/>
      <c r="K258" s="36"/>
      <c r="L258" s="39"/>
      <c r="M258" s="198"/>
      <c r="N258" s="199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133</v>
      </c>
      <c r="AU258" s="17" t="s">
        <v>89</v>
      </c>
    </row>
    <row r="259" spans="1:65" s="14" customFormat="1" ht="11.25">
      <c r="B259" s="210"/>
      <c r="C259" s="211"/>
      <c r="D259" s="195" t="s">
        <v>135</v>
      </c>
      <c r="E259" s="212" t="s">
        <v>1</v>
      </c>
      <c r="F259" s="213" t="s">
        <v>87</v>
      </c>
      <c r="G259" s="211"/>
      <c r="H259" s="214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135</v>
      </c>
      <c r="AU259" s="220" t="s">
        <v>89</v>
      </c>
      <c r="AV259" s="14" t="s">
        <v>89</v>
      </c>
      <c r="AW259" s="14" t="s">
        <v>34</v>
      </c>
      <c r="AX259" s="14" t="s">
        <v>87</v>
      </c>
      <c r="AY259" s="220" t="s">
        <v>124</v>
      </c>
    </row>
    <row r="260" spans="1:65" s="2" customFormat="1" ht="16.5" customHeight="1">
      <c r="A260" s="34"/>
      <c r="B260" s="35"/>
      <c r="C260" s="182" t="s">
        <v>305</v>
      </c>
      <c r="D260" s="182" t="s">
        <v>126</v>
      </c>
      <c r="E260" s="183" t="s">
        <v>306</v>
      </c>
      <c r="F260" s="184" t="s">
        <v>307</v>
      </c>
      <c r="G260" s="185" t="s">
        <v>292</v>
      </c>
      <c r="H260" s="186">
        <v>1</v>
      </c>
      <c r="I260" s="187"/>
      <c r="J260" s="188">
        <f>ROUND(I260*H260,2)</f>
        <v>0</v>
      </c>
      <c r="K260" s="184" t="s">
        <v>130</v>
      </c>
      <c r="L260" s="39"/>
      <c r="M260" s="189" t="s">
        <v>1</v>
      </c>
      <c r="N260" s="190" t="s">
        <v>45</v>
      </c>
      <c r="O260" s="71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3" t="s">
        <v>293</v>
      </c>
      <c r="AT260" s="193" t="s">
        <v>126</v>
      </c>
      <c r="AU260" s="193" t="s">
        <v>89</v>
      </c>
      <c r="AY260" s="17" t="s">
        <v>124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7" t="s">
        <v>87</v>
      </c>
      <c r="BK260" s="194">
        <f>ROUND(I260*H260,2)</f>
        <v>0</v>
      </c>
      <c r="BL260" s="17" t="s">
        <v>293</v>
      </c>
      <c r="BM260" s="193" t="s">
        <v>308</v>
      </c>
    </row>
    <row r="261" spans="1:65" s="2" customFormat="1" ht="11.25">
      <c r="A261" s="34"/>
      <c r="B261" s="35"/>
      <c r="C261" s="36"/>
      <c r="D261" s="195" t="s">
        <v>133</v>
      </c>
      <c r="E261" s="36"/>
      <c r="F261" s="196" t="s">
        <v>307</v>
      </c>
      <c r="G261" s="36"/>
      <c r="H261" s="36"/>
      <c r="I261" s="197"/>
      <c r="J261" s="36"/>
      <c r="K261" s="36"/>
      <c r="L261" s="39"/>
      <c r="M261" s="198"/>
      <c r="N261" s="19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133</v>
      </c>
      <c r="AU261" s="17" t="s">
        <v>89</v>
      </c>
    </row>
    <row r="262" spans="1:65" s="13" customFormat="1" ht="11.25">
      <c r="B262" s="200"/>
      <c r="C262" s="201"/>
      <c r="D262" s="195" t="s">
        <v>135</v>
      </c>
      <c r="E262" s="202" t="s">
        <v>1</v>
      </c>
      <c r="F262" s="203" t="s">
        <v>299</v>
      </c>
      <c r="G262" s="201"/>
      <c r="H262" s="202" t="s">
        <v>1</v>
      </c>
      <c r="I262" s="204"/>
      <c r="J262" s="201"/>
      <c r="K262" s="201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135</v>
      </c>
      <c r="AU262" s="209" t="s">
        <v>89</v>
      </c>
      <c r="AV262" s="13" t="s">
        <v>87</v>
      </c>
      <c r="AW262" s="13" t="s">
        <v>34</v>
      </c>
      <c r="AX262" s="13" t="s">
        <v>80</v>
      </c>
      <c r="AY262" s="209" t="s">
        <v>124</v>
      </c>
    </row>
    <row r="263" spans="1:65" s="14" customFormat="1" ht="11.25">
      <c r="B263" s="210"/>
      <c r="C263" s="211"/>
      <c r="D263" s="195" t="s">
        <v>135</v>
      </c>
      <c r="E263" s="212" t="s">
        <v>1</v>
      </c>
      <c r="F263" s="213" t="s">
        <v>87</v>
      </c>
      <c r="G263" s="211"/>
      <c r="H263" s="214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135</v>
      </c>
      <c r="AU263" s="220" t="s">
        <v>89</v>
      </c>
      <c r="AV263" s="14" t="s">
        <v>89</v>
      </c>
      <c r="AW263" s="14" t="s">
        <v>34</v>
      </c>
      <c r="AX263" s="14" t="s">
        <v>87</v>
      </c>
      <c r="AY263" s="220" t="s">
        <v>124</v>
      </c>
    </row>
    <row r="264" spans="1:65" s="12" customFormat="1" ht="22.9" customHeight="1">
      <c r="B264" s="166"/>
      <c r="C264" s="167"/>
      <c r="D264" s="168" t="s">
        <v>79</v>
      </c>
      <c r="E264" s="180" t="s">
        <v>309</v>
      </c>
      <c r="F264" s="180" t="s">
        <v>310</v>
      </c>
      <c r="G264" s="167"/>
      <c r="H264" s="167"/>
      <c r="I264" s="170"/>
      <c r="J264" s="181">
        <f>BK264</f>
        <v>0</v>
      </c>
      <c r="K264" s="167"/>
      <c r="L264" s="172"/>
      <c r="M264" s="173"/>
      <c r="N264" s="174"/>
      <c r="O264" s="174"/>
      <c r="P264" s="175">
        <f>SUM(P265:P267)</f>
        <v>0</v>
      </c>
      <c r="Q264" s="174"/>
      <c r="R264" s="175">
        <f>SUM(R265:R267)</f>
        <v>0</v>
      </c>
      <c r="S264" s="174"/>
      <c r="T264" s="176">
        <f>SUM(T265:T267)</f>
        <v>0</v>
      </c>
      <c r="AR264" s="177" t="s">
        <v>154</v>
      </c>
      <c r="AT264" s="178" t="s">
        <v>79</v>
      </c>
      <c r="AU264" s="178" t="s">
        <v>87</v>
      </c>
      <c r="AY264" s="177" t="s">
        <v>124</v>
      </c>
      <c r="BK264" s="179">
        <f>SUM(BK265:BK267)</f>
        <v>0</v>
      </c>
    </row>
    <row r="265" spans="1:65" s="2" customFormat="1" ht="16.5" customHeight="1">
      <c r="A265" s="34"/>
      <c r="B265" s="35"/>
      <c r="C265" s="182" t="s">
        <v>311</v>
      </c>
      <c r="D265" s="182" t="s">
        <v>126</v>
      </c>
      <c r="E265" s="183" t="s">
        <v>312</v>
      </c>
      <c r="F265" s="184" t="s">
        <v>313</v>
      </c>
      <c r="G265" s="185" t="s">
        <v>292</v>
      </c>
      <c r="H265" s="186">
        <v>1</v>
      </c>
      <c r="I265" s="187"/>
      <c r="J265" s="188">
        <f>ROUND(I265*H265,2)</f>
        <v>0</v>
      </c>
      <c r="K265" s="184" t="s">
        <v>130</v>
      </c>
      <c r="L265" s="39"/>
      <c r="M265" s="189" t="s">
        <v>1</v>
      </c>
      <c r="N265" s="190" t="s">
        <v>45</v>
      </c>
      <c r="O265" s="71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3" t="s">
        <v>293</v>
      </c>
      <c r="AT265" s="193" t="s">
        <v>126</v>
      </c>
      <c r="AU265" s="193" t="s">
        <v>89</v>
      </c>
      <c r="AY265" s="17" t="s">
        <v>124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7" t="s">
        <v>87</v>
      </c>
      <c r="BK265" s="194">
        <f>ROUND(I265*H265,2)</f>
        <v>0</v>
      </c>
      <c r="BL265" s="17" t="s">
        <v>293</v>
      </c>
      <c r="BM265" s="193" t="s">
        <v>314</v>
      </c>
    </row>
    <row r="266" spans="1:65" s="2" customFormat="1" ht="11.25">
      <c r="A266" s="34"/>
      <c r="B266" s="35"/>
      <c r="C266" s="36"/>
      <c r="D266" s="195" t="s">
        <v>133</v>
      </c>
      <c r="E266" s="36"/>
      <c r="F266" s="196" t="s">
        <v>313</v>
      </c>
      <c r="G266" s="36"/>
      <c r="H266" s="36"/>
      <c r="I266" s="197"/>
      <c r="J266" s="36"/>
      <c r="K266" s="36"/>
      <c r="L266" s="39"/>
      <c r="M266" s="198"/>
      <c r="N266" s="199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133</v>
      </c>
      <c r="AU266" s="17" t="s">
        <v>89</v>
      </c>
    </row>
    <row r="267" spans="1:65" s="14" customFormat="1" ht="11.25">
      <c r="B267" s="210"/>
      <c r="C267" s="211"/>
      <c r="D267" s="195" t="s">
        <v>135</v>
      </c>
      <c r="E267" s="212" t="s">
        <v>1</v>
      </c>
      <c r="F267" s="213" t="s">
        <v>315</v>
      </c>
      <c r="G267" s="211"/>
      <c r="H267" s="214">
        <v>1</v>
      </c>
      <c r="I267" s="215"/>
      <c r="J267" s="211"/>
      <c r="K267" s="211"/>
      <c r="L267" s="216"/>
      <c r="M267" s="242"/>
      <c r="N267" s="243"/>
      <c r="O267" s="243"/>
      <c r="P267" s="243"/>
      <c r="Q267" s="243"/>
      <c r="R267" s="243"/>
      <c r="S267" s="243"/>
      <c r="T267" s="244"/>
      <c r="AT267" s="220" t="s">
        <v>135</v>
      </c>
      <c r="AU267" s="220" t="s">
        <v>89</v>
      </c>
      <c r="AV267" s="14" t="s">
        <v>89</v>
      </c>
      <c r="AW267" s="14" t="s">
        <v>34</v>
      </c>
      <c r="AX267" s="14" t="s">
        <v>87</v>
      </c>
      <c r="AY267" s="220" t="s">
        <v>124</v>
      </c>
    </row>
    <row r="268" spans="1:65" s="2" customFormat="1" ht="6.95" customHeight="1">
      <c r="A268" s="34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39"/>
      <c r="M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</sheetData>
  <sheetProtection algorithmName="SHA-512" hashValue="xfZeGp9jsmVkdYU0T6re2NU5ljMpCTkPQnegMBeh/Lm0jf3XMa6KoQgC3tPAqDPGgr55D+FuB7sI6xBzsjniDA==" saltValue="BTjKWstvmdehVfYWCSXbxljuZT45S7IkmKgJUPStgJ1l/1SRJiQs6RbVYC2PMWsbIrgxUh1+8SRBrBGg4aa85A==" spinCount="100000" sheet="1" objects="1" scenarios="1" formatColumns="0" formatRows="0" autoFilter="0"/>
  <autoFilter ref="C126:K26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21082C - SO.01 - Komunikace</vt:lpstr>
      <vt:lpstr>'21082C - SO.01 - Komunikace'!Názvy_tisku</vt:lpstr>
      <vt:lpstr>'Rekapitulace stavby'!Názvy_tisku</vt:lpstr>
      <vt:lpstr>'21082C - SO.01 - Komunikace'!Oblast_tisku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Michnova Miluse</cp:lastModifiedBy>
  <dcterms:created xsi:type="dcterms:W3CDTF">2022-01-12T05:49:20Z</dcterms:created>
  <dcterms:modified xsi:type="dcterms:W3CDTF">2022-03-09T15:17:28Z</dcterms:modified>
</cp:coreProperties>
</file>