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imona.kohoutkova\Desktop\Oprava povrchu komunikace části ulice PKH – od křižovatky s ul. Ke Střelnici směr křižovatka s ul. S. K. Neumanna v Litvínově\"/>
    </mc:Choice>
  </mc:AlternateContent>
  <bookViews>
    <workbookView xWindow="0" yWindow="0" windowWidth="28800" windowHeight="12435" activeTab="1"/>
  </bookViews>
  <sheets>
    <sheet name="Rekapitulace stavby" sheetId="1" r:id="rId1"/>
    <sheet name="21082B - SO.01 - Komunikace" sheetId="2" r:id="rId2"/>
  </sheets>
  <definedNames>
    <definedName name="_xlnm._FilterDatabase" localSheetId="1" hidden="1">'21082B - SO.01 - Komunikace'!$C$126:$K$330</definedName>
    <definedName name="_xlnm.Print_Titles" localSheetId="1">'21082B - SO.01 - Komunikace'!$126:$126</definedName>
    <definedName name="_xlnm.Print_Titles" localSheetId="0">'Rekapitulace stavby'!$92:$92</definedName>
    <definedName name="_xlnm.Print_Area" localSheetId="1">'21082B - SO.01 - Komunikace'!$C$4:$J$39,'21082B - SO.01 - Komunikace'!$C$50:$J$76,'21082B - SO.01 - Komunikace'!$C$82:$J$108,'21082B - SO.01 - Komunikace'!$C$114:$K$330</definedName>
    <definedName name="_xlnm.Print_Area" localSheetId="0">'Rekapitulace stavby'!$D$4:$AO$76,'Rekapitulace stavby'!$C$82:$AQ$96</definedName>
  </definedNames>
  <calcPr calcId="152511"/>
</workbook>
</file>

<file path=xl/calcChain.xml><?xml version="1.0" encoding="utf-8"?>
<calcChain xmlns="http://schemas.openxmlformats.org/spreadsheetml/2006/main">
  <c r="J37" i="2" l="1"/>
  <c r="J36" i="2"/>
  <c r="AY95" i="1" s="1"/>
  <c r="J35" i="2"/>
  <c r="AX95" i="1" s="1"/>
  <c r="BI328" i="2"/>
  <c r="BH328" i="2"/>
  <c r="BG328" i="2"/>
  <c r="BF328" i="2"/>
  <c r="T328" i="2"/>
  <c r="T327" i="2"/>
  <c r="R328" i="2"/>
  <c r="R327" i="2" s="1"/>
  <c r="P328" i="2"/>
  <c r="P327" i="2"/>
  <c r="BI323" i="2"/>
  <c r="BH323" i="2"/>
  <c r="BG323" i="2"/>
  <c r="BF323" i="2"/>
  <c r="T323" i="2"/>
  <c r="R323" i="2"/>
  <c r="P323" i="2"/>
  <c r="BI320" i="2"/>
  <c r="BH320" i="2"/>
  <c r="BG320" i="2"/>
  <c r="BF320" i="2"/>
  <c r="T320" i="2"/>
  <c r="R320" i="2"/>
  <c r="P320" i="2"/>
  <c r="BI315" i="2"/>
  <c r="BH315" i="2"/>
  <c r="BG315" i="2"/>
  <c r="BF315" i="2"/>
  <c r="T315" i="2"/>
  <c r="R315" i="2"/>
  <c r="P315" i="2"/>
  <c r="BI312" i="2"/>
  <c r="BH312" i="2"/>
  <c r="BG312" i="2"/>
  <c r="BF312" i="2"/>
  <c r="T312" i="2"/>
  <c r="R312" i="2"/>
  <c r="P312" i="2"/>
  <c r="BI308" i="2"/>
  <c r="BH308" i="2"/>
  <c r="BG308" i="2"/>
  <c r="BF308" i="2"/>
  <c r="T308" i="2"/>
  <c r="T307" i="2" s="1"/>
  <c r="R308" i="2"/>
  <c r="R307" i="2" s="1"/>
  <c r="P308" i="2"/>
  <c r="P307" i="2" s="1"/>
  <c r="BI303" i="2"/>
  <c r="BH303" i="2"/>
  <c r="BG303" i="2"/>
  <c r="BF303" i="2"/>
  <c r="T303" i="2"/>
  <c r="R303" i="2"/>
  <c r="P303" i="2"/>
  <c r="BI300" i="2"/>
  <c r="BH300" i="2"/>
  <c r="BG300" i="2"/>
  <c r="BF300" i="2"/>
  <c r="T300" i="2"/>
  <c r="R300" i="2"/>
  <c r="P300" i="2"/>
  <c r="BI297" i="2"/>
  <c r="BH297" i="2"/>
  <c r="BG297" i="2"/>
  <c r="BF297" i="2"/>
  <c r="T297" i="2"/>
  <c r="R297" i="2"/>
  <c r="P297" i="2"/>
  <c r="BI292" i="2"/>
  <c r="BH292" i="2"/>
  <c r="BG292" i="2"/>
  <c r="BF292" i="2"/>
  <c r="T292" i="2"/>
  <c r="R292" i="2"/>
  <c r="P292" i="2"/>
  <c r="BI288" i="2"/>
  <c r="BH288" i="2"/>
  <c r="BG288" i="2"/>
  <c r="BF288" i="2"/>
  <c r="T288" i="2"/>
  <c r="R288" i="2"/>
  <c r="P288" i="2"/>
  <c r="BI283" i="2"/>
  <c r="BH283" i="2"/>
  <c r="BG283" i="2"/>
  <c r="BF283" i="2"/>
  <c r="T283" i="2"/>
  <c r="R283" i="2"/>
  <c r="P283" i="2"/>
  <c r="BI279" i="2"/>
  <c r="BH279" i="2"/>
  <c r="BG279" i="2"/>
  <c r="BF279" i="2"/>
  <c r="T279" i="2"/>
  <c r="R279" i="2"/>
  <c r="P279" i="2"/>
  <c r="BI273" i="2"/>
  <c r="BH273" i="2"/>
  <c r="BG273" i="2"/>
  <c r="BF273" i="2"/>
  <c r="T273" i="2"/>
  <c r="R273" i="2"/>
  <c r="P273" i="2"/>
  <c r="BI268" i="2"/>
  <c r="BH268" i="2"/>
  <c r="BG268" i="2"/>
  <c r="BF268" i="2"/>
  <c r="T268" i="2"/>
  <c r="R268" i="2"/>
  <c r="P268" i="2"/>
  <c r="BI263" i="2"/>
  <c r="BH263" i="2"/>
  <c r="BG263" i="2"/>
  <c r="BF263" i="2"/>
  <c r="T263" i="2"/>
  <c r="R263" i="2"/>
  <c r="P263" i="2"/>
  <c r="BI257" i="2"/>
  <c r="BH257" i="2"/>
  <c r="BG257" i="2"/>
  <c r="BF257" i="2"/>
  <c r="T257" i="2"/>
  <c r="R257" i="2"/>
  <c r="P257" i="2"/>
  <c r="BI252" i="2"/>
  <c r="BH252" i="2"/>
  <c r="BG252" i="2"/>
  <c r="BF252" i="2"/>
  <c r="T252" i="2"/>
  <c r="R252" i="2"/>
  <c r="P252" i="2"/>
  <c r="BI246" i="2"/>
  <c r="BH246" i="2"/>
  <c r="BG246" i="2"/>
  <c r="BF246" i="2"/>
  <c r="T246" i="2"/>
  <c r="R246" i="2"/>
  <c r="P246" i="2"/>
  <c r="BI242" i="2"/>
  <c r="BH242" i="2"/>
  <c r="BG242" i="2"/>
  <c r="BF242" i="2"/>
  <c r="T242" i="2"/>
  <c r="R242" i="2"/>
  <c r="P242" i="2"/>
  <c r="BI237" i="2"/>
  <c r="BH237" i="2"/>
  <c r="BG237" i="2"/>
  <c r="BF237" i="2"/>
  <c r="T237" i="2"/>
  <c r="R237" i="2"/>
  <c r="P237" i="2"/>
  <c r="BI232" i="2"/>
  <c r="BH232" i="2"/>
  <c r="BG232" i="2"/>
  <c r="BF232" i="2"/>
  <c r="T232" i="2"/>
  <c r="R232" i="2"/>
  <c r="P232" i="2"/>
  <c r="BI226" i="2"/>
  <c r="BH226" i="2"/>
  <c r="BG226" i="2"/>
  <c r="BF226" i="2"/>
  <c r="T226" i="2"/>
  <c r="R226" i="2"/>
  <c r="P226" i="2"/>
  <c r="BI222" i="2"/>
  <c r="BH222" i="2"/>
  <c r="BG222" i="2"/>
  <c r="BF222" i="2"/>
  <c r="T222" i="2"/>
  <c r="R222" i="2"/>
  <c r="P222" i="2"/>
  <c r="BI217" i="2"/>
  <c r="BH217" i="2"/>
  <c r="BG217" i="2"/>
  <c r="BF217" i="2"/>
  <c r="T217" i="2"/>
  <c r="R217" i="2"/>
  <c r="P217" i="2"/>
  <c r="BI212" i="2"/>
  <c r="BH212" i="2"/>
  <c r="BG212" i="2"/>
  <c r="BF212" i="2"/>
  <c r="T212" i="2"/>
  <c r="R212" i="2"/>
  <c r="P212" i="2"/>
  <c r="BI207" i="2"/>
  <c r="BH207" i="2"/>
  <c r="BG207" i="2"/>
  <c r="BF207" i="2"/>
  <c r="T207" i="2"/>
  <c r="R207" i="2"/>
  <c r="P207" i="2"/>
  <c r="BI202" i="2"/>
  <c r="BH202" i="2"/>
  <c r="BG202" i="2"/>
  <c r="BF202" i="2"/>
  <c r="T202" i="2"/>
  <c r="R202" i="2"/>
  <c r="P202" i="2"/>
  <c r="BI195" i="2"/>
  <c r="BH195" i="2"/>
  <c r="BG195" i="2"/>
  <c r="BF195" i="2"/>
  <c r="T195" i="2"/>
  <c r="R195" i="2"/>
  <c r="P195" i="2"/>
  <c r="BI191" i="2"/>
  <c r="BH191" i="2"/>
  <c r="BG191" i="2"/>
  <c r="BF191" i="2"/>
  <c r="T191" i="2"/>
  <c r="R191" i="2"/>
  <c r="P191" i="2"/>
  <c r="BI187" i="2"/>
  <c r="BH187" i="2"/>
  <c r="BG187" i="2"/>
  <c r="BF187" i="2"/>
  <c r="T187" i="2"/>
  <c r="R187" i="2"/>
  <c r="P187" i="2"/>
  <c r="BI183" i="2"/>
  <c r="BH183" i="2"/>
  <c r="BG183" i="2"/>
  <c r="BF183" i="2"/>
  <c r="T183" i="2"/>
  <c r="R183" i="2"/>
  <c r="P183" i="2"/>
  <c r="BI179" i="2"/>
  <c r="BH179" i="2"/>
  <c r="BG179" i="2"/>
  <c r="BF179" i="2"/>
  <c r="T179" i="2"/>
  <c r="R179" i="2"/>
  <c r="P179" i="2"/>
  <c r="BI175" i="2"/>
  <c r="BH175" i="2"/>
  <c r="BG175" i="2"/>
  <c r="BF175" i="2"/>
  <c r="T175" i="2"/>
  <c r="R175" i="2"/>
  <c r="P175" i="2"/>
  <c r="BI171" i="2"/>
  <c r="BH171" i="2"/>
  <c r="BG171" i="2"/>
  <c r="BF171" i="2"/>
  <c r="T171" i="2"/>
  <c r="R171" i="2"/>
  <c r="P171" i="2"/>
  <c r="BI165" i="2"/>
  <c r="BH165" i="2"/>
  <c r="BG165" i="2"/>
  <c r="BF165" i="2"/>
  <c r="T165" i="2"/>
  <c r="R165" i="2"/>
  <c r="P165" i="2"/>
  <c r="BI160" i="2"/>
  <c r="BH160" i="2"/>
  <c r="BG160" i="2"/>
  <c r="BF160" i="2"/>
  <c r="T160" i="2"/>
  <c r="R160" i="2"/>
  <c r="P160" i="2"/>
  <c r="BI156" i="2"/>
  <c r="BH156" i="2"/>
  <c r="F36" i="2" s="1"/>
  <c r="BG156" i="2"/>
  <c r="BF156" i="2"/>
  <c r="T156" i="2"/>
  <c r="R156" i="2"/>
  <c r="P156" i="2"/>
  <c r="BI151" i="2"/>
  <c r="BH151" i="2"/>
  <c r="BG151" i="2"/>
  <c r="BF151" i="2"/>
  <c r="T151" i="2"/>
  <c r="R151" i="2"/>
  <c r="P151" i="2"/>
  <c r="BI147" i="2"/>
  <c r="BH147" i="2"/>
  <c r="BG147" i="2"/>
  <c r="BF147" i="2"/>
  <c r="T147" i="2"/>
  <c r="R147" i="2"/>
  <c r="P147" i="2"/>
  <c r="BI140" i="2"/>
  <c r="BH140" i="2"/>
  <c r="BG140" i="2"/>
  <c r="BF140" i="2"/>
  <c r="T140" i="2"/>
  <c r="R140" i="2"/>
  <c r="P140" i="2"/>
  <c r="BI136" i="2"/>
  <c r="BH136" i="2"/>
  <c r="BG136" i="2"/>
  <c r="F35" i="2" s="1"/>
  <c r="BF136" i="2"/>
  <c r="T136" i="2"/>
  <c r="R136" i="2"/>
  <c r="P136" i="2"/>
  <c r="BI130" i="2"/>
  <c r="BH130" i="2"/>
  <c r="BG130" i="2"/>
  <c r="BF130" i="2"/>
  <c r="F34" i="2" s="1"/>
  <c r="T130" i="2"/>
  <c r="T129" i="2" s="1"/>
  <c r="R130" i="2"/>
  <c r="R129" i="2" s="1"/>
  <c r="P130" i="2"/>
  <c r="P129" i="2" s="1"/>
  <c r="J124" i="2"/>
  <c r="F123" i="2"/>
  <c r="F121" i="2"/>
  <c r="E119" i="2"/>
  <c r="J92" i="2"/>
  <c r="F91" i="2"/>
  <c r="F89" i="2"/>
  <c r="E87" i="2"/>
  <c r="J21" i="2"/>
  <c r="E21" i="2"/>
  <c r="J123" i="2" s="1"/>
  <c r="J20" i="2"/>
  <c r="J18" i="2"/>
  <c r="E18" i="2"/>
  <c r="F124" i="2" s="1"/>
  <c r="J17" i="2"/>
  <c r="J12" i="2"/>
  <c r="J121" i="2" s="1"/>
  <c r="E7" i="2"/>
  <c r="E117" i="2"/>
  <c r="L90" i="1"/>
  <c r="AM90" i="1"/>
  <c r="AM89" i="1"/>
  <c r="L89" i="1"/>
  <c r="AM87" i="1"/>
  <c r="L87" i="1"/>
  <c r="L85" i="1"/>
  <c r="L84" i="1"/>
  <c r="F37" i="2"/>
  <c r="J263" i="2"/>
  <c r="J246" i="2"/>
  <c r="BK232" i="2"/>
  <c r="BK222" i="2"/>
  <c r="J212" i="2"/>
  <c r="J202" i="2"/>
  <c r="BK187" i="2"/>
  <c r="J179" i="2"/>
  <c r="BK171" i="2"/>
  <c r="J160" i="2"/>
  <c r="BK147" i="2"/>
  <c r="BK136" i="2"/>
  <c r="BK328" i="2"/>
  <c r="J328" i="2"/>
  <c r="BK323" i="2"/>
  <c r="J323" i="2"/>
  <c r="BK320" i="2"/>
  <c r="J320" i="2"/>
  <c r="J315" i="2"/>
  <c r="BK312" i="2"/>
  <c r="J308" i="2"/>
  <c r="J303" i="2"/>
  <c r="BK300" i="2"/>
  <c r="BK297" i="2"/>
  <c r="J292" i="2"/>
  <c r="BK283" i="2"/>
  <c r="BK273" i="2"/>
  <c r="BK263" i="2"/>
  <c r="BK246" i="2"/>
  <c r="BK237" i="2"/>
  <c r="J226" i="2"/>
  <c r="J217" i="2"/>
  <c r="BK202" i="2"/>
  <c r="J191" i="2"/>
  <c r="BK183" i="2"/>
  <c r="BK175" i="2"/>
  <c r="BK165" i="2"/>
  <c r="BK151" i="2"/>
  <c r="J140" i="2"/>
  <c r="AS94" i="1"/>
  <c r="BK315" i="2"/>
  <c r="J312" i="2"/>
  <c r="BK303" i="2"/>
  <c r="J300" i="2"/>
  <c r="BK292" i="2"/>
  <c r="BK288" i="2"/>
  <c r="BK279" i="2"/>
  <c r="J268" i="2"/>
  <c r="J257" i="2"/>
  <c r="BK242" i="2"/>
  <c r="J232" i="2"/>
  <c r="BK212" i="2"/>
  <c r="J207" i="2"/>
  <c r="J195" i="2"/>
  <c r="BK179" i="2"/>
  <c r="J171" i="2"/>
  <c r="BK156" i="2"/>
  <c r="BK140" i="2"/>
  <c r="J34" i="2"/>
  <c r="BK130" i="2"/>
  <c r="BK308" i="2"/>
  <c r="J297" i="2"/>
  <c r="J283" i="2"/>
  <c r="J273" i="2"/>
  <c r="BK257" i="2"/>
  <c r="J252" i="2"/>
  <c r="J237" i="2"/>
  <c r="J222" i="2"/>
  <c r="BK195" i="2"/>
  <c r="J187" i="2"/>
  <c r="J175" i="2"/>
  <c r="BK160" i="2"/>
  <c r="J156" i="2"/>
  <c r="J147" i="2"/>
  <c r="J130" i="2"/>
  <c r="J288" i="2"/>
  <c r="J279" i="2"/>
  <c r="BK268" i="2"/>
  <c r="BK252" i="2"/>
  <c r="J242" i="2"/>
  <c r="BK226" i="2"/>
  <c r="BK217" i="2"/>
  <c r="BK207" i="2"/>
  <c r="BK191" i="2"/>
  <c r="J183" i="2"/>
  <c r="J165" i="2"/>
  <c r="J151" i="2"/>
  <c r="J136" i="2"/>
  <c r="P155" i="2" l="1"/>
  <c r="P164" i="2"/>
  <c r="BK146" i="2"/>
  <c r="J146" i="2"/>
  <c r="J99" i="2" s="1"/>
  <c r="BK287" i="2"/>
  <c r="J287" i="2" s="1"/>
  <c r="J102" i="2" s="1"/>
  <c r="R146" i="2"/>
  <c r="T146" i="2"/>
  <c r="T128" i="2" s="1"/>
  <c r="R155" i="2"/>
  <c r="R128" i="2" s="1"/>
  <c r="R127" i="2" s="1"/>
  <c r="R287" i="2"/>
  <c r="T311" i="2"/>
  <c r="R164" i="2"/>
  <c r="R319" i="2"/>
  <c r="T164" i="2"/>
  <c r="P311" i="2"/>
  <c r="P310" i="2" s="1"/>
  <c r="P319" i="2"/>
  <c r="BK164" i="2"/>
  <c r="J164" i="2" s="1"/>
  <c r="J101" i="2" s="1"/>
  <c r="P287" i="2"/>
  <c r="R311" i="2"/>
  <c r="R310" i="2" s="1"/>
  <c r="P146" i="2"/>
  <c r="P128" i="2"/>
  <c r="P127" i="2" s="1"/>
  <c r="AU95" i="1" s="1"/>
  <c r="AU94" i="1" s="1"/>
  <c r="BK155" i="2"/>
  <c r="J155" i="2"/>
  <c r="J100" i="2" s="1"/>
  <c r="T155" i="2"/>
  <c r="T287" i="2"/>
  <c r="BK311" i="2"/>
  <c r="BK310" i="2" s="1"/>
  <c r="J310" i="2" s="1"/>
  <c r="J104" i="2" s="1"/>
  <c r="BK319" i="2"/>
  <c r="J319" i="2" s="1"/>
  <c r="J106" i="2" s="1"/>
  <c r="T319" i="2"/>
  <c r="BK129" i="2"/>
  <c r="BK128" i="2" s="1"/>
  <c r="BK127" i="2" s="1"/>
  <c r="J127" i="2" s="1"/>
  <c r="J30" i="2" s="1"/>
  <c r="BK327" i="2"/>
  <c r="J327" i="2" s="1"/>
  <c r="J107" i="2" s="1"/>
  <c r="BK307" i="2"/>
  <c r="J307" i="2"/>
  <c r="J103" i="2" s="1"/>
  <c r="E85" i="2"/>
  <c r="J89" i="2"/>
  <c r="J91" i="2"/>
  <c r="F92" i="2"/>
  <c r="BE130" i="2"/>
  <c r="BE136" i="2"/>
  <c r="BE140" i="2"/>
  <c r="BE147" i="2"/>
  <c r="BE151" i="2"/>
  <c r="BE156" i="2"/>
  <c r="BE160" i="2"/>
  <c r="BE165" i="2"/>
  <c r="BE171" i="2"/>
  <c r="BE175" i="2"/>
  <c r="BE179" i="2"/>
  <c r="BE183" i="2"/>
  <c r="BE187" i="2"/>
  <c r="BE191" i="2"/>
  <c r="BE195" i="2"/>
  <c r="BE202" i="2"/>
  <c r="BE207" i="2"/>
  <c r="BE212" i="2"/>
  <c r="BE217" i="2"/>
  <c r="BE222" i="2"/>
  <c r="BE226" i="2"/>
  <c r="BE232" i="2"/>
  <c r="BE237" i="2"/>
  <c r="BE242" i="2"/>
  <c r="BE246" i="2"/>
  <c r="BE252" i="2"/>
  <c r="BE257" i="2"/>
  <c r="BE263" i="2"/>
  <c r="BE268" i="2"/>
  <c r="BE273" i="2"/>
  <c r="BE279" i="2"/>
  <c r="BE283" i="2"/>
  <c r="BE288" i="2"/>
  <c r="BE292" i="2"/>
  <c r="BE297" i="2"/>
  <c r="BE300" i="2"/>
  <c r="BE303" i="2"/>
  <c r="BE308" i="2"/>
  <c r="BE312" i="2"/>
  <c r="BE315" i="2"/>
  <c r="BE320" i="2"/>
  <c r="BE323" i="2"/>
  <c r="BE328" i="2"/>
  <c r="BB95" i="1"/>
  <c r="BC95" i="1"/>
  <c r="BC94" i="1" s="1"/>
  <c r="W32" i="1" s="1"/>
  <c r="BA95" i="1"/>
  <c r="AW95" i="1"/>
  <c r="BD95" i="1"/>
  <c r="BA94" i="1"/>
  <c r="W30" i="1" s="1"/>
  <c r="BD94" i="1"/>
  <c r="W33" i="1" s="1"/>
  <c r="BB94" i="1"/>
  <c r="W31" i="1"/>
  <c r="T310" i="2" l="1"/>
  <c r="T127" i="2"/>
  <c r="AG95" i="1"/>
  <c r="AG94" i="1" s="1"/>
  <c r="AK26" i="1" s="1"/>
  <c r="J129" i="2"/>
  <c r="J98" i="2" s="1"/>
  <c r="J128" i="2"/>
  <c r="J97" i="2"/>
  <c r="J311" i="2"/>
  <c r="J105" i="2" s="1"/>
  <c r="J96" i="2"/>
  <c r="AW94" i="1"/>
  <c r="AK30" i="1"/>
  <c r="F33" i="2"/>
  <c r="AZ95" i="1"/>
  <c r="AZ94" i="1"/>
  <c r="W29" i="1"/>
  <c r="AX94" i="1"/>
  <c r="AY94" i="1"/>
  <c r="J33" i="2"/>
  <c r="AV95" i="1" s="1"/>
  <c r="AT95" i="1" s="1"/>
  <c r="AN95" i="1" s="1"/>
  <c r="J39" i="2" l="1"/>
  <c r="AV94" i="1"/>
  <c r="AK29" i="1"/>
  <c r="AK35" i="1"/>
  <c r="AT94" i="1" l="1"/>
  <c r="AN94" i="1"/>
</calcChain>
</file>

<file path=xl/sharedStrings.xml><?xml version="1.0" encoding="utf-8"?>
<sst xmlns="http://schemas.openxmlformats.org/spreadsheetml/2006/main" count="2108" uniqueCount="387">
  <si>
    <t>Export Komplet</t>
  </si>
  <si>
    <t/>
  </si>
  <si>
    <t>2.0</t>
  </si>
  <si>
    <t>ZAMOK</t>
  </si>
  <si>
    <t>False</t>
  </si>
  <si>
    <t>{588549f3-02fb-4fc2-8893-90580c5416dc}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</si>
  <si>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</si>
  <si>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</si>
  <si>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</si>
  <si>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</si>
  <si>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</si>
  <si>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</si>
  <si>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</si>
  <si>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</si>
  <si>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21082B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</si>
  <si>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</si>
  <si>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</si>
  <si>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Obnova povrchu ul. Podkrušnohorská (Ke Střelnici - S.K.Neumanna)</t>
  </si>
  <si>
    <t>KSO:</t>
  </si>
  <si>
    <t>CC-CZ:</t>
  </si>
  <si>
    <t>Místo:</t>
  </si>
  <si>
    <t>Litvínov</t>
  </si>
  <si>
    <t>Datum:</t>
  </si>
  <si>
    <t>10. 1. 2022</t>
  </si>
  <si>
    <t>Zadavatel:</t>
  </si>
  <si>
    <t>IČ:</t>
  </si>
  <si>
    <t>00266027</t>
  </si>
  <si>
    <t>Město Litvínov</t>
  </si>
  <si>
    <t>DIČ:</t>
  </si>
  <si>
    <t>CZ00266027</t>
  </si>
  <si>
    <t>Uchazeč:</t>
  </si>
  <si>
    <t>Vyplň údaj</t>
  </si>
  <si>
    <t>Projektant:</t>
  </si>
  <si>
    <t xml:space="preserve"> </t>
  </si>
  <si>
    <t>True</t>
  </si>
  <si>
    <t>Zpracovatel:</t>
  </si>
  <si>
    <t>28738217</t>
  </si>
  <si>
    <t>MESSOR s.r.o.</t>
  </si>
  <si>
    <t>CZ28738217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</si>
  <si>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</si>
  <si>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</si>
  <si>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</si>
  <si>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</si>
  <si>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</si>
  <si>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</si>
  <si>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</si>
  <si>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</si>
  <si>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</si>
  <si>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</si>
  <si>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</si>
  <si>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</si>
  <si>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</si>
  <si>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</si>
  <si>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</si>
  <si>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</si>
  <si>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</si>
  <si>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</si>
  <si>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</si>
  <si>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</si>
  <si>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</si>
  <si>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</si>
  <si>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</si>
  <si>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</si>
  <si>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</si>
  <si>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</si>
  <si>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</si>
  <si>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</si>
  <si>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</si>
  <si>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</si>
  <si>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</si>
  <si>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</si>
  <si>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</si>
  <si>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</si>
  <si>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</si>
  <si>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</si>
  <si>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</si>
  <si>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</si>
  <si>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</si>
  <si>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</si>
  <si>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</si>
  <si>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</si>
  <si>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</si>
  <si>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</si>
  <si>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</si>
  <si>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</si>
  <si>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SO.01 - Komunikace</t>
  </si>
  <si>
    <t>STA</t>
  </si>
  <si>
    <t>1</t>
  </si>
  <si>
    <t>{0dbf11d8-6e48-4f1c-a51e-864b5765b367}</t>
  </si>
  <si>
    <t>2</t>
  </si>
  <si>
    <t>KRYCÍ LIST SOUPISU PRACÍ</t>
  </si>
  <si>
    <t>Objekt:</t>
  </si>
  <si>
    <t>21082B - SO.01 - Komunikace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</si>
  <si>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</si>
  <si>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</si>
  <si>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</si>
  <si>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</si>
  <si>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</si>
  <si>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</si>
  <si>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</si>
  <si>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</si>
  <si>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</si>
  <si>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</si>
  <si>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</si>
  <si>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</si>
  <si>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</si>
  <si>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</si>
  <si>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</si>
  <si>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</si>
  <si>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</si>
  <si>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</si>
  <si>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</si>
  <si>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</si>
  <si>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</si>
  <si>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</si>
  <si>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</si>
  <si>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</si>
  <si>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</si>
  <si>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</si>
  <si>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</si>
  <si>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</si>
  <si>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</si>
  <si>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</si>
  <si>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</si>
  <si>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</si>
  <si>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</si>
  <si>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</si>
  <si>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113107142</t>
  </si>
  <si>
    <t>Odstranění podkladu živičného tl 100 mm ručně</t>
  </si>
  <si>
    <t>m2</t>
  </si>
  <si>
    <t>CS ÚRS 2021 01</t>
  </si>
  <si>
    <t>4</t>
  </si>
  <si>
    <t>1480432410</t>
  </si>
  <si>
    <t>PP</t>
  </si>
  <si>
    <t>Odstranění podkladů nebo krytů ručně s přemístěním hmot na skládku na vzdálenost do 3 m nebo s naložením na dopravní prostředek živičných, o tl. vrstvy přes 50 do 100 mm</t>
  </si>
  <si>
    <t>VV</t>
  </si>
  <si>
    <t>U obrub opravovaných a měněných</t>
  </si>
  <si>
    <t>"Betonové obruby staré"(92,5+35+24)*0,1</t>
  </si>
  <si>
    <t>"Žula přeskládání - oprava" (140+114)*0,1</t>
  </si>
  <si>
    <t>Součet</t>
  </si>
  <si>
    <t>113154253</t>
  </si>
  <si>
    <t>Frézování živičného krytu tl 50 mm pruh š 1 m pl do 1000 m2 s překážkami v trase</t>
  </si>
  <si>
    <t>-721840117</t>
  </si>
  <si>
    <t>Frézování živičného podkladu nebo krytu  s naložením na dopravní prostředek plochy přes 500 do 1 000 m2 s překážkami v trase pruhu šířky do 1 m, tloušťky vrstvy 50 mm</t>
  </si>
  <si>
    <t>650*10,5-599</t>
  </si>
  <si>
    <t>3</t>
  </si>
  <si>
    <t>113202111</t>
  </si>
  <si>
    <t>Vytrhání obrub krajníků obrubníků stojatých</t>
  </si>
  <si>
    <t>m</t>
  </si>
  <si>
    <t>1115888255</t>
  </si>
  <si>
    <t>Vytrhání obrub  s vybouráním lože, s přemístěním hmot na skládku na vzdálenost do 3 m nebo s naložením na dopravní prostředek z krajníků nebo obrubníků stojatých</t>
  </si>
  <si>
    <t>Výměna betonových obrub a přeskládání žulových obrub</t>
  </si>
  <si>
    <t>"Betonové obruby staré"92,5+35+24</t>
  </si>
  <si>
    <t>"Žula přeskládání - oprava - zpětné použití" 140+114</t>
  </si>
  <si>
    <t>5</t>
  </si>
  <si>
    <t>Komunikace pozemní</t>
  </si>
  <si>
    <t>573231108</t>
  </si>
  <si>
    <t>Postřik živičný spojovací ze silniční emulze v množství 0,50 kg/m2</t>
  </si>
  <si>
    <t>-139817110</t>
  </si>
  <si>
    <t>Postřik spojovací PS bez posypu kamenivem ze silniční emulze, v množství 0,50 kg/m2</t>
  </si>
  <si>
    <t>577144141</t>
  </si>
  <si>
    <t>Asfaltový beton vrstva obrusná ACO 11 (ABS) tř. I tl 50 mm š přes 3 m z modifikovaného asfaltu</t>
  </si>
  <si>
    <t>-1932718405</t>
  </si>
  <si>
    <t>Asfaltový beton vrstva obrusná ACO 11 (ABS)  s rozprostřením a se zhutněním z modifikovaného asfaltu v pruhu šířky přes 3 m, po zhutnění tl. 50 mm</t>
  </si>
  <si>
    <t>8</t>
  </si>
  <si>
    <t>Trubní vedení</t>
  </si>
  <si>
    <t>6</t>
  </si>
  <si>
    <t>899231111</t>
  </si>
  <si>
    <t>Výšková úprava uličního vstupu nebo vpusti do 200 mm zvýšením mříže</t>
  </si>
  <si>
    <t>kus</t>
  </si>
  <si>
    <t>442315895</t>
  </si>
  <si>
    <t>Výšková úprava uličního vstupu nebo vpusti do 200 mm  zvýšením mříže</t>
  </si>
  <si>
    <t>11</t>
  </si>
  <si>
    <t>7</t>
  </si>
  <si>
    <t>899331111</t>
  </si>
  <si>
    <t>Výšková úprava uličního vstupu nebo vpusti do 200 mm zvýšením poklopu</t>
  </si>
  <si>
    <t>1750457966</t>
  </si>
  <si>
    <t>Výšková úprava uličního vstupu nebo vpusti do 200 mm  zvýšením poklopu</t>
  </si>
  <si>
    <t>9</t>
  </si>
  <si>
    <t>Ostatní konstrukce a práce, bourání</t>
  </si>
  <si>
    <t>915611111</t>
  </si>
  <si>
    <t>Předznačení vodorovného liniového značení</t>
  </si>
  <si>
    <t>212353256</t>
  </si>
  <si>
    <t>Předznačení pro vodorovné značení  stříkané barvou nebo prováděné z nátěrových hmot liniové dělicí čáry, vodicí proužky</t>
  </si>
  <si>
    <t>"Plná 0,25" 24+21+15+18+27+21+32+14+9+16+17+30+21+23+28+15+26-64-108</t>
  </si>
  <si>
    <t>"Přerušovná 0,25" 75+100+82+45+46+110+38+141+53+50+70-42-42</t>
  </si>
  <si>
    <t>"Přerušovaná 0,125"202+184+80+120</t>
  </si>
  <si>
    <t>915111121</t>
  </si>
  <si>
    <t>Vodorovné dopravní značení dělící čáry přerušované š 125 mm základní bílá barva</t>
  </si>
  <si>
    <t>1471658187</t>
  </si>
  <si>
    <t>Vodorovné dopravní značení stříkané barvou  dělící čára šířky 125 mm přerušovaná bílá základní</t>
  </si>
  <si>
    <t>10</t>
  </si>
  <si>
    <t>915121111</t>
  </si>
  <si>
    <t>Vodorovné dopravní značení vodící čáry souvislé š 250 mm základní bílá barva</t>
  </si>
  <si>
    <t>1555299329</t>
  </si>
  <si>
    <t>Vodorovné dopravní značení stříkané barvou  vodící čára bílá šířky 250 mm souvislá základní</t>
  </si>
  <si>
    <t>915121121</t>
  </si>
  <si>
    <t>Vodorovné dopravní značení vodící čáry přerušované š 250 mm základní bílá barva</t>
  </si>
  <si>
    <t>1144143258</t>
  </si>
  <si>
    <t>Vodorovné dopravní značení stříkané barvou  vodící čára bílá šířky 250 mm přerušovaná základní</t>
  </si>
  <si>
    <t>12</t>
  </si>
  <si>
    <t>915211121</t>
  </si>
  <si>
    <t>Vodorovné dopravní značení dělící čáry přerušované š 125 mm bílý plast</t>
  </si>
  <si>
    <t>-2139444284</t>
  </si>
  <si>
    <t>Vodorovné dopravní značení stříkaným plastem  dělící čára šířky 125 mm přerušovaná bílá základní</t>
  </si>
  <si>
    <t>13</t>
  </si>
  <si>
    <t>915221111</t>
  </si>
  <si>
    <t>Vodorovné dopravní značení vodící čáry souvislé š 250 mm bílý plast</t>
  </si>
  <si>
    <t>-633861072</t>
  </si>
  <si>
    <t>Vodorovné dopravní značení stříkaným plastem  vodící čára bílá šířky 250 mm souvislá základní</t>
  </si>
  <si>
    <t>14</t>
  </si>
  <si>
    <t>915221121</t>
  </si>
  <si>
    <t>Vodorovné dopravní značení vodící čáry přerušované š 250 mm bílý plast</t>
  </si>
  <si>
    <t>-657447815</t>
  </si>
  <si>
    <t>Vodorovné dopravní značení stříkaným plastem  vodící čára bílá šířky 250 mm přerušovaná základní</t>
  </si>
  <si>
    <t>915621111</t>
  </si>
  <si>
    <t>Předznačení vodorovného plošného značení</t>
  </si>
  <si>
    <t>-1011825288</t>
  </si>
  <si>
    <t>Předznačení pro vodorovné značení  stříkané barvou nebo prováděné z nátěrových hmot plošné šipky, symboly, nápisy</t>
  </si>
  <si>
    <t>"Přechody pro chodce V7a" 10*0,5*4+10*0,5*4+10*0,5*4</t>
  </si>
  <si>
    <t>"A12b" 5+5+5+5</t>
  </si>
  <si>
    <t>"Imitace zvýšeného přechodu" 11*0,5*1*2</t>
  </si>
  <si>
    <t>"V13a"12*0,5*3+11*0,5*3+5*0,5*3+8*0,5*3+4*0,5*3+4*0,5*2+8*0,5*2+7*0,5*2+15*0,5*3+7*0,5*3+12*0,5*2</t>
  </si>
  <si>
    <t>16</t>
  </si>
  <si>
    <t>915131111</t>
  </si>
  <si>
    <t>Vodorovné dopravní značení přechody pro chodce, šipky, symboly základní bílá barva</t>
  </si>
  <si>
    <t>-1093461443</t>
  </si>
  <si>
    <t>Vodorovné dopravní značení stříkané barvou  přechody pro chodce, šipky, symboly bílé základní</t>
  </si>
  <si>
    <t>17</t>
  </si>
  <si>
    <t>915231111</t>
  </si>
  <si>
    <t>Vodorovné dopravní značení přechody pro chodce, šipky, symboly bílý plast</t>
  </si>
  <si>
    <t>-1642110458</t>
  </si>
  <si>
    <t>Vodorovné dopravní značení stříkaným plastem  přechody pro chodce, šipky, symboly nápisy bílé základní</t>
  </si>
  <si>
    <t>18</t>
  </si>
  <si>
    <t>915131199R1</t>
  </si>
  <si>
    <t>Vodorovné dopravní značení přechody pro chodce, šipky, symboly základní vícebarevné barva</t>
  </si>
  <si>
    <t>1398806562</t>
  </si>
  <si>
    <t>Vodorovné dopravní značení stříkané barvou  přechody pro chodce, šipky, symboly vícebarevné základní</t>
  </si>
  <si>
    <t>19</t>
  </si>
  <si>
    <t>915231199R2</t>
  </si>
  <si>
    <t>Vodorovné dopravní značení přechody pro chodce, šipky, symboly vícebarevný plast</t>
  </si>
  <si>
    <t>1493136415</t>
  </si>
  <si>
    <t>Vodorovné dopravní značení stříkaným plastem  přechody pro chodce, šipky, symboly nápisy vícebarevný základní</t>
  </si>
  <si>
    <t>20</t>
  </si>
  <si>
    <t>916131213</t>
  </si>
  <si>
    <t>Osazení silničního obrubníku betonového stojatého s boční opěrou do lože z betonu prostého</t>
  </si>
  <si>
    <t>-904617513</t>
  </si>
  <si>
    <t>Osazení silničního obrubníku betonového se zřízením lože, s vyplněním a zatřením spár cementovou maltou stojatého s boční opěrou z betonu prostého, do lože z betonu prostého</t>
  </si>
  <si>
    <t>"Betonové obruby"54,5+35+35+24</t>
  </si>
  <si>
    <t>M</t>
  </si>
  <si>
    <t>59217031</t>
  </si>
  <si>
    <t>obrubník betonový silniční 1000x150x250mm</t>
  </si>
  <si>
    <t>-852481359</t>
  </si>
  <si>
    <t>"Přechody" -(4+4+4+4+5+5+4+4)</t>
  </si>
  <si>
    <t>114,5*1,02 'Přepočtené koeficientem množství</t>
  </si>
  <si>
    <t>22</t>
  </si>
  <si>
    <t>59217029</t>
  </si>
  <si>
    <t>obrubník betonový silniční nájezdový 1000x150x150mm</t>
  </si>
  <si>
    <t>1571117320</t>
  </si>
  <si>
    <t>"Přechody" (4+4+4+4+5+5+4+4)</t>
  </si>
  <si>
    <t>34*1,02 'Přepočtené koeficientem množství</t>
  </si>
  <si>
    <t>23</t>
  </si>
  <si>
    <t>59217030</t>
  </si>
  <si>
    <t>obrubník betonový silniční přechodový 1000x150x150-250mm</t>
  </si>
  <si>
    <t>494000385</t>
  </si>
  <si>
    <t>16*1,02 'Přepočtené koeficientem množství</t>
  </si>
  <si>
    <t>24</t>
  </si>
  <si>
    <t>916241213</t>
  </si>
  <si>
    <t>Osazení obrubníku kamenného stojatého s boční opěrou do lože z betonu prostého</t>
  </si>
  <si>
    <t>-1624558100</t>
  </si>
  <si>
    <t>Osazení obrubníku kamenného se zřízením lože, s vyplněním a zatřením spár cementovou maltou stojatého s boční opěrou z betonu prostého, do lože z betonu prostého</t>
  </si>
  <si>
    <t>25</t>
  </si>
  <si>
    <t>916991121</t>
  </si>
  <si>
    <t>Lože pod obrubníky, krajníky nebo obruby z dlažebních kostek z betonu prostého</t>
  </si>
  <si>
    <t>m3</t>
  </si>
  <si>
    <t>70061409</t>
  </si>
  <si>
    <t>Lože pod obrubníky, krajníky nebo obruby z dlažebních kostek  z betonu prostého</t>
  </si>
  <si>
    <t>Příplatek k loži obrub, pro dobetonávku k zaříznuté spáře asfaltu</t>
  </si>
  <si>
    <t>"Betonové obruby staré"(92,5+35+24)*0,1*0,1</t>
  </si>
  <si>
    <t>"Žula přeskládání - oprava" (140+114)*0,1*0,1</t>
  </si>
  <si>
    <t>26</t>
  </si>
  <si>
    <t>919731121</t>
  </si>
  <si>
    <t>Zarovnání styčné plochy podkladu nebo krytu živičného tl do 50 mm</t>
  </si>
  <si>
    <t>1756674345</t>
  </si>
  <si>
    <t>Zarovnání styčné plochy podkladu nebo krytu podél vybourané části komunikace nebo zpevněné plochy  živičné tl. do 50 mm</t>
  </si>
  <si>
    <t>Křižovatky, sjezdy</t>
  </si>
  <si>
    <t>12+5,5+19+14+10,5+9+5+5</t>
  </si>
  <si>
    <t>27</t>
  </si>
  <si>
    <t>919731122</t>
  </si>
  <si>
    <t>Zarovnání styčné plochy podkladu nebo krytu živičného tl do 100 mm</t>
  </si>
  <si>
    <t>-895986998</t>
  </si>
  <si>
    <t>Zarovnání styčné plochy podkladu nebo krytu podél vybourané části komunikace nebo zpevněné plochy  živičné tl. přes 50 do 100 mm</t>
  </si>
  <si>
    <t>"Žula přeskládání - oprava" 140+114</t>
  </si>
  <si>
    <t>28</t>
  </si>
  <si>
    <t>919732221</t>
  </si>
  <si>
    <t>Styčná spára napojení nového živičného povrchu na stávající za tepla š 15 mm hl 25 mm bez prořezání</t>
  </si>
  <si>
    <t>959234917</t>
  </si>
  <si>
    <t>Styčná pracovní spára při napojení nového živičného povrchu na stávající se zalitím za tepla modifikovanou asfaltovou hmotou s posypem vápenným hydrátem šířky do 15 mm, hloubky do 25 mm bez prořezání spáry</t>
  </si>
  <si>
    <t>29</t>
  </si>
  <si>
    <t>919735111</t>
  </si>
  <si>
    <t>Řezání stávajícího živičného krytu hl do 50 mm</t>
  </si>
  <si>
    <t>1012210574</t>
  </si>
  <si>
    <t>Řezání stávajícího živičného krytu nebo podkladu  hloubky do 50 mm</t>
  </si>
  <si>
    <t>30</t>
  </si>
  <si>
    <t>919735112</t>
  </si>
  <si>
    <t>Řezání stávajícího živičného krytu hl do 100 mm</t>
  </si>
  <si>
    <t>1343251581</t>
  </si>
  <si>
    <t>Řezání stávajícího živičného krytu nebo podkladu  hloubky přes 50 do 100 mm</t>
  </si>
  <si>
    <t>31</t>
  </si>
  <si>
    <t>938909311</t>
  </si>
  <si>
    <t>Čištění vozovek metením strojně podkladu nebo krytu betonového nebo živičného</t>
  </si>
  <si>
    <t>-806068400</t>
  </si>
  <si>
    <t>Čištění vozovek metením bláta, prachu nebo hlinitého nánosu s odklizením na hromady na vzdálenost do 20 m nebo naložením na dopravní prostředek strojně povrchu podkladu nebo krytu betonového nebo živičného</t>
  </si>
  <si>
    <t>32</t>
  </si>
  <si>
    <t>979024443</t>
  </si>
  <si>
    <t>Očištění vybouraných obrubníků a krajníků silničních</t>
  </si>
  <si>
    <t>-506399947</t>
  </si>
  <si>
    <t>Očištění vybouraných prvků komunikací od spojovacího materiálu s odklizením a uložením očištěných hmot a spojovacího materiálu na skládku na vzdálenost do 10 m obrubníků a krajníků, vybouraných z jakéhokoliv lože a s jakoukoliv výplní spár silničních</t>
  </si>
  <si>
    <t>997</t>
  </si>
  <si>
    <t>Přesun sutě</t>
  </si>
  <si>
    <t>33</t>
  </si>
  <si>
    <t>997006512</t>
  </si>
  <si>
    <t>Vodorovné doprava suti s naložením a složením na skládku do 1 km</t>
  </si>
  <si>
    <t>t</t>
  </si>
  <si>
    <t>259628337</t>
  </si>
  <si>
    <t>Vodorovná doprava suti na skládku s naložením na dopravní prostředek a složením přes 100 m do 1 km</t>
  </si>
  <si>
    <t>8,921+715,99+83,128+12,452-52,07</t>
  </si>
  <si>
    <t>34</t>
  </si>
  <si>
    <t>997006519</t>
  </si>
  <si>
    <t>Příplatek k vodorovnému přemístění suti na skládku ZKD 1 km přes 1 km</t>
  </si>
  <si>
    <t>1096138157</t>
  </si>
  <si>
    <t>Vodorovná doprava suti na skládku s naložením na dopravní prostředek a složením Příplatek k ceně za každý další i započatý 1 km</t>
  </si>
  <si>
    <t>768,421*9 'Přepočtené koeficientem množství</t>
  </si>
  <si>
    <t>35</t>
  </si>
  <si>
    <t>997013861</t>
  </si>
  <si>
    <t>Poplatek za uložení stavebního odpadu na recyklační skládce (skládkovné) z prostého betonu kód odpadu 17 01 01</t>
  </si>
  <si>
    <t>586603935</t>
  </si>
  <si>
    <t>Poplatek za uložení stavebního odpadu na recyklační skládce (skládkovné) z prostého betonu zatříděného do Katalogu odpadů pod kódem 17 01 01</t>
  </si>
  <si>
    <t>83,128-52,07</t>
  </si>
  <si>
    <t>36</t>
  </si>
  <si>
    <t>997013873</t>
  </si>
  <si>
    <t>Poplatek za uložení stavebního odpadu na recyklační skládce (skládkovné) zeminy a kamení zatříděného do Katalogu odpadů pod kódem 17 05 04</t>
  </si>
  <si>
    <t>-650732850</t>
  </si>
  <si>
    <t>12,452</t>
  </si>
  <si>
    <t>37</t>
  </si>
  <si>
    <t>997013875</t>
  </si>
  <si>
    <t>Poplatek za uložení stavebního odpadu na recyklační skládce (skládkovné) asfaltového bez obsahu dehtu zatříděného do Katalogu odpadů pod kódem 17 03 02</t>
  </si>
  <si>
    <t>1120806054</t>
  </si>
  <si>
    <t>8,921+715,99</t>
  </si>
  <si>
    <t>998</t>
  </si>
  <si>
    <t>Přesun hmot</t>
  </si>
  <si>
    <t>38</t>
  </si>
  <si>
    <t>998225111</t>
  </si>
  <si>
    <t>Přesun hmot pro pozemní komunikace s krytem z kamene, monolitickým betonovým nebo živičným</t>
  </si>
  <si>
    <t>-2043341019</t>
  </si>
  <si>
    <t>Přesun hmot pro komunikace s krytem z kameniva, monolitickým betonovým nebo živičným  dopravní vzdálenost do 200 m jakékoliv délky objektu</t>
  </si>
  <si>
    <t>VRN</t>
  </si>
  <si>
    <t>Vedlejší rozpočtové náklady</t>
  </si>
  <si>
    <t>VRN1</t>
  </si>
  <si>
    <t>Průzkumné, geodetické a projektové práce</t>
  </si>
  <si>
    <t>39</t>
  </si>
  <si>
    <t>012203000</t>
  </si>
  <si>
    <t>Geodetické práce při provádění stavby</t>
  </si>
  <si>
    <t>kpl</t>
  </si>
  <si>
    <t>1024</t>
  </si>
  <si>
    <t>-851352720</t>
  </si>
  <si>
    <t>40</t>
  </si>
  <si>
    <t>013294000</t>
  </si>
  <si>
    <t>Ostatní dokumentace</t>
  </si>
  <si>
    <t>1908788977</t>
  </si>
  <si>
    <t>DIO</t>
  </si>
  <si>
    <t>VRN3</t>
  </si>
  <si>
    <t>Zařízení staveniště</t>
  </si>
  <si>
    <t>41</t>
  </si>
  <si>
    <t>030001000</t>
  </si>
  <si>
    <t>-795862302</t>
  </si>
  <si>
    <t>42</t>
  </si>
  <si>
    <t>034303000</t>
  </si>
  <si>
    <t>Dopravní značení na staveništi</t>
  </si>
  <si>
    <t>-1836420735</t>
  </si>
  <si>
    <t>VRN4</t>
  </si>
  <si>
    <t>Inženýrská činnost</t>
  </si>
  <si>
    <t>43</t>
  </si>
  <si>
    <t>043002000</t>
  </si>
  <si>
    <t>Zkoušky a ostatní měření</t>
  </si>
  <si>
    <t>555113828</t>
  </si>
  <si>
    <t>"Posouzení PAU v asfaltu"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</si>
</sst>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29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6" fillId="0" borderId="22" xfId="0" applyFont="1" applyBorder="1" applyAlignment="1" applyProtection="1">
      <alignment horizontal="center" vertical="center"/>
    </xf>
    <xf numFmtId="49" fontId="36" fillId="0" borderId="22" xfId="0" applyNumberFormat="1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center" vertical="center" wrapText="1"/>
    </xf>
    <xf numFmtId="167" fontId="36" fillId="0" borderId="22" xfId="0" applyNumberFormat="1" applyFont="1" applyBorder="1" applyAlignment="1" applyProtection="1">
      <alignment vertical="center"/>
    </xf>
    <xf numFmtId="4" fontId="36" fillId="2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</xf>
    <xf numFmtId="0" fontId="37" fillId="0" borderId="3" xfId="0" applyFont="1" applyBorder="1" applyAlignment="1">
      <alignment vertical="center"/>
    </xf>
    <xf numFmtId="0" fontId="36" fillId="2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7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8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4" fontId="28" fillId="0" borderId="0" xfId="0" applyNumberFormat="1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7"/>
  <sheetViews>
    <sheetView showGridLines="0" topLeftCell="A136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s="1" customFormat="1" ht="36.950000000000003" customHeight="1">
      <c r="AR2" s="285"/>
      <c r="AS2" s="285"/>
      <c r="AT2" s="285"/>
      <c r="AU2" s="285"/>
      <c r="AV2" s="285"/>
      <c r="AW2" s="285"/>
      <c r="AX2" s="285"/>
      <c r="AY2" s="285"/>
      <c r="AZ2" s="285"/>
      <c r="BA2" s="285"/>
      <c r="BB2" s="285"/>
      <c r="BC2" s="285"/>
      <c r="BD2" s="285"/>
      <c r="BE2" s="285"/>
      <c r="BS2" s="17" t="s">
        <v>6</v>
      </c>
      <c r="BT2" s="17" t="s">
        <v>7</v>
      </c>
    </row>
    <row r="3" spans="1:74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4.95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pans="1:74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48" t="s">
        <v>14</v>
      </c>
      <c r="L5" s="249"/>
      <c r="M5" s="249"/>
      <c r="N5" s="249"/>
      <c r="O5" s="249"/>
      <c r="P5" s="249"/>
      <c r="Q5" s="249"/>
      <c r="R5" s="249"/>
      <c r="S5" s="249"/>
      <c r="T5" s="249"/>
      <c r="U5" s="249"/>
      <c r="V5" s="249"/>
      <c r="W5" s="249"/>
      <c r="X5" s="249"/>
      <c r="Y5" s="249"/>
      <c r="Z5" s="249"/>
      <c r="AA5" s="249"/>
      <c r="AB5" s="249"/>
      <c r="AC5" s="249"/>
      <c r="AD5" s="249"/>
      <c r="AE5" s="249"/>
      <c r="AF5" s="249"/>
      <c r="AG5" s="249"/>
      <c r="AH5" s="249"/>
      <c r="AI5" s="249"/>
      <c r="AJ5" s="249"/>
      <c r="AK5" s="249"/>
      <c r="AL5" s="249"/>
      <c r="AM5" s="249"/>
      <c r="AN5" s="249"/>
      <c r="AO5" s="249"/>
      <c r="AP5" s="22"/>
      <c r="AQ5" s="22"/>
      <c r="AR5" s="20"/>
      <c r="BE5" s="245" t="s">
        <v>15</v>
      </c>
      <c r="BS5" s="17" t="s">
        <v>6</v>
      </c>
    </row>
    <row r="6" spans="1:74" s="1" customFormat="1" ht="36.950000000000003" customHeight="1">
      <c r="B6" s="21"/>
      <c r="C6" s="22"/>
      <c r="D6" s="28" t="s">
        <v>16</v>
      </c>
      <c r="E6" s="22"/>
      <c r="F6" s="22"/>
      <c r="G6" s="22"/>
      <c r="H6" s="22"/>
      <c r="I6" s="22"/>
      <c r="J6" s="22"/>
      <c r="K6" s="250" t="s">
        <v>17</v>
      </c>
      <c r="L6" s="249"/>
      <c r="M6" s="249"/>
      <c r="N6" s="249"/>
      <c r="O6" s="249"/>
      <c r="P6" s="249"/>
      <c r="Q6" s="249"/>
      <c r="R6" s="249"/>
      <c r="S6" s="249"/>
      <c r="T6" s="249"/>
      <c r="U6" s="249"/>
      <c r="V6" s="249"/>
      <c r="W6" s="249"/>
      <c r="X6" s="249"/>
      <c r="Y6" s="249"/>
      <c r="Z6" s="249"/>
      <c r="AA6" s="249"/>
      <c r="AB6" s="249"/>
      <c r="AC6" s="249"/>
      <c r="AD6" s="249"/>
      <c r="AE6" s="249"/>
      <c r="AF6" s="249"/>
      <c r="AG6" s="249"/>
      <c r="AH6" s="249"/>
      <c r="AI6" s="249"/>
      <c r="AJ6" s="249"/>
      <c r="AK6" s="249"/>
      <c r="AL6" s="249"/>
      <c r="AM6" s="249"/>
      <c r="AN6" s="249"/>
      <c r="AO6" s="249"/>
      <c r="AP6" s="22"/>
      <c r="AQ6" s="22"/>
      <c r="AR6" s="20"/>
      <c r="BE6" s="246"/>
      <c r="BS6" s="17" t="s">
        <v>6</v>
      </c>
    </row>
    <row r="7" spans="1:74" s="1" customFormat="1" ht="12" customHeight="1">
      <c r="B7" s="21"/>
      <c r="C7" s="22"/>
      <c r="D7" s="29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9" t="s">
        <v>19</v>
      </c>
      <c r="AL7" s="22"/>
      <c r="AM7" s="22"/>
      <c r="AN7" s="27" t="s">
        <v>1</v>
      </c>
      <c r="AO7" s="22"/>
      <c r="AP7" s="22"/>
      <c r="AQ7" s="22"/>
      <c r="AR7" s="20"/>
      <c r="BE7" s="246"/>
      <c r="BS7" s="17" t="s">
        <v>6</v>
      </c>
    </row>
    <row r="8" spans="1:74" s="1" customFormat="1" ht="12" customHeight="1">
      <c r="B8" s="21"/>
      <c r="C8" s="22"/>
      <c r="D8" s="29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9" t="s">
        <v>22</v>
      </c>
      <c r="AL8" s="22"/>
      <c r="AM8" s="22"/>
      <c r="AN8" s="30" t="s">
        <v>23</v>
      </c>
      <c r="AO8" s="22"/>
      <c r="AP8" s="22"/>
      <c r="AQ8" s="22"/>
      <c r="AR8" s="20"/>
      <c r="BE8" s="246"/>
      <c r="BS8" s="17" t="s">
        <v>6</v>
      </c>
    </row>
    <row r="9" spans="1:74" s="1" customFormat="1" ht="14.45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246"/>
      <c r="BS9" s="17" t="s">
        <v>6</v>
      </c>
    </row>
    <row r="10" spans="1:74" s="1" customFormat="1" ht="12" customHeight="1">
      <c r="B10" s="21"/>
      <c r="C10" s="22"/>
      <c r="D10" s="29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9" t="s">
        <v>25</v>
      </c>
      <c r="AL10" s="22"/>
      <c r="AM10" s="22"/>
      <c r="AN10" s="27" t="s">
        <v>26</v>
      </c>
      <c r="AO10" s="22"/>
      <c r="AP10" s="22"/>
      <c r="AQ10" s="22"/>
      <c r="AR10" s="20"/>
      <c r="BE10" s="246"/>
      <c r="BS10" s="17" t="s">
        <v>6</v>
      </c>
    </row>
    <row r="11" spans="1:74" s="1" customFormat="1" ht="18.399999999999999" customHeight="1">
      <c r="B11" s="21"/>
      <c r="C11" s="22"/>
      <c r="D11" s="22"/>
      <c r="E11" s="27" t="s">
        <v>27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9" t="s">
        <v>28</v>
      </c>
      <c r="AL11" s="22"/>
      <c r="AM11" s="22"/>
      <c r="AN11" s="27" t="s">
        <v>29</v>
      </c>
      <c r="AO11" s="22"/>
      <c r="AP11" s="22"/>
      <c r="AQ11" s="22"/>
      <c r="AR11" s="20"/>
      <c r="BE11" s="246"/>
      <c r="BS11" s="17" t="s">
        <v>6</v>
      </c>
    </row>
    <row r="12" spans="1:74" s="1" customFormat="1" ht="6.95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246"/>
      <c r="BS12" s="17" t="s">
        <v>6</v>
      </c>
    </row>
    <row r="13" spans="1:74" s="1" customFormat="1" ht="12" customHeight="1">
      <c r="B13" s="21"/>
      <c r="C13" s="22"/>
      <c r="D13" s="29" t="s">
        <v>30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9" t="s">
        <v>25</v>
      </c>
      <c r="AL13" s="22"/>
      <c r="AM13" s="22"/>
      <c r="AN13" s="31" t="s">
        <v>31</v>
      </c>
      <c r="AO13" s="22"/>
      <c r="AP13" s="22"/>
      <c r="AQ13" s="22"/>
      <c r="AR13" s="20"/>
      <c r="BE13" s="246"/>
      <c r="BS13" s="17" t="s">
        <v>6</v>
      </c>
    </row>
    <row r="14" spans="1:74" ht="12.75">
      <c r="B14" s="21"/>
      <c r="C14" s="22"/>
      <c r="D14" s="22"/>
      <c r="E14" s="251" t="s">
        <v>31</v>
      </c>
      <c r="F14" s="252"/>
      <c r="G14" s="252"/>
      <c r="H14" s="252"/>
      <c r="I14" s="252"/>
      <c r="J14" s="252"/>
      <c r="K14" s="252"/>
      <c r="L14" s="252"/>
      <c r="M14" s="252"/>
      <c r="N14" s="252"/>
      <c r="O14" s="252"/>
      <c r="P14" s="252"/>
      <c r="Q14" s="252"/>
      <c r="R14" s="252"/>
      <c r="S14" s="252"/>
      <c r="T14" s="252"/>
      <c r="U14" s="252"/>
      <c r="V14" s="252"/>
      <c r="W14" s="252"/>
      <c r="X14" s="252"/>
      <c r="Y14" s="252"/>
      <c r="Z14" s="252"/>
      <c r="AA14" s="252"/>
      <c r="AB14" s="252"/>
      <c r="AC14" s="252"/>
      <c r="AD14" s="252"/>
      <c r="AE14" s="252"/>
      <c r="AF14" s="252"/>
      <c r="AG14" s="252"/>
      <c r="AH14" s="252"/>
      <c r="AI14" s="252"/>
      <c r="AJ14" s="252"/>
      <c r="AK14" s="29" t="s">
        <v>28</v>
      </c>
      <c r="AL14" s="22"/>
      <c r="AM14" s="22"/>
      <c r="AN14" s="31" t="s">
        <v>31</v>
      </c>
      <c r="AO14" s="22"/>
      <c r="AP14" s="22"/>
      <c r="AQ14" s="22"/>
      <c r="AR14" s="20"/>
      <c r="BE14" s="246"/>
      <c r="BS14" s="17" t="s">
        <v>6</v>
      </c>
    </row>
    <row r="15" spans="1:74" s="1" customFormat="1" ht="6.95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246"/>
      <c r="BS15" s="17" t="s">
        <v>4</v>
      </c>
    </row>
    <row r="16" spans="1:74" s="1" customFormat="1" ht="12" customHeight="1">
      <c r="B16" s="21"/>
      <c r="C16" s="22"/>
      <c r="D16" s="29" t="s">
        <v>32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9" t="s">
        <v>25</v>
      </c>
      <c r="AL16" s="22"/>
      <c r="AM16" s="22"/>
      <c r="AN16" s="27" t="s">
        <v>1</v>
      </c>
      <c r="AO16" s="22"/>
      <c r="AP16" s="22"/>
      <c r="AQ16" s="22"/>
      <c r="AR16" s="20"/>
      <c r="BE16" s="246"/>
      <c r="BS16" s="17" t="s">
        <v>4</v>
      </c>
    </row>
    <row r="17" spans="1:71" s="1" customFormat="1" ht="18.399999999999999" customHeight="1">
      <c r="B17" s="21"/>
      <c r="C17" s="22"/>
      <c r="D17" s="22"/>
      <c r="E17" s="27" t="s">
        <v>33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9" t="s">
        <v>28</v>
      </c>
      <c r="AL17" s="22"/>
      <c r="AM17" s="22"/>
      <c r="AN17" s="27" t="s">
        <v>1</v>
      </c>
      <c r="AO17" s="22"/>
      <c r="AP17" s="22"/>
      <c r="AQ17" s="22"/>
      <c r="AR17" s="20"/>
      <c r="BE17" s="246"/>
      <c r="BS17" s="17" t="s">
        <v>34</v>
      </c>
    </row>
    <row r="18" spans="1:71" s="1" customFormat="1" ht="6.95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246"/>
      <c r="BS18" s="17" t="s">
        <v>6</v>
      </c>
    </row>
    <row r="19" spans="1:71" s="1" customFormat="1" ht="12" customHeight="1">
      <c r="B19" s="21"/>
      <c r="C19" s="22"/>
      <c r="D19" s="29" t="s">
        <v>35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9" t="s">
        <v>25</v>
      </c>
      <c r="AL19" s="22"/>
      <c r="AM19" s="22"/>
      <c r="AN19" s="27" t="s">
        <v>36</v>
      </c>
      <c r="AO19" s="22"/>
      <c r="AP19" s="22"/>
      <c r="AQ19" s="22"/>
      <c r="AR19" s="20"/>
      <c r="BE19" s="246"/>
      <c r="BS19" s="17" t="s">
        <v>6</v>
      </c>
    </row>
    <row r="20" spans="1:71" s="1" customFormat="1" ht="18.399999999999999" customHeight="1">
      <c r="B20" s="21"/>
      <c r="C20" s="22"/>
      <c r="D20" s="22"/>
      <c r="E20" s="27" t="s">
        <v>37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9" t="s">
        <v>28</v>
      </c>
      <c r="AL20" s="22"/>
      <c r="AM20" s="22"/>
      <c r="AN20" s="27" t="s">
        <v>38</v>
      </c>
      <c r="AO20" s="22"/>
      <c r="AP20" s="22"/>
      <c r="AQ20" s="22"/>
      <c r="AR20" s="20"/>
      <c r="BE20" s="246"/>
      <c r="BS20" s="17" t="s">
        <v>34</v>
      </c>
    </row>
    <row r="21" spans="1:71" s="1" customFormat="1" ht="6.95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246"/>
    </row>
    <row r="22" spans="1:71" s="1" customFormat="1" ht="12" customHeight="1">
      <c r="B22" s="21"/>
      <c r="C22" s="22"/>
      <c r="D22" s="29" t="s">
        <v>39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246"/>
    </row>
    <row r="23" spans="1:71" s="1" customFormat="1" ht="16.5" customHeight="1">
      <c r="B23" s="21"/>
      <c r="C23" s="22"/>
      <c r="D23" s="22"/>
      <c r="E23" s="253" t="s">
        <v>1</v>
      </c>
      <c r="F23" s="253"/>
      <c r="G23" s="253"/>
      <c r="H23" s="253"/>
      <c r="I23" s="253"/>
      <c r="J23" s="253"/>
      <c r="K23" s="253"/>
      <c r="L23" s="253"/>
      <c r="M23" s="253"/>
      <c r="N23" s="253"/>
      <c r="O23" s="253"/>
      <c r="P23" s="253"/>
      <c r="Q23" s="253"/>
      <c r="R23" s="253"/>
      <c r="S23" s="253"/>
      <c r="T23" s="253"/>
      <c r="U23" s="253"/>
      <c r="V23" s="253"/>
      <c r="W23" s="253"/>
      <c r="X23" s="253"/>
      <c r="Y23" s="253"/>
      <c r="Z23" s="253"/>
      <c r="AA23" s="253"/>
      <c r="AB23" s="253"/>
      <c r="AC23" s="253"/>
      <c r="AD23" s="253"/>
      <c r="AE23" s="253"/>
      <c r="AF23" s="253"/>
      <c r="AG23" s="253"/>
      <c r="AH23" s="253"/>
      <c r="AI23" s="253"/>
      <c r="AJ23" s="253"/>
      <c r="AK23" s="253"/>
      <c r="AL23" s="253"/>
      <c r="AM23" s="253"/>
      <c r="AN23" s="253"/>
      <c r="AO23" s="22"/>
      <c r="AP23" s="22"/>
      <c r="AQ23" s="22"/>
      <c r="AR23" s="20"/>
      <c r="BE23" s="246"/>
    </row>
    <row r="24" spans="1:71" s="1" customFormat="1" ht="6.95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246"/>
    </row>
    <row r="25" spans="1:71" s="1" customFormat="1" ht="6.95" customHeight="1">
      <c r="B25" s="21"/>
      <c r="C25" s="22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22"/>
      <c r="AQ25" s="22"/>
      <c r="AR25" s="20"/>
      <c r="BE25" s="246"/>
    </row>
    <row r="26" spans="1:71" s="2" customFormat="1" ht="25.9" customHeight="1">
      <c r="A26" s="34"/>
      <c r="B26" s="35"/>
      <c r="C26" s="36"/>
      <c r="D26" s="37" t="s">
        <v>40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254">
        <f>ROUND(AG94,2)</f>
        <v>0</v>
      </c>
      <c r="AL26" s="255"/>
      <c r="AM26" s="255"/>
      <c r="AN26" s="255"/>
      <c r="AO26" s="255"/>
      <c r="AP26" s="36"/>
      <c r="AQ26" s="36"/>
      <c r="AR26" s="39"/>
      <c r="BE26" s="246"/>
    </row>
    <row r="27" spans="1:71" s="2" customFormat="1" ht="6.95" customHeight="1">
      <c r="A27" s="34"/>
      <c r="B27" s="35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9"/>
      <c r="BE27" s="246"/>
    </row>
    <row r="28" spans="1:71" s="2" customFormat="1" ht="12.75">
      <c r="A28" s="34"/>
      <c r="B28" s="35"/>
      <c r="C28" s="36"/>
      <c r="D28" s="36"/>
      <c r="E28" s="36"/>
      <c r="F28" s="36"/>
      <c r="G28" s="36"/>
      <c r="H28" s="36"/>
      <c r="I28" s="36"/>
      <c r="J28" s="36"/>
      <c r="K28" s="36"/>
      <c r="L28" s="256" t="s">
        <v>41</v>
      </c>
      <c r="M28" s="256"/>
      <c r="N28" s="256"/>
      <c r="O28" s="256"/>
      <c r="P28" s="256"/>
      <c r="Q28" s="36"/>
      <c r="R28" s="36"/>
      <c r="S28" s="36"/>
      <c r="T28" s="36"/>
      <c r="U28" s="36"/>
      <c r="V28" s="36"/>
      <c r="W28" s="256" t="s">
        <v>42</v>
      </c>
      <c r="X28" s="256"/>
      <c r="Y28" s="256"/>
      <c r="Z28" s="256"/>
      <c r="AA28" s="256"/>
      <c r="AB28" s="256"/>
      <c r="AC28" s="256"/>
      <c r="AD28" s="256"/>
      <c r="AE28" s="256"/>
      <c r="AF28" s="36"/>
      <c r="AG28" s="36"/>
      <c r="AH28" s="36"/>
      <c r="AI28" s="36"/>
      <c r="AJ28" s="36"/>
      <c r="AK28" s="256" t="s">
        <v>43</v>
      </c>
      <c r="AL28" s="256"/>
      <c r="AM28" s="256"/>
      <c r="AN28" s="256"/>
      <c r="AO28" s="256"/>
      <c r="AP28" s="36"/>
      <c r="AQ28" s="36"/>
      <c r="AR28" s="39"/>
      <c r="BE28" s="246"/>
    </row>
    <row r="29" spans="1:71" s="3" customFormat="1" ht="14.45" customHeight="1">
      <c r="B29" s="40"/>
      <c r="C29" s="41"/>
      <c r="D29" s="29" t="s">
        <v>44</v>
      </c>
      <c r="E29" s="41"/>
      <c r="F29" s="29" t="s">
        <v>45</v>
      </c>
      <c r="G29" s="41"/>
      <c r="H29" s="41"/>
      <c r="I29" s="41"/>
      <c r="J29" s="41"/>
      <c r="K29" s="41"/>
      <c r="L29" s="259">
        <v>0.21</v>
      </c>
      <c r="M29" s="258"/>
      <c r="N29" s="258"/>
      <c r="O29" s="258"/>
      <c r="P29" s="258"/>
      <c r="Q29" s="41"/>
      <c r="R29" s="41"/>
      <c r="S29" s="41"/>
      <c r="T29" s="41"/>
      <c r="U29" s="41"/>
      <c r="V29" s="41"/>
      <c r="W29" s="257">
        <f>ROUND(AZ94, 2)</f>
        <v>0</v>
      </c>
      <c r="X29" s="258"/>
      <c r="Y29" s="258"/>
      <c r="Z29" s="258"/>
      <c r="AA29" s="258"/>
      <c r="AB29" s="258"/>
      <c r="AC29" s="258"/>
      <c r="AD29" s="258"/>
      <c r="AE29" s="258"/>
      <c r="AF29" s="41"/>
      <c r="AG29" s="41"/>
      <c r="AH29" s="41"/>
      <c r="AI29" s="41"/>
      <c r="AJ29" s="41"/>
      <c r="AK29" s="257">
        <f>ROUND(AV94, 2)</f>
        <v>0</v>
      </c>
      <c r="AL29" s="258"/>
      <c r="AM29" s="258"/>
      <c r="AN29" s="258"/>
      <c r="AO29" s="258"/>
      <c r="AP29" s="41"/>
      <c r="AQ29" s="41"/>
      <c r="AR29" s="42"/>
      <c r="BE29" s="247"/>
    </row>
    <row r="30" spans="1:71" s="3" customFormat="1" ht="14.45" customHeight="1">
      <c r="B30" s="40"/>
      <c r="C30" s="41"/>
      <c r="D30" s="41"/>
      <c r="E30" s="41"/>
      <c r="F30" s="29" t="s">
        <v>46</v>
      </c>
      <c r="G30" s="41"/>
      <c r="H30" s="41"/>
      <c r="I30" s="41"/>
      <c r="J30" s="41"/>
      <c r="K30" s="41"/>
      <c r="L30" s="259">
        <v>0.15</v>
      </c>
      <c r="M30" s="258"/>
      <c r="N30" s="258"/>
      <c r="O30" s="258"/>
      <c r="P30" s="258"/>
      <c r="Q30" s="41"/>
      <c r="R30" s="41"/>
      <c r="S30" s="41"/>
      <c r="T30" s="41"/>
      <c r="U30" s="41"/>
      <c r="V30" s="41"/>
      <c r="W30" s="257">
        <f>ROUND(BA94, 2)</f>
        <v>0</v>
      </c>
      <c r="X30" s="258"/>
      <c r="Y30" s="258"/>
      <c r="Z30" s="258"/>
      <c r="AA30" s="258"/>
      <c r="AB30" s="258"/>
      <c r="AC30" s="258"/>
      <c r="AD30" s="258"/>
      <c r="AE30" s="258"/>
      <c r="AF30" s="41"/>
      <c r="AG30" s="41"/>
      <c r="AH30" s="41"/>
      <c r="AI30" s="41"/>
      <c r="AJ30" s="41"/>
      <c r="AK30" s="257">
        <f>ROUND(AW94, 2)</f>
        <v>0</v>
      </c>
      <c r="AL30" s="258"/>
      <c r="AM30" s="258"/>
      <c r="AN30" s="258"/>
      <c r="AO30" s="258"/>
      <c r="AP30" s="41"/>
      <c r="AQ30" s="41"/>
      <c r="AR30" s="42"/>
      <c r="BE30" s="247"/>
    </row>
    <row r="31" spans="1:71" s="3" customFormat="1" ht="14.45" hidden="1" customHeight="1">
      <c r="B31" s="40"/>
      <c r="C31" s="41"/>
      <c r="D31" s="41"/>
      <c r="E31" s="41"/>
      <c r="F31" s="29" t="s">
        <v>47</v>
      </c>
      <c r="G31" s="41"/>
      <c r="H31" s="41"/>
      <c r="I31" s="41"/>
      <c r="J31" s="41"/>
      <c r="K31" s="41"/>
      <c r="L31" s="259">
        <v>0.21</v>
      </c>
      <c r="M31" s="258"/>
      <c r="N31" s="258"/>
      <c r="O31" s="258"/>
      <c r="P31" s="258"/>
      <c r="Q31" s="41"/>
      <c r="R31" s="41"/>
      <c r="S31" s="41"/>
      <c r="T31" s="41"/>
      <c r="U31" s="41"/>
      <c r="V31" s="41"/>
      <c r="W31" s="257">
        <f>ROUND(BB94, 2)</f>
        <v>0</v>
      </c>
      <c r="X31" s="258"/>
      <c r="Y31" s="258"/>
      <c r="Z31" s="258"/>
      <c r="AA31" s="258"/>
      <c r="AB31" s="258"/>
      <c r="AC31" s="258"/>
      <c r="AD31" s="258"/>
      <c r="AE31" s="258"/>
      <c r="AF31" s="41"/>
      <c r="AG31" s="41"/>
      <c r="AH31" s="41"/>
      <c r="AI31" s="41"/>
      <c r="AJ31" s="41"/>
      <c r="AK31" s="257">
        <v>0</v>
      </c>
      <c r="AL31" s="258"/>
      <c r="AM31" s="258"/>
      <c r="AN31" s="258"/>
      <c r="AO31" s="258"/>
      <c r="AP31" s="41"/>
      <c r="AQ31" s="41"/>
      <c r="AR31" s="42"/>
      <c r="BE31" s="247"/>
    </row>
    <row r="32" spans="1:71" s="3" customFormat="1" ht="14.45" hidden="1" customHeight="1">
      <c r="B32" s="40"/>
      <c r="C32" s="41"/>
      <c r="D32" s="41"/>
      <c r="E32" s="41"/>
      <c r="F32" s="29" t="s">
        <v>48</v>
      </c>
      <c r="G32" s="41"/>
      <c r="H32" s="41"/>
      <c r="I32" s="41"/>
      <c r="J32" s="41"/>
      <c r="K32" s="41"/>
      <c r="L32" s="259">
        <v>0.15</v>
      </c>
      <c r="M32" s="258"/>
      <c r="N32" s="258"/>
      <c r="O32" s="258"/>
      <c r="P32" s="258"/>
      <c r="Q32" s="41"/>
      <c r="R32" s="41"/>
      <c r="S32" s="41"/>
      <c r="T32" s="41"/>
      <c r="U32" s="41"/>
      <c r="V32" s="41"/>
      <c r="W32" s="257">
        <f>ROUND(BC94, 2)</f>
        <v>0</v>
      </c>
      <c r="X32" s="258"/>
      <c r="Y32" s="258"/>
      <c r="Z32" s="258"/>
      <c r="AA32" s="258"/>
      <c r="AB32" s="258"/>
      <c r="AC32" s="258"/>
      <c r="AD32" s="258"/>
      <c r="AE32" s="258"/>
      <c r="AF32" s="41"/>
      <c r="AG32" s="41"/>
      <c r="AH32" s="41"/>
      <c r="AI32" s="41"/>
      <c r="AJ32" s="41"/>
      <c r="AK32" s="257">
        <v>0</v>
      </c>
      <c r="AL32" s="258"/>
      <c r="AM32" s="258"/>
      <c r="AN32" s="258"/>
      <c r="AO32" s="258"/>
      <c r="AP32" s="41"/>
      <c r="AQ32" s="41"/>
      <c r="AR32" s="42"/>
      <c r="BE32" s="247"/>
    </row>
    <row r="33" spans="1:57" s="3" customFormat="1" ht="14.45" hidden="1" customHeight="1">
      <c r="B33" s="40"/>
      <c r="C33" s="41"/>
      <c r="D33" s="41"/>
      <c r="E33" s="41"/>
      <c r="F33" s="29" t="s">
        <v>49</v>
      </c>
      <c r="G33" s="41"/>
      <c r="H33" s="41"/>
      <c r="I33" s="41"/>
      <c r="J33" s="41"/>
      <c r="K33" s="41"/>
      <c r="L33" s="259">
        <v>0</v>
      </c>
      <c r="M33" s="258"/>
      <c r="N33" s="258"/>
      <c r="O33" s="258"/>
      <c r="P33" s="258"/>
      <c r="Q33" s="41"/>
      <c r="R33" s="41"/>
      <c r="S33" s="41"/>
      <c r="T33" s="41"/>
      <c r="U33" s="41"/>
      <c r="V33" s="41"/>
      <c r="W33" s="257">
        <f>ROUND(BD94, 2)</f>
        <v>0</v>
      </c>
      <c r="X33" s="258"/>
      <c r="Y33" s="258"/>
      <c r="Z33" s="258"/>
      <c r="AA33" s="258"/>
      <c r="AB33" s="258"/>
      <c r="AC33" s="258"/>
      <c r="AD33" s="258"/>
      <c r="AE33" s="258"/>
      <c r="AF33" s="41"/>
      <c r="AG33" s="41"/>
      <c r="AH33" s="41"/>
      <c r="AI33" s="41"/>
      <c r="AJ33" s="41"/>
      <c r="AK33" s="257">
        <v>0</v>
      </c>
      <c r="AL33" s="258"/>
      <c r="AM33" s="258"/>
      <c r="AN33" s="258"/>
      <c r="AO33" s="258"/>
      <c r="AP33" s="41"/>
      <c r="AQ33" s="41"/>
      <c r="AR33" s="42"/>
      <c r="BE33" s="247"/>
    </row>
    <row r="34" spans="1:57" s="2" customFormat="1" ht="6.95" customHeight="1">
      <c r="A34" s="34"/>
      <c r="B34" s="35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9"/>
      <c r="BE34" s="246"/>
    </row>
    <row r="35" spans="1:57" s="2" customFormat="1" ht="25.9" customHeight="1">
      <c r="A35" s="34"/>
      <c r="B35" s="35"/>
      <c r="C35" s="43"/>
      <c r="D35" s="44" t="s">
        <v>50</v>
      </c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6" t="s">
        <v>51</v>
      </c>
      <c r="U35" s="45"/>
      <c r="V35" s="45"/>
      <c r="W35" s="45"/>
      <c r="X35" s="260" t="s">
        <v>52</v>
      </c>
      <c r="Y35" s="261"/>
      <c r="Z35" s="261"/>
      <c r="AA35" s="261"/>
      <c r="AB35" s="261"/>
      <c r="AC35" s="45"/>
      <c r="AD35" s="45"/>
      <c r="AE35" s="45"/>
      <c r="AF35" s="45"/>
      <c r="AG35" s="45"/>
      <c r="AH35" s="45"/>
      <c r="AI35" s="45"/>
      <c r="AJ35" s="45"/>
      <c r="AK35" s="262">
        <f>SUM(AK26:AK33)</f>
        <v>0</v>
      </c>
      <c r="AL35" s="261"/>
      <c r="AM35" s="261"/>
      <c r="AN35" s="261"/>
      <c r="AO35" s="263"/>
      <c r="AP35" s="43"/>
      <c r="AQ35" s="43"/>
      <c r="AR35" s="39"/>
      <c r="BE35" s="34"/>
    </row>
    <row r="36" spans="1:57" s="2" customFormat="1" ht="6.95" customHeight="1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9"/>
      <c r="BE36" s="34"/>
    </row>
    <row r="37" spans="1:57" s="2" customFormat="1" ht="14.45" customHeight="1">
      <c r="A37" s="34"/>
      <c r="B37" s="35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9"/>
      <c r="BE37" s="34"/>
    </row>
    <row r="38" spans="1:57" s="1" customFormat="1" ht="14.45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pans="1:57" s="1" customFormat="1" ht="14.45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pans="1:57" s="1" customFormat="1" ht="14.45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pans="1:57" s="1" customFormat="1" ht="14.45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pans="1:57" s="1" customFormat="1" ht="14.45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pans="1:57" s="1" customFormat="1" ht="14.45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pans="1:57" s="1" customFormat="1" ht="14.45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pans="1:57" s="1" customFormat="1" ht="14.45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pans="1:57" s="1" customFormat="1" ht="14.45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pans="1:57" s="1" customFormat="1" ht="14.45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pans="1:57" s="1" customFormat="1" ht="14.45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pans="1:57" s="2" customFormat="1" ht="14.45" customHeight="1">
      <c r="B49" s="47"/>
      <c r="C49" s="48"/>
      <c r="D49" s="49" t="s">
        <v>53</v>
      </c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49" t="s">
        <v>54</v>
      </c>
      <c r="AI49" s="50"/>
      <c r="AJ49" s="50"/>
      <c r="AK49" s="50"/>
      <c r="AL49" s="50"/>
      <c r="AM49" s="50"/>
      <c r="AN49" s="50"/>
      <c r="AO49" s="50"/>
      <c r="AP49" s="48"/>
      <c r="AQ49" s="48"/>
      <c r="AR49" s="51"/>
    </row>
    <row r="50" spans="1:57" ht="11.25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 spans="1:57" ht="11.25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 spans="1:57" ht="11.25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 spans="1:57" ht="11.25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 spans="1:57" ht="11.25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 spans="1:57" ht="11.2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 spans="1:57" ht="11.25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 spans="1:57" ht="11.25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 spans="1:57" ht="11.25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 spans="1:57" ht="11.25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pans="1:57" s="2" customFormat="1" ht="12.75">
      <c r="A60" s="34"/>
      <c r="B60" s="35"/>
      <c r="C60" s="36"/>
      <c r="D60" s="52" t="s">
        <v>55</v>
      </c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52" t="s">
        <v>56</v>
      </c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52" t="s">
        <v>55</v>
      </c>
      <c r="AI60" s="38"/>
      <c r="AJ60" s="38"/>
      <c r="AK60" s="38"/>
      <c r="AL60" s="38"/>
      <c r="AM60" s="52" t="s">
        <v>56</v>
      </c>
      <c r="AN60" s="38"/>
      <c r="AO60" s="38"/>
      <c r="AP60" s="36"/>
      <c r="AQ60" s="36"/>
      <c r="AR60" s="39"/>
      <c r="BE60" s="34"/>
    </row>
    <row r="61" spans="1:57" ht="11.25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 spans="1:57" ht="11.25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 spans="1:57" ht="11.25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pans="1:57" s="2" customFormat="1" ht="12.75">
      <c r="A64" s="34"/>
      <c r="B64" s="35"/>
      <c r="C64" s="36"/>
      <c r="D64" s="49" t="s">
        <v>57</v>
      </c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49" t="s">
        <v>58</v>
      </c>
      <c r="AI64" s="53"/>
      <c r="AJ64" s="53"/>
      <c r="AK64" s="53"/>
      <c r="AL64" s="53"/>
      <c r="AM64" s="53"/>
      <c r="AN64" s="53"/>
      <c r="AO64" s="53"/>
      <c r="AP64" s="36"/>
      <c r="AQ64" s="36"/>
      <c r="AR64" s="39"/>
      <c r="BE64" s="34"/>
    </row>
    <row r="65" spans="1:57" ht="11.2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 spans="1:57" ht="11.25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 spans="1:57" ht="11.25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 spans="1:57" ht="11.25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 spans="1:57" ht="11.25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 spans="1:57" ht="11.25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 spans="1:57" ht="11.25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 spans="1:57" ht="11.25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 spans="1:57" ht="11.25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 spans="1:57" ht="11.25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pans="1:57" s="2" customFormat="1" ht="12.75">
      <c r="A75" s="34"/>
      <c r="B75" s="35"/>
      <c r="C75" s="36"/>
      <c r="D75" s="52" t="s">
        <v>55</v>
      </c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52" t="s">
        <v>56</v>
      </c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52" t="s">
        <v>55</v>
      </c>
      <c r="AI75" s="38"/>
      <c r="AJ75" s="38"/>
      <c r="AK75" s="38"/>
      <c r="AL75" s="38"/>
      <c r="AM75" s="52" t="s">
        <v>56</v>
      </c>
      <c r="AN75" s="38"/>
      <c r="AO75" s="38"/>
      <c r="AP75" s="36"/>
      <c r="AQ75" s="36"/>
      <c r="AR75" s="39"/>
      <c r="BE75" s="34"/>
    </row>
    <row r="76" spans="1:57" s="2" customFormat="1" ht="11.25">
      <c r="A76" s="34"/>
      <c r="B76" s="35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6"/>
      <c r="AQ76" s="36"/>
      <c r="AR76" s="39"/>
      <c r="BE76" s="34"/>
    </row>
    <row r="77" spans="1:57" s="2" customFormat="1" ht="6.95" customHeight="1">
      <c r="A77" s="34"/>
      <c r="B77" s="54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55"/>
      <c r="AB77" s="55"/>
      <c r="AC77" s="55"/>
      <c r="AD77" s="55"/>
      <c r="AE77" s="55"/>
      <c r="AF77" s="55"/>
      <c r="AG77" s="55"/>
      <c r="AH77" s="55"/>
      <c r="AI77" s="55"/>
      <c r="AJ77" s="55"/>
      <c r="AK77" s="55"/>
      <c r="AL77" s="55"/>
      <c r="AM77" s="55"/>
      <c r="AN77" s="55"/>
      <c r="AO77" s="55"/>
      <c r="AP77" s="55"/>
      <c r="AQ77" s="55"/>
      <c r="AR77" s="39"/>
      <c r="BE77" s="34"/>
    </row>
    <row r="81" spans="1:91" s="2" customFormat="1" ht="6.95" customHeight="1">
      <c r="A81" s="34"/>
      <c r="B81" s="56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7"/>
      <c r="AE81" s="57"/>
      <c r="AF81" s="57"/>
      <c r="AG81" s="57"/>
      <c r="AH81" s="57"/>
      <c r="AI81" s="57"/>
      <c r="AJ81" s="57"/>
      <c r="AK81" s="57"/>
      <c r="AL81" s="57"/>
      <c r="AM81" s="57"/>
      <c r="AN81" s="57"/>
      <c r="AO81" s="57"/>
      <c r="AP81" s="57"/>
      <c r="AQ81" s="57"/>
      <c r="AR81" s="39"/>
      <c r="BE81" s="34"/>
    </row>
    <row r="82" spans="1:91" s="2" customFormat="1" ht="24.95" customHeight="1">
      <c r="A82" s="34"/>
      <c r="B82" s="35"/>
      <c r="C82" s="23" t="s">
        <v>59</v>
      </c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6"/>
      <c r="AQ82" s="36"/>
      <c r="AR82" s="39"/>
      <c r="BE82" s="34"/>
    </row>
    <row r="83" spans="1:91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/>
      <c r="AL83" s="36"/>
      <c r="AM83" s="36"/>
      <c r="AN83" s="36"/>
      <c r="AO83" s="36"/>
      <c r="AP83" s="36"/>
      <c r="AQ83" s="36"/>
      <c r="AR83" s="39"/>
      <c r="BE83" s="34"/>
    </row>
    <row r="84" spans="1:91" s="4" customFormat="1" ht="12" customHeight="1">
      <c r="B84" s="58"/>
      <c r="C84" s="29" t="s">
        <v>13</v>
      </c>
      <c r="D84" s="59"/>
      <c r="E84" s="59"/>
      <c r="F84" s="59"/>
      <c r="G84" s="59"/>
      <c r="H84" s="59"/>
      <c r="I84" s="59"/>
      <c r="J84" s="59"/>
      <c r="K84" s="59"/>
      <c r="L84" s="59" t="str">
        <f>K5</f>
        <v>21082B</v>
      </c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  <c r="Z84" s="59"/>
      <c r="AA84" s="59"/>
      <c r="AB84" s="59"/>
      <c r="AC84" s="59"/>
      <c r="AD84" s="59"/>
      <c r="AE84" s="59"/>
      <c r="AF84" s="59"/>
      <c r="AG84" s="59"/>
      <c r="AH84" s="59"/>
      <c r="AI84" s="59"/>
      <c r="AJ84" s="59"/>
      <c r="AK84" s="59"/>
      <c r="AL84" s="59"/>
      <c r="AM84" s="59"/>
      <c r="AN84" s="59"/>
      <c r="AO84" s="59"/>
      <c r="AP84" s="59"/>
      <c r="AQ84" s="59"/>
      <c r="AR84" s="60"/>
    </row>
    <row r="85" spans="1:91" s="5" customFormat="1" ht="36.950000000000003" customHeight="1">
      <c r="B85" s="61"/>
      <c r="C85" s="62" t="s">
        <v>16</v>
      </c>
      <c r="D85" s="63"/>
      <c r="E85" s="63"/>
      <c r="F85" s="63"/>
      <c r="G85" s="63"/>
      <c r="H85" s="63"/>
      <c r="I85" s="63"/>
      <c r="J85" s="63"/>
      <c r="K85" s="63"/>
      <c r="L85" s="264" t="str">
        <f>K6</f>
        <v>Obnova povrchu ul. Podkrušnohorská (Ke Střelnici - S.K.Neumanna)</v>
      </c>
      <c r="M85" s="265"/>
      <c r="N85" s="265"/>
      <c r="O85" s="265"/>
      <c r="P85" s="265"/>
      <c r="Q85" s="265"/>
      <c r="R85" s="265"/>
      <c r="S85" s="265"/>
      <c r="T85" s="265"/>
      <c r="U85" s="265"/>
      <c r="V85" s="265"/>
      <c r="W85" s="265"/>
      <c r="X85" s="265"/>
      <c r="Y85" s="265"/>
      <c r="Z85" s="265"/>
      <c r="AA85" s="265"/>
      <c r="AB85" s="265"/>
      <c r="AC85" s="265"/>
      <c r="AD85" s="265"/>
      <c r="AE85" s="265"/>
      <c r="AF85" s="265"/>
      <c r="AG85" s="265"/>
      <c r="AH85" s="265"/>
      <c r="AI85" s="265"/>
      <c r="AJ85" s="265"/>
      <c r="AK85" s="265"/>
      <c r="AL85" s="265"/>
      <c r="AM85" s="265"/>
      <c r="AN85" s="265"/>
      <c r="AO85" s="265"/>
      <c r="AP85" s="63"/>
      <c r="AQ85" s="63"/>
      <c r="AR85" s="64"/>
    </row>
    <row r="86" spans="1:91" s="2" customFormat="1" ht="6.95" customHeight="1">
      <c r="A86" s="34"/>
      <c r="B86" s="35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  <c r="AQ86" s="36"/>
      <c r="AR86" s="39"/>
      <c r="BE86" s="34"/>
    </row>
    <row r="87" spans="1:91" s="2" customFormat="1" ht="12" customHeight="1">
      <c r="A87" s="34"/>
      <c r="B87" s="35"/>
      <c r="C87" s="29" t="s">
        <v>20</v>
      </c>
      <c r="D87" s="36"/>
      <c r="E87" s="36"/>
      <c r="F87" s="36"/>
      <c r="G87" s="36"/>
      <c r="H87" s="36"/>
      <c r="I87" s="36"/>
      <c r="J87" s="36"/>
      <c r="K87" s="36"/>
      <c r="L87" s="65" t="str">
        <f>IF(K8="","",K8)</f>
        <v>Litvínov</v>
      </c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29" t="s">
        <v>22</v>
      </c>
      <c r="AJ87" s="36"/>
      <c r="AK87" s="36"/>
      <c r="AL87" s="36"/>
      <c r="AM87" s="266" t="str">
        <f>IF(AN8= "","",AN8)</f>
        <v>10. 1. 2022</v>
      </c>
      <c r="AN87" s="266"/>
      <c r="AO87" s="36"/>
      <c r="AP87" s="36"/>
      <c r="AQ87" s="36"/>
      <c r="AR87" s="39"/>
      <c r="BE87" s="34"/>
    </row>
    <row r="88" spans="1:91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  <c r="AQ88" s="36"/>
      <c r="AR88" s="39"/>
      <c r="BE88" s="34"/>
    </row>
    <row r="89" spans="1:91" s="2" customFormat="1" ht="15.2" customHeight="1">
      <c r="A89" s="34"/>
      <c r="B89" s="35"/>
      <c r="C89" s="29" t="s">
        <v>24</v>
      </c>
      <c r="D89" s="36"/>
      <c r="E89" s="36"/>
      <c r="F89" s="36"/>
      <c r="G89" s="36"/>
      <c r="H89" s="36"/>
      <c r="I89" s="36"/>
      <c r="J89" s="36"/>
      <c r="K89" s="36"/>
      <c r="L89" s="59" t="str">
        <f>IF(E11= "","",E11)</f>
        <v>Město Litvínov</v>
      </c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29" t="s">
        <v>32</v>
      </c>
      <c r="AJ89" s="36"/>
      <c r="AK89" s="36"/>
      <c r="AL89" s="36"/>
      <c r="AM89" s="267" t="str">
        <f>IF(E17="","",E17)</f>
        <v xml:space="preserve"> </v>
      </c>
      <c r="AN89" s="268"/>
      <c r="AO89" s="268"/>
      <c r="AP89" s="268"/>
      <c r="AQ89" s="36"/>
      <c r="AR89" s="39"/>
      <c r="AS89" s="269" t="s">
        <v>60</v>
      </c>
      <c r="AT89" s="270"/>
      <c r="AU89" s="67"/>
      <c r="AV89" s="67"/>
      <c r="AW89" s="67"/>
      <c r="AX89" s="67"/>
      <c r="AY89" s="67"/>
      <c r="AZ89" s="67"/>
      <c r="BA89" s="67"/>
      <c r="BB89" s="67"/>
      <c r="BC89" s="67"/>
      <c r="BD89" s="68"/>
      <c r="BE89" s="34"/>
    </row>
    <row r="90" spans="1:91" s="2" customFormat="1" ht="15.2" customHeight="1">
      <c r="A90" s="34"/>
      <c r="B90" s="35"/>
      <c r="C90" s="29" t="s">
        <v>30</v>
      </c>
      <c r="D90" s="36"/>
      <c r="E90" s="36"/>
      <c r="F90" s="36"/>
      <c r="G90" s="36"/>
      <c r="H90" s="36"/>
      <c r="I90" s="36"/>
      <c r="J90" s="36"/>
      <c r="K90" s="36"/>
      <c r="L90" s="59" t="str">
        <f>IF(E14= "Vyplň údaj","",E14)</f>
        <v/>
      </c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29" t="s">
        <v>35</v>
      </c>
      <c r="AJ90" s="36"/>
      <c r="AK90" s="36"/>
      <c r="AL90" s="36"/>
      <c r="AM90" s="267" t="str">
        <f>IF(E20="","",E20)</f>
        <v>MESSOR s.r.o.</v>
      </c>
      <c r="AN90" s="268"/>
      <c r="AO90" s="268"/>
      <c r="AP90" s="268"/>
      <c r="AQ90" s="36"/>
      <c r="AR90" s="39"/>
      <c r="AS90" s="271"/>
      <c r="AT90" s="272"/>
      <c r="AU90" s="69"/>
      <c r="AV90" s="69"/>
      <c r="AW90" s="69"/>
      <c r="AX90" s="69"/>
      <c r="AY90" s="69"/>
      <c r="AZ90" s="69"/>
      <c r="BA90" s="69"/>
      <c r="BB90" s="69"/>
      <c r="BC90" s="69"/>
      <c r="BD90" s="70"/>
      <c r="BE90" s="34"/>
    </row>
    <row r="91" spans="1:91" s="2" customFormat="1" ht="10.9" customHeight="1">
      <c r="A91" s="34"/>
      <c r="B91" s="35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6"/>
      <c r="AQ91" s="36"/>
      <c r="AR91" s="39"/>
      <c r="AS91" s="273"/>
      <c r="AT91" s="274"/>
      <c r="AU91" s="71"/>
      <c r="AV91" s="71"/>
      <c r="AW91" s="71"/>
      <c r="AX91" s="71"/>
      <c r="AY91" s="71"/>
      <c r="AZ91" s="71"/>
      <c r="BA91" s="71"/>
      <c r="BB91" s="71"/>
      <c r="BC91" s="71"/>
      <c r="BD91" s="72"/>
      <c r="BE91" s="34"/>
    </row>
    <row r="92" spans="1:91" s="2" customFormat="1" ht="29.25" customHeight="1">
      <c r="A92" s="34"/>
      <c r="B92" s="35"/>
      <c r="C92" s="275" t="s">
        <v>61</v>
      </c>
      <c r="D92" s="276"/>
      <c r="E92" s="276"/>
      <c r="F92" s="276"/>
      <c r="G92" s="276"/>
      <c r="H92" s="73"/>
      <c r="I92" s="277" t="s">
        <v>62</v>
      </c>
      <c r="J92" s="276"/>
      <c r="K92" s="276"/>
      <c r="L92" s="276"/>
      <c r="M92" s="276"/>
      <c r="N92" s="276"/>
      <c r="O92" s="276"/>
      <c r="P92" s="276"/>
      <c r="Q92" s="276"/>
      <c r="R92" s="276"/>
      <c r="S92" s="276"/>
      <c r="T92" s="276"/>
      <c r="U92" s="276"/>
      <c r="V92" s="276"/>
      <c r="W92" s="276"/>
      <c r="X92" s="276"/>
      <c r="Y92" s="276"/>
      <c r="Z92" s="276"/>
      <c r="AA92" s="276"/>
      <c r="AB92" s="276"/>
      <c r="AC92" s="276"/>
      <c r="AD92" s="276"/>
      <c r="AE92" s="276"/>
      <c r="AF92" s="276"/>
      <c r="AG92" s="278" t="s">
        <v>63</v>
      </c>
      <c r="AH92" s="276"/>
      <c r="AI92" s="276"/>
      <c r="AJ92" s="276"/>
      <c r="AK92" s="276"/>
      <c r="AL92" s="276"/>
      <c r="AM92" s="276"/>
      <c r="AN92" s="277" t="s">
        <v>64</v>
      </c>
      <c r="AO92" s="276"/>
      <c r="AP92" s="279"/>
      <c r="AQ92" s="74" t="s">
        <v>65</v>
      </c>
      <c r="AR92" s="39"/>
      <c r="AS92" s="75" t="s">
        <v>66</v>
      </c>
      <c r="AT92" s="76" t="s">
        <v>67</v>
      </c>
      <c r="AU92" s="76" t="s">
        <v>68</v>
      </c>
      <c r="AV92" s="76" t="s">
        <v>69</v>
      </c>
      <c r="AW92" s="76" t="s">
        <v>70</v>
      </c>
      <c r="AX92" s="76" t="s">
        <v>71</v>
      </c>
      <c r="AY92" s="76" t="s">
        <v>72</v>
      </c>
      <c r="AZ92" s="76" t="s">
        <v>73</v>
      </c>
      <c r="BA92" s="76" t="s">
        <v>74</v>
      </c>
      <c r="BB92" s="76" t="s">
        <v>75</v>
      </c>
      <c r="BC92" s="76" t="s">
        <v>76</v>
      </c>
      <c r="BD92" s="77" t="s">
        <v>77</v>
      </c>
      <c r="BE92" s="34"/>
    </row>
    <row r="93" spans="1:91" s="2" customFormat="1" ht="10.9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Q93" s="36"/>
      <c r="AR93" s="39"/>
      <c r="AS93" s="78"/>
      <c r="AT93" s="79"/>
      <c r="AU93" s="79"/>
      <c r="AV93" s="79"/>
      <c r="AW93" s="79"/>
      <c r="AX93" s="79"/>
      <c r="AY93" s="79"/>
      <c r="AZ93" s="79"/>
      <c r="BA93" s="79"/>
      <c r="BB93" s="79"/>
      <c r="BC93" s="79"/>
      <c r="BD93" s="80"/>
      <c r="BE93" s="34"/>
    </row>
    <row r="94" spans="1:91" s="6" customFormat="1" ht="32.450000000000003" customHeight="1">
      <c r="B94" s="81"/>
      <c r="C94" s="82" t="s">
        <v>78</v>
      </c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  <c r="AC94" s="83"/>
      <c r="AD94" s="83"/>
      <c r="AE94" s="83"/>
      <c r="AF94" s="83"/>
      <c r="AG94" s="283">
        <f>ROUND(AG95,2)</f>
        <v>0</v>
      </c>
      <c r="AH94" s="283"/>
      <c r="AI94" s="283"/>
      <c r="AJ94" s="283"/>
      <c r="AK94" s="283"/>
      <c r="AL94" s="283"/>
      <c r="AM94" s="283"/>
      <c r="AN94" s="284">
        <f>SUM(AG94,AT94)</f>
        <v>0</v>
      </c>
      <c r="AO94" s="284"/>
      <c r="AP94" s="284"/>
      <c r="AQ94" s="85" t="s">
        <v>1</v>
      </c>
      <c r="AR94" s="86"/>
      <c r="AS94" s="87">
        <f>ROUND(AS95,2)</f>
        <v>0</v>
      </c>
      <c r="AT94" s="88">
        <f>ROUND(SUM(AV94:AW94),2)</f>
        <v>0</v>
      </c>
      <c r="AU94" s="89">
        <f>ROUND(AU95,5)</f>
        <v>0</v>
      </c>
      <c r="AV94" s="88">
        <f>ROUND(AZ94*L29,2)</f>
        <v>0</v>
      </c>
      <c r="AW94" s="88">
        <f>ROUND(BA94*L30,2)</f>
        <v>0</v>
      </c>
      <c r="AX94" s="88">
        <f>ROUND(BB94*L29,2)</f>
        <v>0</v>
      </c>
      <c r="AY94" s="88">
        <f>ROUND(BC94*L30,2)</f>
        <v>0</v>
      </c>
      <c r="AZ94" s="88">
        <f>ROUND(AZ95,2)</f>
        <v>0</v>
      </c>
      <c r="BA94" s="88">
        <f>ROUND(BA95,2)</f>
        <v>0</v>
      </c>
      <c r="BB94" s="88">
        <f>ROUND(BB95,2)</f>
        <v>0</v>
      </c>
      <c r="BC94" s="88">
        <f>ROUND(BC95,2)</f>
        <v>0</v>
      </c>
      <c r="BD94" s="90">
        <f>ROUND(BD95,2)</f>
        <v>0</v>
      </c>
      <c r="BS94" s="91" t="s">
        <v>79</v>
      </c>
      <c r="BT94" s="91" t="s">
        <v>80</v>
      </c>
      <c r="BU94" s="92" t="s">
        <v>81</v>
      </c>
      <c r="BV94" s="91" t="s">
        <v>82</v>
      </c>
      <c r="BW94" s="91" t="s">
        <v>5</v>
      </c>
      <c r="BX94" s="91" t="s">
        <v>83</v>
      </c>
      <c r="CL94" s="91" t="s">
        <v>1</v>
      </c>
    </row>
    <row r="95" spans="1:91" s="7" customFormat="1" ht="16.5" customHeight="1">
      <c r="A95" s="93" t="s">
        <v>84</v>
      </c>
      <c r="B95" s="94"/>
      <c r="C95" s="95"/>
      <c r="D95" s="282" t="s">
        <v>14</v>
      </c>
      <c r="E95" s="282"/>
      <c r="F95" s="282"/>
      <c r="G95" s="282"/>
      <c r="H95" s="282"/>
      <c r="I95" s="96"/>
      <c r="J95" s="282" t="s">
        <v>85</v>
      </c>
      <c r="K95" s="282"/>
      <c r="L95" s="282"/>
      <c r="M95" s="282"/>
      <c r="N95" s="282"/>
      <c r="O95" s="282"/>
      <c r="P95" s="282"/>
      <c r="Q95" s="282"/>
      <c r="R95" s="282"/>
      <c r="S95" s="282"/>
      <c r="T95" s="282"/>
      <c r="U95" s="282"/>
      <c r="V95" s="282"/>
      <c r="W95" s="282"/>
      <c r="X95" s="282"/>
      <c r="Y95" s="282"/>
      <c r="Z95" s="282"/>
      <c r="AA95" s="282"/>
      <c r="AB95" s="282"/>
      <c r="AC95" s="282"/>
      <c r="AD95" s="282"/>
      <c r="AE95" s="282"/>
      <c r="AF95" s="282"/>
      <c r="AG95" s="280">
        <f>'21082B - SO.01 - Komunikace'!J30</f>
        <v>0</v>
      </c>
      <c r="AH95" s="281"/>
      <c r="AI95" s="281"/>
      <c r="AJ95" s="281"/>
      <c r="AK95" s="281"/>
      <c r="AL95" s="281"/>
      <c r="AM95" s="281"/>
      <c r="AN95" s="280">
        <f>SUM(AG95,AT95)</f>
        <v>0</v>
      </c>
      <c r="AO95" s="281"/>
      <c r="AP95" s="281"/>
      <c r="AQ95" s="97" t="s">
        <v>86</v>
      </c>
      <c r="AR95" s="98"/>
      <c r="AS95" s="99">
        <v>0</v>
      </c>
      <c r="AT95" s="100">
        <f>ROUND(SUM(AV95:AW95),2)</f>
        <v>0</v>
      </c>
      <c r="AU95" s="101">
        <f>'21082B - SO.01 - Komunikace'!P127</f>
        <v>0</v>
      </c>
      <c r="AV95" s="100">
        <f>'21082B - SO.01 - Komunikace'!J33</f>
        <v>0</v>
      </c>
      <c r="AW95" s="100">
        <f>'21082B - SO.01 - Komunikace'!J34</f>
        <v>0</v>
      </c>
      <c r="AX95" s="100">
        <f>'21082B - SO.01 - Komunikace'!J35</f>
        <v>0</v>
      </c>
      <c r="AY95" s="100">
        <f>'21082B - SO.01 - Komunikace'!J36</f>
        <v>0</v>
      </c>
      <c r="AZ95" s="100">
        <f>'21082B - SO.01 - Komunikace'!F33</f>
        <v>0</v>
      </c>
      <c r="BA95" s="100">
        <f>'21082B - SO.01 - Komunikace'!F34</f>
        <v>0</v>
      </c>
      <c r="BB95" s="100">
        <f>'21082B - SO.01 - Komunikace'!F35</f>
        <v>0</v>
      </c>
      <c r="BC95" s="100">
        <f>'21082B - SO.01 - Komunikace'!F36</f>
        <v>0</v>
      </c>
      <c r="BD95" s="102">
        <f>'21082B - SO.01 - Komunikace'!F37</f>
        <v>0</v>
      </c>
      <c r="BT95" s="103" t="s">
        <v>87</v>
      </c>
      <c r="BV95" s="103" t="s">
        <v>82</v>
      </c>
      <c r="BW95" s="103" t="s">
        <v>88</v>
      </c>
      <c r="BX95" s="103" t="s">
        <v>5</v>
      </c>
      <c r="CL95" s="103" t="s">
        <v>1</v>
      </c>
      <c r="CM95" s="103" t="s">
        <v>89</v>
      </c>
    </row>
    <row r="96" spans="1:91" s="2" customFormat="1" ht="30" customHeight="1">
      <c r="A96" s="34"/>
      <c r="B96" s="35"/>
      <c r="C96" s="36"/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F96" s="36"/>
      <c r="AG96" s="36"/>
      <c r="AH96" s="36"/>
      <c r="AI96" s="36"/>
      <c r="AJ96" s="36"/>
      <c r="AK96" s="36"/>
      <c r="AL96" s="36"/>
      <c r="AM96" s="36"/>
      <c r="AN96" s="36"/>
      <c r="AO96" s="36"/>
      <c r="AP96" s="36"/>
      <c r="AQ96" s="36"/>
      <c r="AR96" s="39"/>
      <c r="AS96" s="34"/>
      <c r="AT96" s="34"/>
      <c r="AU96" s="34"/>
      <c r="AV96" s="34"/>
      <c r="AW96" s="34"/>
      <c r="AX96" s="34"/>
      <c r="AY96" s="34"/>
      <c r="AZ96" s="34"/>
      <c r="BA96" s="34"/>
      <c r="BB96" s="34"/>
      <c r="BC96" s="34"/>
      <c r="BD96" s="34"/>
      <c r="BE96" s="34"/>
    </row>
    <row r="97" spans="1:57" s="2" customFormat="1" ht="6.95" customHeight="1">
      <c r="A97" s="34"/>
      <c r="B97" s="54"/>
      <c r="C97" s="55"/>
      <c r="D97" s="55"/>
      <c r="E97" s="55"/>
      <c r="F97" s="55"/>
      <c r="G97" s="55"/>
      <c r="H97" s="55"/>
      <c r="I97" s="55"/>
      <c r="J97" s="55"/>
      <c r="K97" s="55"/>
      <c r="L97" s="55"/>
      <c r="M97" s="55"/>
      <c r="N97" s="55"/>
      <c r="O97" s="55"/>
      <c r="P97" s="55"/>
      <c r="Q97" s="55"/>
      <c r="R97" s="55"/>
      <c r="S97" s="55"/>
      <c r="T97" s="55"/>
      <c r="U97" s="55"/>
      <c r="V97" s="55"/>
      <c r="W97" s="55"/>
      <c r="X97" s="55"/>
      <c r="Y97" s="55"/>
      <c r="Z97" s="55"/>
      <c r="AA97" s="55"/>
      <c r="AB97" s="55"/>
      <c r="AC97" s="55"/>
      <c r="AD97" s="55"/>
      <c r="AE97" s="55"/>
      <c r="AF97" s="55"/>
      <c r="AG97" s="55"/>
      <c r="AH97" s="55"/>
      <c r="AI97" s="55"/>
      <c r="AJ97" s="55"/>
      <c r="AK97" s="55"/>
      <c r="AL97" s="55"/>
      <c r="AM97" s="55"/>
      <c r="AN97" s="55"/>
      <c r="AO97" s="55"/>
      <c r="AP97" s="55"/>
      <c r="AQ97" s="55"/>
      <c r="AR97" s="39"/>
      <c r="AS97" s="34"/>
      <c r="AT97" s="34"/>
      <c r="AU97" s="34"/>
      <c r="AV97" s="34"/>
      <c r="AW97" s="34"/>
      <c r="AX97" s="34"/>
      <c r="AY97" s="34"/>
      <c r="AZ97" s="34"/>
      <c r="BA97" s="34"/>
      <c r="BB97" s="34"/>
      <c r="BC97" s="34"/>
      <c r="BD97" s="34"/>
      <c r="BE97" s="34"/>
    </row>
  </sheetData>
  <sheetProtection algorithmName="SHA-512" hashValue="LY50vgku2QYHQHLsRMVKVoEJ8YFWALt7iQ1n3AxA+zmzRLpoF/23uFvSwwTqeemR52Svl/UvoWIS7+qotVmPpQ==" saltValue="uIkQyQmBnYv4aN7UtxntLVQK6AqbY7pE/enlDiKxrL6fDbeRJbrbCtciai46nqLJDhokraDEBVPAPFyOni3exQ==" spinCount="100000" sheet="1" objects="1" scenarios="1" formatColumns="0" formatRows="0"/>
  <mergeCells count="42">
    <mergeCell ref="AR2:BE2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5" location="'21082B - SO.01 - Komunikace'!C2" display="/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31"/>
  <sheetViews>
    <sheetView showGridLines="0" tabSelected="1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85"/>
      <c r="M2" s="285"/>
      <c r="N2" s="285"/>
      <c r="O2" s="285"/>
      <c r="P2" s="285"/>
      <c r="Q2" s="285"/>
      <c r="R2" s="285"/>
      <c r="S2" s="285"/>
      <c r="T2" s="285"/>
      <c r="U2" s="285"/>
      <c r="V2" s="285"/>
      <c r="AT2" s="17" t="s">
        <v>88</v>
      </c>
    </row>
    <row r="3" spans="1:46" s="1" customFormat="1" ht="6.95" customHeight="1">
      <c r="B3" s="104"/>
      <c r="C3" s="105"/>
      <c r="D3" s="105"/>
      <c r="E3" s="105"/>
      <c r="F3" s="105"/>
      <c r="G3" s="105"/>
      <c r="H3" s="105"/>
      <c r="I3" s="105"/>
      <c r="J3" s="105"/>
      <c r="K3" s="105"/>
      <c r="L3" s="20"/>
      <c r="AT3" s="17" t="s">
        <v>89</v>
      </c>
    </row>
    <row r="4" spans="1:46" s="1" customFormat="1" ht="24.95" customHeight="1">
      <c r="B4" s="20"/>
      <c r="D4" s="106" t="s">
        <v>90</v>
      </c>
      <c r="L4" s="20"/>
      <c r="M4" s="107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08" t="s">
        <v>16</v>
      </c>
      <c r="L6" s="20"/>
    </row>
    <row r="7" spans="1:46" s="1" customFormat="1" ht="16.5" customHeight="1">
      <c r="B7" s="20"/>
      <c r="E7" s="286" t="str">
        <f>'Rekapitulace stavby'!K6</f>
        <v>Obnova povrchu ul. Podkrušnohorská (Ke Střelnici - S.K.Neumanna)</v>
      </c>
      <c r="F7" s="287"/>
      <c r="G7" s="287"/>
      <c r="H7" s="287"/>
      <c r="L7" s="20"/>
    </row>
    <row r="8" spans="1:46" s="2" customFormat="1" ht="12" customHeight="1">
      <c r="A8" s="34"/>
      <c r="B8" s="39"/>
      <c r="C8" s="34"/>
      <c r="D8" s="108" t="s">
        <v>91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288" t="s">
        <v>92</v>
      </c>
      <c r="F9" s="289"/>
      <c r="G9" s="289"/>
      <c r="H9" s="289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08" t="s">
        <v>18</v>
      </c>
      <c r="E11" s="34"/>
      <c r="F11" s="109" t="s">
        <v>1</v>
      </c>
      <c r="G11" s="34"/>
      <c r="H11" s="34"/>
      <c r="I11" s="108" t="s">
        <v>19</v>
      </c>
      <c r="J11" s="109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08" t="s">
        <v>20</v>
      </c>
      <c r="E12" s="34"/>
      <c r="F12" s="109" t="s">
        <v>21</v>
      </c>
      <c r="G12" s="34"/>
      <c r="H12" s="34"/>
      <c r="I12" s="108" t="s">
        <v>22</v>
      </c>
      <c r="J12" s="110" t="str">
        <f>'Rekapitulace stavby'!AN8</f>
        <v>10. 1. 2022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08" t="s">
        <v>24</v>
      </c>
      <c r="E14" s="34"/>
      <c r="F14" s="34"/>
      <c r="G14" s="34"/>
      <c r="H14" s="34"/>
      <c r="I14" s="108" t="s">
        <v>25</v>
      </c>
      <c r="J14" s="109" t="s">
        <v>26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09" t="s">
        <v>27</v>
      </c>
      <c r="F15" s="34"/>
      <c r="G15" s="34"/>
      <c r="H15" s="34"/>
      <c r="I15" s="108" t="s">
        <v>28</v>
      </c>
      <c r="J15" s="109" t="s">
        <v>29</v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08" t="s">
        <v>30</v>
      </c>
      <c r="E17" s="34"/>
      <c r="F17" s="34"/>
      <c r="G17" s="34"/>
      <c r="H17" s="34"/>
      <c r="I17" s="108" t="s">
        <v>25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290" t="str">
        <f>'Rekapitulace stavby'!E14</f>
        <v>Vyplň údaj</v>
      </c>
      <c r="F18" s="291"/>
      <c r="G18" s="291"/>
      <c r="H18" s="291"/>
      <c r="I18" s="108" t="s">
        <v>28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08" t="s">
        <v>32</v>
      </c>
      <c r="E20" s="34"/>
      <c r="F20" s="34"/>
      <c r="G20" s="34"/>
      <c r="H20" s="34"/>
      <c r="I20" s="108" t="s">
        <v>25</v>
      </c>
      <c r="J20" s="109" t="str">
        <f>IF('Rekapitulace stavby'!AN16="","",'Rekapitulace stavby'!AN16)</f>
        <v/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09" t="str">
        <f>IF('Rekapitulace stavby'!E17="","",'Rekapitulace stavby'!E17)</f>
        <v xml:space="preserve"> </v>
      </c>
      <c r="F21" s="34"/>
      <c r="G21" s="34"/>
      <c r="H21" s="34"/>
      <c r="I21" s="108" t="s">
        <v>28</v>
      </c>
      <c r="J21" s="109" t="str">
        <f>IF('Rekapitulace stavby'!AN17="","",'Rekapitulace stavby'!AN17)</f>
        <v/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08" t="s">
        <v>35</v>
      </c>
      <c r="E23" s="34"/>
      <c r="F23" s="34"/>
      <c r="G23" s="34"/>
      <c r="H23" s="34"/>
      <c r="I23" s="108" t="s">
        <v>25</v>
      </c>
      <c r="J23" s="109" t="s">
        <v>36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09" t="s">
        <v>37</v>
      </c>
      <c r="F24" s="34"/>
      <c r="G24" s="34"/>
      <c r="H24" s="34"/>
      <c r="I24" s="108" t="s">
        <v>28</v>
      </c>
      <c r="J24" s="109" t="s">
        <v>38</v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08" t="s">
        <v>39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11"/>
      <c r="B27" s="112"/>
      <c r="C27" s="111"/>
      <c r="D27" s="111"/>
      <c r="E27" s="292" t="s">
        <v>1</v>
      </c>
      <c r="F27" s="292"/>
      <c r="G27" s="292"/>
      <c r="H27" s="292"/>
      <c r="I27" s="111"/>
      <c r="J27" s="111"/>
      <c r="K27" s="111"/>
      <c r="L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4"/>
      <c r="E29" s="114"/>
      <c r="F29" s="114"/>
      <c r="G29" s="114"/>
      <c r="H29" s="114"/>
      <c r="I29" s="114"/>
      <c r="J29" s="114"/>
      <c r="K29" s="114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5" t="s">
        <v>40</v>
      </c>
      <c r="E30" s="34"/>
      <c r="F30" s="34"/>
      <c r="G30" s="34"/>
      <c r="H30" s="34"/>
      <c r="I30" s="34"/>
      <c r="J30" s="116">
        <f>ROUND(J127,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4"/>
      <c r="E31" s="114"/>
      <c r="F31" s="114"/>
      <c r="G31" s="114"/>
      <c r="H31" s="114"/>
      <c r="I31" s="114"/>
      <c r="J31" s="114"/>
      <c r="K31" s="114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17" t="s">
        <v>42</v>
      </c>
      <c r="G32" s="34"/>
      <c r="H32" s="34"/>
      <c r="I32" s="117" t="s">
        <v>41</v>
      </c>
      <c r="J32" s="117" t="s">
        <v>43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18" t="s">
        <v>44</v>
      </c>
      <c r="E33" s="108" t="s">
        <v>45</v>
      </c>
      <c r="F33" s="119">
        <f>ROUND((SUM(BE127:BE330)),  2)</f>
        <v>0</v>
      </c>
      <c r="G33" s="34"/>
      <c r="H33" s="34"/>
      <c r="I33" s="120">
        <v>0.21</v>
      </c>
      <c r="J33" s="119">
        <f>ROUND(((SUM(BE127:BE330))*I33),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08" t="s">
        <v>46</v>
      </c>
      <c r="F34" s="119">
        <f>ROUND((SUM(BF127:BF330)),  2)</f>
        <v>0</v>
      </c>
      <c r="G34" s="34"/>
      <c r="H34" s="34"/>
      <c r="I34" s="120">
        <v>0.15</v>
      </c>
      <c r="J34" s="119">
        <f>ROUND(((SUM(BF127:BF330))*I34),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08" t="s">
        <v>47</v>
      </c>
      <c r="F35" s="119">
        <f>ROUND((SUM(BG127:BG330)),  2)</f>
        <v>0</v>
      </c>
      <c r="G35" s="34"/>
      <c r="H35" s="34"/>
      <c r="I35" s="120">
        <v>0.21</v>
      </c>
      <c r="J35" s="119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08" t="s">
        <v>48</v>
      </c>
      <c r="F36" s="119">
        <f>ROUND((SUM(BH127:BH330)),  2)</f>
        <v>0</v>
      </c>
      <c r="G36" s="34"/>
      <c r="H36" s="34"/>
      <c r="I36" s="120">
        <v>0.15</v>
      </c>
      <c r="J36" s="119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08" t="s">
        <v>49</v>
      </c>
      <c r="F37" s="119">
        <f>ROUND((SUM(BI127:BI330)),  2)</f>
        <v>0</v>
      </c>
      <c r="G37" s="34"/>
      <c r="H37" s="34"/>
      <c r="I37" s="120">
        <v>0</v>
      </c>
      <c r="J37" s="119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21"/>
      <c r="D39" s="122" t="s">
        <v>50</v>
      </c>
      <c r="E39" s="123"/>
      <c r="F39" s="123"/>
      <c r="G39" s="124" t="s">
        <v>51</v>
      </c>
      <c r="H39" s="125" t="s">
        <v>52</v>
      </c>
      <c r="I39" s="123"/>
      <c r="J39" s="126">
        <f>SUM(J30:J37)</f>
        <v>0</v>
      </c>
      <c r="K39" s="127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28" t="s">
        <v>53</v>
      </c>
      <c r="E50" s="129"/>
      <c r="F50" s="129"/>
      <c r="G50" s="128" t="s">
        <v>54</v>
      </c>
      <c r="H50" s="129"/>
      <c r="I50" s="129"/>
      <c r="J50" s="129"/>
      <c r="K50" s="129"/>
      <c r="L50" s="51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4"/>
      <c r="B61" s="39"/>
      <c r="C61" s="34"/>
      <c r="D61" s="130" t="s">
        <v>55</v>
      </c>
      <c r="E61" s="131"/>
      <c r="F61" s="132" t="s">
        <v>56</v>
      </c>
      <c r="G61" s="130" t="s">
        <v>55</v>
      </c>
      <c r="H61" s="131"/>
      <c r="I61" s="131"/>
      <c r="J61" s="133" t="s">
        <v>56</v>
      </c>
      <c r="K61" s="131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4"/>
      <c r="B65" s="39"/>
      <c r="C65" s="34"/>
      <c r="D65" s="128" t="s">
        <v>57</v>
      </c>
      <c r="E65" s="134"/>
      <c r="F65" s="134"/>
      <c r="G65" s="128" t="s">
        <v>58</v>
      </c>
      <c r="H65" s="134"/>
      <c r="I65" s="134"/>
      <c r="J65" s="134"/>
      <c r="K65" s="134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4"/>
      <c r="B76" s="39"/>
      <c r="C76" s="34"/>
      <c r="D76" s="130" t="s">
        <v>55</v>
      </c>
      <c r="E76" s="131"/>
      <c r="F76" s="132" t="s">
        <v>56</v>
      </c>
      <c r="G76" s="130" t="s">
        <v>55</v>
      </c>
      <c r="H76" s="131"/>
      <c r="I76" s="131"/>
      <c r="J76" s="133" t="s">
        <v>56</v>
      </c>
      <c r="K76" s="131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35"/>
      <c r="C77" s="136"/>
      <c r="D77" s="136"/>
      <c r="E77" s="136"/>
      <c r="F77" s="136"/>
      <c r="G77" s="136"/>
      <c r="H77" s="136"/>
      <c r="I77" s="136"/>
      <c r="J77" s="136"/>
      <c r="K77" s="136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>
      <c r="A81" s="34"/>
      <c r="B81" s="137"/>
      <c r="C81" s="138"/>
      <c r="D81" s="138"/>
      <c r="E81" s="138"/>
      <c r="F81" s="138"/>
      <c r="G81" s="138"/>
      <c r="H81" s="138"/>
      <c r="I81" s="138"/>
      <c r="J81" s="138"/>
      <c r="K81" s="138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3" t="s">
        <v>93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6.5" customHeight="1">
      <c r="A85" s="34"/>
      <c r="B85" s="35"/>
      <c r="C85" s="36"/>
      <c r="D85" s="36"/>
      <c r="E85" s="293" t="str">
        <f>E7</f>
        <v>Obnova povrchu ul. Podkrušnohorská (Ke Střelnici - S.K.Neumanna)</v>
      </c>
      <c r="F85" s="294"/>
      <c r="G85" s="294"/>
      <c r="H85" s="294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91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264" t="str">
        <f>E9</f>
        <v>21082B - SO.01 - Komunikace</v>
      </c>
      <c r="F87" s="295"/>
      <c r="G87" s="295"/>
      <c r="H87" s="295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20</v>
      </c>
      <c r="D89" s="36"/>
      <c r="E89" s="36"/>
      <c r="F89" s="27" t="str">
        <f>F12</f>
        <v>Litvínov</v>
      </c>
      <c r="G89" s="36"/>
      <c r="H89" s="36"/>
      <c r="I89" s="29" t="s">
        <v>22</v>
      </c>
      <c r="J89" s="66" t="str">
        <f>IF(J12="","",J12)</f>
        <v>10. 1. 2022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15.2" customHeight="1">
      <c r="A91" s="34"/>
      <c r="B91" s="35"/>
      <c r="C91" s="29" t="s">
        <v>24</v>
      </c>
      <c r="D91" s="36"/>
      <c r="E91" s="36"/>
      <c r="F91" s="27" t="str">
        <f>E15</f>
        <v>Město Litvínov</v>
      </c>
      <c r="G91" s="36"/>
      <c r="H91" s="36"/>
      <c r="I91" s="29" t="s">
        <v>32</v>
      </c>
      <c r="J91" s="32" t="str">
        <f>E21</f>
        <v xml:space="preserve"> 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2" customHeight="1">
      <c r="A92" s="34"/>
      <c r="B92" s="35"/>
      <c r="C92" s="29" t="s">
        <v>30</v>
      </c>
      <c r="D92" s="36"/>
      <c r="E92" s="36"/>
      <c r="F92" s="27" t="str">
        <f>IF(E18="","",E18)</f>
        <v>Vyplň údaj</v>
      </c>
      <c r="G92" s="36"/>
      <c r="H92" s="36"/>
      <c r="I92" s="29" t="s">
        <v>35</v>
      </c>
      <c r="J92" s="32" t="str">
        <f>E24</f>
        <v>MESSOR s.r.o.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39" t="s">
        <v>94</v>
      </c>
      <c r="D94" s="140"/>
      <c r="E94" s="140"/>
      <c r="F94" s="140"/>
      <c r="G94" s="140"/>
      <c r="H94" s="140"/>
      <c r="I94" s="140"/>
      <c r="J94" s="141" t="s">
        <v>95</v>
      </c>
      <c r="K94" s="140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4"/>
      <c r="B96" s="35"/>
      <c r="C96" s="142" t="s">
        <v>96</v>
      </c>
      <c r="D96" s="36"/>
      <c r="E96" s="36"/>
      <c r="F96" s="36"/>
      <c r="G96" s="36"/>
      <c r="H96" s="36"/>
      <c r="I96" s="36"/>
      <c r="J96" s="84">
        <f>J127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97</v>
      </c>
    </row>
    <row r="97" spans="1:31" s="9" customFormat="1" ht="24.95" customHeight="1">
      <c r="B97" s="143"/>
      <c r="C97" s="144"/>
      <c r="D97" s="145" t="s">
        <v>98</v>
      </c>
      <c r="E97" s="146"/>
      <c r="F97" s="146"/>
      <c r="G97" s="146"/>
      <c r="H97" s="146"/>
      <c r="I97" s="146"/>
      <c r="J97" s="147">
        <f>J128</f>
        <v>0</v>
      </c>
      <c r="K97" s="144"/>
      <c r="L97" s="148"/>
    </row>
    <row r="98" spans="1:31" s="10" customFormat="1" ht="19.899999999999999" customHeight="1">
      <c r="B98" s="149"/>
      <c r="C98" s="150"/>
      <c r="D98" s="151" t="s">
        <v>99</v>
      </c>
      <c r="E98" s="152"/>
      <c r="F98" s="152"/>
      <c r="G98" s="152"/>
      <c r="H98" s="152"/>
      <c r="I98" s="152"/>
      <c r="J98" s="153">
        <f>J129</f>
        <v>0</v>
      </c>
      <c r="K98" s="150"/>
      <c r="L98" s="154"/>
    </row>
    <row r="99" spans="1:31" s="10" customFormat="1" ht="19.899999999999999" customHeight="1">
      <c r="B99" s="149"/>
      <c r="C99" s="150"/>
      <c r="D99" s="151" t="s">
        <v>100</v>
      </c>
      <c r="E99" s="152"/>
      <c r="F99" s="152"/>
      <c r="G99" s="152"/>
      <c r="H99" s="152"/>
      <c r="I99" s="152"/>
      <c r="J99" s="153">
        <f>J146</f>
        <v>0</v>
      </c>
      <c r="K99" s="150"/>
      <c r="L99" s="154"/>
    </row>
    <row r="100" spans="1:31" s="10" customFormat="1" ht="19.899999999999999" customHeight="1">
      <c r="B100" s="149"/>
      <c r="C100" s="150"/>
      <c r="D100" s="151" t="s">
        <v>101</v>
      </c>
      <c r="E100" s="152"/>
      <c r="F100" s="152"/>
      <c r="G100" s="152"/>
      <c r="H100" s="152"/>
      <c r="I100" s="152"/>
      <c r="J100" s="153">
        <f>J155</f>
        <v>0</v>
      </c>
      <c r="K100" s="150"/>
      <c r="L100" s="154"/>
    </row>
    <row r="101" spans="1:31" s="10" customFormat="1" ht="19.899999999999999" customHeight="1">
      <c r="B101" s="149"/>
      <c r="C101" s="150"/>
      <c r="D101" s="151" t="s">
        <v>102</v>
      </c>
      <c r="E101" s="152"/>
      <c r="F101" s="152"/>
      <c r="G101" s="152"/>
      <c r="H101" s="152"/>
      <c r="I101" s="152"/>
      <c r="J101" s="153">
        <f>J164</f>
        <v>0</v>
      </c>
      <c r="K101" s="150"/>
      <c r="L101" s="154"/>
    </row>
    <row r="102" spans="1:31" s="10" customFormat="1" ht="19.899999999999999" customHeight="1">
      <c r="B102" s="149"/>
      <c r="C102" s="150"/>
      <c r="D102" s="151" t="s">
        <v>103</v>
      </c>
      <c r="E102" s="152"/>
      <c r="F102" s="152"/>
      <c r="G102" s="152"/>
      <c r="H102" s="152"/>
      <c r="I102" s="152"/>
      <c r="J102" s="153">
        <f>J287</f>
        <v>0</v>
      </c>
      <c r="K102" s="150"/>
      <c r="L102" s="154"/>
    </row>
    <row r="103" spans="1:31" s="10" customFormat="1" ht="19.899999999999999" customHeight="1">
      <c r="B103" s="149"/>
      <c r="C103" s="150"/>
      <c r="D103" s="151" t="s">
        <v>104</v>
      </c>
      <c r="E103" s="152"/>
      <c r="F103" s="152"/>
      <c r="G103" s="152"/>
      <c r="H103" s="152"/>
      <c r="I103" s="152"/>
      <c r="J103" s="153">
        <f>J307</f>
        <v>0</v>
      </c>
      <c r="K103" s="150"/>
      <c r="L103" s="154"/>
    </row>
    <row r="104" spans="1:31" s="9" customFormat="1" ht="24.95" customHeight="1">
      <c r="B104" s="143"/>
      <c r="C104" s="144"/>
      <c r="D104" s="145" t="s">
        <v>105</v>
      </c>
      <c r="E104" s="146"/>
      <c r="F104" s="146"/>
      <c r="G104" s="146"/>
      <c r="H104" s="146"/>
      <c r="I104" s="146"/>
      <c r="J104" s="147">
        <f>J310</f>
        <v>0</v>
      </c>
      <c r="K104" s="144"/>
      <c r="L104" s="148"/>
    </row>
    <row r="105" spans="1:31" s="10" customFormat="1" ht="19.899999999999999" customHeight="1">
      <c r="B105" s="149"/>
      <c r="C105" s="150"/>
      <c r="D105" s="151" t="s">
        <v>106</v>
      </c>
      <c r="E105" s="152"/>
      <c r="F105" s="152"/>
      <c r="G105" s="152"/>
      <c r="H105" s="152"/>
      <c r="I105" s="152"/>
      <c r="J105" s="153">
        <f>J311</f>
        <v>0</v>
      </c>
      <c r="K105" s="150"/>
      <c r="L105" s="154"/>
    </row>
    <row r="106" spans="1:31" s="10" customFormat="1" ht="19.899999999999999" customHeight="1">
      <c r="B106" s="149"/>
      <c r="C106" s="150"/>
      <c r="D106" s="151" t="s">
        <v>107</v>
      </c>
      <c r="E106" s="152"/>
      <c r="F106" s="152"/>
      <c r="G106" s="152"/>
      <c r="H106" s="152"/>
      <c r="I106" s="152"/>
      <c r="J106" s="153">
        <f>J319</f>
        <v>0</v>
      </c>
      <c r="K106" s="150"/>
      <c r="L106" s="154"/>
    </row>
    <row r="107" spans="1:31" s="10" customFormat="1" ht="19.899999999999999" customHeight="1">
      <c r="B107" s="149"/>
      <c r="C107" s="150"/>
      <c r="D107" s="151" t="s">
        <v>108</v>
      </c>
      <c r="E107" s="152"/>
      <c r="F107" s="152"/>
      <c r="G107" s="152"/>
      <c r="H107" s="152"/>
      <c r="I107" s="152"/>
      <c r="J107" s="153">
        <f>J327</f>
        <v>0</v>
      </c>
      <c r="K107" s="150"/>
      <c r="L107" s="154"/>
    </row>
    <row r="108" spans="1:31" s="2" customFormat="1" ht="21.75" customHeight="1">
      <c r="A108" s="34"/>
      <c r="B108" s="35"/>
      <c r="C108" s="36"/>
      <c r="D108" s="36"/>
      <c r="E108" s="36"/>
      <c r="F108" s="36"/>
      <c r="G108" s="36"/>
      <c r="H108" s="36"/>
      <c r="I108" s="36"/>
      <c r="J108" s="36"/>
      <c r="K108" s="36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pans="1:31" s="2" customFormat="1" ht="6.95" customHeight="1">
      <c r="A109" s="34"/>
      <c r="B109" s="54"/>
      <c r="C109" s="55"/>
      <c r="D109" s="55"/>
      <c r="E109" s="55"/>
      <c r="F109" s="55"/>
      <c r="G109" s="55"/>
      <c r="H109" s="55"/>
      <c r="I109" s="55"/>
      <c r="J109" s="55"/>
      <c r="K109" s="55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3" spans="1:63" s="2" customFormat="1" ht="6.95" customHeight="1">
      <c r="A113" s="34"/>
      <c r="B113" s="56"/>
      <c r="C113" s="57"/>
      <c r="D113" s="57"/>
      <c r="E113" s="57"/>
      <c r="F113" s="57"/>
      <c r="G113" s="57"/>
      <c r="H113" s="57"/>
      <c r="I113" s="57"/>
      <c r="J113" s="57"/>
      <c r="K113" s="57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3" s="2" customFormat="1" ht="24.95" customHeight="1">
      <c r="A114" s="34"/>
      <c r="B114" s="35"/>
      <c r="C114" s="23" t="s">
        <v>109</v>
      </c>
      <c r="D114" s="36"/>
      <c r="E114" s="36"/>
      <c r="F114" s="36"/>
      <c r="G114" s="36"/>
      <c r="H114" s="36"/>
      <c r="I114" s="36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3" s="2" customFormat="1" ht="6.95" customHeight="1">
      <c r="A115" s="34"/>
      <c r="B115" s="35"/>
      <c r="C115" s="36"/>
      <c r="D115" s="36"/>
      <c r="E115" s="36"/>
      <c r="F115" s="36"/>
      <c r="G115" s="36"/>
      <c r="H115" s="36"/>
      <c r="I115" s="36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3" s="2" customFormat="1" ht="12" customHeight="1">
      <c r="A116" s="34"/>
      <c r="B116" s="35"/>
      <c r="C116" s="29" t="s">
        <v>16</v>
      </c>
      <c r="D116" s="36"/>
      <c r="E116" s="36"/>
      <c r="F116" s="36"/>
      <c r="G116" s="36"/>
      <c r="H116" s="36"/>
      <c r="I116" s="36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3" s="2" customFormat="1" ht="16.5" customHeight="1">
      <c r="A117" s="34"/>
      <c r="B117" s="35"/>
      <c r="C117" s="36"/>
      <c r="D117" s="36"/>
      <c r="E117" s="293" t="str">
        <f>E7</f>
        <v>Obnova povrchu ul. Podkrušnohorská (Ke Střelnici - S.K.Neumanna)</v>
      </c>
      <c r="F117" s="294"/>
      <c r="G117" s="294"/>
      <c r="H117" s="294"/>
      <c r="I117" s="36"/>
      <c r="J117" s="36"/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3" s="2" customFormat="1" ht="12" customHeight="1">
      <c r="A118" s="34"/>
      <c r="B118" s="35"/>
      <c r="C118" s="29" t="s">
        <v>91</v>
      </c>
      <c r="D118" s="36"/>
      <c r="E118" s="36"/>
      <c r="F118" s="36"/>
      <c r="G118" s="36"/>
      <c r="H118" s="36"/>
      <c r="I118" s="36"/>
      <c r="J118" s="36"/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3" s="2" customFormat="1" ht="16.5" customHeight="1">
      <c r="A119" s="34"/>
      <c r="B119" s="35"/>
      <c r="C119" s="36"/>
      <c r="D119" s="36"/>
      <c r="E119" s="264" t="str">
        <f>E9</f>
        <v>21082B - SO.01 - Komunikace</v>
      </c>
      <c r="F119" s="295"/>
      <c r="G119" s="295"/>
      <c r="H119" s="295"/>
      <c r="I119" s="36"/>
      <c r="J119" s="36"/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3" s="2" customFormat="1" ht="6.95" customHeight="1">
      <c r="A120" s="34"/>
      <c r="B120" s="35"/>
      <c r="C120" s="36"/>
      <c r="D120" s="36"/>
      <c r="E120" s="36"/>
      <c r="F120" s="36"/>
      <c r="G120" s="36"/>
      <c r="H120" s="36"/>
      <c r="I120" s="36"/>
      <c r="J120" s="36"/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63" s="2" customFormat="1" ht="12" customHeight="1">
      <c r="A121" s="34"/>
      <c r="B121" s="35"/>
      <c r="C121" s="29" t="s">
        <v>20</v>
      </c>
      <c r="D121" s="36"/>
      <c r="E121" s="36"/>
      <c r="F121" s="27" t="str">
        <f>F12</f>
        <v>Litvínov</v>
      </c>
      <c r="G121" s="36"/>
      <c r="H121" s="36"/>
      <c r="I121" s="29" t="s">
        <v>22</v>
      </c>
      <c r="J121" s="66" t="str">
        <f>IF(J12="","",J12)</f>
        <v>10. 1. 2022</v>
      </c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63" s="2" customFormat="1" ht="6.95" customHeight="1">
      <c r="A122" s="34"/>
      <c r="B122" s="35"/>
      <c r="C122" s="36"/>
      <c r="D122" s="36"/>
      <c r="E122" s="36"/>
      <c r="F122" s="36"/>
      <c r="G122" s="36"/>
      <c r="H122" s="36"/>
      <c r="I122" s="36"/>
      <c r="J122" s="36"/>
      <c r="K122" s="36"/>
      <c r="L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63" s="2" customFormat="1" ht="15.2" customHeight="1">
      <c r="A123" s="34"/>
      <c r="B123" s="35"/>
      <c r="C123" s="29" t="s">
        <v>24</v>
      </c>
      <c r="D123" s="36"/>
      <c r="E123" s="36"/>
      <c r="F123" s="27" t="str">
        <f>E15</f>
        <v>Město Litvínov</v>
      </c>
      <c r="G123" s="36"/>
      <c r="H123" s="36"/>
      <c r="I123" s="29" t="s">
        <v>32</v>
      </c>
      <c r="J123" s="32" t="str">
        <f>E21</f>
        <v xml:space="preserve"> </v>
      </c>
      <c r="K123" s="36"/>
      <c r="L123" s="51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pans="1:63" s="2" customFormat="1" ht="15.2" customHeight="1">
      <c r="A124" s="34"/>
      <c r="B124" s="35"/>
      <c r="C124" s="29" t="s">
        <v>30</v>
      </c>
      <c r="D124" s="36"/>
      <c r="E124" s="36"/>
      <c r="F124" s="27" t="str">
        <f>IF(E18="","",E18)</f>
        <v>Vyplň údaj</v>
      </c>
      <c r="G124" s="36"/>
      <c r="H124" s="36"/>
      <c r="I124" s="29" t="s">
        <v>35</v>
      </c>
      <c r="J124" s="32" t="str">
        <f>E24</f>
        <v>MESSOR s.r.o.</v>
      </c>
      <c r="K124" s="36"/>
      <c r="L124" s="51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pans="1:63" s="2" customFormat="1" ht="10.35" customHeight="1">
      <c r="A125" s="34"/>
      <c r="B125" s="35"/>
      <c r="C125" s="36"/>
      <c r="D125" s="36"/>
      <c r="E125" s="36"/>
      <c r="F125" s="36"/>
      <c r="G125" s="36"/>
      <c r="H125" s="36"/>
      <c r="I125" s="36"/>
      <c r="J125" s="36"/>
      <c r="K125" s="36"/>
      <c r="L125" s="51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6" spans="1:63" s="11" customFormat="1" ht="29.25" customHeight="1">
      <c r="A126" s="155"/>
      <c r="B126" s="156"/>
      <c r="C126" s="157" t="s">
        <v>110</v>
      </c>
      <c r="D126" s="158" t="s">
        <v>65</v>
      </c>
      <c r="E126" s="158" t="s">
        <v>61</v>
      </c>
      <c r="F126" s="158" t="s">
        <v>62</v>
      </c>
      <c r="G126" s="158" t="s">
        <v>111</v>
      </c>
      <c r="H126" s="158" t="s">
        <v>112</v>
      </c>
      <c r="I126" s="158" t="s">
        <v>113</v>
      </c>
      <c r="J126" s="158" t="s">
        <v>95</v>
      </c>
      <c r="K126" s="159" t="s">
        <v>114</v>
      </c>
      <c r="L126" s="160"/>
      <c r="M126" s="75" t="s">
        <v>1</v>
      </c>
      <c r="N126" s="76" t="s">
        <v>44</v>
      </c>
      <c r="O126" s="76" t="s">
        <v>115</v>
      </c>
      <c r="P126" s="76" t="s">
        <v>116</v>
      </c>
      <c r="Q126" s="76" t="s">
        <v>117</v>
      </c>
      <c r="R126" s="76" t="s">
        <v>118</v>
      </c>
      <c r="S126" s="76" t="s">
        <v>119</v>
      </c>
      <c r="T126" s="77" t="s">
        <v>120</v>
      </c>
      <c r="U126" s="155"/>
      <c r="V126" s="155"/>
      <c r="W126" s="155"/>
      <c r="X126" s="155"/>
      <c r="Y126" s="155"/>
      <c r="Z126" s="155"/>
      <c r="AA126" s="155"/>
      <c r="AB126" s="155"/>
      <c r="AC126" s="155"/>
      <c r="AD126" s="155"/>
      <c r="AE126" s="155"/>
    </row>
    <row r="127" spans="1:63" s="2" customFormat="1" ht="22.9" customHeight="1">
      <c r="A127" s="34"/>
      <c r="B127" s="35"/>
      <c r="C127" s="82" t="s">
        <v>121</v>
      </c>
      <c r="D127" s="36"/>
      <c r="E127" s="36"/>
      <c r="F127" s="36"/>
      <c r="G127" s="36"/>
      <c r="H127" s="36"/>
      <c r="I127" s="36"/>
      <c r="J127" s="161">
        <f>BK127</f>
        <v>0</v>
      </c>
      <c r="K127" s="36"/>
      <c r="L127" s="39"/>
      <c r="M127" s="78"/>
      <c r="N127" s="162"/>
      <c r="O127" s="79"/>
      <c r="P127" s="163">
        <f>P128+P310</f>
        <v>0</v>
      </c>
      <c r="Q127" s="79"/>
      <c r="R127" s="163">
        <f>R128+R310</f>
        <v>86.754937100000006</v>
      </c>
      <c r="S127" s="79"/>
      <c r="T127" s="164">
        <f>T128+T310</f>
        <v>820.49050000000011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T127" s="17" t="s">
        <v>79</v>
      </c>
      <c r="AU127" s="17" t="s">
        <v>97</v>
      </c>
      <c r="BK127" s="165">
        <f>BK128+BK310</f>
        <v>0</v>
      </c>
    </row>
    <row r="128" spans="1:63" s="12" customFormat="1" ht="25.9" customHeight="1">
      <c r="B128" s="166"/>
      <c r="C128" s="167"/>
      <c r="D128" s="168" t="s">
        <v>79</v>
      </c>
      <c r="E128" s="169" t="s">
        <v>122</v>
      </c>
      <c r="F128" s="169" t="s">
        <v>123</v>
      </c>
      <c r="G128" s="167"/>
      <c r="H128" s="167"/>
      <c r="I128" s="170"/>
      <c r="J128" s="171">
        <f>BK128</f>
        <v>0</v>
      </c>
      <c r="K128" s="167"/>
      <c r="L128" s="172"/>
      <c r="M128" s="173"/>
      <c r="N128" s="174"/>
      <c r="O128" s="174"/>
      <c r="P128" s="175">
        <f>P129+P146+P155+P164+P287+P307</f>
        <v>0</v>
      </c>
      <c r="Q128" s="174"/>
      <c r="R128" s="175">
        <f>R129+R146+R155+R164+R287+R307</f>
        <v>86.754937100000006</v>
      </c>
      <c r="S128" s="174"/>
      <c r="T128" s="176">
        <f>T129+T146+T155+T164+T287+T307</f>
        <v>820.49050000000011</v>
      </c>
      <c r="AR128" s="177" t="s">
        <v>87</v>
      </c>
      <c r="AT128" s="178" t="s">
        <v>79</v>
      </c>
      <c r="AU128" s="178" t="s">
        <v>80</v>
      </c>
      <c r="AY128" s="177" t="s">
        <v>124</v>
      </c>
      <c r="BK128" s="179">
        <f>BK129+BK146+BK155+BK164+BK287+BK307</f>
        <v>0</v>
      </c>
    </row>
    <row r="129" spans="1:65" s="12" customFormat="1" ht="22.9" customHeight="1">
      <c r="B129" s="166"/>
      <c r="C129" s="167"/>
      <c r="D129" s="168" t="s">
        <v>79</v>
      </c>
      <c r="E129" s="180" t="s">
        <v>87</v>
      </c>
      <c r="F129" s="180" t="s">
        <v>125</v>
      </c>
      <c r="G129" s="167"/>
      <c r="H129" s="167"/>
      <c r="I129" s="170"/>
      <c r="J129" s="181">
        <f>BK129</f>
        <v>0</v>
      </c>
      <c r="K129" s="167"/>
      <c r="L129" s="172"/>
      <c r="M129" s="173"/>
      <c r="N129" s="174"/>
      <c r="O129" s="174"/>
      <c r="P129" s="175">
        <f>SUM(P130:P145)</f>
        <v>0</v>
      </c>
      <c r="Q129" s="174"/>
      <c r="R129" s="175">
        <f>SUM(R130:R145)</f>
        <v>0.37356</v>
      </c>
      <c r="S129" s="174"/>
      <c r="T129" s="176">
        <f>SUM(T130:T145)</f>
        <v>808.03850000000011</v>
      </c>
      <c r="AR129" s="177" t="s">
        <v>87</v>
      </c>
      <c r="AT129" s="178" t="s">
        <v>79</v>
      </c>
      <c r="AU129" s="178" t="s">
        <v>87</v>
      </c>
      <c r="AY129" s="177" t="s">
        <v>124</v>
      </c>
      <c r="BK129" s="179">
        <f>SUM(BK130:BK145)</f>
        <v>0</v>
      </c>
    </row>
    <row r="130" spans="1:65" s="2" customFormat="1" ht="16.5" customHeight="1">
      <c r="A130" s="34"/>
      <c r="B130" s="35"/>
      <c r="C130" s="182" t="s">
        <v>87</v>
      </c>
      <c r="D130" s="182" t="s">
        <v>126</v>
      </c>
      <c r="E130" s="183" t="s">
        <v>127</v>
      </c>
      <c r="F130" s="184" t="s">
        <v>128</v>
      </c>
      <c r="G130" s="185" t="s">
        <v>129</v>
      </c>
      <c r="H130" s="186">
        <v>40.549999999999997</v>
      </c>
      <c r="I130" s="187"/>
      <c r="J130" s="188">
        <f>ROUND(I130*H130,2)</f>
        <v>0</v>
      </c>
      <c r="K130" s="184" t="s">
        <v>130</v>
      </c>
      <c r="L130" s="39"/>
      <c r="M130" s="189" t="s">
        <v>1</v>
      </c>
      <c r="N130" s="190" t="s">
        <v>45</v>
      </c>
      <c r="O130" s="71"/>
      <c r="P130" s="191">
        <f>O130*H130</f>
        <v>0</v>
      </c>
      <c r="Q130" s="191">
        <v>0</v>
      </c>
      <c r="R130" s="191">
        <f>Q130*H130</f>
        <v>0</v>
      </c>
      <c r="S130" s="191">
        <v>0.22</v>
      </c>
      <c r="T130" s="192">
        <f>S130*H130</f>
        <v>8.9209999999999994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193" t="s">
        <v>131</v>
      </c>
      <c r="AT130" s="193" t="s">
        <v>126</v>
      </c>
      <c r="AU130" s="193" t="s">
        <v>89</v>
      </c>
      <c r="AY130" s="17" t="s">
        <v>124</v>
      </c>
      <c r="BE130" s="194">
        <f>IF(N130="základní",J130,0)</f>
        <v>0</v>
      </c>
      <c r="BF130" s="194">
        <f>IF(N130="snížená",J130,0)</f>
        <v>0</v>
      </c>
      <c r="BG130" s="194">
        <f>IF(N130="zákl. přenesená",J130,0)</f>
        <v>0</v>
      </c>
      <c r="BH130" s="194">
        <f>IF(N130="sníž. přenesená",J130,0)</f>
        <v>0</v>
      </c>
      <c r="BI130" s="194">
        <f>IF(N130="nulová",J130,0)</f>
        <v>0</v>
      </c>
      <c r="BJ130" s="17" t="s">
        <v>87</v>
      </c>
      <c r="BK130" s="194">
        <f>ROUND(I130*H130,2)</f>
        <v>0</v>
      </c>
      <c r="BL130" s="17" t="s">
        <v>131</v>
      </c>
      <c r="BM130" s="193" t="s">
        <v>132</v>
      </c>
    </row>
    <row r="131" spans="1:65" s="2" customFormat="1" ht="19.5">
      <c r="A131" s="34"/>
      <c r="B131" s="35"/>
      <c r="C131" s="36"/>
      <c r="D131" s="195" t="s">
        <v>133</v>
      </c>
      <c r="E131" s="36"/>
      <c r="F131" s="196" t="s">
        <v>134</v>
      </c>
      <c r="G131" s="36"/>
      <c r="H131" s="36"/>
      <c r="I131" s="197"/>
      <c r="J131" s="36"/>
      <c r="K131" s="36"/>
      <c r="L131" s="39"/>
      <c r="M131" s="198"/>
      <c r="N131" s="199"/>
      <c r="O131" s="71"/>
      <c r="P131" s="71"/>
      <c r="Q131" s="71"/>
      <c r="R131" s="71"/>
      <c r="S131" s="71"/>
      <c r="T131" s="72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T131" s="17" t="s">
        <v>133</v>
      </c>
      <c r="AU131" s="17" t="s">
        <v>89</v>
      </c>
    </row>
    <row r="132" spans="1:65" s="13" customFormat="1" ht="11.25">
      <c r="B132" s="200"/>
      <c r="C132" s="201"/>
      <c r="D132" s="195" t="s">
        <v>135</v>
      </c>
      <c r="E132" s="202" t="s">
        <v>1</v>
      </c>
      <c r="F132" s="203" t="s">
        <v>136</v>
      </c>
      <c r="G132" s="201"/>
      <c r="H132" s="202" t="s">
        <v>1</v>
      </c>
      <c r="I132" s="204"/>
      <c r="J132" s="201"/>
      <c r="K132" s="201"/>
      <c r="L132" s="205"/>
      <c r="M132" s="206"/>
      <c r="N132" s="207"/>
      <c r="O132" s="207"/>
      <c r="P132" s="207"/>
      <c r="Q132" s="207"/>
      <c r="R132" s="207"/>
      <c r="S132" s="207"/>
      <c r="T132" s="208"/>
      <c r="AT132" s="209" t="s">
        <v>135</v>
      </c>
      <c r="AU132" s="209" t="s">
        <v>89</v>
      </c>
      <c r="AV132" s="13" t="s">
        <v>87</v>
      </c>
      <c r="AW132" s="13" t="s">
        <v>34</v>
      </c>
      <c r="AX132" s="13" t="s">
        <v>80</v>
      </c>
      <c r="AY132" s="209" t="s">
        <v>124</v>
      </c>
    </row>
    <row r="133" spans="1:65" s="14" customFormat="1" ht="11.25">
      <c r="B133" s="210"/>
      <c r="C133" s="211"/>
      <c r="D133" s="195" t="s">
        <v>135</v>
      </c>
      <c r="E133" s="212" t="s">
        <v>1</v>
      </c>
      <c r="F133" s="213" t="s">
        <v>137</v>
      </c>
      <c r="G133" s="211"/>
      <c r="H133" s="214">
        <v>15.15</v>
      </c>
      <c r="I133" s="215"/>
      <c r="J133" s="211"/>
      <c r="K133" s="211"/>
      <c r="L133" s="216"/>
      <c r="M133" s="217"/>
      <c r="N133" s="218"/>
      <c r="O133" s="218"/>
      <c r="P133" s="218"/>
      <c r="Q133" s="218"/>
      <c r="R133" s="218"/>
      <c r="S133" s="218"/>
      <c r="T133" s="219"/>
      <c r="AT133" s="220" t="s">
        <v>135</v>
      </c>
      <c r="AU133" s="220" t="s">
        <v>89</v>
      </c>
      <c r="AV133" s="14" t="s">
        <v>89</v>
      </c>
      <c r="AW133" s="14" t="s">
        <v>34</v>
      </c>
      <c r="AX133" s="14" t="s">
        <v>80</v>
      </c>
      <c r="AY133" s="220" t="s">
        <v>124</v>
      </c>
    </row>
    <row r="134" spans="1:65" s="14" customFormat="1" ht="11.25">
      <c r="B134" s="210"/>
      <c r="C134" s="211"/>
      <c r="D134" s="195" t="s">
        <v>135</v>
      </c>
      <c r="E134" s="212" t="s">
        <v>1</v>
      </c>
      <c r="F134" s="213" t="s">
        <v>138</v>
      </c>
      <c r="G134" s="211"/>
      <c r="H134" s="214">
        <v>25.4</v>
      </c>
      <c r="I134" s="215"/>
      <c r="J134" s="211"/>
      <c r="K134" s="211"/>
      <c r="L134" s="216"/>
      <c r="M134" s="217"/>
      <c r="N134" s="218"/>
      <c r="O134" s="218"/>
      <c r="P134" s="218"/>
      <c r="Q134" s="218"/>
      <c r="R134" s="218"/>
      <c r="S134" s="218"/>
      <c r="T134" s="219"/>
      <c r="AT134" s="220" t="s">
        <v>135</v>
      </c>
      <c r="AU134" s="220" t="s">
        <v>89</v>
      </c>
      <c r="AV134" s="14" t="s">
        <v>89</v>
      </c>
      <c r="AW134" s="14" t="s">
        <v>34</v>
      </c>
      <c r="AX134" s="14" t="s">
        <v>80</v>
      </c>
      <c r="AY134" s="220" t="s">
        <v>124</v>
      </c>
    </row>
    <row r="135" spans="1:65" s="15" customFormat="1" ht="11.25">
      <c r="B135" s="221"/>
      <c r="C135" s="222"/>
      <c r="D135" s="195" t="s">
        <v>135</v>
      </c>
      <c r="E135" s="223" t="s">
        <v>1</v>
      </c>
      <c r="F135" s="224" t="s">
        <v>139</v>
      </c>
      <c r="G135" s="222"/>
      <c r="H135" s="225">
        <v>40.549999999999997</v>
      </c>
      <c r="I135" s="226"/>
      <c r="J135" s="222"/>
      <c r="K135" s="222"/>
      <c r="L135" s="227"/>
      <c r="M135" s="228"/>
      <c r="N135" s="229"/>
      <c r="O135" s="229"/>
      <c r="P135" s="229"/>
      <c r="Q135" s="229"/>
      <c r="R135" s="229"/>
      <c r="S135" s="229"/>
      <c r="T135" s="230"/>
      <c r="AT135" s="231" t="s">
        <v>135</v>
      </c>
      <c r="AU135" s="231" t="s">
        <v>89</v>
      </c>
      <c r="AV135" s="15" t="s">
        <v>131</v>
      </c>
      <c r="AW135" s="15" t="s">
        <v>34</v>
      </c>
      <c r="AX135" s="15" t="s">
        <v>87</v>
      </c>
      <c r="AY135" s="231" t="s">
        <v>124</v>
      </c>
    </row>
    <row r="136" spans="1:65" s="2" customFormat="1" ht="16.5" customHeight="1">
      <c r="A136" s="34"/>
      <c r="B136" s="35"/>
      <c r="C136" s="182" t="s">
        <v>89</v>
      </c>
      <c r="D136" s="182" t="s">
        <v>126</v>
      </c>
      <c r="E136" s="183" t="s">
        <v>140</v>
      </c>
      <c r="F136" s="184" t="s">
        <v>141</v>
      </c>
      <c r="G136" s="185" t="s">
        <v>129</v>
      </c>
      <c r="H136" s="186">
        <v>6226</v>
      </c>
      <c r="I136" s="187"/>
      <c r="J136" s="188">
        <f>ROUND(I136*H136,2)</f>
        <v>0</v>
      </c>
      <c r="K136" s="184" t="s">
        <v>130</v>
      </c>
      <c r="L136" s="39"/>
      <c r="M136" s="189" t="s">
        <v>1</v>
      </c>
      <c r="N136" s="190" t="s">
        <v>45</v>
      </c>
      <c r="O136" s="71"/>
      <c r="P136" s="191">
        <f>O136*H136</f>
        <v>0</v>
      </c>
      <c r="Q136" s="191">
        <v>6.0000000000000002E-5</v>
      </c>
      <c r="R136" s="191">
        <f>Q136*H136</f>
        <v>0.37356</v>
      </c>
      <c r="S136" s="191">
        <v>0.115</v>
      </c>
      <c r="T136" s="192">
        <f>S136*H136</f>
        <v>715.99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193" t="s">
        <v>131</v>
      </c>
      <c r="AT136" s="193" t="s">
        <v>126</v>
      </c>
      <c r="AU136" s="193" t="s">
        <v>89</v>
      </c>
      <c r="AY136" s="17" t="s">
        <v>124</v>
      </c>
      <c r="BE136" s="194">
        <f>IF(N136="základní",J136,0)</f>
        <v>0</v>
      </c>
      <c r="BF136" s="194">
        <f>IF(N136="snížená",J136,0)</f>
        <v>0</v>
      </c>
      <c r="BG136" s="194">
        <f>IF(N136="zákl. přenesená",J136,0)</f>
        <v>0</v>
      </c>
      <c r="BH136" s="194">
        <f>IF(N136="sníž. přenesená",J136,0)</f>
        <v>0</v>
      </c>
      <c r="BI136" s="194">
        <f>IF(N136="nulová",J136,0)</f>
        <v>0</v>
      </c>
      <c r="BJ136" s="17" t="s">
        <v>87</v>
      </c>
      <c r="BK136" s="194">
        <f>ROUND(I136*H136,2)</f>
        <v>0</v>
      </c>
      <c r="BL136" s="17" t="s">
        <v>131</v>
      </c>
      <c r="BM136" s="193" t="s">
        <v>142</v>
      </c>
    </row>
    <row r="137" spans="1:65" s="2" customFormat="1" ht="19.5">
      <c r="A137" s="34"/>
      <c r="B137" s="35"/>
      <c r="C137" s="36"/>
      <c r="D137" s="195" t="s">
        <v>133</v>
      </c>
      <c r="E137" s="36"/>
      <c r="F137" s="196" t="s">
        <v>143</v>
      </c>
      <c r="G137" s="36"/>
      <c r="H137" s="36"/>
      <c r="I137" s="197"/>
      <c r="J137" s="36"/>
      <c r="K137" s="36"/>
      <c r="L137" s="39"/>
      <c r="M137" s="198"/>
      <c r="N137" s="199"/>
      <c r="O137" s="71"/>
      <c r="P137" s="71"/>
      <c r="Q137" s="71"/>
      <c r="R137" s="71"/>
      <c r="S137" s="71"/>
      <c r="T137" s="72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T137" s="17" t="s">
        <v>133</v>
      </c>
      <c r="AU137" s="17" t="s">
        <v>89</v>
      </c>
    </row>
    <row r="138" spans="1:65" s="14" customFormat="1" ht="11.25">
      <c r="B138" s="210"/>
      <c r="C138" s="211"/>
      <c r="D138" s="195" t="s">
        <v>135</v>
      </c>
      <c r="E138" s="212" t="s">
        <v>1</v>
      </c>
      <c r="F138" s="213" t="s">
        <v>144</v>
      </c>
      <c r="G138" s="211"/>
      <c r="H138" s="214">
        <v>6226</v>
      </c>
      <c r="I138" s="215"/>
      <c r="J138" s="211"/>
      <c r="K138" s="211"/>
      <c r="L138" s="216"/>
      <c r="M138" s="217"/>
      <c r="N138" s="218"/>
      <c r="O138" s="218"/>
      <c r="P138" s="218"/>
      <c r="Q138" s="218"/>
      <c r="R138" s="218"/>
      <c r="S138" s="218"/>
      <c r="T138" s="219"/>
      <c r="AT138" s="220" t="s">
        <v>135</v>
      </c>
      <c r="AU138" s="220" t="s">
        <v>89</v>
      </c>
      <c r="AV138" s="14" t="s">
        <v>89</v>
      </c>
      <c r="AW138" s="14" t="s">
        <v>34</v>
      </c>
      <c r="AX138" s="14" t="s">
        <v>80</v>
      </c>
      <c r="AY138" s="220" t="s">
        <v>124</v>
      </c>
    </row>
    <row r="139" spans="1:65" s="15" customFormat="1" ht="11.25">
      <c r="B139" s="221"/>
      <c r="C139" s="222"/>
      <c r="D139" s="195" t="s">
        <v>135</v>
      </c>
      <c r="E139" s="223" t="s">
        <v>1</v>
      </c>
      <c r="F139" s="224" t="s">
        <v>139</v>
      </c>
      <c r="G139" s="222"/>
      <c r="H139" s="225">
        <v>6226</v>
      </c>
      <c r="I139" s="226"/>
      <c r="J139" s="222"/>
      <c r="K139" s="222"/>
      <c r="L139" s="227"/>
      <c r="M139" s="228"/>
      <c r="N139" s="229"/>
      <c r="O139" s="229"/>
      <c r="P139" s="229"/>
      <c r="Q139" s="229"/>
      <c r="R139" s="229"/>
      <c r="S139" s="229"/>
      <c r="T139" s="230"/>
      <c r="AT139" s="231" t="s">
        <v>135</v>
      </c>
      <c r="AU139" s="231" t="s">
        <v>89</v>
      </c>
      <c r="AV139" s="15" t="s">
        <v>131</v>
      </c>
      <c r="AW139" s="15" t="s">
        <v>34</v>
      </c>
      <c r="AX139" s="15" t="s">
        <v>87</v>
      </c>
      <c r="AY139" s="231" t="s">
        <v>124</v>
      </c>
    </row>
    <row r="140" spans="1:65" s="2" customFormat="1" ht="16.5" customHeight="1">
      <c r="A140" s="34"/>
      <c r="B140" s="35"/>
      <c r="C140" s="182" t="s">
        <v>145</v>
      </c>
      <c r="D140" s="182" t="s">
        <v>126</v>
      </c>
      <c r="E140" s="183" t="s">
        <v>146</v>
      </c>
      <c r="F140" s="184" t="s">
        <v>147</v>
      </c>
      <c r="G140" s="185" t="s">
        <v>148</v>
      </c>
      <c r="H140" s="186">
        <v>405.5</v>
      </c>
      <c r="I140" s="187"/>
      <c r="J140" s="188">
        <f>ROUND(I140*H140,2)</f>
        <v>0</v>
      </c>
      <c r="K140" s="184" t="s">
        <v>130</v>
      </c>
      <c r="L140" s="39"/>
      <c r="M140" s="189" t="s">
        <v>1</v>
      </c>
      <c r="N140" s="190" t="s">
        <v>45</v>
      </c>
      <c r="O140" s="71"/>
      <c r="P140" s="191">
        <f>O140*H140</f>
        <v>0</v>
      </c>
      <c r="Q140" s="191">
        <v>0</v>
      </c>
      <c r="R140" s="191">
        <f>Q140*H140</f>
        <v>0</v>
      </c>
      <c r="S140" s="191">
        <v>0.20499999999999999</v>
      </c>
      <c r="T140" s="192">
        <f>S140*H140</f>
        <v>83.127499999999998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193" t="s">
        <v>131</v>
      </c>
      <c r="AT140" s="193" t="s">
        <v>126</v>
      </c>
      <c r="AU140" s="193" t="s">
        <v>89</v>
      </c>
      <c r="AY140" s="17" t="s">
        <v>124</v>
      </c>
      <c r="BE140" s="194">
        <f>IF(N140="základní",J140,0)</f>
        <v>0</v>
      </c>
      <c r="BF140" s="194">
        <f>IF(N140="snížená",J140,0)</f>
        <v>0</v>
      </c>
      <c r="BG140" s="194">
        <f>IF(N140="zákl. přenesená",J140,0)</f>
        <v>0</v>
      </c>
      <c r="BH140" s="194">
        <f>IF(N140="sníž. přenesená",J140,0)</f>
        <v>0</v>
      </c>
      <c r="BI140" s="194">
        <f>IF(N140="nulová",J140,0)</f>
        <v>0</v>
      </c>
      <c r="BJ140" s="17" t="s">
        <v>87</v>
      </c>
      <c r="BK140" s="194">
        <f>ROUND(I140*H140,2)</f>
        <v>0</v>
      </c>
      <c r="BL140" s="17" t="s">
        <v>131</v>
      </c>
      <c r="BM140" s="193" t="s">
        <v>149</v>
      </c>
    </row>
    <row r="141" spans="1:65" s="2" customFormat="1" ht="19.5">
      <c r="A141" s="34"/>
      <c r="B141" s="35"/>
      <c r="C141" s="36"/>
      <c r="D141" s="195" t="s">
        <v>133</v>
      </c>
      <c r="E141" s="36"/>
      <c r="F141" s="196" t="s">
        <v>150</v>
      </c>
      <c r="G141" s="36"/>
      <c r="H141" s="36"/>
      <c r="I141" s="197"/>
      <c r="J141" s="36"/>
      <c r="K141" s="36"/>
      <c r="L141" s="39"/>
      <c r="M141" s="198"/>
      <c r="N141" s="199"/>
      <c r="O141" s="71"/>
      <c r="P141" s="71"/>
      <c r="Q141" s="71"/>
      <c r="R141" s="71"/>
      <c r="S141" s="71"/>
      <c r="T141" s="72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T141" s="17" t="s">
        <v>133</v>
      </c>
      <c r="AU141" s="17" t="s">
        <v>89</v>
      </c>
    </row>
    <row r="142" spans="1:65" s="13" customFormat="1" ht="11.25">
      <c r="B142" s="200"/>
      <c r="C142" s="201"/>
      <c r="D142" s="195" t="s">
        <v>135</v>
      </c>
      <c r="E142" s="202" t="s">
        <v>1</v>
      </c>
      <c r="F142" s="203" t="s">
        <v>151</v>
      </c>
      <c r="G142" s="201"/>
      <c r="H142" s="202" t="s">
        <v>1</v>
      </c>
      <c r="I142" s="204"/>
      <c r="J142" s="201"/>
      <c r="K142" s="201"/>
      <c r="L142" s="205"/>
      <c r="M142" s="206"/>
      <c r="N142" s="207"/>
      <c r="O142" s="207"/>
      <c r="P142" s="207"/>
      <c r="Q142" s="207"/>
      <c r="R142" s="207"/>
      <c r="S142" s="207"/>
      <c r="T142" s="208"/>
      <c r="AT142" s="209" t="s">
        <v>135</v>
      </c>
      <c r="AU142" s="209" t="s">
        <v>89</v>
      </c>
      <c r="AV142" s="13" t="s">
        <v>87</v>
      </c>
      <c r="AW142" s="13" t="s">
        <v>34</v>
      </c>
      <c r="AX142" s="13" t="s">
        <v>80</v>
      </c>
      <c r="AY142" s="209" t="s">
        <v>124</v>
      </c>
    </row>
    <row r="143" spans="1:65" s="14" customFormat="1" ht="11.25">
      <c r="B143" s="210"/>
      <c r="C143" s="211"/>
      <c r="D143" s="195" t="s">
        <v>135</v>
      </c>
      <c r="E143" s="212" t="s">
        <v>1</v>
      </c>
      <c r="F143" s="213" t="s">
        <v>152</v>
      </c>
      <c r="G143" s="211"/>
      <c r="H143" s="214">
        <v>151.5</v>
      </c>
      <c r="I143" s="215"/>
      <c r="J143" s="211"/>
      <c r="K143" s="211"/>
      <c r="L143" s="216"/>
      <c r="M143" s="217"/>
      <c r="N143" s="218"/>
      <c r="O143" s="218"/>
      <c r="P143" s="218"/>
      <c r="Q143" s="218"/>
      <c r="R143" s="218"/>
      <c r="S143" s="218"/>
      <c r="T143" s="219"/>
      <c r="AT143" s="220" t="s">
        <v>135</v>
      </c>
      <c r="AU143" s="220" t="s">
        <v>89</v>
      </c>
      <c r="AV143" s="14" t="s">
        <v>89</v>
      </c>
      <c r="AW143" s="14" t="s">
        <v>34</v>
      </c>
      <c r="AX143" s="14" t="s">
        <v>80</v>
      </c>
      <c r="AY143" s="220" t="s">
        <v>124</v>
      </c>
    </row>
    <row r="144" spans="1:65" s="14" customFormat="1" ht="11.25">
      <c r="B144" s="210"/>
      <c r="C144" s="211"/>
      <c r="D144" s="195" t="s">
        <v>135</v>
      </c>
      <c r="E144" s="212" t="s">
        <v>1</v>
      </c>
      <c r="F144" s="213" t="s">
        <v>153</v>
      </c>
      <c r="G144" s="211"/>
      <c r="H144" s="214">
        <v>254</v>
      </c>
      <c r="I144" s="215"/>
      <c r="J144" s="211"/>
      <c r="K144" s="211"/>
      <c r="L144" s="216"/>
      <c r="M144" s="217"/>
      <c r="N144" s="218"/>
      <c r="O144" s="218"/>
      <c r="P144" s="218"/>
      <c r="Q144" s="218"/>
      <c r="R144" s="218"/>
      <c r="S144" s="218"/>
      <c r="T144" s="219"/>
      <c r="AT144" s="220" t="s">
        <v>135</v>
      </c>
      <c r="AU144" s="220" t="s">
        <v>89</v>
      </c>
      <c r="AV144" s="14" t="s">
        <v>89</v>
      </c>
      <c r="AW144" s="14" t="s">
        <v>34</v>
      </c>
      <c r="AX144" s="14" t="s">
        <v>80</v>
      </c>
      <c r="AY144" s="220" t="s">
        <v>124</v>
      </c>
    </row>
    <row r="145" spans="1:65" s="15" customFormat="1" ht="11.25">
      <c r="B145" s="221"/>
      <c r="C145" s="222"/>
      <c r="D145" s="195" t="s">
        <v>135</v>
      </c>
      <c r="E145" s="223" t="s">
        <v>1</v>
      </c>
      <c r="F145" s="224" t="s">
        <v>139</v>
      </c>
      <c r="G145" s="222"/>
      <c r="H145" s="225">
        <v>405.5</v>
      </c>
      <c r="I145" s="226"/>
      <c r="J145" s="222"/>
      <c r="K145" s="222"/>
      <c r="L145" s="227"/>
      <c r="M145" s="228"/>
      <c r="N145" s="229"/>
      <c r="O145" s="229"/>
      <c r="P145" s="229"/>
      <c r="Q145" s="229"/>
      <c r="R145" s="229"/>
      <c r="S145" s="229"/>
      <c r="T145" s="230"/>
      <c r="AT145" s="231" t="s">
        <v>135</v>
      </c>
      <c r="AU145" s="231" t="s">
        <v>89</v>
      </c>
      <c r="AV145" s="15" t="s">
        <v>131</v>
      </c>
      <c r="AW145" s="15" t="s">
        <v>34</v>
      </c>
      <c r="AX145" s="15" t="s">
        <v>87</v>
      </c>
      <c r="AY145" s="231" t="s">
        <v>124</v>
      </c>
    </row>
    <row r="146" spans="1:65" s="12" customFormat="1" ht="22.9" customHeight="1">
      <c r="B146" s="166"/>
      <c r="C146" s="167"/>
      <c r="D146" s="168" t="s">
        <v>79</v>
      </c>
      <c r="E146" s="180" t="s">
        <v>154</v>
      </c>
      <c r="F146" s="180" t="s">
        <v>155</v>
      </c>
      <c r="G146" s="167"/>
      <c r="H146" s="167"/>
      <c r="I146" s="170"/>
      <c r="J146" s="181">
        <f>BK146</f>
        <v>0</v>
      </c>
      <c r="K146" s="167"/>
      <c r="L146" s="172"/>
      <c r="M146" s="173"/>
      <c r="N146" s="174"/>
      <c r="O146" s="174"/>
      <c r="P146" s="175">
        <f>SUM(P147:P154)</f>
        <v>0</v>
      </c>
      <c r="Q146" s="174"/>
      <c r="R146" s="175">
        <f>SUM(R147:R154)</f>
        <v>0</v>
      </c>
      <c r="S146" s="174"/>
      <c r="T146" s="176">
        <f>SUM(T147:T154)</f>
        <v>0</v>
      </c>
      <c r="AR146" s="177" t="s">
        <v>87</v>
      </c>
      <c r="AT146" s="178" t="s">
        <v>79</v>
      </c>
      <c r="AU146" s="178" t="s">
        <v>87</v>
      </c>
      <c r="AY146" s="177" t="s">
        <v>124</v>
      </c>
      <c r="BK146" s="179">
        <f>SUM(BK147:BK154)</f>
        <v>0</v>
      </c>
    </row>
    <row r="147" spans="1:65" s="2" customFormat="1" ht="16.5" customHeight="1">
      <c r="A147" s="34"/>
      <c r="B147" s="35"/>
      <c r="C147" s="182" t="s">
        <v>131</v>
      </c>
      <c r="D147" s="182" t="s">
        <v>126</v>
      </c>
      <c r="E147" s="183" t="s">
        <v>156</v>
      </c>
      <c r="F147" s="184" t="s">
        <v>157</v>
      </c>
      <c r="G147" s="185" t="s">
        <v>129</v>
      </c>
      <c r="H147" s="186">
        <v>6226</v>
      </c>
      <c r="I147" s="187"/>
      <c r="J147" s="188">
        <f>ROUND(I147*H147,2)</f>
        <v>0</v>
      </c>
      <c r="K147" s="184" t="s">
        <v>130</v>
      </c>
      <c r="L147" s="39"/>
      <c r="M147" s="189" t="s">
        <v>1</v>
      </c>
      <c r="N147" s="190" t="s">
        <v>45</v>
      </c>
      <c r="O147" s="71"/>
      <c r="P147" s="191">
        <f>O147*H147</f>
        <v>0</v>
      </c>
      <c r="Q147" s="191">
        <v>0</v>
      </c>
      <c r="R147" s="191">
        <f>Q147*H147</f>
        <v>0</v>
      </c>
      <c r="S147" s="191">
        <v>0</v>
      </c>
      <c r="T147" s="192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193" t="s">
        <v>131</v>
      </c>
      <c r="AT147" s="193" t="s">
        <v>126</v>
      </c>
      <c r="AU147" s="193" t="s">
        <v>89</v>
      </c>
      <c r="AY147" s="17" t="s">
        <v>124</v>
      </c>
      <c r="BE147" s="194">
        <f>IF(N147="základní",J147,0)</f>
        <v>0</v>
      </c>
      <c r="BF147" s="194">
        <f>IF(N147="snížená",J147,0)</f>
        <v>0</v>
      </c>
      <c r="BG147" s="194">
        <f>IF(N147="zákl. přenesená",J147,0)</f>
        <v>0</v>
      </c>
      <c r="BH147" s="194">
        <f>IF(N147="sníž. přenesená",J147,0)</f>
        <v>0</v>
      </c>
      <c r="BI147" s="194">
        <f>IF(N147="nulová",J147,0)</f>
        <v>0</v>
      </c>
      <c r="BJ147" s="17" t="s">
        <v>87</v>
      </c>
      <c r="BK147" s="194">
        <f>ROUND(I147*H147,2)</f>
        <v>0</v>
      </c>
      <c r="BL147" s="17" t="s">
        <v>131</v>
      </c>
      <c r="BM147" s="193" t="s">
        <v>158</v>
      </c>
    </row>
    <row r="148" spans="1:65" s="2" customFormat="1" ht="11.25">
      <c r="A148" s="34"/>
      <c r="B148" s="35"/>
      <c r="C148" s="36"/>
      <c r="D148" s="195" t="s">
        <v>133</v>
      </c>
      <c r="E148" s="36"/>
      <c r="F148" s="196" t="s">
        <v>159</v>
      </c>
      <c r="G148" s="36"/>
      <c r="H148" s="36"/>
      <c r="I148" s="197"/>
      <c r="J148" s="36"/>
      <c r="K148" s="36"/>
      <c r="L148" s="39"/>
      <c r="M148" s="198"/>
      <c r="N148" s="199"/>
      <c r="O148" s="71"/>
      <c r="P148" s="71"/>
      <c r="Q148" s="71"/>
      <c r="R148" s="71"/>
      <c r="S148" s="71"/>
      <c r="T148" s="72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T148" s="17" t="s">
        <v>133</v>
      </c>
      <c r="AU148" s="17" t="s">
        <v>89</v>
      </c>
    </row>
    <row r="149" spans="1:65" s="14" customFormat="1" ht="11.25">
      <c r="B149" s="210"/>
      <c r="C149" s="211"/>
      <c r="D149" s="195" t="s">
        <v>135</v>
      </c>
      <c r="E149" s="212" t="s">
        <v>1</v>
      </c>
      <c r="F149" s="213" t="s">
        <v>144</v>
      </c>
      <c r="G149" s="211"/>
      <c r="H149" s="214">
        <v>6226</v>
      </c>
      <c r="I149" s="215"/>
      <c r="J149" s="211"/>
      <c r="K149" s="211"/>
      <c r="L149" s="216"/>
      <c r="M149" s="217"/>
      <c r="N149" s="218"/>
      <c r="O149" s="218"/>
      <c r="P149" s="218"/>
      <c r="Q149" s="218"/>
      <c r="R149" s="218"/>
      <c r="S149" s="218"/>
      <c r="T149" s="219"/>
      <c r="AT149" s="220" t="s">
        <v>135</v>
      </c>
      <c r="AU149" s="220" t="s">
        <v>89</v>
      </c>
      <c r="AV149" s="14" t="s">
        <v>89</v>
      </c>
      <c r="AW149" s="14" t="s">
        <v>34</v>
      </c>
      <c r="AX149" s="14" t="s">
        <v>80</v>
      </c>
      <c r="AY149" s="220" t="s">
        <v>124</v>
      </c>
    </row>
    <row r="150" spans="1:65" s="15" customFormat="1" ht="11.25">
      <c r="B150" s="221"/>
      <c r="C150" s="222"/>
      <c r="D150" s="195" t="s">
        <v>135</v>
      </c>
      <c r="E150" s="223" t="s">
        <v>1</v>
      </c>
      <c r="F150" s="224" t="s">
        <v>139</v>
      </c>
      <c r="G150" s="222"/>
      <c r="H150" s="225">
        <v>6226</v>
      </c>
      <c r="I150" s="226"/>
      <c r="J150" s="222"/>
      <c r="K150" s="222"/>
      <c r="L150" s="227"/>
      <c r="M150" s="228"/>
      <c r="N150" s="229"/>
      <c r="O150" s="229"/>
      <c r="P150" s="229"/>
      <c r="Q150" s="229"/>
      <c r="R150" s="229"/>
      <c r="S150" s="229"/>
      <c r="T150" s="230"/>
      <c r="AT150" s="231" t="s">
        <v>135</v>
      </c>
      <c r="AU150" s="231" t="s">
        <v>89</v>
      </c>
      <c r="AV150" s="15" t="s">
        <v>131</v>
      </c>
      <c r="AW150" s="15" t="s">
        <v>34</v>
      </c>
      <c r="AX150" s="15" t="s">
        <v>87</v>
      </c>
      <c r="AY150" s="231" t="s">
        <v>124</v>
      </c>
    </row>
    <row r="151" spans="1:65" s="2" customFormat="1" ht="21.75" customHeight="1">
      <c r="A151" s="34"/>
      <c r="B151" s="35"/>
      <c r="C151" s="182" t="s">
        <v>154</v>
      </c>
      <c r="D151" s="182" t="s">
        <v>126</v>
      </c>
      <c r="E151" s="183" t="s">
        <v>160</v>
      </c>
      <c r="F151" s="184" t="s">
        <v>161</v>
      </c>
      <c r="G151" s="185" t="s">
        <v>129</v>
      </c>
      <c r="H151" s="186">
        <v>6226</v>
      </c>
      <c r="I151" s="187"/>
      <c r="J151" s="188">
        <f>ROUND(I151*H151,2)</f>
        <v>0</v>
      </c>
      <c r="K151" s="184" t="s">
        <v>130</v>
      </c>
      <c r="L151" s="39"/>
      <c r="M151" s="189" t="s">
        <v>1</v>
      </c>
      <c r="N151" s="190" t="s">
        <v>45</v>
      </c>
      <c r="O151" s="71"/>
      <c r="P151" s="191">
        <f>O151*H151</f>
        <v>0</v>
      </c>
      <c r="Q151" s="191">
        <v>0</v>
      </c>
      <c r="R151" s="191">
        <f>Q151*H151</f>
        <v>0</v>
      </c>
      <c r="S151" s="191">
        <v>0</v>
      </c>
      <c r="T151" s="192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193" t="s">
        <v>131</v>
      </c>
      <c r="AT151" s="193" t="s">
        <v>126</v>
      </c>
      <c r="AU151" s="193" t="s">
        <v>89</v>
      </c>
      <c r="AY151" s="17" t="s">
        <v>124</v>
      </c>
      <c r="BE151" s="194">
        <f>IF(N151="základní",J151,0)</f>
        <v>0</v>
      </c>
      <c r="BF151" s="194">
        <f>IF(N151="snížená",J151,0)</f>
        <v>0</v>
      </c>
      <c r="BG151" s="194">
        <f>IF(N151="zákl. přenesená",J151,0)</f>
        <v>0</v>
      </c>
      <c r="BH151" s="194">
        <f>IF(N151="sníž. přenesená",J151,0)</f>
        <v>0</v>
      </c>
      <c r="BI151" s="194">
        <f>IF(N151="nulová",J151,0)</f>
        <v>0</v>
      </c>
      <c r="BJ151" s="17" t="s">
        <v>87</v>
      </c>
      <c r="BK151" s="194">
        <f>ROUND(I151*H151,2)</f>
        <v>0</v>
      </c>
      <c r="BL151" s="17" t="s">
        <v>131</v>
      </c>
      <c r="BM151" s="193" t="s">
        <v>162</v>
      </c>
    </row>
    <row r="152" spans="1:65" s="2" customFormat="1" ht="19.5">
      <c r="A152" s="34"/>
      <c r="B152" s="35"/>
      <c r="C152" s="36"/>
      <c r="D152" s="195" t="s">
        <v>133</v>
      </c>
      <c r="E152" s="36"/>
      <c r="F152" s="196" t="s">
        <v>163</v>
      </c>
      <c r="G152" s="36"/>
      <c r="H152" s="36"/>
      <c r="I152" s="197"/>
      <c r="J152" s="36"/>
      <c r="K152" s="36"/>
      <c r="L152" s="39"/>
      <c r="M152" s="198"/>
      <c r="N152" s="199"/>
      <c r="O152" s="71"/>
      <c r="P152" s="71"/>
      <c r="Q152" s="71"/>
      <c r="R152" s="71"/>
      <c r="S152" s="71"/>
      <c r="T152" s="72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T152" s="17" t="s">
        <v>133</v>
      </c>
      <c r="AU152" s="17" t="s">
        <v>89</v>
      </c>
    </row>
    <row r="153" spans="1:65" s="14" customFormat="1" ht="11.25">
      <c r="B153" s="210"/>
      <c r="C153" s="211"/>
      <c r="D153" s="195" t="s">
        <v>135</v>
      </c>
      <c r="E153" s="212" t="s">
        <v>1</v>
      </c>
      <c r="F153" s="213" t="s">
        <v>144</v>
      </c>
      <c r="G153" s="211"/>
      <c r="H153" s="214">
        <v>6226</v>
      </c>
      <c r="I153" s="215"/>
      <c r="J153" s="211"/>
      <c r="K153" s="211"/>
      <c r="L153" s="216"/>
      <c r="M153" s="217"/>
      <c r="N153" s="218"/>
      <c r="O153" s="218"/>
      <c r="P153" s="218"/>
      <c r="Q153" s="218"/>
      <c r="R153" s="218"/>
      <c r="S153" s="218"/>
      <c r="T153" s="219"/>
      <c r="AT153" s="220" t="s">
        <v>135</v>
      </c>
      <c r="AU153" s="220" t="s">
        <v>89</v>
      </c>
      <c r="AV153" s="14" t="s">
        <v>89</v>
      </c>
      <c r="AW153" s="14" t="s">
        <v>34</v>
      </c>
      <c r="AX153" s="14" t="s">
        <v>80</v>
      </c>
      <c r="AY153" s="220" t="s">
        <v>124</v>
      </c>
    </row>
    <row r="154" spans="1:65" s="15" customFormat="1" ht="11.25">
      <c r="B154" s="221"/>
      <c r="C154" s="222"/>
      <c r="D154" s="195" t="s">
        <v>135</v>
      </c>
      <c r="E154" s="223" t="s">
        <v>1</v>
      </c>
      <c r="F154" s="224" t="s">
        <v>139</v>
      </c>
      <c r="G154" s="222"/>
      <c r="H154" s="225">
        <v>6226</v>
      </c>
      <c r="I154" s="226"/>
      <c r="J154" s="222"/>
      <c r="K154" s="222"/>
      <c r="L154" s="227"/>
      <c r="M154" s="228"/>
      <c r="N154" s="229"/>
      <c r="O154" s="229"/>
      <c r="P154" s="229"/>
      <c r="Q154" s="229"/>
      <c r="R154" s="229"/>
      <c r="S154" s="229"/>
      <c r="T154" s="230"/>
      <c r="AT154" s="231" t="s">
        <v>135</v>
      </c>
      <c r="AU154" s="231" t="s">
        <v>89</v>
      </c>
      <c r="AV154" s="15" t="s">
        <v>131</v>
      </c>
      <c r="AW154" s="15" t="s">
        <v>34</v>
      </c>
      <c r="AX154" s="15" t="s">
        <v>87</v>
      </c>
      <c r="AY154" s="231" t="s">
        <v>124</v>
      </c>
    </row>
    <row r="155" spans="1:65" s="12" customFormat="1" ht="22.9" customHeight="1">
      <c r="B155" s="166"/>
      <c r="C155" s="167"/>
      <c r="D155" s="168" t="s">
        <v>79</v>
      </c>
      <c r="E155" s="180" t="s">
        <v>164</v>
      </c>
      <c r="F155" s="180" t="s">
        <v>165</v>
      </c>
      <c r="G155" s="167"/>
      <c r="H155" s="167"/>
      <c r="I155" s="170"/>
      <c r="J155" s="181">
        <f>BK155</f>
        <v>0</v>
      </c>
      <c r="K155" s="167"/>
      <c r="L155" s="172"/>
      <c r="M155" s="173"/>
      <c r="N155" s="174"/>
      <c r="O155" s="174"/>
      <c r="P155" s="175">
        <f>SUM(P156:P163)</f>
        <v>0</v>
      </c>
      <c r="Q155" s="174"/>
      <c r="R155" s="175">
        <f>SUM(R156:R163)</f>
        <v>5.5020799999999994</v>
      </c>
      <c r="S155" s="174"/>
      <c r="T155" s="176">
        <f>SUM(T156:T163)</f>
        <v>0</v>
      </c>
      <c r="AR155" s="177" t="s">
        <v>87</v>
      </c>
      <c r="AT155" s="178" t="s">
        <v>79</v>
      </c>
      <c r="AU155" s="178" t="s">
        <v>87</v>
      </c>
      <c r="AY155" s="177" t="s">
        <v>124</v>
      </c>
      <c r="BK155" s="179">
        <f>SUM(BK156:BK163)</f>
        <v>0</v>
      </c>
    </row>
    <row r="156" spans="1:65" s="2" customFormat="1" ht="16.5" customHeight="1">
      <c r="A156" s="34"/>
      <c r="B156" s="35"/>
      <c r="C156" s="182" t="s">
        <v>166</v>
      </c>
      <c r="D156" s="182" t="s">
        <v>126</v>
      </c>
      <c r="E156" s="183" t="s">
        <v>167</v>
      </c>
      <c r="F156" s="184" t="s">
        <v>168</v>
      </c>
      <c r="G156" s="185" t="s">
        <v>169</v>
      </c>
      <c r="H156" s="186">
        <v>11</v>
      </c>
      <c r="I156" s="187"/>
      <c r="J156" s="188">
        <f>ROUND(I156*H156,2)</f>
        <v>0</v>
      </c>
      <c r="K156" s="184" t="s">
        <v>130</v>
      </c>
      <c r="L156" s="39"/>
      <c r="M156" s="189" t="s">
        <v>1</v>
      </c>
      <c r="N156" s="190" t="s">
        <v>45</v>
      </c>
      <c r="O156" s="71"/>
      <c r="P156" s="191">
        <f>O156*H156</f>
        <v>0</v>
      </c>
      <c r="Q156" s="191">
        <v>0.42368</v>
      </c>
      <c r="R156" s="191">
        <f>Q156*H156</f>
        <v>4.6604799999999997</v>
      </c>
      <c r="S156" s="191">
        <v>0</v>
      </c>
      <c r="T156" s="192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193" t="s">
        <v>131</v>
      </c>
      <c r="AT156" s="193" t="s">
        <v>126</v>
      </c>
      <c r="AU156" s="193" t="s">
        <v>89</v>
      </c>
      <c r="AY156" s="17" t="s">
        <v>124</v>
      </c>
      <c r="BE156" s="194">
        <f>IF(N156="základní",J156,0)</f>
        <v>0</v>
      </c>
      <c r="BF156" s="194">
        <f>IF(N156="snížená",J156,0)</f>
        <v>0</v>
      </c>
      <c r="BG156" s="194">
        <f>IF(N156="zákl. přenesená",J156,0)</f>
        <v>0</v>
      </c>
      <c r="BH156" s="194">
        <f>IF(N156="sníž. přenesená",J156,0)</f>
        <v>0</v>
      </c>
      <c r="BI156" s="194">
        <f>IF(N156="nulová",J156,0)</f>
        <v>0</v>
      </c>
      <c r="BJ156" s="17" t="s">
        <v>87</v>
      </c>
      <c r="BK156" s="194">
        <f>ROUND(I156*H156,2)</f>
        <v>0</v>
      </c>
      <c r="BL156" s="17" t="s">
        <v>131</v>
      </c>
      <c r="BM156" s="193" t="s">
        <v>170</v>
      </c>
    </row>
    <row r="157" spans="1:65" s="2" customFormat="1" ht="11.25">
      <c r="A157" s="34"/>
      <c r="B157" s="35"/>
      <c r="C157" s="36"/>
      <c r="D157" s="195" t="s">
        <v>133</v>
      </c>
      <c r="E157" s="36"/>
      <c r="F157" s="196" t="s">
        <v>171</v>
      </c>
      <c r="G157" s="36"/>
      <c r="H157" s="36"/>
      <c r="I157" s="197"/>
      <c r="J157" s="36"/>
      <c r="K157" s="36"/>
      <c r="L157" s="39"/>
      <c r="M157" s="198"/>
      <c r="N157" s="199"/>
      <c r="O157" s="71"/>
      <c r="P157" s="71"/>
      <c r="Q157" s="71"/>
      <c r="R157" s="71"/>
      <c r="S157" s="71"/>
      <c r="T157" s="72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T157" s="17" t="s">
        <v>133</v>
      </c>
      <c r="AU157" s="17" t="s">
        <v>89</v>
      </c>
    </row>
    <row r="158" spans="1:65" s="14" customFormat="1" ht="11.25">
      <c r="B158" s="210"/>
      <c r="C158" s="211"/>
      <c r="D158" s="195" t="s">
        <v>135</v>
      </c>
      <c r="E158" s="212" t="s">
        <v>1</v>
      </c>
      <c r="F158" s="213" t="s">
        <v>172</v>
      </c>
      <c r="G158" s="211"/>
      <c r="H158" s="214">
        <v>11</v>
      </c>
      <c r="I158" s="215"/>
      <c r="J158" s="211"/>
      <c r="K158" s="211"/>
      <c r="L158" s="216"/>
      <c r="M158" s="217"/>
      <c r="N158" s="218"/>
      <c r="O158" s="218"/>
      <c r="P158" s="218"/>
      <c r="Q158" s="218"/>
      <c r="R158" s="218"/>
      <c r="S158" s="218"/>
      <c r="T158" s="219"/>
      <c r="AT158" s="220" t="s">
        <v>135</v>
      </c>
      <c r="AU158" s="220" t="s">
        <v>89</v>
      </c>
      <c r="AV158" s="14" t="s">
        <v>89</v>
      </c>
      <c r="AW158" s="14" t="s">
        <v>34</v>
      </c>
      <c r="AX158" s="14" t="s">
        <v>80</v>
      </c>
      <c r="AY158" s="220" t="s">
        <v>124</v>
      </c>
    </row>
    <row r="159" spans="1:65" s="15" customFormat="1" ht="11.25">
      <c r="B159" s="221"/>
      <c r="C159" s="222"/>
      <c r="D159" s="195" t="s">
        <v>135</v>
      </c>
      <c r="E159" s="223" t="s">
        <v>1</v>
      </c>
      <c r="F159" s="224" t="s">
        <v>139</v>
      </c>
      <c r="G159" s="222"/>
      <c r="H159" s="225">
        <v>11</v>
      </c>
      <c r="I159" s="226"/>
      <c r="J159" s="222"/>
      <c r="K159" s="222"/>
      <c r="L159" s="227"/>
      <c r="M159" s="228"/>
      <c r="N159" s="229"/>
      <c r="O159" s="229"/>
      <c r="P159" s="229"/>
      <c r="Q159" s="229"/>
      <c r="R159" s="229"/>
      <c r="S159" s="229"/>
      <c r="T159" s="230"/>
      <c r="AT159" s="231" t="s">
        <v>135</v>
      </c>
      <c r="AU159" s="231" t="s">
        <v>89</v>
      </c>
      <c r="AV159" s="15" t="s">
        <v>131</v>
      </c>
      <c r="AW159" s="15" t="s">
        <v>34</v>
      </c>
      <c r="AX159" s="15" t="s">
        <v>87</v>
      </c>
      <c r="AY159" s="231" t="s">
        <v>124</v>
      </c>
    </row>
    <row r="160" spans="1:65" s="2" customFormat="1" ht="16.5" customHeight="1">
      <c r="A160" s="34"/>
      <c r="B160" s="35"/>
      <c r="C160" s="182" t="s">
        <v>173</v>
      </c>
      <c r="D160" s="182" t="s">
        <v>126</v>
      </c>
      <c r="E160" s="183" t="s">
        <v>174</v>
      </c>
      <c r="F160" s="184" t="s">
        <v>175</v>
      </c>
      <c r="G160" s="185" t="s">
        <v>169</v>
      </c>
      <c r="H160" s="186">
        <v>2</v>
      </c>
      <c r="I160" s="187"/>
      <c r="J160" s="188">
        <f>ROUND(I160*H160,2)</f>
        <v>0</v>
      </c>
      <c r="K160" s="184" t="s">
        <v>130</v>
      </c>
      <c r="L160" s="39"/>
      <c r="M160" s="189" t="s">
        <v>1</v>
      </c>
      <c r="N160" s="190" t="s">
        <v>45</v>
      </c>
      <c r="O160" s="71"/>
      <c r="P160" s="191">
        <f>O160*H160</f>
        <v>0</v>
      </c>
      <c r="Q160" s="191">
        <v>0.42080000000000001</v>
      </c>
      <c r="R160" s="191">
        <f>Q160*H160</f>
        <v>0.84160000000000001</v>
      </c>
      <c r="S160" s="191">
        <v>0</v>
      </c>
      <c r="T160" s="192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193" t="s">
        <v>131</v>
      </c>
      <c r="AT160" s="193" t="s">
        <v>126</v>
      </c>
      <c r="AU160" s="193" t="s">
        <v>89</v>
      </c>
      <c r="AY160" s="17" t="s">
        <v>124</v>
      </c>
      <c r="BE160" s="194">
        <f>IF(N160="základní",J160,0)</f>
        <v>0</v>
      </c>
      <c r="BF160" s="194">
        <f>IF(N160="snížená",J160,0)</f>
        <v>0</v>
      </c>
      <c r="BG160" s="194">
        <f>IF(N160="zákl. přenesená",J160,0)</f>
        <v>0</v>
      </c>
      <c r="BH160" s="194">
        <f>IF(N160="sníž. přenesená",J160,0)</f>
        <v>0</v>
      </c>
      <c r="BI160" s="194">
        <f>IF(N160="nulová",J160,0)</f>
        <v>0</v>
      </c>
      <c r="BJ160" s="17" t="s">
        <v>87</v>
      </c>
      <c r="BK160" s="194">
        <f>ROUND(I160*H160,2)</f>
        <v>0</v>
      </c>
      <c r="BL160" s="17" t="s">
        <v>131</v>
      </c>
      <c r="BM160" s="193" t="s">
        <v>176</v>
      </c>
    </row>
    <row r="161" spans="1:65" s="2" customFormat="1" ht="11.25">
      <c r="A161" s="34"/>
      <c r="B161" s="35"/>
      <c r="C161" s="36"/>
      <c r="D161" s="195" t="s">
        <v>133</v>
      </c>
      <c r="E161" s="36"/>
      <c r="F161" s="196" t="s">
        <v>177</v>
      </c>
      <c r="G161" s="36"/>
      <c r="H161" s="36"/>
      <c r="I161" s="197"/>
      <c r="J161" s="36"/>
      <c r="K161" s="36"/>
      <c r="L161" s="39"/>
      <c r="M161" s="198"/>
      <c r="N161" s="199"/>
      <c r="O161" s="71"/>
      <c r="P161" s="71"/>
      <c r="Q161" s="71"/>
      <c r="R161" s="71"/>
      <c r="S161" s="71"/>
      <c r="T161" s="72"/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T161" s="17" t="s">
        <v>133</v>
      </c>
      <c r="AU161" s="17" t="s">
        <v>89</v>
      </c>
    </row>
    <row r="162" spans="1:65" s="14" customFormat="1" ht="11.25">
      <c r="B162" s="210"/>
      <c r="C162" s="211"/>
      <c r="D162" s="195" t="s">
        <v>135</v>
      </c>
      <c r="E162" s="212" t="s">
        <v>1</v>
      </c>
      <c r="F162" s="213" t="s">
        <v>89</v>
      </c>
      <c r="G162" s="211"/>
      <c r="H162" s="214">
        <v>2</v>
      </c>
      <c r="I162" s="215"/>
      <c r="J162" s="211"/>
      <c r="K162" s="211"/>
      <c r="L162" s="216"/>
      <c r="M162" s="217"/>
      <c r="N162" s="218"/>
      <c r="O162" s="218"/>
      <c r="P162" s="218"/>
      <c r="Q162" s="218"/>
      <c r="R162" s="218"/>
      <c r="S162" s="218"/>
      <c r="T162" s="219"/>
      <c r="AT162" s="220" t="s">
        <v>135</v>
      </c>
      <c r="AU162" s="220" t="s">
        <v>89</v>
      </c>
      <c r="AV162" s="14" t="s">
        <v>89</v>
      </c>
      <c r="AW162" s="14" t="s">
        <v>34</v>
      </c>
      <c r="AX162" s="14" t="s">
        <v>80</v>
      </c>
      <c r="AY162" s="220" t="s">
        <v>124</v>
      </c>
    </row>
    <row r="163" spans="1:65" s="15" customFormat="1" ht="11.25">
      <c r="B163" s="221"/>
      <c r="C163" s="222"/>
      <c r="D163" s="195" t="s">
        <v>135</v>
      </c>
      <c r="E163" s="223" t="s">
        <v>1</v>
      </c>
      <c r="F163" s="224" t="s">
        <v>139</v>
      </c>
      <c r="G163" s="222"/>
      <c r="H163" s="225">
        <v>2</v>
      </c>
      <c r="I163" s="226"/>
      <c r="J163" s="222"/>
      <c r="K163" s="222"/>
      <c r="L163" s="227"/>
      <c r="M163" s="228"/>
      <c r="N163" s="229"/>
      <c r="O163" s="229"/>
      <c r="P163" s="229"/>
      <c r="Q163" s="229"/>
      <c r="R163" s="229"/>
      <c r="S163" s="229"/>
      <c r="T163" s="230"/>
      <c r="AT163" s="231" t="s">
        <v>135</v>
      </c>
      <c r="AU163" s="231" t="s">
        <v>89</v>
      </c>
      <c r="AV163" s="15" t="s">
        <v>131</v>
      </c>
      <c r="AW163" s="15" t="s">
        <v>34</v>
      </c>
      <c r="AX163" s="15" t="s">
        <v>87</v>
      </c>
      <c r="AY163" s="231" t="s">
        <v>124</v>
      </c>
    </row>
    <row r="164" spans="1:65" s="12" customFormat="1" ht="22.9" customHeight="1">
      <c r="B164" s="166"/>
      <c r="C164" s="167"/>
      <c r="D164" s="168" t="s">
        <v>79</v>
      </c>
      <c r="E164" s="180" t="s">
        <v>178</v>
      </c>
      <c r="F164" s="180" t="s">
        <v>179</v>
      </c>
      <c r="G164" s="167"/>
      <c r="H164" s="167"/>
      <c r="I164" s="170"/>
      <c r="J164" s="181">
        <f>BK164</f>
        <v>0</v>
      </c>
      <c r="K164" s="167"/>
      <c r="L164" s="172"/>
      <c r="M164" s="173"/>
      <c r="N164" s="174"/>
      <c r="O164" s="174"/>
      <c r="P164" s="175">
        <f>SUM(P165:P286)</f>
        <v>0</v>
      </c>
      <c r="Q164" s="174"/>
      <c r="R164" s="175">
        <f>SUM(R165:R286)</f>
        <v>80.879297100000002</v>
      </c>
      <c r="S164" s="174"/>
      <c r="T164" s="176">
        <f>SUM(T165:T286)</f>
        <v>12.452</v>
      </c>
      <c r="AR164" s="177" t="s">
        <v>87</v>
      </c>
      <c r="AT164" s="178" t="s">
        <v>79</v>
      </c>
      <c r="AU164" s="178" t="s">
        <v>87</v>
      </c>
      <c r="AY164" s="177" t="s">
        <v>124</v>
      </c>
      <c r="BK164" s="179">
        <f>SUM(BK165:BK286)</f>
        <v>0</v>
      </c>
    </row>
    <row r="165" spans="1:65" s="2" customFormat="1" ht="16.5" customHeight="1">
      <c r="A165" s="34"/>
      <c r="B165" s="35"/>
      <c r="C165" s="182" t="s">
        <v>164</v>
      </c>
      <c r="D165" s="182" t="s">
        <v>126</v>
      </c>
      <c r="E165" s="183" t="s">
        <v>180</v>
      </c>
      <c r="F165" s="184" t="s">
        <v>181</v>
      </c>
      <c r="G165" s="185" t="s">
        <v>148</v>
      </c>
      <c r="H165" s="186">
        <v>1497</v>
      </c>
      <c r="I165" s="187"/>
      <c r="J165" s="188">
        <f>ROUND(I165*H165,2)</f>
        <v>0</v>
      </c>
      <c r="K165" s="184" t="s">
        <v>130</v>
      </c>
      <c r="L165" s="39"/>
      <c r="M165" s="189" t="s">
        <v>1</v>
      </c>
      <c r="N165" s="190" t="s">
        <v>45</v>
      </c>
      <c r="O165" s="71"/>
      <c r="P165" s="191">
        <f>O165*H165</f>
        <v>0</v>
      </c>
      <c r="Q165" s="191">
        <v>0</v>
      </c>
      <c r="R165" s="191">
        <f>Q165*H165</f>
        <v>0</v>
      </c>
      <c r="S165" s="191">
        <v>0</v>
      </c>
      <c r="T165" s="192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193" t="s">
        <v>131</v>
      </c>
      <c r="AT165" s="193" t="s">
        <v>126</v>
      </c>
      <c r="AU165" s="193" t="s">
        <v>89</v>
      </c>
      <c r="AY165" s="17" t="s">
        <v>124</v>
      </c>
      <c r="BE165" s="194">
        <f>IF(N165="základní",J165,0)</f>
        <v>0</v>
      </c>
      <c r="BF165" s="194">
        <f>IF(N165="snížená",J165,0)</f>
        <v>0</v>
      </c>
      <c r="BG165" s="194">
        <f>IF(N165="zákl. přenesená",J165,0)</f>
        <v>0</v>
      </c>
      <c r="BH165" s="194">
        <f>IF(N165="sníž. přenesená",J165,0)</f>
        <v>0</v>
      </c>
      <c r="BI165" s="194">
        <f>IF(N165="nulová",J165,0)</f>
        <v>0</v>
      </c>
      <c r="BJ165" s="17" t="s">
        <v>87</v>
      </c>
      <c r="BK165" s="194">
        <f>ROUND(I165*H165,2)</f>
        <v>0</v>
      </c>
      <c r="BL165" s="17" t="s">
        <v>131</v>
      </c>
      <c r="BM165" s="193" t="s">
        <v>182</v>
      </c>
    </row>
    <row r="166" spans="1:65" s="2" customFormat="1" ht="11.25">
      <c r="A166" s="34"/>
      <c r="B166" s="35"/>
      <c r="C166" s="36"/>
      <c r="D166" s="195" t="s">
        <v>133</v>
      </c>
      <c r="E166" s="36"/>
      <c r="F166" s="196" t="s">
        <v>183</v>
      </c>
      <c r="G166" s="36"/>
      <c r="H166" s="36"/>
      <c r="I166" s="197"/>
      <c r="J166" s="36"/>
      <c r="K166" s="36"/>
      <c r="L166" s="39"/>
      <c r="M166" s="198"/>
      <c r="N166" s="199"/>
      <c r="O166" s="71"/>
      <c r="P166" s="71"/>
      <c r="Q166" s="71"/>
      <c r="R166" s="71"/>
      <c r="S166" s="71"/>
      <c r="T166" s="72"/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T166" s="17" t="s">
        <v>133</v>
      </c>
      <c r="AU166" s="17" t="s">
        <v>89</v>
      </c>
    </row>
    <row r="167" spans="1:65" s="14" customFormat="1" ht="11.25">
      <c r="B167" s="210"/>
      <c r="C167" s="211"/>
      <c r="D167" s="195" t="s">
        <v>135</v>
      </c>
      <c r="E167" s="212" t="s">
        <v>1</v>
      </c>
      <c r="F167" s="213" t="s">
        <v>184</v>
      </c>
      <c r="G167" s="211"/>
      <c r="H167" s="214">
        <v>185</v>
      </c>
      <c r="I167" s="215"/>
      <c r="J167" s="211"/>
      <c r="K167" s="211"/>
      <c r="L167" s="216"/>
      <c r="M167" s="217"/>
      <c r="N167" s="218"/>
      <c r="O167" s="218"/>
      <c r="P167" s="218"/>
      <c r="Q167" s="218"/>
      <c r="R167" s="218"/>
      <c r="S167" s="218"/>
      <c r="T167" s="219"/>
      <c r="AT167" s="220" t="s">
        <v>135</v>
      </c>
      <c r="AU167" s="220" t="s">
        <v>89</v>
      </c>
      <c r="AV167" s="14" t="s">
        <v>89</v>
      </c>
      <c r="AW167" s="14" t="s">
        <v>34</v>
      </c>
      <c r="AX167" s="14" t="s">
        <v>80</v>
      </c>
      <c r="AY167" s="220" t="s">
        <v>124</v>
      </c>
    </row>
    <row r="168" spans="1:65" s="14" customFormat="1" ht="11.25">
      <c r="B168" s="210"/>
      <c r="C168" s="211"/>
      <c r="D168" s="195" t="s">
        <v>135</v>
      </c>
      <c r="E168" s="212" t="s">
        <v>1</v>
      </c>
      <c r="F168" s="213" t="s">
        <v>185</v>
      </c>
      <c r="G168" s="211"/>
      <c r="H168" s="214">
        <v>726</v>
      </c>
      <c r="I168" s="215"/>
      <c r="J168" s="211"/>
      <c r="K168" s="211"/>
      <c r="L168" s="216"/>
      <c r="M168" s="217"/>
      <c r="N168" s="218"/>
      <c r="O168" s="218"/>
      <c r="P168" s="218"/>
      <c r="Q168" s="218"/>
      <c r="R168" s="218"/>
      <c r="S168" s="218"/>
      <c r="T168" s="219"/>
      <c r="AT168" s="220" t="s">
        <v>135</v>
      </c>
      <c r="AU168" s="220" t="s">
        <v>89</v>
      </c>
      <c r="AV168" s="14" t="s">
        <v>89</v>
      </c>
      <c r="AW168" s="14" t="s">
        <v>34</v>
      </c>
      <c r="AX168" s="14" t="s">
        <v>80</v>
      </c>
      <c r="AY168" s="220" t="s">
        <v>124</v>
      </c>
    </row>
    <row r="169" spans="1:65" s="14" customFormat="1" ht="11.25">
      <c r="B169" s="210"/>
      <c r="C169" s="211"/>
      <c r="D169" s="195" t="s">
        <v>135</v>
      </c>
      <c r="E169" s="212" t="s">
        <v>1</v>
      </c>
      <c r="F169" s="213" t="s">
        <v>186</v>
      </c>
      <c r="G169" s="211"/>
      <c r="H169" s="214">
        <v>586</v>
      </c>
      <c r="I169" s="215"/>
      <c r="J169" s="211"/>
      <c r="K169" s="211"/>
      <c r="L169" s="216"/>
      <c r="M169" s="217"/>
      <c r="N169" s="218"/>
      <c r="O169" s="218"/>
      <c r="P169" s="218"/>
      <c r="Q169" s="218"/>
      <c r="R169" s="218"/>
      <c r="S169" s="218"/>
      <c r="T169" s="219"/>
      <c r="AT169" s="220" t="s">
        <v>135</v>
      </c>
      <c r="AU169" s="220" t="s">
        <v>89</v>
      </c>
      <c r="AV169" s="14" t="s">
        <v>89</v>
      </c>
      <c r="AW169" s="14" t="s">
        <v>34</v>
      </c>
      <c r="AX169" s="14" t="s">
        <v>80</v>
      </c>
      <c r="AY169" s="220" t="s">
        <v>124</v>
      </c>
    </row>
    <row r="170" spans="1:65" s="15" customFormat="1" ht="11.25">
      <c r="B170" s="221"/>
      <c r="C170" s="222"/>
      <c r="D170" s="195" t="s">
        <v>135</v>
      </c>
      <c r="E170" s="223" t="s">
        <v>1</v>
      </c>
      <c r="F170" s="224" t="s">
        <v>139</v>
      </c>
      <c r="G170" s="222"/>
      <c r="H170" s="225">
        <v>1497</v>
      </c>
      <c r="I170" s="226"/>
      <c r="J170" s="222"/>
      <c r="K170" s="222"/>
      <c r="L170" s="227"/>
      <c r="M170" s="228"/>
      <c r="N170" s="229"/>
      <c r="O170" s="229"/>
      <c r="P170" s="229"/>
      <c r="Q170" s="229"/>
      <c r="R170" s="229"/>
      <c r="S170" s="229"/>
      <c r="T170" s="230"/>
      <c r="AT170" s="231" t="s">
        <v>135</v>
      </c>
      <c r="AU170" s="231" t="s">
        <v>89</v>
      </c>
      <c r="AV170" s="15" t="s">
        <v>131</v>
      </c>
      <c r="AW170" s="15" t="s">
        <v>34</v>
      </c>
      <c r="AX170" s="15" t="s">
        <v>87</v>
      </c>
      <c r="AY170" s="231" t="s">
        <v>124</v>
      </c>
    </row>
    <row r="171" spans="1:65" s="2" customFormat="1" ht="16.5" customHeight="1">
      <c r="A171" s="34"/>
      <c r="B171" s="35"/>
      <c r="C171" s="182" t="s">
        <v>178</v>
      </c>
      <c r="D171" s="182" t="s">
        <v>126</v>
      </c>
      <c r="E171" s="183" t="s">
        <v>187</v>
      </c>
      <c r="F171" s="184" t="s">
        <v>188</v>
      </c>
      <c r="G171" s="185" t="s">
        <v>148</v>
      </c>
      <c r="H171" s="186">
        <v>586</v>
      </c>
      <c r="I171" s="187"/>
      <c r="J171" s="188">
        <f>ROUND(I171*H171,2)</f>
        <v>0</v>
      </c>
      <c r="K171" s="184" t="s">
        <v>130</v>
      </c>
      <c r="L171" s="39"/>
      <c r="M171" s="189" t="s">
        <v>1</v>
      </c>
      <c r="N171" s="190" t="s">
        <v>45</v>
      </c>
      <c r="O171" s="71"/>
      <c r="P171" s="191">
        <f>O171*H171</f>
        <v>0</v>
      </c>
      <c r="Q171" s="191">
        <v>3.0000000000000001E-5</v>
      </c>
      <c r="R171" s="191">
        <f>Q171*H171</f>
        <v>1.7580000000000002E-2</v>
      </c>
      <c r="S171" s="191">
        <v>0</v>
      </c>
      <c r="T171" s="192">
        <f>S171*H171</f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193" t="s">
        <v>131</v>
      </c>
      <c r="AT171" s="193" t="s">
        <v>126</v>
      </c>
      <c r="AU171" s="193" t="s">
        <v>89</v>
      </c>
      <c r="AY171" s="17" t="s">
        <v>124</v>
      </c>
      <c r="BE171" s="194">
        <f>IF(N171="základní",J171,0)</f>
        <v>0</v>
      </c>
      <c r="BF171" s="194">
        <f>IF(N171="snížená",J171,0)</f>
        <v>0</v>
      </c>
      <c r="BG171" s="194">
        <f>IF(N171="zákl. přenesená",J171,0)</f>
        <v>0</v>
      </c>
      <c r="BH171" s="194">
        <f>IF(N171="sníž. přenesená",J171,0)</f>
        <v>0</v>
      </c>
      <c r="BI171" s="194">
        <f>IF(N171="nulová",J171,0)</f>
        <v>0</v>
      </c>
      <c r="BJ171" s="17" t="s">
        <v>87</v>
      </c>
      <c r="BK171" s="194">
        <f>ROUND(I171*H171,2)</f>
        <v>0</v>
      </c>
      <c r="BL171" s="17" t="s">
        <v>131</v>
      </c>
      <c r="BM171" s="193" t="s">
        <v>189</v>
      </c>
    </row>
    <row r="172" spans="1:65" s="2" customFormat="1" ht="11.25">
      <c r="A172" s="34"/>
      <c r="B172" s="35"/>
      <c r="C172" s="36"/>
      <c r="D172" s="195" t="s">
        <v>133</v>
      </c>
      <c r="E172" s="36"/>
      <c r="F172" s="196" t="s">
        <v>190</v>
      </c>
      <c r="G172" s="36"/>
      <c r="H172" s="36"/>
      <c r="I172" s="197"/>
      <c r="J172" s="36"/>
      <c r="K172" s="36"/>
      <c r="L172" s="39"/>
      <c r="M172" s="198"/>
      <c r="N172" s="199"/>
      <c r="O172" s="71"/>
      <c r="P172" s="71"/>
      <c r="Q172" s="71"/>
      <c r="R172" s="71"/>
      <c r="S172" s="71"/>
      <c r="T172" s="72"/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T172" s="17" t="s">
        <v>133</v>
      </c>
      <c r="AU172" s="17" t="s">
        <v>89</v>
      </c>
    </row>
    <row r="173" spans="1:65" s="14" customFormat="1" ht="11.25">
      <c r="B173" s="210"/>
      <c r="C173" s="211"/>
      <c r="D173" s="195" t="s">
        <v>135</v>
      </c>
      <c r="E173" s="212" t="s">
        <v>1</v>
      </c>
      <c r="F173" s="213" t="s">
        <v>186</v>
      </c>
      <c r="G173" s="211"/>
      <c r="H173" s="214">
        <v>586</v>
      </c>
      <c r="I173" s="215"/>
      <c r="J173" s="211"/>
      <c r="K173" s="211"/>
      <c r="L173" s="216"/>
      <c r="M173" s="217"/>
      <c r="N173" s="218"/>
      <c r="O173" s="218"/>
      <c r="P173" s="218"/>
      <c r="Q173" s="218"/>
      <c r="R173" s="218"/>
      <c r="S173" s="218"/>
      <c r="T173" s="219"/>
      <c r="AT173" s="220" t="s">
        <v>135</v>
      </c>
      <c r="AU173" s="220" t="s">
        <v>89</v>
      </c>
      <c r="AV173" s="14" t="s">
        <v>89</v>
      </c>
      <c r="AW173" s="14" t="s">
        <v>34</v>
      </c>
      <c r="AX173" s="14" t="s">
        <v>80</v>
      </c>
      <c r="AY173" s="220" t="s">
        <v>124</v>
      </c>
    </row>
    <row r="174" spans="1:65" s="15" customFormat="1" ht="11.25">
      <c r="B174" s="221"/>
      <c r="C174" s="222"/>
      <c r="D174" s="195" t="s">
        <v>135</v>
      </c>
      <c r="E174" s="223" t="s">
        <v>1</v>
      </c>
      <c r="F174" s="224" t="s">
        <v>139</v>
      </c>
      <c r="G174" s="222"/>
      <c r="H174" s="225">
        <v>586</v>
      </c>
      <c r="I174" s="226"/>
      <c r="J174" s="222"/>
      <c r="K174" s="222"/>
      <c r="L174" s="227"/>
      <c r="M174" s="228"/>
      <c r="N174" s="229"/>
      <c r="O174" s="229"/>
      <c r="P174" s="229"/>
      <c r="Q174" s="229"/>
      <c r="R174" s="229"/>
      <c r="S174" s="229"/>
      <c r="T174" s="230"/>
      <c r="AT174" s="231" t="s">
        <v>135</v>
      </c>
      <c r="AU174" s="231" t="s">
        <v>89</v>
      </c>
      <c r="AV174" s="15" t="s">
        <v>131</v>
      </c>
      <c r="AW174" s="15" t="s">
        <v>34</v>
      </c>
      <c r="AX174" s="15" t="s">
        <v>87</v>
      </c>
      <c r="AY174" s="231" t="s">
        <v>124</v>
      </c>
    </row>
    <row r="175" spans="1:65" s="2" customFormat="1" ht="16.5" customHeight="1">
      <c r="A175" s="34"/>
      <c r="B175" s="35"/>
      <c r="C175" s="182" t="s">
        <v>191</v>
      </c>
      <c r="D175" s="182" t="s">
        <v>126</v>
      </c>
      <c r="E175" s="183" t="s">
        <v>192</v>
      </c>
      <c r="F175" s="184" t="s">
        <v>193</v>
      </c>
      <c r="G175" s="185" t="s">
        <v>148</v>
      </c>
      <c r="H175" s="186">
        <v>185</v>
      </c>
      <c r="I175" s="187"/>
      <c r="J175" s="188">
        <f>ROUND(I175*H175,2)</f>
        <v>0</v>
      </c>
      <c r="K175" s="184" t="s">
        <v>130</v>
      </c>
      <c r="L175" s="39"/>
      <c r="M175" s="189" t="s">
        <v>1</v>
      </c>
      <c r="N175" s="190" t="s">
        <v>45</v>
      </c>
      <c r="O175" s="71"/>
      <c r="P175" s="191">
        <f>O175*H175</f>
        <v>0</v>
      </c>
      <c r="Q175" s="191">
        <v>1.4999999999999999E-4</v>
      </c>
      <c r="R175" s="191">
        <f>Q175*H175</f>
        <v>2.7749999999999997E-2</v>
      </c>
      <c r="S175" s="191">
        <v>0</v>
      </c>
      <c r="T175" s="192">
        <f>S175*H175</f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193" t="s">
        <v>131</v>
      </c>
      <c r="AT175" s="193" t="s">
        <v>126</v>
      </c>
      <c r="AU175" s="193" t="s">
        <v>89</v>
      </c>
      <c r="AY175" s="17" t="s">
        <v>124</v>
      </c>
      <c r="BE175" s="194">
        <f>IF(N175="základní",J175,0)</f>
        <v>0</v>
      </c>
      <c r="BF175" s="194">
        <f>IF(N175="snížená",J175,0)</f>
        <v>0</v>
      </c>
      <c r="BG175" s="194">
        <f>IF(N175="zákl. přenesená",J175,0)</f>
        <v>0</v>
      </c>
      <c r="BH175" s="194">
        <f>IF(N175="sníž. přenesená",J175,0)</f>
        <v>0</v>
      </c>
      <c r="BI175" s="194">
        <f>IF(N175="nulová",J175,0)</f>
        <v>0</v>
      </c>
      <c r="BJ175" s="17" t="s">
        <v>87</v>
      </c>
      <c r="BK175" s="194">
        <f>ROUND(I175*H175,2)</f>
        <v>0</v>
      </c>
      <c r="BL175" s="17" t="s">
        <v>131</v>
      </c>
      <c r="BM175" s="193" t="s">
        <v>194</v>
      </c>
    </row>
    <row r="176" spans="1:65" s="2" customFormat="1" ht="11.25">
      <c r="A176" s="34"/>
      <c r="B176" s="35"/>
      <c r="C176" s="36"/>
      <c r="D176" s="195" t="s">
        <v>133</v>
      </c>
      <c r="E176" s="36"/>
      <c r="F176" s="196" t="s">
        <v>195</v>
      </c>
      <c r="G176" s="36"/>
      <c r="H176" s="36"/>
      <c r="I176" s="197"/>
      <c r="J176" s="36"/>
      <c r="K176" s="36"/>
      <c r="L176" s="39"/>
      <c r="M176" s="198"/>
      <c r="N176" s="199"/>
      <c r="O176" s="71"/>
      <c r="P176" s="71"/>
      <c r="Q176" s="71"/>
      <c r="R176" s="71"/>
      <c r="S176" s="71"/>
      <c r="T176" s="72"/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T176" s="17" t="s">
        <v>133</v>
      </c>
      <c r="AU176" s="17" t="s">
        <v>89</v>
      </c>
    </row>
    <row r="177" spans="1:65" s="14" customFormat="1" ht="11.25">
      <c r="B177" s="210"/>
      <c r="C177" s="211"/>
      <c r="D177" s="195" t="s">
        <v>135</v>
      </c>
      <c r="E177" s="212" t="s">
        <v>1</v>
      </c>
      <c r="F177" s="213" t="s">
        <v>184</v>
      </c>
      <c r="G177" s="211"/>
      <c r="H177" s="214">
        <v>185</v>
      </c>
      <c r="I177" s="215"/>
      <c r="J177" s="211"/>
      <c r="K177" s="211"/>
      <c r="L177" s="216"/>
      <c r="M177" s="217"/>
      <c r="N177" s="218"/>
      <c r="O177" s="218"/>
      <c r="P177" s="218"/>
      <c r="Q177" s="218"/>
      <c r="R177" s="218"/>
      <c r="S177" s="218"/>
      <c r="T177" s="219"/>
      <c r="AT177" s="220" t="s">
        <v>135</v>
      </c>
      <c r="AU177" s="220" t="s">
        <v>89</v>
      </c>
      <c r="AV177" s="14" t="s">
        <v>89</v>
      </c>
      <c r="AW177" s="14" t="s">
        <v>34</v>
      </c>
      <c r="AX177" s="14" t="s">
        <v>80</v>
      </c>
      <c r="AY177" s="220" t="s">
        <v>124</v>
      </c>
    </row>
    <row r="178" spans="1:65" s="15" customFormat="1" ht="11.25">
      <c r="B178" s="221"/>
      <c r="C178" s="222"/>
      <c r="D178" s="195" t="s">
        <v>135</v>
      </c>
      <c r="E178" s="223" t="s">
        <v>1</v>
      </c>
      <c r="F178" s="224" t="s">
        <v>139</v>
      </c>
      <c r="G178" s="222"/>
      <c r="H178" s="225">
        <v>185</v>
      </c>
      <c r="I178" s="226"/>
      <c r="J178" s="222"/>
      <c r="K178" s="222"/>
      <c r="L178" s="227"/>
      <c r="M178" s="228"/>
      <c r="N178" s="229"/>
      <c r="O178" s="229"/>
      <c r="P178" s="229"/>
      <c r="Q178" s="229"/>
      <c r="R178" s="229"/>
      <c r="S178" s="229"/>
      <c r="T178" s="230"/>
      <c r="AT178" s="231" t="s">
        <v>135</v>
      </c>
      <c r="AU178" s="231" t="s">
        <v>89</v>
      </c>
      <c r="AV178" s="15" t="s">
        <v>131</v>
      </c>
      <c r="AW178" s="15" t="s">
        <v>34</v>
      </c>
      <c r="AX178" s="15" t="s">
        <v>87</v>
      </c>
      <c r="AY178" s="231" t="s">
        <v>124</v>
      </c>
    </row>
    <row r="179" spans="1:65" s="2" customFormat="1" ht="16.5" customHeight="1">
      <c r="A179" s="34"/>
      <c r="B179" s="35"/>
      <c r="C179" s="182" t="s">
        <v>172</v>
      </c>
      <c r="D179" s="182" t="s">
        <v>126</v>
      </c>
      <c r="E179" s="183" t="s">
        <v>196</v>
      </c>
      <c r="F179" s="184" t="s">
        <v>197</v>
      </c>
      <c r="G179" s="185" t="s">
        <v>148</v>
      </c>
      <c r="H179" s="186">
        <v>726</v>
      </c>
      <c r="I179" s="187"/>
      <c r="J179" s="188">
        <f>ROUND(I179*H179,2)</f>
        <v>0</v>
      </c>
      <c r="K179" s="184" t="s">
        <v>130</v>
      </c>
      <c r="L179" s="39"/>
      <c r="M179" s="189" t="s">
        <v>1</v>
      </c>
      <c r="N179" s="190" t="s">
        <v>45</v>
      </c>
      <c r="O179" s="71"/>
      <c r="P179" s="191">
        <f>O179*H179</f>
        <v>0</v>
      </c>
      <c r="Q179" s="191">
        <v>5.0000000000000002E-5</v>
      </c>
      <c r="R179" s="191">
        <f>Q179*H179</f>
        <v>3.6299999999999999E-2</v>
      </c>
      <c r="S179" s="191">
        <v>0</v>
      </c>
      <c r="T179" s="192">
        <f>S179*H179</f>
        <v>0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193" t="s">
        <v>131</v>
      </c>
      <c r="AT179" s="193" t="s">
        <v>126</v>
      </c>
      <c r="AU179" s="193" t="s">
        <v>89</v>
      </c>
      <c r="AY179" s="17" t="s">
        <v>124</v>
      </c>
      <c r="BE179" s="194">
        <f>IF(N179="základní",J179,0)</f>
        <v>0</v>
      </c>
      <c r="BF179" s="194">
        <f>IF(N179="snížená",J179,0)</f>
        <v>0</v>
      </c>
      <c r="BG179" s="194">
        <f>IF(N179="zákl. přenesená",J179,0)</f>
        <v>0</v>
      </c>
      <c r="BH179" s="194">
        <f>IF(N179="sníž. přenesená",J179,0)</f>
        <v>0</v>
      </c>
      <c r="BI179" s="194">
        <f>IF(N179="nulová",J179,0)</f>
        <v>0</v>
      </c>
      <c r="BJ179" s="17" t="s">
        <v>87</v>
      </c>
      <c r="BK179" s="194">
        <f>ROUND(I179*H179,2)</f>
        <v>0</v>
      </c>
      <c r="BL179" s="17" t="s">
        <v>131</v>
      </c>
      <c r="BM179" s="193" t="s">
        <v>198</v>
      </c>
    </row>
    <row r="180" spans="1:65" s="2" customFormat="1" ht="11.25">
      <c r="A180" s="34"/>
      <c r="B180" s="35"/>
      <c r="C180" s="36"/>
      <c r="D180" s="195" t="s">
        <v>133</v>
      </c>
      <c r="E180" s="36"/>
      <c r="F180" s="196" t="s">
        <v>199</v>
      </c>
      <c r="G180" s="36"/>
      <c r="H180" s="36"/>
      <c r="I180" s="197"/>
      <c r="J180" s="36"/>
      <c r="K180" s="36"/>
      <c r="L180" s="39"/>
      <c r="M180" s="198"/>
      <c r="N180" s="199"/>
      <c r="O180" s="71"/>
      <c r="P180" s="71"/>
      <c r="Q180" s="71"/>
      <c r="R180" s="71"/>
      <c r="S180" s="71"/>
      <c r="T180" s="72"/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T180" s="17" t="s">
        <v>133</v>
      </c>
      <c r="AU180" s="17" t="s">
        <v>89</v>
      </c>
    </row>
    <row r="181" spans="1:65" s="14" customFormat="1" ht="11.25">
      <c r="B181" s="210"/>
      <c r="C181" s="211"/>
      <c r="D181" s="195" t="s">
        <v>135</v>
      </c>
      <c r="E181" s="212" t="s">
        <v>1</v>
      </c>
      <c r="F181" s="213" t="s">
        <v>185</v>
      </c>
      <c r="G181" s="211"/>
      <c r="H181" s="214">
        <v>726</v>
      </c>
      <c r="I181" s="215"/>
      <c r="J181" s="211"/>
      <c r="K181" s="211"/>
      <c r="L181" s="216"/>
      <c r="M181" s="217"/>
      <c r="N181" s="218"/>
      <c r="O181" s="218"/>
      <c r="P181" s="218"/>
      <c r="Q181" s="218"/>
      <c r="R181" s="218"/>
      <c r="S181" s="218"/>
      <c r="T181" s="219"/>
      <c r="AT181" s="220" t="s">
        <v>135</v>
      </c>
      <c r="AU181" s="220" t="s">
        <v>89</v>
      </c>
      <c r="AV181" s="14" t="s">
        <v>89</v>
      </c>
      <c r="AW181" s="14" t="s">
        <v>34</v>
      </c>
      <c r="AX181" s="14" t="s">
        <v>80</v>
      </c>
      <c r="AY181" s="220" t="s">
        <v>124</v>
      </c>
    </row>
    <row r="182" spans="1:65" s="15" customFormat="1" ht="11.25">
      <c r="B182" s="221"/>
      <c r="C182" s="222"/>
      <c r="D182" s="195" t="s">
        <v>135</v>
      </c>
      <c r="E182" s="223" t="s">
        <v>1</v>
      </c>
      <c r="F182" s="224" t="s">
        <v>139</v>
      </c>
      <c r="G182" s="222"/>
      <c r="H182" s="225">
        <v>726</v>
      </c>
      <c r="I182" s="226"/>
      <c r="J182" s="222"/>
      <c r="K182" s="222"/>
      <c r="L182" s="227"/>
      <c r="M182" s="228"/>
      <c r="N182" s="229"/>
      <c r="O182" s="229"/>
      <c r="P182" s="229"/>
      <c r="Q182" s="229"/>
      <c r="R182" s="229"/>
      <c r="S182" s="229"/>
      <c r="T182" s="230"/>
      <c r="AT182" s="231" t="s">
        <v>135</v>
      </c>
      <c r="AU182" s="231" t="s">
        <v>89</v>
      </c>
      <c r="AV182" s="15" t="s">
        <v>131</v>
      </c>
      <c r="AW182" s="15" t="s">
        <v>34</v>
      </c>
      <c r="AX182" s="15" t="s">
        <v>87</v>
      </c>
      <c r="AY182" s="231" t="s">
        <v>124</v>
      </c>
    </row>
    <row r="183" spans="1:65" s="2" customFormat="1" ht="16.5" customHeight="1">
      <c r="A183" s="34"/>
      <c r="B183" s="35"/>
      <c r="C183" s="182" t="s">
        <v>200</v>
      </c>
      <c r="D183" s="182" t="s">
        <v>126</v>
      </c>
      <c r="E183" s="183" t="s">
        <v>201</v>
      </c>
      <c r="F183" s="184" t="s">
        <v>202</v>
      </c>
      <c r="G183" s="185" t="s">
        <v>148</v>
      </c>
      <c r="H183" s="186">
        <v>586</v>
      </c>
      <c r="I183" s="187"/>
      <c r="J183" s="188">
        <f>ROUND(I183*H183,2)</f>
        <v>0</v>
      </c>
      <c r="K183" s="184" t="s">
        <v>130</v>
      </c>
      <c r="L183" s="39"/>
      <c r="M183" s="189" t="s">
        <v>1</v>
      </c>
      <c r="N183" s="190" t="s">
        <v>45</v>
      </c>
      <c r="O183" s="71"/>
      <c r="P183" s="191">
        <f>O183*H183</f>
        <v>0</v>
      </c>
      <c r="Q183" s="191">
        <v>6.9999999999999994E-5</v>
      </c>
      <c r="R183" s="191">
        <f>Q183*H183</f>
        <v>4.1019999999999994E-2</v>
      </c>
      <c r="S183" s="191">
        <v>0</v>
      </c>
      <c r="T183" s="192">
        <f>S183*H183</f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193" t="s">
        <v>131</v>
      </c>
      <c r="AT183" s="193" t="s">
        <v>126</v>
      </c>
      <c r="AU183" s="193" t="s">
        <v>89</v>
      </c>
      <c r="AY183" s="17" t="s">
        <v>124</v>
      </c>
      <c r="BE183" s="194">
        <f>IF(N183="základní",J183,0)</f>
        <v>0</v>
      </c>
      <c r="BF183" s="194">
        <f>IF(N183="snížená",J183,0)</f>
        <v>0</v>
      </c>
      <c r="BG183" s="194">
        <f>IF(N183="zákl. přenesená",J183,0)</f>
        <v>0</v>
      </c>
      <c r="BH183" s="194">
        <f>IF(N183="sníž. přenesená",J183,0)</f>
        <v>0</v>
      </c>
      <c r="BI183" s="194">
        <f>IF(N183="nulová",J183,0)</f>
        <v>0</v>
      </c>
      <c r="BJ183" s="17" t="s">
        <v>87</v>
      </c>
      <c r="BK183" s="194">
        <f>ROUND(I183*H183,2)</f>
        <v>0</v>
      </c>
      <c r="BL183" s="17" t="s">
        <v>131</v>
      </c>
      <c r="BM183" s="193" t="s">
        <v>203</v>
      </c>
    </row>
    <row r="184" spans="1:65" s="2" customFormat="1" ht="11.25">
      <c r="A184" s="34"/>
      <c r="B184" s="35"/>
      <c r="C184" s="36"/>
      <c r="D184" s="195" t="s">
        <v>133</v>
      </c>
      <c r="E184" s="36"/>
      <c r="F184" s="196" t="s">
        <v>204</v>
      </c>
      <c r="G184" s="36"/>
      <c r="H184" s="36"/>
      <c r="I184" s="197"/>
      <c r="J184" s="36"/>
      <c r="K184" s="36"/>
      <c r="L184" s="39"/>
      <c r="M184" s="198"/>
      <c r="N184" s="199"/>
      <c r="O184" s="71"/>
      <c r="P184" s="71"/>
      <c r="Q184" s="71"/>
      <c r="R184" s="71"/>
      <c r="S184" s="71"/>
      <c r="T184" s="72"/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T184" s="17" t="s">
        <v>133</v>
      </c>
      <c r="AU184" s="17" t="s">
        <v>89</v>
      </c>
    </row>
    <row r="185" spans="1:65" s="14" customFormat="1" ht="11.25">
      <c r="B185" s="210"/>
      <c r="C185" s="211"/>
      <c r="D185" s="195" t="s">
        <v>135</v>
      </c>
      <c r="E185" s="212" t="s">
        <v>1</v>
      </c>
      <c r="F185" s="213" t="s">
        <v>186</v>
      </c>
      <c r="G185" s="211"/>
      <c r="H185" s="214">
        <v>586</v>
      </c>
      <c r="I185" s="215"/>
      <c r="J185" s="211"/>
      <c r="K185" s="211"/>
      <c r="L185" s="216"/>
      <c r="M185" s="217"/>
      <c r="N185" s="218"/>
      <c r="O185" s="218"/>
      <c r="P185" s="218"/>
      <c r="Q185" s="218"/>
      <c r="R185" s="218"/>
      <c r="S185" s="218"/>
      <c r="T185" s="219"/>
      <c r="AT185" s="220" t="s">
        <v>135</v>
      </c>
      <c r="AU185" s="220" t="s">
        <v>89</v>
      </c>
      <c r="AV185" s="14" t="s">
        <v>89</v>
      </c>
      <c r="AW185" s="14" t="s">
        <v>34</v>
      </c>
      <c r="AX185" s="14" t="s">
        <v>80</v>
      </c>
      <c r="AY185" s="220" t="s">
        <v>124</v>
      </c>
    </row>
    <row r="186" spans="1:65" s="15" customFormat="1" ht="11.25">
      <c r="B186" s="221"/>
      <c r="C186" s="222"/>
      <c r="D186" s="195" t="s">
        <v>135</v>
      </c>
      <c r="E186" s="223" t="s">
        <v>1</v>
      </c>
      <c r="F186" s="224" t="s">
        <v>139</v>
      </c>
      <c r="G186" s="222"/>
      <c r="H186" s="225">
        <v>586</v>
      </c>
      <c r="I186" s="226"/>
      <c r="J186" s="222"/>
      <c r="K186" s="222"/>
      <c r="L186" s="227"/>
      <c r="M186" s="228"/>
      <c r="N186" s="229"/>
      <c r="O186" s="229"/>
      <c r="P186" s="229"/>
      <c r="Q186" s="229"/>
      <c r="R186" s="229"/>
      <c r="S186" s="229"/>
      <c r="T186" s="230"/>
      <c r="AT186" s="231" t="s">
        <v>135</v>
      </c>
      <c r="AU186" s="231" t="s">
        <v>89</v>
      </c>
      <c r="AV186" s="15" t="s">
        <v>131</v>
      </c>
      <c r="AW186" s="15" t="s">
        <v>34</v>
      </c>
      <c r="AX186" s="15" t="s">
        <v>87</v>
      </c>
      <c r="AY186" s="231" t="s">
        <v>124</v>
      </c>
    </row>
    <row r="187" spans="1:65" s="2" customFormat="1" ht="16.5" customHeight="1">
      <c r="A187" s="34"/>
      <c r="B187" s="35"/>
      <c r="C187" s="182" t="s">
        <v>205</v>
      </c>
      <c r="D187" s="182" t="s">
        <v>126</v>
      </c>
      <c r="E187" s="183" t="s">
        <v>206</v>
      </c>
      <c r="F187" s="184" t="s">
        <v>207</v>
      </c>
      <c r="G187" s="185" t="s">
        <v>148</v>
      </c>
      <c r="H187" s="186">
        <v>185</v>
      </c>
      <c r="I187" s="187"/>
      <c r="J187" s="188">
        <f>ROUND(I187*H187,2)</f>
        <v>0</v>
      </c>
      <c r="K187" s="184" t="s">
        <v>130</v>
      </c>
      <c r="L187" s="39"/>
      <c r="M187" s="189" t="s">
        <v>1</v>
      </c>
      <c r="N187" s="190" t="s">
        <v>45</v>
      </c>
      <c r="O187" s="71"/>
      <c r="P187" s="191">
        <f>O187*H187</f>
        <v>0</v>
      </c>
      <c r="Q187" s="191">
        <v>4.0000000000000002E-4</v>
      </c>
      <c r="R187" s="191">
        <f>Q187*H187</f>
        <v>7.400000000000001E-2</v>
      </c>
      <c r="S187" s="191">
        <v>0</v>
      </c>
      <c r="T187" s="192">
        <f>S187*H187</f>
        <v>0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193" t="s">
        <v>131</v>
      </c>
      <c r="AT187" s="193" t="s">
        <v>126</v>
      </c>
      <c r="AU187" s="193" t="s">
        <v>89</v>
      </c>
      <c r="AY187" s="17" t="s">
        <v>124</v>
      </c>
      <c r="BE187" s="194">
        <f>IF(N187="základní",J187,0)</f>
        <v>0</v>
      </c>
      <c r="BF187" s="194">
        <f>IF(N187="snížená",J187,0)</f>
        <v>0</v>
      </c>
      <c r="BG187" s="194">
        <f>IF(N187="zákl. přenesená",J187,0)</f>
        <v>0</v>
      </c>
      <c r="BH187" s="194">
        <f>IF(N187="sníž. přenesená",J187,0)</f>
        <v>0</v>
      </c>
      <c r="BI187" s="194">
        <f>IF(N187="nulová",J187,0)</f>
        <v>0</v>
      </c>
      <c r="BJ187" s="17" t="s">
        <v>87</v>
      </c>
      <c r="BK187" s="194">
        <f>ROUND(I187*H187,2)</f>
        <v>0</v>
      </c>
      <c r="BL187" s="17" t="s">
        <v>131</v>
      </c>
      <c r="BM187" s="193" t="s">
        <v>208</v>
      </c>
    </row>
    <row r="188" spans="1:65" s="2" customFormat="1" ht="11.25">
      <c r="A188" s="34"/>
      <c r="B188" s="35"/>
      <c r="C188" s="36"/>
      <c r="D188" s="195" t="s">
        <v>133</v>
      </c>
      <c r="E188" s="36"/>
      <c r="F188" s="196" t="s">
        <v>209</v>
      </c>
      <c r="G188" s="36"/>
      <c r="H188" s="36"/>
      <c r="I188" s="197"/>
      <c r="J188" s="36"/>
      <c r="K188" s="36"/>
      <c r="L188" s="39"/>
      <c r="M188" s="198"/>
      <c r="N188" s="199"/>
      <c r="O188" s="71"/>
      <c r="P188" s="71"/>
      <c r="Q188" s="71"/>
      <c r="R188" s="71"/>
      <c r="S188" s="71"/>
      <c r="T188" s="72"/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T188" s="17" t="s">
        <v>133</v>
      </c>
      <c r="AU188" s="17" t="s">
        <v>89</v>
      </c>
    </row>
    <row r="189" spans="1:65" s="14" customFormat="1" ht="11.25">
      <c r="B189" s="210"/>
      <c r="C189" s="211"/>
      <c r="D189" s="195" t="s">
        <v>135</v>
      </c>
      <c r="E189" s="212" t="s">
        <v>1</v>
      </c>
      <c r="F189" s="213" t="s">
        <v>184</v>
      </c>
      <c r="G189" s="211"/>
      <c r="H189" s="214">
        <v>185</v>
      </c>
      <c r="I189" s="215"/>
      <c r="J189" s="211"/>
      <c r="K189" s="211"/>
      <c r="L189" s="216"/>
      <c r="M189" s="217"/>
      <c r="N189" s="218"/>
      <c r="O189" s="218"/>
      <c r="P189" s="218"/>
      <c r="Q189" s="218"/>
      <c r="R189" s="218"/>
      <c r="S189" s="218"/>
      <c r="T189" s="219"/>
      <c r="AT189" s="220" t="s">
        <v>135</v>
      </c>
      <c r="AU189" s="220" t="s">
        <v>89</v>
      </c>
      <c r="AV189" s="14" t="s">
        <v>89</v>
      </c>
      <c r="AW189" s="14" t="s">
        <v>34</v>
      </c>
      <c r="AX189" s="14" t="s">
        <v>80</v>
      </c>
      <c r="AY189" s="220" t="s">
        <v>124</v>
      </c>
    </row>
    <row r="190" spans="1:65" s="15" customFormat="1" ht="11.25">
      <c r="B190" s="221"/>
      <c r="C190" s="222"/>
      <c r="D190" s="195" t="s">
        <v>135</v>
      </c>
      <c r="E190" s="223" t="s">
        <v>1</v>
      </c>
      <c r="F190" s="224" t="s">
        <v>139</v>
      </c>
      <c r="G190" s="222"/>
      <c r="H190" s="225">
        <v>185</v>
      </c>
      <c r="I190" s="226"/>
      <c r="J190" s="222"/>
      <c r="K190" s="222"/>
      <c r="L190" s="227"/>
      <c r="M190" s="228"/>
      <c r="N190" s="229"/>
      <c r="O190" s="229"/>
      <c r="P190" s="229"/>
      <c r="Q190" s="229"/>
      <c r="R190" s="229"/>
      <c r="S190" s="229"/>
      <c r="T190" s="230"/>
      <c r="AT190" s="231" t="s">
        <v>135</v>
      </c>
      <c r="AU190" s="231" t="s">
        <v>89</v>
      </c>
      <c r="AV190" s="15" t="s">
        <v>131</v>
      </c>
      <c r="AW190" s="15" t="s">
        <v>34</v>
      </c>
      <c r="AX190" s="15" t="s">
        <v>87</v>
      </c>
      <c r="AY190" s="231" t="s">
        <v>124</v>
      </c>
    </row>
    <row r="191" spans="1:65" s="2" customFormat="1" ht="16.5" customHeight="1">
      <c r="A191" s="34"/>
      <c r="B191" s="35"/>
      <c r="C191" s="182" t="s">
        <v>210</v>
      </c>
      <c r="D191" s="182" t="s">
        <v>126</v>
      </c>
      <c r="E191" s="183" t="s">
        <v>211</v>
      </c>
      <c r="F191" s="184" t="s">
        <v>212</v>
      </c>
      <c r="G191" s="185" t="s">
        <v>148</v>
      </c>
      <c r="H191" s="186">
        <v>726</v>
      </c>
      <c r="I191" s="187"/>
      <c r="J191" s="188">
        <f>ROUND(I191*H191,2)</f>
        <v>0</v>
      </c>
      <c r="K191" s="184" t="s">
        <v>130</v>
      </c>
      <c r="L191" s="39"/>
      <c r="M191" s="189" t="s">
        <v>1</v>
      </c>
      <c r="N191" s="190" t="s">
        <v>45</v>
      </c>
      <c r="O191" s="71"/>
      <c r="P191" s="191">
        <f>O191*H191</f>
        <v>0</v>
      </c>
      <c r="Q191" s="191">
        <v>1.2999999999999999E-4</v>
      </c>
      <c r="R191" s="191">
        <f>Q191*H191</f>
        <v>9.4379999999999992E-2</v>
      </c>
      <c r="S191" s="191">
        <v>0</v>
      </c>
      <c r="T191" s="192">
        <f>S191*H191</f>
        <v>0</v>
      </c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R191" s="193" t="s">
        <v>131</v>
      </c>
      <c r="AT191" s="193" t="s">
        <v>126</v>
      </c>
      <c r="AU191" s="193" t="s">
        <v>89</v>
      </c>
      <c r="AY191" s="17" t="s">
        <v>124</v>
      </c>
      <c r="BE191" s="194">
        <f>IF(N191="základní",J191,0)</f>
        <v>0</v>
      </c>
      <c r="BF191" s="194">
        <f>IF(N191="snížená",J191,0)</f>
        <v>0</v>
      </c>
      <c r="BG191" s="194">
        <f>IF(N191="zákl. přenesená",J191,0)</f>
        <v>0</v>
      </c>
      <c r="BH191" s="194">
        <f>IF(N191="sníž. přenesená",J191,0)</f>
        <v>0</v>
      </c>
      <c r="BI191" s="194">
        <f>IF(N191="nulová",J191,0)</f>
        <v>0</v>
      </c>
      <c r="BJ191" s="17" t="s">
        <v>87</v>
      </c>
      <c r="BK191" s="194">
        <f>ROUND(I191*H191,2)</f>
        <v>0</v>
      </c>
      <c r="BL191" s="17" t="s">
        <v>131</v>
      </c>
      <c r="BM191" s="193" t="s">
        <v>213</v>
      </c>
    </row>
    <row r="192" spans="1:65" s="2" customFormat="1" ht="11.25">
      <c r="A192" s="34"/>
      <c r="B192" s="35"/>
      <c r="C192" s="36"/>
      <c r="D192" s="195" t="s">
        <v>133</v>
      </c>
      <c r="E192" s="36"/>
      <c r="F192" s="196" t="s">
        <v>214</v>
      </c>
      <c r="G192" s="36"/>
      <c r="H192" s="36"/>
      <c r="I192" s="197"/>
      <c r="J192" s="36"/>
      <c r="K192" s="36"/>
      <c r="L192" s="39"/>
      <c r="M192" s="198"/>
      <c r="N192" s="199"/>
      <c r="O192" s="71"/>
      <c r="P192" s="71"/>
      <c r="Q192" s="71"/>
      <c r="R192" s="71"/>
      <c r="S192" s="71"/>
      <c r="T192" s="72"/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T192" s="17" t="s">
        <v>133</v>
      </c>
      <c r="AU192" s="17" t="s">
        <v>89</v>
      </c>
    </row>
    <row r="193" spans="1:65" s="14" customFormat="1" ht="11.25">
      <c r="B193" s="210"/>
      <c r="C193" s="211"/>
      <c r="D193" s="195" t="s">
        <v>135</v>
      </c>
      <c r="E193" s="212" t="s">
        <v>1</v>
      </c>
      <c r="F193" s="213" t="s">
        <v>185</v>
      </c>
      <c r="G193" s="211"/>
      <c r="H193" s="214">
        <v>726</v>
      </c>
      <c r="I193" s="215"/>
      <c r="J193" s="211"/>
      <c r="K193" s="211"/>
      <c r="L193" s="216"/>
      <c r="M193" s="217"/>
      <c r="N193" s="218"/>
      <c r="O193" s="218"/>
      <c r="P193" s="218"/>
      <c r="Q193" s="218"/>
      <c r="R193" s="218"/>
      <c r="S193" s="218"/>
      <c r="T193" s="219"/>
      <c r="AT193" s="220" t="s">
        <v>135</v>
      </c>
      <c r="AU193" s="220" t="s">
        <v>89</v>
      </c>
      <c r="AV193" s="14" t="s">
        <v>89</v>
      </c>
      <c r="AW193" s="14" t="s">
        <v>34</v>
      </c>
      <c r="AX193" s="14" t="s">
        <v>80</v>
      </c>
      <c r="AY193" s="220" t="s">
        <v>124</v>
      </c>
    </row>
    <row r="194" spans="1:65" s="15" customFormat="1" ht="11.25">
      <c r="B194" s="221"/>
      <c r="C194" s="222"/>
      <c r="D194" s="195" t="s">
        <v>135</v>
      </c>
      <c r="E194" s="223" t="s">
        <v>1</v>
      </c>
      <c r="F194" s="224" t="s">
        <v>139</v>
      </c>
      <c r="G194" s="222"/>
      <c r="H194" s="225">
        <v>726</v>
      </c>
      <c r="I194" s="226"/>
      <c r="J194" s="222"/>
      <c r="K194" s="222"/>
      <c r="L194" s="227"/>
      <c r="M194" s="228"/>
      <c r="N194" s="229"/>
      <c r="O194" s="229"/>
      <c r="P194" s="229"/>
      <c r="Q194" s="229"/>
      <c r="R194" s="229"/>
      <c r="S194" s="229"/>
      <c r="T194" s="230"/>
      <c r="AT194" s="231" t="s">
        <v>135</v>
      </c>
      <c r="AU194" s="231" t="s">
        <v>89</v>
      </c>
      <c r="AV194" s="15" t="s">
        <v>131</v>
      </c>
      <c r="AW194" s="15" t="s">
        <v>34</v>
      </c>
      <c r="AX194" s="15" t="s">
        <v>87</v>
      </c>
      <c r="AY194" s="231" t="s">
        <v>124</v>
      </c>
    </row>
    <row r="195" spans="1:65" s="2" customFormat="1" ht="16.5" customHeight="1">
      <c r="A195" s="34"/>
      <c r="B195" s="35"/>
      <c r="C195" s="182" t="s">
        <v>8</v>
      </c>
      <c r="D195" s="182" t="s">
        <v>126</v>
      </c>
      <c r="E195" s="183" t="s">
        <v>215</v>
      </c>
      <c r="F195" s="184" t="s">
        <v>216</v>
      </c>
      <c r="G195" s="185" t="s">
        <v>129</v>
      </c>
      <c r="H195" s="186">
        <v>215</v>
      </c>
      <c r="I195" s="187"/>
      <c r="J195" s="188">
        <f>ROUND(I195*H195,2)</f>
        <v>0</v>
      </c>
      <c r="K195" s="184" t="s">
        <v>130</v>
      </c>
      <c r="L195" s="39"/>
      <c r="M195" s="189" t="s">
        <v>1</v>
      </c>
      <c r="N195" s="190" t="s">
        <v>45</v>
      </c>
      <c r="O195" s="71"/>
      <c r="P195" s="191">
        <f>O195*H195</f>
        <v>0</v>
      </c>
      <c r="Q195" s="191">
        <v>1.0000000000000001E-5</v>
      </c>
      <c r="R195" s="191">
        <f>Q195*H195</f>
        <v>2.15E-3</v>
      </c>
      <c r="S195" s="191">
        <v>0</v>
      </c>
      <c r="T195" s="192">
        <f>S195*H195</f>
        <v>0</v>
      </c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R195" s="193" t="s">
        <v>131</v>
      </c>
      <c r="AT195" s="193" t="s">
        <v>126</v>
      </c>
      <c r="AU195" s="193" t="s">
        <v>89</v>
      </c>
      <c r="AY195" s="17" t="s">
        <v>124</v>
      </c>
      <c r="BE195" s="194">
        <f>IF(N195="základní",J195,0)</f>
        <v>0</v>
      </c>
      <c r="BF195" s="194">
        <f>IF(N195="snížená",J195,0)</f>
        <v>0</v>
      </c>
      <c r="BG195" s="194">
        <f>IF(N195="zákl. přenesená",J195,0)</f>
        <v>0</v>
      </c>
      <c r="BH195" s="194">
        <f>IF(N195="sníž. přenesená",J195,0)</f>
        <v>0</v>
      </c>
      <c r="BI195" s="194">
        <f>IF(N195="nulová",J195,0)</f>
        <v>0</v>
      </c>
      <c r="BJ195" s="17" t="s">
        <v>87</v>
      </c>
      <c r="BK195" s="194">
        <f>ROUND(I195*H195,2)</f>
        <v>0</v>
      </c>
      <c r="BL195" s="17" t="s">
        <v>131</v>
      </c>
      <c r="BM195" s="193" t="s">
        <v>217</v>
      </c>
    </row>
    <row r="196" spans="1:65" s="2" customFormat="1" ht="11.25">
      <c r="A196" s="34"/>
      <c r="B196" s="35"/>
      <c r="C196" s="36"/>
      <c r="D196" s="195" t="s">
        <v>133</v>
      </c>
      <c r="E196" s="36"/>
      <c r="F196" s="196" t="s">
        <v>218</v>
      </c>
      <c r="G196" s="36"/>
      <c r="H196" s="36"/>
      <c r="I196" s="197"/>
      <c r="J196" s="36"/>
      <c r="K196" s="36"/>
      <c r="L196" s="39"/>
      <c r="M196" s="198"/>
      <c r="N196" s="199"/>
      <c r="O196" s="71"/>
      <c r="P196" s="71"/>
      <c r="Q196" s="71"/>
      <c r="R196" s="71"/>
      <c r="S196" s="71"/>
      <c r="T196" s="72"/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T196" s="17" t="s">
        <v>133</v>
      </c>
      <c r="AU196" s="17" t="s">
        <v>89</v>
      </c>
    </row>
    <row r="197" spans="1:65" s="14" customFormat="1" ht="11.25">
      <c r="B197" s="210"/>
      <c r="C197" s="211"/>
      <c r="D197" s="195" t="s">
        <v>135</v>
      </c>
      <c r="E197" s="212" t="s">
        <v>1</v>
      </c>
      <c r="F197" s="213" t="s">
        <v>219</v>
      </c>
      <c r="G197" s="211"/>
      <c r="H197" s="214">
        <v>60</v>
      </c>
      <c r="I197" s="215"/>
      <c r="J197" s="211"/>
      <c r="K197" s="211"/>
      <c r="L197" s="216"/>
      <c r="M197" s="217"/>
      <c r="N197" s="218"/>
      <c r="O197" s="218"/>
      <c r="P197" s="218"/>
      <c r="Q197" s="218"/>
      <c r="R197" s="218"/>
      <c r="S197" s="218"/>
      <c r="T197" s="219"/>
      <c r="AT197" s="220" t="s">
        <v>135</v>
      </c>
      <c r="AU197" s="220" t="s">
        <v>89</v>
      </c>
      <c r="AV197" s="14" t="s">
        <v>89</v>
      </c>
      <c r="AW197" s="14" t="s">
        <v>34</v>
      </c>
      <c r="AX197" s="14" t="s">
        <v>80</v>
      </c>
      <c r="AY197" s="220" t="s">
        <v>124</v>
      </c>
    </row>
    <row r="198" spans="1:65" s="14" customFormat="1" ht="11.25">
      <c r="B198" s="210"/>
      <c r="C198" s="211"/>
      <c r="D198" s="195" t="s">
        <v>135</v>
      </c>
      <c r="E198" s="212" t="s">
        <v>1</v>
      </c>
      <c r="F198" s="213" t="s">
        <v>220</v>
      </c>
      <c r="G198" s="211"/>
      <c r="H198" s="214">
        <v>20</v>
      </c>
      <c r="I198" s="215"/>
      <c r="J198" s="211"/>
      <c r="K198" s="211"/>
      <c r="L198" s="216"/>
      <c r="M198" s="217"/>
      <c r="N198" s="218"/>
      <c r="O198" s="218"/>
      <c r="P198" s="218"/>
      <c r="Q198" s="218"/>
      <c r="R198" s="218"/>
      <c r="S198" s="218"/>
      <c r="T198" s="219"/>
      <c r="AT198" s="220" t="s">
        <v>135</v>
      </c>
      <c r="AU198" s="220" t="s">
        <v>89</v>
      </c>
      <c r="AV198" s="14" t="s">
        <v>89</v>
      </c>
      <c r="AW198" s="14" t="s">
        <v>34</v>
      </c>
      <c r="AX198" s="14" t="s">
        <v>80</v>
      </c>
      <c r="AY198" s="220" t="s">
        <v>124</v>
      </c>
    </row>
    <row r="199" spans="1:65" s="14" customFormat="1" ht="11.25">
      <c r="B199" s="210"/>
      <c r="C199" s="211"/>
      <c r="D199" s="195" t="s">
        <v>135</v>
      </c>
      <c r="E199" s="212" t="s">
        <v>1</v>
      </c>
      <c r="F199" s="213" t="s">
        <v>221</v>
      </c>
      <c r="G199" s="211"/>
      <c r="H199" s="214">
        <v>11</v>
      </c>
      <c r="I199" s="215"/>
      <c r="J199" s="211"/>
      <c r="K199" s="211"/>
      <c r="L199" s="216"/>
      <c r="M199" s="217"/>
      <c r="N199" s="218"/>
      <c r="O199" s="218"/>
      <c r="P199" s="218"/>
      <c r="Q199" s="218"/>
      <c r="R199" s="218"/>
      <c r="S199" s="218"/>
      <c r="T199" s="219"/>
      <c r="AT199" s="220" t="s">
        <v>135</v>
      </c>
      <c r="AU199" s="220" t="s">
        <v>89</v>
      </c>
      <c r="AV199" s="14" t="s">
        <v>89</v>
      </c>
      <c r="AW199" s="14" t="s">
        <v>34</v>
      </c>
      <c r="AX199" s="14" t="s">
        <v>80</v>
      </c>
      <c r="AY199" s="220" t="s">
        <v>124</v>
      </c>
    </row>
    <row r="200" spans="1:65" s="14" customFormat="1" ht="11.25">
      <c r="B200" s="210"/>
      <c r="C200" s="211"/>
      <c r="D200" s="195" t="s">
        <v>135</v>
      </c>
      <c r="E200" s="212" t="s">
        <v>1</v>
      </c>
      <c r="F200" s="213" t="s">
        <v>222</v>
      </c>
      <c r="G200" s="211"/>
      <c r="H200" s="214">
        <v>124</v>
      </c>
      <c r="I200" s="215"/>
      <c r="J200" s="211"/>
      <c r="K200" s="211"/>
      <c r="L200" s="216"/>
      <c r="M200" s="217"/>
      <c r="N200" s="218"/>
      <c r="O200" s="218"/>
      <c r="P200" s="218"/>
      <c r="Q200" s="218"/>
      <c r="R200" s="218"/>
      <c r="S200" s="218"/>
      <c r="T200" s="219"/>
      <c r="AT200" s="220" t="s">
        <v>135</v>
      </c>
      <c r="AU200" s="220" t="s">
        <v>89</v>
      </c>
      <c r="AV200" s="14" t="s">
        <v>89</v>
      </c>
      <c r="AW200" s="14" t="s">
        <v>34</v>
      </c>
      <c r="AX200" s="14" t="s">
        <v>80</v>
      </c>
      <c r="AY200" s="220" t="s">
        <v>124</v>
      </c>
    </row>
    <row r="201" spans="1:65" s="15" customFormat="1" ht="11.25">
      <c r="B201" s="221"/>
      <c r="C201" s="222"/>
      <c r="D201" s="195" t="s">
        <v>135</v>
      </c>
      <c r="E201" s="223" t="s">
        <v>1</v>
      </c>
      <c r="F201" s="224" t="s">
        <v>139</v>
      </c>
      <c r="G201" s="222"/>
      <c r="H201" s="225">
        <v>215</v>
      </c>
      <c r="I201" s="226"/>
      <c r="J201" s="222"/>
      <c r="K201" s="222"/>
      <c r="L201" s="227"/>
      <c r="M201" s="228"/>
      <c r="N201" s="229"/>
      <c r="O201" s="229"/>
      <c r="P201" s="229"/>
      <c r="Q201" s="229"/>
      <c r="R201" s="229"/>
      <c r="S201" s="229"/>
      <c r="T201" s="230"/>
      <c r="AT201" s="231" t="s">
        <v>135</v>
      </c>
      <c r="AU201" s="231" t="s">
        <v>89</v>
      </c>
      <c r="AV201" s="15" t="s">
        <v>131</v>
      </c>
      <c r="AW201" s="15" t="s">
        <v>34</v>
      </c>
      <c r="AX201" s="15" t="s">
        <v>87</v>
      </c>
      <c r="AY201" s="231" t="s">
        <v>124</v>
      </c>
    </row>
    <row r="202" spans="1:65" s="2" customFormat="1" ht="16.5" customHeight="1">
      <c r="A202" s="34"/>
      <c r="B202" s="35"/>
      <c r="C202" s="182" t="s">
        <v>223</v>
      </c>
      <c r="D202" s="182" t="s">
        <v>126</v>
      </c>
      <c r="E202" s="183" t="s">
        <v>224</v>
      </c>
      <c r="F202" s="184" t="s">
        <v>225</v>
      </c>
      <c r="G202" s="185" t="s">
        <v>129</v>
      </c>
      <c r="H202" s="186">
        <v>184</v>
      </c>
      <c r="I202" s="187"/>
      <c r="J202" s="188">
        <f>ROUND(I202*H202,2)</f>
        <v>0</v>
      </c>
      <c r="K202" s="184" t="s">
        <v>130</v>
      </c>
      <c r="L202" s="39"/>
      <c r="M202" s="189" t="s">
        <v>1</v>
      </c>
      <c r="N202" s="190" t="s">
        <v>45</v>
      </c>
      <c r="O202" s="71"/>
      <c r="P202" s="191">
        <f>O202*H202</f>
        <v>0</v>
      </c>
      <c r="Q202" s="191">
        <v>5.9999999999999995E-4</v>
      </c>
      <c r="R202" s="191">
        <f>Q202*H202</f>
        <v>0.11039999999999998</v>
      </c>
      <c r="S202" s="191">
        <v>0</v>
      </c>
      <c r="T202" s="192">
        <f>S202*H202</f>
        <v>0</v>
      </c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R202" s="193" t="s">
        <v>131</v>
      </c>
      <c r="AT202" s="193" t="s">
        <v>126</v>
      </c>
      <c r="AU202" s="193" t="s">
        <v>89</v>
      </c>
      <c r="AY202" s="17" t="s">
        <v>124</v>
      </c>
      <c r="BE202" s="194">
        <f>IF(N202="základní",J202,0)</f>
        <v>0</v>
      </c>
      <c r="BF202" s="194">
        <f>IF(N202="snížená",J202,0)</f>
        <v>0</v>
      </c>
      <c r="BG202" s="194">
        <f>IF(N202="zákl. přenesená",J202,0)</f>
        <v>0</v>
      </c>
      <c r="BH202" s="194">
        <f>IF(N202="sníž. přenesená",J202,0)</f>
        <v>0</v>
      </c>
      <c r="BI202" s="194">
        <f>IF(N202="nulová",J202,0)</f>
        <v>0</v>
      </c>
      <c r="BJ202" s="17" t="s">
        <v>87</v>
      </c>
      <c r="BK202" s="194">
        <f>ROUND(I202*H202,2)</f>
        <v>0</v>
      </c>
      <c r="BL202" s="17" t="s">
        <v>131</v>
      </c>
      <c r="BM202" s="193" t="s">
        <v>226</v>
      </c>
    </row>
    <row r="203" spans="1:65" s="2" customFormat="1" ht="11.25">
      <c r="A203" s="34"/>
      <c r="B203" s="35"/>
      <c r="C203" s="36"/>
      <c r="D203" s="195" t="s">
        <v>133</v>
      </c>
      <c r="E203" s="36"/>
      <c r="F203" s="196" t="s">
        <v>227</v>
      </c>
      <c r="G203" s="36"/>
      <c r="H203" s="36"/>
      <c r="I203" s="197"/>
      <c r="J203" s="36"/>
      <c r="K203" s="36"/>
      <c r="L203" s="39"/>
      <c r="M203" s="198"/>
      <c r="N203" s="199"/>
      <c r="O203" s="71"/>
      <c r="P203" s="71"/>
      <c r="Q203" s="71"/>
      <c r="R203" s="71"/>
      <c r="S203" s="71"/>
      <c r="T203" s="72"/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T203" s="17" t="s">
        <v>133</v>
      </c>
      <c r="AU203" s="17" t="s">
        <v>89</v>
      </c>
    </row>
    <row r="204" spans="1:65" s="14" customFormat="1" ht="11.25">
      <c r="B204" s="210"/>
      <c r="C204" s="211"/>
      <c r="D204" s="195" t="s">
        <v>135</v>
      </c>
      <c r="E204" s="212" t="s">
        <v>1</v>
      </c>
      <c r="F204" s="213" t="s">
        <v>219</v>
      </c>
      <c r="G204" s="211"/>
      <c r="H204" s="214">
        <v>60</v>
      </c>
      <c r="I204" s="215"/>
      <c r="J204" s="211"/>
      <c r="K204" s="211"/>
      <c r="L204" s="216"/>
      <c r="M204" s="217"/>
      <c r="N204" s="218"/>
      <c r="O204" s="218"/>
      <c r="P204" s="218"/>
      <c r="Q204" s="218"/>
      <c r="R204" s="218"/>
      <c r="S204" s="218"/>
      <c r="T204" s="219"/>
      <c r="AT204" s="220" t="s">
        <v>135</v>
      </c>
      <c r="AU204" s="220" t="s">
        <v>89</v>
      </c>
      <c r="AV204" s="14" t="s">
        <v>89</v>
      </c>
      <c r="AW204" s="14" t="s">
        <v>34</v>
      </c>
      <c r="AX204" s="14" t="s">
        <v>80</v>
      </c>
      <c r="AY204" s="220" t="s">
        <v>124</v>
      </c>
    </row>
    <row r="205" spans="1:65" s="14" customFormat="1" ht="11.25">
      <c r="B205" s="210"/>
      <c r="C205" s="211"/>
      <c r="D205" s="195" t="s">
        <v>135</v>
      </c>
      <c r="E205" s="212" t="s">
        <v>1</v>
      </c>
      <c r="F205" s="213" t="s">
        <v>222</v>
      </c>
      <c r="G205" s="211"/>
      <c r="H205" s="214">
        <v>124</v>
      </c>
      <c r="I205" s="215"/>
      <c r="J205" s="211"/>
      <c r="K205" s="211"/>
      <c r="L205" s="216"/>
      <c r="M205" s="217"/>
      <c r="N205" s="218"/>
      <c r="O205" s="218"/>
      <c r="P205" s="218"/>
      <c r="Q205" s="218"/>
      <c r="R205" s="218"/>
      <c r="S205" s="218"/>
      <c r="T205" s="219"/>
      <c r="AT205" s="220" t="s">
        <v>135</v>
      </c>
      <c r="AU205" s="220" t="s">
        <v>89</v>
      </c>
      <c r="AV205" s="14" t="s">
        <v>89</v>
      </c>
      <c r="AW205" s="14" t="s">
        <v>34</v>
      </c>
      <c r="AX205" s="14" t="s">
        <v>80</v>
      </c>
      <c r="AY205" s="220" t="s">
        <v>124</v>
      </c>
    </row>
    <row r="206" spans="1:65" s="15" customFormat="1" ht="11.25">
      <c r="B206" s="221"/>
      <c r="C206" s="222"/>
      <c r="D206" s="195" t="s">
        <v>135</v>
      </c>
      <c r="E206" s="223" t="s">
        <v>1</v>
      </c>
      <c r="F206" s="224" t="s">
        <v>139</v>
      </c>
      <c r="G206" s="222"/>
      <c r="H206" s="225">
        <v>184</v>
      </c>
      <c r="I206" s="226"/>
      <c r="J206" s="222"/>
      <c r="K206" s="222"/>
      <c r="L206" s="227"/>
      <c r="M206" s="228"/>
      <c r="N206" s="229"/>
      <c r="O206" s="229"/>
      <c r="P206" s="229"/>
      <c r="Q206" s="229"/>
      <c r="R206" s="229"/>
      <c r="S206" s="229"/>
      <c r="T206" s="230"/>
      <c r="AT206" s="231" t="s">
        <v>135</v>
      </c>
      <c r="AU206" s="231" t="s">
        <v>89</v>
      </c>
      <c r="AV206" s="15" t="s">
        <v>131</v>
      </c>
      <c r="AW206" s="15" t="s">
        <v>34</v>
      </c>
      <c r="AX206" s="15" t="s">
        <v>87</v>
      </c>
      <c r="AY206" s="231" t="s">
        <v>124</v>
      </c>
    </row>
    <row r="207" spans="1:65" s="2" customFormat="1" ht="16.5" customHeight="1">
      <c r="A207" s="34"/>
      <c r="B207" s="35"/>
      <c r="C207" s="182" t="s">
        <v>228</v>
      </c>
      <c r="D207" s="182" t="s">
        <v>126</v>
      </c>
      <c r="E207" s="183" t="s">
        <v>229</v>
      </c>
      <c r="F207" s="184" t="s">
        <v>230</v>
      </c>
      <c r="G207" s="185" t="s">
        <v>129</v>
      </c>
      <c r="H207" s="186">
        <v>184</v>
      </c>
      <c r="I207" s="187"/>
      <c r="J207" s="188">
        <f>ROUND(I207*H207,2)</f>
        <v>0</v>
      </c>
      <c r="K207" s="184" t="s">
        <v>130</v>
      </c>
      <c r="L207" s="39"/>
      <c r="M207" s="189" t="s">
        <v>1</v>
      </c>
      <c r="N207" s="190" t="s">
        <v>45</v>
      </c>
      <c r="O207" s="71"/>
      <c r="P207" s="191">
        <f>O207*H207</f>
        <v>0</v>
      </c>
      <c r="Q207" s="191">
        <v>1.6000000000000001E-3</v>
      </c>
      <c r="R207" s="191">
        <f>Q207*H207</f>
        <v>0.2944</v>
      </c>
      <c r="S207" s="191">
        <v>0</v>
      </c>
      <c r="T207" s="192">
        <f>S207*H207</f>
        <v>0</v>
      </c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R207" s="193" t="s">
        <v>131</v>
      </c>
      <c r="AT207" s="193" t="s">
        <v>126</v>
      </c>
      <c r="AU207" s="193" t="s">
        <v>89</v>
      </c>
      <c r="AY207" s="17" t="s">
        <v>124</v>
      </c>
      <c r="BE207" s="194">
        <f>IF(N207="základní",J207,0)</f>
        <v>0</v>
      </c>
      <c r="BF207" s="194">
        <f>IF(N207="snížená",J207,0)</f>
        <v>0</v>
      </c>
      <c r="BG207" s="194">
        <f>IF(N207="zákl. přenesená",J207,0)</f>
        <v>0</v>
      </c>
      <c r="BH207" s="194">
        <f>IF(N207="sníž. přenesená",J207,0)</f>
        <v>0</v>
      </c>
      <c r="BI207" s="194">
        <f>IF(N207="nulová",J207,0)</f>
        <v>0</v>
      </c>
      <c r="BJ207" s="17" t="s">
        <v>87</v>
      </c>
      <c r="BK207" s="194">
        <f>ROUND(I207*H207,2)</f>
        <v>0</v>
      </c>
      <c r="BL207" s="17" t="s">
        <v>131</v>
      </c>
      <c r="BM207" s="193" t="s">
        <v>231</v>
      </c>
    </row>
    <row r="208" spans="1:65" s="2" customFormat="1" ht="11.25">
      <c r="A208" s="34"/>
      <c r="B208" s="35"/>
      <c r="C208" s="36"/>
      <c r="D208" s="195" t="s">
        <v>133</v>
      </c>
      <c r="E208" s="36"/>
      <c r="F208" s="196" t="s">
        <v>232</v>
      </c>
      <c r="G208" s="36"/>
      <c r="H208" s="36"/>
      <c r="I208" s="197"/>
      <c r="J208" s="36"/>
      <c r="K208" s="36"/>
      <c r="L208" s="39"/>
      <c r="M208" s="198"/>
      <c r="N208" s="199"/>
      <c r="O208" s="71"/>
      <c r="P208" s="71"/>
      <c r="Q208" s="71"/>
      <c r="R208" s="71"/>
      <c r="S208" s="71"/>
      <c r="T208" s="72"/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T208" s="17" t="s">
        <v>133</v>
      </c>
      <c r="AU208" s="17" t="s">
        <v>89</v>
      </c>
    </row>
    <row r="209" spans="1:65" s="14" customFormat="1" ht="11.25">
      <c r="B209" s="210"/>
      <c r="C209" s="211"/>
      <c r="D209" s="195" t="s">
        <v>135</v>
      </c>
      <c r="E209" s="212" t="s">
        <v>1</v>
      </c>
      <c r="F209" s="213" t="s">
        <v>219</v>
      </c>
      <c r="G209" s="211"/>
      <c r="H209" s="214">
        <v>60</v>
      </c>
      <c r="I209" s="215"/>
      <c r="J209" s="211"/>
      <c r="K209" s="211"/>
      <c r="L209" s="216"/>
      <c r="M209" s="217"/>
      <c r="N209" s="218"/>
      <c r="O209" s="218"/>
      <c r="P209" s="218"/>
      <c r="Q209" s="218"/>
      <c r="R209" s="218"/>
      <c r="S209" s="218"/>
      <c r="T209" s="219"/>
      <c r="AT209" s="220" t="s">
        <v>135</v>
      </c>
      <c r="AU209" s="220" t="s">
        <v>89</v>
      </c>
      <c r="AV209" s="14" t="s">
        <v>89</v>
      </c>
      <c r="AW209" s="14" t="s">
        <v>34</v>
      </c>
      <c r="AX209" s="14" t="s">
        <v>80</v>
      </c>
      <c r="AY209" s="220" t="s">
        <v>124</v>
      </c>
    </row>
    <row r="210" spans="1:65" s="14" customFormat="1" ht="11.25">
      <c r="B210" s="210"/>
      <c r="C210" s="211"/>
      <c r="D210" s="195" t="s">
        <v>135</v>
      </c>
      <c r="E210" s="212" t="s">
        <v>1</v>
      </c>
      <c r="F210" s="213" t="s">
        <v>222</v>
      </c>
      <c r="G210" s="211"/>
      <c r="H210" s="214">
        <v>124</v>
      </c>
      <c r="I210" s="215"/>
      <c r="J210" s="211"/>
      <c r="K210" s="211"/>
      <c r="L210" s="216"/>
      <c r="M210" s="217"/>
      <c r="N210" s="218"/>
      <c r="O210" s="218"/>
      <c r="P210" s="218"/>
      <c r="Q210" s="218"/>
      <c r="R210" s="218"/>
      <c r="S210" s="218"/>
      <c r="T210" s="219"/>
      <c r="AT210" s="220" t="s">
        <v>135</v>
      </c>
      <c r="AU210" s="220" t="s">
        <v>89</v>
      </c>
      <c r="AV210" s="14" t="s">
        <v>89</v>
      </c>
      <c r="AW210" s="14" t="s">
        <v>34</v>
      </c>
      <c r="AX210" s="14" t="s">
        <v>80</v>
      </c>
      <c r="AY210" s="220" t="s">
        <v>124</v>
      </c>
    </row>
    <row r="211" spans="1:65" s="15" customFormat="1" ht="11.25">
      <c r="B211" s="221"/>
      <c r="C211" s="222"/>
      <c r="D211" s="195" t="s">
        <v>135</v>
      </c>
      <c r="E211" s="223" t="s">
        <v>1</v>
      </c>
      <c r="F211" s="224" t="s">
        <v>139</v>
      </c>
      <c r="G211" s="222"/>
      <c r="H211" s="225">
        <v>184</v>
      </c>
      <c r="I211" s="226"/>
      <c r="J211" s="222"/>
      <c r="K211" s="222"/>
      <c r="L211" s="227"/>
      <c r="M211" s="228"/>
      <c r="N211" s="229"/>
      <c r="O211" s="229"/>
      <c r="P211" s="229"/>
      <c r="Q211" s="229"/>
      <c r="R211" s="229"/>
      <c r="S211" s="229"/>
      <c r="T211" s="230"/>
      <c r="AT211" s="231" t="s">
        <v>135</v>
      </c>
      <c r="AU211" s="231" t="s">
        <v>89</v>
      </c>
      <c r="AV211" s="15" t="s">
        <v>131</v>
      </c>
      <c r="AW211" s="15" t="s">
        <v>34</v>
      </c>
      <c r="AX211" s="15" t="s">
        <v>87</v>
      </c>
      <c r="AY211" s="231" t="s">
        <v>124</v>
      </c>
    </row>
    <row r="212" spans="1:65" s="2" customFormat="1" ht="16.5" customHeight="1">
      <c r="A212" s="34"/>
      <c r="B212" s="35"/>
      <c r="C212" s="182" t="s">
        <v>233</v>
      </c>
      <c r="D212" s="182" t="s">
        <v>126</v>
      </c>
      <c r="E212" s="183" t="s">
        <v>234</v>
      </c>
      <c r="F212" s="184" t="s">
        <v>235</v>
      </c>
      <c r="G212" s="185" t="s">
        <v>129</v>
      </c>
      <c r="H212" s="186">
        <v>31</v>
      </c>
      <c r="I212" s="187"/>
      <c r="J212" s="188">
        <f>ROUND(I212*H212,2)</f>
        <v>0</v>
      </c>
      <c r="K212" s="184" t="s">
        <v>1</v>
      </c>
      <c r="L212" s="39"/>
      <c r="M212" s="189" t="s">
        <v>1</v>
      </c>
      <c r="N212" s="190" t="s">
        <v>45</v>
      </c>
      <c r="O212" s="71"/>
      <c r="P212" s="191">
        <f>O212*H212</f>
        <v>0</v>
      </c>
      <c r="Q212" s="191">
        <v>1.1999999999999999E-3</v>
      </c>
      <c r="R212" s="191">
        <f>Q212*H212</f>
        <v>3.7199999999999997E-2</v>
      </c>
      <c r="S212" s="191">
        <v>0</v>
      </c>
      <c r="T212" s="192">
        <f>S212*H212</f>
        <v>0</v>
      </c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R212" s="193" t="s">
        <v>131</v>
      </c>
      <c r="AT212" s="193" t="s">
        <v>126</v>
      </c>
      <c r="AU212" s="193" t="s">
        <v>89</v>
      </c>
      <c r="AY212" s="17" t="s">
        <v>124</v>
      </c>
      <c r="BE212" s="194">
        <f>IF(N212="základní",J212,0)</f>
        <v>0</v>
      </c>
      <c r="BF212" s="194">
        <f>IF(N212="snížená",J212,0)</f>
        <v>0</v>
      </c>
      <c r="BG212" s="194">
        <f>IF(N212="zákl. přenesená",J212,0)</f>
        <v>0</v>
      </c>
      <c r="BH212" s="194">
        <f>IF(N212="sníž. přenesená",J212,0)</f>
        <v>0</v>
      </c>
      <c r="BI212" s="194">
        <f>IF(N212="nulová",J212,0)</f>
        <v>0</v>
      </c>
      <c r="BJ212" s="17" t="s">
        <v>87</v>
      </c>
      <c r="BK212" s="194">
        <f>ROUND(I212*H212,2)</f>
        <v>0</v>
      </c>
      <c r="BL212" s="17" t="s">
        <v>131</v>
      </c>
      <c r="BM212" s="193" t="s">
        <v>236</v>
      </c>
    </row>
    <row r="213" spans="1:65" s="2" customFormat="1" ht="11.25">
      <c r="A213" s="34"/>
      <c r="B213" s="35"/>
      <c r="C213" s="36"/>
      <c r="D213" s="195" t="s">
        <v>133</v>
      </c>
      <c r="E213" s="36"/>
      <c r="F213" s="196" t="s">
        <v>237</v>
      </c>
      <c r="G213" s="36"/>
      <c r="H213" s="36"/>
      <c r="I213" s="197"/>
      <c r="J213" s="36"/>
      <c r="K213" s="36"/>
      <c r="L213" s="39"/>
      <c r="M213" s="198"/>
      <c r="N213" s="199"/>
      <c r="O213" s="71"/>
      <c r="P213" s="71"/>
      <c r="Q213" s="71"/>
      <c r="R213" s="71"/>
      <c r="S213" s="71"/>
      <c r="T213" s="72"/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T213" s="17" t="s">
        <v>133</v>
      </c>
      <c r="AU213" s="17" t="s">
        <v>89</v>
      </c>
    </row>
    <row r="214" spans="1:65" s="14" customFormat="1" ht="11.25">
      <c r="B214" s="210"/>
      <c r="C214" s="211"/>
      <c r="D214" s="195" t="s">
        <v>135</v>
      </c>
      <c r="E214" s="212" t="s">
        <v>1</v>
      </c>
      <c r="F214" s="213" t="s">
        <v>220</v>
      </c>
      <c r="G214" s="211"/>
      <c r="H214" s="214">
        <v>20</v>
      </c>
      <c r="I214" s="215"/>
      <c r="J214" s="211"/>
      <c r="K214" s="211"/>
      <c r="L214" s="216"/>
      <c r="M214" s="217"/>
      <c r="N214" s="218"/>
      <c r="O214" s="218"/>
      <c r="P214" s="218"/>
      <c r="Q214" s="218"/>
      <c r="R214" s="218"/>
      <c r="S214" s="218"/>
      <c r="T214" s="219"/>
      <c r="AT214" s="220" t="s">
        <v>135</v>
      </c>
      <c r="AU214" s="220" t="s">
        <v>89</v>
      </c>
      <c r="AV214" s="14" t="s">
        <v>89</v>
      </c>
      <c r="AW214" s="14" t="s">
        <v>34</v>
      </c>
      <c r="AX214" s="14" t="s">
        <v>80</v>
      </c>
      <c r="AY214" s="220" t="s">
        <v>124</v>
      </c>
    </row>
    <row r="215" spans="1:65" s="14" customFormat="1" ht="11.25">
      <c r="B215" s="210"/>
      <c r="C215" s="211"/>
      <c r="D215" s="195" t="s">
        <v>135</v>
      </c>
      <c r="E215" s="212" t="s">
        <v>1</v>
      </c>
      <c r="F215" s="213" t="s">
        <v>221</v>
      </c>
      <c r="G215" s="211"/>
      <c r="H215" s="214">
        <v>11</v>
      </c>
      <c r="I215" s="215"/>
      <c r="J215" s="211"/>
      <c r="K215" s="211"/>
      <c r="L215" s="216"/>
      <c r="M215" s="217"/>
      <c r="N215" s="218"/>
      <c r="O215" s="218"/>
      <c r="P215" s="218"/>
      <c r="Q215" s="218"/>
      <c r="R215" s="218"/>
      <c r="S215" s="218"/>
      <c r="T215" s="219"/>
      <c r="AT215" s="220" t="s">
        <v>135</v>
      </c>
      <c r="AU215" s="220" t="s">
        <v>89</v>
      </c>
      <c r="AV215" s="14" t="s">
        <v>89</v>
      </c>
      <c r="AW215" s="14" t="s">
        <v>34</v>
      </c>
      <c r="AX215" s="14" t="s">
        <v>80</v>
      </c>
      <c r="AY215" s="220" t="s">
        <v>124</v>
      </c>
    </row>
    <row r="216" spans="1:65" s="15" customFormat="1" ht="11.25">
      <c r="B216" s="221"/>
      <c r="C216" s="222"/>
      <c r="D216" s="195" t="s">
        <v>135</v>
      </c>
      <c r="E216" s="223" t="s">
        <v>1</v>
      </c>
      <c r="F216" s="224" t="s">
        <v>139</v>
      </c>
      <c r="G216" s="222"/>
      <c r="H216" s="225">
        <v>31</v>
      </c>
      <c r="I216" s="226"/>
      <c r="J216" s="222"/>
      <c r="K216" s="222"/>
      <c r="L216" s="227"/>
      <c r="M216" s="228"/>
      <c r="N216" s="229"/>
      <c r="O216" s="229"/>
      <c r="P216" s="229"/>
      <c r="Q216" s="229"/>
      <c r="R216" s="229"/>
      <c r="S216" s="229"/>
      <c r="T216" s="230"/>
      <c r="AT216" s="231" t="s">
        <v>135</v>
      </c>
      <c r="AU216" s="231" t="s">
        <v>89</v>
      </c>
      <c r="AV216" s="15" t="s">
        <v>131</v>
      </c>
      <c r="AW216" s="15" t="s">
        <v>34</v>
      </c>
      <c r="AX216" s="15" t="s">
        <v>87</v>
      </c>
      <c r="AY216" s="231" t="s">
        <v>124</v>
      </c>
    </row>
    <row r="217" spans="1:65" s="2" customFormat="1" ht="16.5" customHeight="1">
      <c r="A217" s="34"/>
      <c r="B217" s="35"/>
      <c r="C217" s="182" t="s">
        <v>238</v>
      </c>
      <c r="D217" s="182" t="s">
        <v>126</v>
      </c>
      <c r="E217" s="183" t="s">
        <v>239</v>
      </c>
      <c r="F217" s="184" t="s">
        <v>240</v>
      </c>
      <c r="G217" s="185" t="s">
        <v>129</v>
      </c>
      <c r="H217" s="186">
        <v>31</v>
      </c>
      <c r="I217" s="187"/>
      <c r="J217" s="188">
        <f>ROUND(I217*H217,2)</f>
        <v>0</v>
      </c>
      <c r="K217" s="184" t="s">
        <v>1</v>
      </c>
      <c r="L217" s="39"/>
      <c r="M217" s="189" t="s">
        <v>1</v>
      </c>
      <c r="N217" s="190" t="s">
        <v>45</v>
      </c>
      <c r="O217" s="71"/>
      <c r="P217" s="191">
        <f>O217*H217</f>
        <v>0</v>
      </c>
      <c r="Q217" s="191">
        <v>1.6000000000000001E-3</v>
      </c>
      <c r="R217" s="191">
        <f>Q217*H217</f>
        <v>4.9600000000000005E-2</v>
      </c>
      <c r="S217" s="191">
        <v>0</v>
      </c>
      <c r="T217" s="192">
        <f>S217*H217</f>
        <v>0</v>
      </c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R217" s="193" t="s">
        <v>131</v>
      </c>
      <c r="AT217" s="193" t="s">
        <v>126</v>
      </c>
      <c r="AU217" s="193" t="s">
        <v>89</v>
      </c>
      <c r="AY217" s="17" t="s">
        <v>124</v>
      </c>
      <c r="BE217" s="194">
        <f>IF(N217="základní",J217,0)</f>
        <v>0</v>
      </c>
      <c r="BF217" s="194">
        <f>IF(N217="snížená",J217,0)</f>
        <v>0</v>
      </c>
      <c r="BG217" s="194">
        <f>IF(N217="zákl. přenesená",J217,0)</f>
        <v>0</v>
      </c>
      <c r="BH217" s="194">
        <f>IF(N217="sníž. přenesená",J217,0)</f>
        <v>0</v>
      </c>
      <c r="BI217" s="194">
        <f>IF(N217="nulová",J217,0)</f>
        <v>0</v>
      </c>
      <c r="BJ217" s="17" t="s">
        <v>87</v>
      </c>
      <c r="BK217" s="194">
        <f>ROUND(I217*H217,2)</f>
        <v>0</v>
      </c>
      <c r="BL217" s="17" t="s">
        <v>131</v>
      </c>
      <c r="BM217" s="193" t="s">
        <v>241</v>
      </c>
    </row>
    <row r="218" spans="1:65" s="2" customFormat="1" ht="11.25">
      <c r="A218" s="34"/>
      <c r="B218" s="35"/>
      <c r="C218" s="36"/>
      <c r="D218" s="195" t="s">
        <v>133</v>
      </c>
      <c r="E218" s="36"/>
      <c r="F218" s="196" t="s">
        <v>242</v>
      </c>
      <c r="G218" s="36"/>
      <c r="H218" s="36"/>
      <c r="I218" s="197"/>
      <c r="J218" s="36"/>
      <c r="K218" s="36"/>
      <c r="L218" s="39"/>
      <c r="M218" s="198"/>
      <c r="N218" s="199"/>
      <c r="O218" s="71"/>
      <c r="P218" s="71"/>
      <c r="Q218" s="71"/>
      <c r="R218" s="71"/>
      <c r="S218" s="71"/>
      <c r="T218" s="72"/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T218" s="17" t="s">
        <v>133</v>
      </c>
      <c r="AU218" s="17" t="s">
        <v>89</v>
      </c>
    </row>
    <row r="219" spans="1:65" s="14" customFormat="1" ht="11.25">
      <c r="B219" s="210"/>
      <c r="C219" s="211"/>
      <c r="D219" s="195" t="s">
        <v>135</v>
      </c>
      <c r="E219" s="212" t="s">
        <v>1</v>
      </c>
      <c r="F219" s="213" t="s">
        <v>220</v>
      </c>
      <c r="G219" s="211"/>
      <c r="H219" s="214">
        <v>20</v>
      </c>
      <c r="I219" s="215"/>
      <c r="J219" s="211"/>
      <c r="K219" s="211"/>
      <c r="L219" s="216"/>
      <c r="M219" s="217"/>
      <c r="N219" s="218"/>
      <c r="O219" s="218"/>
      <c r="P219" s="218"/>
      <c r="Q219" s="218"/>
      <c r="R219" s="218"/>
      <c r="S219" s="218"/>
      <c r="T219" s="219"/>
      <c r="AT219" s="220" t="s">
        <v>135</v>
      </c>
      <c r="AU219" s="220" t="s">
        <v>89</v>
      </c>
      <c r="AV219" s="14" t="s">
        <v>89</v>
      </c>
      <c r="AW219" s="14" t="s">
        <v>34</v>
      </c>
      <c r="AX219" s="14" t="s">
        <v>80</v>
      </c>
      <c r="AY219" s="220" t="s">
        <v>124</v>
      </c>
    </row>
    <row r="220" spans="1:65" s="14" customFormat="1" ht="11.25">
      <c r="B220" s="210"/>
      <c r="C220" s="211"/>
      <c r="D220" s="195" t="s">
        <v>135</v>
      </c>
      <c r="E220" s="212" t="s">
        <v>1</v>
      </c>
      <c r="F220" s="213" t="s">
        <v>221</v>
      </c>
      <c r="G220" s="211"/>
      <c r="H220" s="214">
        <v>11</v>
      </c>
      <c r="I220" s="215"/>
      <c r="J220" s="211"/>
      <c r="K220" s="211"/>
      <c r="L220" s="216"/>
      <c r="M220" s="217"/>
      <c r="N220" s="218"/>
      <c r="O220" s="218"/>
      <c r="P220" s="218"/>
      <c r="Q220" s="218"/>
      <c r="R220" s="218"/>
      <c r="S220" s="218"/>
      <c r="T220" s="219"/>
      <c r="AT220" s="220" t="s">
        <v>135</v>
      </c>
      <c r="AU220" s="220" t="s">
        <v>89</v>
      </c>
      <c r="AV220" s="14" t="s">
        <v>89</v>
      </c>
      <c r="AW220" s="14" t="s">
        <v>34</v>
      </c>
      <c r="AX220" s="14" t="s">
        <v>80</v>
      </c>
      <c r="AY220" s="220" t="s">
        <v>124</v>
      </c>
    </row>
    <row r="221" spans="1:65" s="15" customFormat="1" ht="11.25">
      <c r="B221" s="221"/>
      <c r="C221" s="222"/>
      <c r="D221" s="195" t="s">
        <v>135</v>
      </c>
      <c r="E221" s="223" t="s">
        <v>1</v>
      </c>
      <c r="F221" s="224" t="s">
        <v>139</v>
      </c>
      <c r="G221" s="222"/>
      <c r="H221" s="225">
        <v>31</v>
      </c>
      <c r="I221" s="226"/>
      <c r="J221" s="222"/>
      <c r="K221" s="222"/>
      <c r="L221" s="227"/>
      <c r="M221" s="228"/>
      <c r="N221" s="229"/>
      <c r="O221" s="229"/>
      <c r="P221" s="229"/>
      <c r="Q221" s="229"/>
      <c r="R221" s="229"/>
      <c r="S221" s="229"/>
      <c r="T221" s="230"/>
      <c r="AT221" s="231" t="s">
        <v>135</v>
      </c>
      <c r="AU221" s="231" t="s">
        <v>89</v>
      </c>
      <c r="AV221" s="15" t="s">
        <v>131</v>
      </c>
      <c r="AW221" s="15" t="s">
        <v>34</v>
      </c>
      <c r="AX221" s="15" t="s">
        <v>87</v>
      </c>
      <c r="AY221" s="231" t="s">
        <v>124</v>
      </c>
    </row>
    <row r="222" spans="1:65" s="2" customFormat="1" ht="16.5" customHeight="1">
      <c r="A222" s="34"/>
      <c r="B222" s="35"/>
      <c r="C222" s="182" t="s">
        <v>243</v>
      </c>
      <c r="D222" s="182" t="s">
        <v>126</v>
      </c>
      <c r="E222" s="183" t="s">
        <v>244</v>
      </c>
      <c r="F222" s="184" t="s">
        <v>245</v>
      </c>
      <c r="G222" s="185" t="s">
        <v>148</v>
      </c>
      <c r="H222" s="186">
        <v>148.5</v>
      </c>
      <c r="I222" s="187"/>
      <c r="J222" s="188">
        <f>ROUND(I222*H222,2)</f>
        <v>0</v>
      </c>
      <c r="K222" s="184" t="s">
        <v>130</v>
      </c>
      <c r="L222" s="39"/>
      <c r="M222" s="189" t="s">
        <v>1</v>
      </c>
      <c r="N222" s="190" t="s">
        <v>45</v>
      </c>
      <c r="O222" s="71"/>
      <c r="P222" s="191">
        <f>O222*H222</f>
        <v>0</v>
      </c>
      <c r="Q222" s="191">
        <v>0.15540000000000001</v>
      </c>
      <c r="R222" s="191">
        <f>Q222*H222</f>
        <v>23.076900000000002</v>
      </c>
      <c r="S222" s="191">
        <v>0</v>
      </c>
      <c r="T222" s="192">
        <f>S222*H222</f>
        <v>0</v>
      </c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R222" s="193" t="s">
        <v>131</v>
      </c>
      <c r="AT222" s="193" t="s">
        <v>126</v>
      </c>
      <c r="AU222" s="193" t="s">
        <v>89</v>
      </c>
      <c r="AY222" s="17" t="s">
        <v>124</v>
      </c>
      <c r="BE222" s="194">
        <f>IF(N222="základní",J222,0)</f>
        <v>0</v>
      </c>
      <c r="BF222" s="194">
        <f>IF(N222="snížená",J222,0)</f>
        <v>0</v>
      </c>
      <c r="BG222" s="194">
        <f>IF(N222="zákl. přenesená",J222,0)</f>
        <v>0</v>
      </c>
      <c r="BH222" s="194">
        <f>IF(N222="sníž. přenesená",J222,0)</f>
        <v>0</v>
      </c>
      <c r="BI222" s="194">
        <f>IF(N222="nulová",J222,0)</f>
        <v>0</v>
      </c>
      <c r="BJ222" s="17" t="s">
        <v>87</v>
      </c>
      <c r="BK222" s="194">
        <f>ROUND(I222*H222,2)</f>
        <v>0</v>
      </c>
      <c r="BL222" s="17" t="s">
        <v>131</v>
      </c>
      <c r="BM222" s="193" t="s">
        <v>246</v>
      </c>
    </row>
    <row r="223" spans="1:65" s="2" customFormat="1" ht="19.5">
      <c r="A223" s="34"/>
      <c r="B223" s="35"/>
      <c r="C223" s="36"/>
      <c r="D223" s="195" t="s">
        <v>133</v>
      </c>
      <c r="E223" s="36"/>
      <c r="F223" s="196" t="s">
        <v>247</v>
      </c>
      <c r="G223" s="36"/>
      <c r="H223" s="36"/>
      <c r="I223" s="197"/>
      <c r="J223" s="36"/>
      <c r="K223" s="36"/>
      <c r="L223" s="39"/>
      <c r="M223" s="198"/>
      <c r="N223" s="199"/>
      <c r="O223" s="71"/>
      <c r="P223" s="71"/>
      <c r="Q223" s="71"/>
      <c r="R223" s="71"/>
      <c r="S223" s="71"/>
      <c r="T223" s="72"/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T223" s="17" t="s">
        <v>133</v>
      </c>
      <c r="AU223" s="17" t="s">
        <v>89</v>
      </c>
    </row>
    <row r="224" spans="1:65" s="14" customFormat="1" ht="11.25">
      <c r="B224" s="210"/>
      <c r="C224" s="211"/>
      <c r="D224" s="195" t="s">
        <v>135</v>
      </c>
      <c r="E224" s="212" t="s">
        <v>1</v>
      </c>
      <c r="F224" s="213" t="s">
        <v>248</v>
      </c>
      <c r="G224" s="211"/>
      <c r="H224" s="214">
        <v>148.5</v>
      </c>
      <c r="I224" s="215"/>
      <c r="J224" s="211"/>
      <c r="K224" s="211"/>
      <c r="L224" s="216"/>
      <c r="M224" s="217"/>
      <c r="N224" s="218"/>
      <c r="O224" s="218"/>
      <c r="P224" s="218"/>
      <c r="Q224" s="218"/>
      <c r="R224" s="218"/>
      <c r="S224" s="218"/>
      <c r="T224" s="219"/>
      <c r="AT224" s="220" t="s">
        <v>135</v>
      </c>
      <c r="AU224" s="220" t="s">
        <v>89</v>
      </c>
      <c r="AV224" s="14" t="s">
        <v>89</v>
      </c>
      <c r="AW224" s="14" t="s">
        <v>34</v>
      </c>
      <c r="AX224" s="14" t="s">
        <v>80</v>
      </c>
      <c r="AY224" s="220" t="s">
        <v>124</v>
      </c>
    </row>
    <row r="225" spans="1:65" s="15" customFormat="1" ht="11.25">
      <c r="B225" s="221"/>
      <c r="C225" s="222"/>
      <c r="D225" s="195" t="s">
        <v>135</v>
      </c>
      <c r="E225" s="223" t="s">
        <v>1</v>
      </c>
      <c r="F225" s="224" t="s">
        <v>139</v>
      </c>
      <c r="G225" s="222"/>
      <c r="H225" s="225">
        <v>148.5</v>
      </c>
      <c r="I225" s="226"/>
      <c r="J225" s="222"/>
      <c r="K225" s="222"/>
      <c r="L225" s="227"/>
      <c r="M225" s="228"/>
      <c r="N225" s="229"/>
      <c r="O225" s="229"/>
      <c r="P225" s="229"/>
      <c r="Q225" s="229"/>
      <c r="R225" s="229"/>
      <c r="S225" s="229"/>
      <c r="T225" s="230"/>
      <c r="AT225" s="231" t="s">
        <v>135</v>
      </c>
      <c r="AU225" s="231" t="s">
        <v>89</v>
      </c>
      <c r="AV225" s="15" t="s">
        <v>131</v>
      </c>
      <c r="AW225" s="15" t="s">
        <v>34</v>
      </c>
      <c r="AX225" s="15" t="s">
        <v>87</v>
      </c>
      <c r="AY225" s="231" t="s">
        <v>124</v>
      </c>
    </row>
    <row r="226" spans="1:65" s="2" customFormat="1" ht="16.5" customHeight="1">
      <c r="A226" s="34"/>
      <c r="B226" s="35"/>
      <c r="C226" s="232" t="s">
        <v>7</v>
      </c>
      <c r="D226" s="232" t="s">
        <v>249</v>
      </c>
      <c r="E226" s="233" t="s">
        <v>250</v>
      </c>
      <c r="F226" s="234" t="s">
        <v>251</v>
      </c>
      <c r="G226" s="235" t="s">
        <v>148</v>
      </c>
      <c r="H226" s="236">
        <v>116.79</v>
      </c>
      <c r="I226" s="237"/>
      <c r="J226" s="238">
        <f>ROUND(I226*H226,2)</f>
        <v>0</v>
      </c>
      <c r="K226" s="234" t="s">
        <v>130</v>
      </c>
      <c r="L226" s="239"/>
      <c r="M226" s="240" t="s">
        <v>1</v>
      </c>
      <c r="N226" s="241" t="s">
        <v>45</v>
      </c>
      <c r="O226" s="71"/>
      <c r="P226" s="191">
        <f>O226*H226</f>
        <v>0</v>
      </c>
      <c r="Q226" s="191">
        <v>0.08</v>
      </c>
      <c r="R226" s="191">
        <f>Q226*H226</f>
        <v>9.3432000000000013</v>
      </c>
      <c r="S226" s="191">
        <v>0</v>
      </c>
      <c r="T226" s="192">
        <f>S226*H226</f>
        <v>0</v>
      </c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R226" s="193" t="s">
        <v>164</v>
      </c>
      <c r="AT226" s="193" t="s">
        <v>249</v>
      </c>
      <c r="AU226" s="193" t="s">
        <v>89</v>
      </c>
      <c r="AY226" s="17" t="s">
        <v>124</v>
      </c>
      <c r="BE226" s="194">
        <f>IF(N226="základní",J226,0)</f>
        <v>0</v>
      </c>
      <c r="BF226" s="194">
        <f>IF(N226="snížená",J226,0)</f>
        <v>0</v>
      </c>
      <c r="BG226" s="194">
        <f>IF(N226="zákl. přenesená",J226,0)</f>
        <v>0</v>
      </c>
      <c r="BH226" s="194">
        <f>IF(N226="sníž. přenesená",J226,0)</f>
        <v>0</v>
      </c>
      <c r="BI226" s="194">
        <f>IF(N226="nulová",J226,0)</f>
        <v>0</v>
      </c>
      <c r="BJ226" s="17" t="s">
        <v>87</v>
      </c>
      <c r="BK226" s="194">
        <f>ROUND(I226*H226,2)</f>
        <v>0</v>
      </c>
      <c r="BL226" s="17" t="s">
        <v>131</v>
      </c>
      <c r="BM226" s="193" t="s">
        <v>252</v>
      </c>
    </row>
    <row r="227" spans="1:65" s="2" customFormat="1" ht="11.25">
      <c r="A227" s="34"/>
      <c r="B227" s="35"/>
      <c r="C227" s="36"/>
      <c r="D227" s="195" t="s">
        <v>133</v>
      </c>
      <c r="E227" s="36"/>
      <c r="F227" s="196" t="s">
        <v>251</v>
      </c>
      <c r="G227" s="36"/>
      <c r="H227" s="36"/>
      <c r="I227" s="197"/>
      <c r="J227" s="36"/>
      <c r="K227" s="36"/>
      <c r="L227" s="39"/>
      <c r="M227" s="198"/>
      <c r="N227" s="199"/>
      <c r="O227" s="71"/>
      <c r="P227" s="71"/>
      <c r="Q227" s="71"/>
      <c r="R227" s="71"/>
      <c r="S227" s="71"/>
      <c r="T227" s="72"/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T227" s="17" t="s">
        <v>133</v>
      </c>
      <c r="AU227" s="17" t="s">
        <v>89</v>
      </c>
    </row>
    <row r="228" spans="1:65" s="14" customFormat="1" ht="11.25">
      <c r="B228" s="210"/>
      <c r="C228" s="211"/>
      <c r="D228" s="195" t="s">
        <v>135</v>
      </c>
      <c r="E228" s="212" t="s">
        <v>1</v>
      </c>
      <c r="F228" s="213" t="s">
        <v>248</v>
      </c>
      <c r="G228" s="211"/>
      <c r="H228" s="214">
        <v>148.5</v>
      </c>
      <c r="I228" s="215"/>
      <c r="J228" s="211"/>
      <c r="K228" s="211"/>
      <c r="L228" s="216"/>
      <c r="M228" s="217"/>
      <c r="N228" s="218"/>
      <c r="O228" s="218"/>
      <c r="P228" s="218"/>
      <c r="Q228" s="218"/>
      <c r="R228" s="218"/>
      <c r="S228" s="218"/>
      <c r="T228" s="219"/>
      <c r="AT228" s="220" t="s">
        <v>135</v>
      </c>
      <c r="AU228" s="220" t="s">
        <v>89</v>
      </c>
      <c r="AV228" s="14" t="s">
        <v>89</v>
      </c>
      <c r="AW228" s="14" t="s">
        <v>34</v>
      </c>
      <c r="AX228" s="14" t="s">
        <v>80</v>
      </c>
      <c r="AY228" s="220" t="s">
        <v>124</v>
      </c>
    </row>
    <row r="229" spans="1:65" s="14" customFormat="1" ht="11.25">
      <c r="B229" s="210"/>
      <c r="C229" s="211"/>
      <c r="D229" s="195" t="s">
        <v>135</v>
      </c>
      <c r="E229" s="212" t="s">
        <v>1</v>
      </c>
      <c r="F229" s="213" t="s">
        <v>253</v>
      </c>
      <c r="G229" s="211"/>
      <c r="H229" s="214">
        <v>-34</v>
      </c>
      <c r="I229" s="215"/>
      <c r="J229" s="211"/>
      <c r="K229" s="211"/>
      <c r="L229" s="216"/>
      <c r="M229" s="217"/>
      <c r="N229" s="218"/>
      <c r="O229" s="218"/>
      <c r="P229" s="218"/>
      <c r="Q229" s="218"/>
      <c r="R229" s="218"/>
      <c r="S229" s="218"/>
      <c r="T229" s="219"/>
      <c r="AT229" s="220" t="s">
        <v>135</v>
      </c>
      <c r="AU229" s="220" t="s">
        <v>89</v>
      </c>
      <c r="AV229" s="14" t="s">
        <v>89</v>
      </c>
      <c r="AW229" s="14" t="s">
        <v>34</v>
      </c>
      <c r="AX229" s="14" t="s">
        <v>80</v>
      </c>
      <c r="AY229" s="220" t="s">
        <v>124</v>
      </c>
    </row>
    <row r="230" spans="1:65" s="15" customFormat="1" ht="11.25">
      <c r="B230" s="221"/>
      <c r="C230" s="222"/>
      <c r="D230" s="195" t="s">
        <v>135</v>
      </c>
      <c r="E230" s="223" t="s">
        <v>1</v>
      </c>
      <c r="F230" s="224" t="s">
        <v>139</v>
      </c>
      <c r="G230" s="222"/>
      <c r="H230" s="225">
        <v>114.5</v>
      </c>
      <c r="I230" s="226"/>
      <c r="J230" s="222"/>
      <c r="K230" s="222"/>
      <c r="L230" s="227"/>
      <c r="M230" s="228"/>
      <c r="N230" s="229"/>
      <c r="O230" s="229"/>
      <c r="P230" s="229"/>
      <c r="Q230" s="229"/>
      <c r="R230" s="229"/>
      <c r="S230" s="229"/>
      <c r="T230" s="230"/>
      <c r="AT230" s="231" t="s">
        <v>135</v>
      </c>
      <c r="AU230" s="231" t="s">
        <v>89</v>
      </c>
      <c r="AV230" s="15" t="s">
        <v>131</v>
      </c>
      <c r="AW230" s="15" t="s">
        <v>34</v>
      </c>
      <c r="AX230" s="15" t="s">
        <v>87</v>
      </c>
      <c r="AY230" s="231" t="s">
        <v>124</v>
      </c>
    </row>
    <row r="231" spans="1:65" s="14" customFormat="1" ht="11.25">
      <c r="B231" s="210"/>
      <c r="C231" s="211"/>
      <c r="D231" s="195" t="s">
        <v>135</v>
      </c>
      <c r="E231" s="211"/>
      <c r="F231" s="213" t="s">
        <v>254</v>
      </c>
      <c r="G231" s="211"/>
      <c r="H231" s="214">
        <v>116.79</v>
      </c>
      <c r="I231" s="215"/>
      <c r="J231" s="211"/>
      <c r="K231" s="211"/>
      <c r="L231" s="216"/>
      <c r="M231" s="217"/>
      <c r="N231" s="218"/>
      <c r="O231" s="218"/>
      <c r="P231" s="218"/>
      <c r="Q231" s="218"/>
      <c r="R231" s="218"/>
      <c r="S231" s="218"/>
      <c r="T231" s="219"/>
      <c r="AT231" s="220" t="s">
        <v>135</v>
      </c>
      <c r="AU231" s="220" t="s">
        <v>89</v>
      </c>
      <c r="AV231" s="14" t="s">
        <v>89</v>
      </c>
      <c r="AW231" s="14" t="s">
        <v>4</v>
      </c>
      <c r="AX231" s="14" t="s">
        <v>87</v>
      </c>
      <c r="AY231" s="220" t="s">
        <v>124</v>
      </c>
    </row>
    <row r="232" spans="1:65" s="2" customFormat="1" ht="16.5" customHeight="1">
      <c r="A232" s="34"/>
      <c r="B232" s="35"/>
      <c r="C232" s="232" t="s">
        <v>255</v>
      </c>
      <c r="D232" s="232" t="s">
        <v>249</v>
      </c>
      <c r="E232" s="233" t="s">
        <v>256</v>
      </c>
      <c r="F232" s="234" t="s">
        <v>257</v>
      </c>
      <c r="G232" s="235" t="s">
        <v>148</v>
      </c>
      <c r="H232" s="236">
        <v>34.68</v>
      </c>
      <c r="I232" s="237"/>
      <c r="J232" s="238">
        <f>ROUND(I232*H232,2)</f>
        <v>0</v>
      </c>
      <c r="K232" s="234" t="s">
        <v>130</v>
      </c>
      <c r="L232" s="239"/>
      <c r="M232" s="240" t="s">
        <v>1</v>
      </c>
      <c r="N232" s="241" t="s">
        <v>45</v>
      </c>
      <c r="O232" s="71"/>
      <c r="P232" s="191">
        <f>O232*H232</f>
        <v>0</v>
      </c>
      <c r="Q232" s="191">
        <v>4.8300000000000003E-2</v>
      </c>
      <c r="R232" s="191">
        <f>Q232*H232</f>
        <v>1.675044</v>
      </c>
      <c r="S232" s="191">
        <v>0</v>
      </c>
      <c r="T232" s="192">
        <f>S232*H232</f>
        <v>0</v>
      </c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R232" s="193" t="s">
        <v>164</v>
      </c>
      <c r="AT232" s="193" t="s">
        <v>249</v>
      </c>
      <c r="AU232" s="193" t="s">
        <v>89</v>
      </c>
      <c r="AY232" s="17" t="s">
        <v>124</v>
      </c>
      <c r="BE232" s="194">
        <f>IF(N232="základní",J232,0)</f>
        <v>0</v>
      </c>
      <c r="BF232" s="194">
        <f>IF(N232="snížená",J232,0)</f>
        <v>0</v>
      </c>
      <c r="BG232" s="194">
        <f>IF(N232="zákl. přenesená",J232,0)</f>
        <v>0</v>
      </c>
      <c r="BH232" s="194">
        <f>IF(N232="sníž. přenesená",J232,0)</f>
        <v>0</v>
      </c>
      <c r="BI232" s="194">
        <f>IF(N232="nulová",J232,0)</f>
        <v>0</v>
      </c>
      <c r="BJ232" s="17" t="s">
        <v>87</v>
      </c>
      <c r="BK232" s="194">
        <f>ROUND(I232*H232,2)</f>
        <v>0</v>
      </c>
      <c r="BL232" s="17" t="s">
        <v>131</v>
      </c>
      <c r="BM232" s="193" t="s">
        <v>258</v>
      </c>
    </row>
    <row r="233" spans="1:65" s="2" customFormat="1" ht="11.25">
      <c r="A233" s="34"/>
      <c r="B233" s="35"/>
      <c r="C233" s="36"/>
      <c r="D233" s="195" t="s">
        <v>133</v>
      </c>
      <c r="E233" s="36"/>
      <c r="F233" s="196" t="s">
        <v>257</v>
      </c>
      <c r="G233" s="36"/>
      <c r="H233" s="36"/>
      <c r="I233" s="197"/>
      <c r="J233" s="36"/>
      <c r="K233" s="36"/>
      <c r="L233" s="39"/>
      <c r="M233" s="198"/>
      <c r="N233" s="199"/>
      <c r="O233" s="71"/>
      <c r="P233" s="71"/>
      <c r="Q233" s="71"/>
      <c r="R233" s="71"/>
      <c r="S233" s="71"/>
      <c r="T233" s="72"/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T233" s="17" t="s">
        <v>133</v>
      </c>
      <c r="AU233" s="17" t="s">
        <v>89</v>
      </c>
    </row>
    <row r="234" spans="1:65" s="14" customFormat="1" ht="11.25">
      <c r="B234" s="210"/>
      <c r="C234" s="211"/>
      <c r="D234" s="195" t="s">
        <v>135</v>
      </c>
      <c r="E234" s="212" t="s">
        <v>1</v>
      </c>
      <c r="F234" s="213" t="s">
        <v>259</v>
      </c>
      <c r="G234" s="211"/>
      <c r="H234" s="214">
        <v>34</v>
      </c>
      <c r="I234" s="215"/>
      <c r="J234" s="211"/>
      <c r="K234" s="211"/>
      <c r="L234" s="216"/>
      <c r="M234" s="217"/>
      <c r="N234" s="218"/>
      <c r="O234" s="218"/>
      <c r="P234" s="218"/>
      <c r="Q234" s="218"/>
      <c r="R234" s="218"/>
      <c r="S234" s="218"/>
      <c r="T234" s="219"/>
      <c r="AT234" s="220" t="s">
        <v>135</v>
      </c>
      <c r="AU234" s="220" t="s">
        <v>89</v>
      </c>
      <c r="AV234" s="14" t="s">
        <v>89</v>
      </c>
      <c r="AW234" s="14" t="s">
        <v>34</v>
      </c>
      <c r="AX234" s="14" t="s">
        <v>80</v>
      </c>
      <c r="AY234" s="220" t="s">
        <v>124</v>
      </c>
    </row>
    <row r="235" spans="1:65" s="15" customFormat="1" ht="11.25">
      <c r="B235" s="221"/>
      <c r="C235" s="222"/>
      <c r="D235" s="195" t="s">
        <v>135</v>
      </c>
      <c r="E235" s="223" t="s">
        <v>1</v>
      </c>
      <c r="F235" s="224" t="s">
        <v>139</v>
      </c>
      <c r="G235" s="222"/>
      <c r="H235" s="225">
        <v>34</v>
      </c>
      <c r="I235" s="226"/>
      <c r="J235" s="222"/>
      <c r="K235" s="222"/>
      <c r="L235" s="227"/>
      <c r="M235" s="228"/>
      <c r="N235" s="229"/>
      <c r="O235" s="229"/>
      <c r="P235" s="229"/>
      <c r="Q235" s="229"/>
      <c r="R235" s="229"/>
      <c r="S235" s="229"/>
      <c r="T235" s="230"/>
      <c r="AT235" s="231" t="s">
        <v>135</v>
      </c>
      <c r="AU235" s="231" t="s">
        <v>89</v>
      </c>
      <c r="AV235" s="15" t="s">
        <v>131</v>
      </c>
      <c r="AW235" s="15" t="s">
        <v>34</v>
      </c>
      <c r="AX235" s="15" t="s">
        <v>87</v>
      </c>
      <c r="AY235" s="231" t="s">
        <v>124</v>
      </c>
    </row>
    <row r="236" spans="1:65" s="14" customFormat="1" ht="11.25">
      <c r="B236" s="210"/>
      <c r="C236" s="211"/>
      <c r="D236" s="195" t="s">
        <v>135</v>
      </c>
      <c r="E236" s="211"/>
      <c r="F236" s="213" t="s">
        <v>260</v>
      </c>
      <c r="G236" s="211"/>
      <c r="H236" s="214">
        <v>34.68</v>
      </c>
      <c r="I236" s="215"/>
      <c r="J236" s="211"/>
      <c r="K236" s="211"/>
      <c r="L236" s="216"/>
      <c r="M236" s="217"/>
      <c r="N236" s="218"/>
      <c r="O236" s="218"/>
      <c r="P236" s="218"/>
      <c r="Q236" s="218"/>
      <c r="R236" s="218"/>
      <c r="S236" s="218"/>
      <c r="T236" s="219"/>
      <c r="AT236" s="220" t="s">
        <v>135</v>
      </c>
      <c r="AU236" s="220" t="s">
        <v>89</v>
      </c>
      <c r="AV236" s="14" t="s">
        <v>89</v>
      </c>
      <c r="AW236" s="14" t="s">
        <v>4</v>
      </c>
      <c r="AX236" s="14" t="s">
        <v>87</v>
      </c>
      <c r="AY236" s="220" t="s">
        <v>124</v>
      </c>
    </row>
    <row r="237" spans="1:65" s="2" customFormat="1" ht="16.5" customHeight="1">
      <c r="A237" s="34"/>
      <c r="B237" s="35"/>
      <c r="C237" s="232" t="s">
        <v>261</v>
      </c>
      <c r="D237" s="232" t="s">
        <v>249</v>
      </c>
      <c r="E237" s="233" t="s">
        <v>262</v>
      </c>
      <c r="F237" s="234" t="s">
        <v>263</v>
      </c>
      <c r="G237" s="235" t="s">
        <v>148</v>
      </c>
      <c r="H237" s="236">
        <v>16.32</v>
      </c>
      <c r="I237" s="237"/>
      <c r="J237" s="238">
        <f>ROUND(I237*H237,2)</f>
        <v>0</v>
      </c>
      <c r="K237" s="234" t="s">
        <v>130</v>
      </c>
      <c r="L237" s="239"/>
      <c r="M237" s="240" t="s">
        <v>1</v>
      </c>
      <c r="N237" s="241" t="s">
        <v>45</v>
      </c>
      <c r="O237" s="71"/>
      <c r="P237" s="191">
        <f>O237*H237</f>
        <v>0</v>
      </c>
      <c r="Q237" s="191">
        <v>6.5670000000000006E-2</v>
      </c>
      <c r="R237" s="191">
        <f>Q237*H237</f>
        <v>1.0717344000000002</v>
      </c>
      <c r="S237" s="191">
        <v>0</v>
      </c>
      <c r="T237" s="192">
        <f>S237*H237</f>
        <v>0</v>
      </c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R237" s="193" t="s">
        <v>164</v>
      </c>
      <c r="AT237" s="193" t="s">
        <v>249</v>
      </c>
      <c r="AU237" s="193" t="s">
        <v>89</v>
      </c>
      <c r="AY237" s="17" t="s">
        <v>124</v>
      </c>
      <c r="BE237" s="194">
        <f>IF(N237="základní",J237,0)</f>
        <v>0</v>
      </c>
      <c r="BF237" s="194">
        <f>IF(N237="snížená",J237,0)</f>
        <v>0</v>
      </c>
      <c r="BG237" s="194">
        <f>IF(N237="zákl. přenesená",J237,0)</f>
        <v>0</v>
      </c>
      <c r="BH237" s="194">
        <f>IF(N237="sníž. přenesená",J237,0)</f>
        <v>0</v>
      </c>
      <c r="BI237" s="194">
        <f>IF(N237="nulová",J237,0)</f>
        <v>0</v>
      </c>
      <c r="BJ237" s="17" t="s">
        <v>87</v>
      </c>
      <c r="BK237" s="194">
        <f>ROUND(I237*H237,2)</f>
        <v>0</v>
      </c>
      <c r="BL237" s="17" t="s">
        <v>131</v>
      </c>
      <c r="BM237" s="193" t="s">
        <v>264</v>
      </c>
    </row>
    <row r="238" spans="1:65" s="2" customFormat="1" ht="11.25">
      <c r="A238" s="34"/>
      <c r="B238" s="35"/>
      <c r="C238" s="36"/>
      <c r="D238" s="195" t="s">
        <v>133</v>
      </c>
      <c r="E238" s="36"/>
      <c r="F238" s="196" t="s">
        <v>263</v>
      </c>
      <c r="G238" s="36"/>
      <c r="H238" s="36"/>
      <c r="I238" s="197"/>
      <c r="J238" s="36"/>
      <c r="K238" s="36"/>
      <c r="L238" s="39"/>
      <c r="M238" s="198"/>
      <c r="N238" s="199"/>
      <c r="O238" s="71"/>
      <c r="P238" s="71"/>
      <c r="Q238" s="71"/>
      <c r="R238" s="71"/>
      <c r="S238" s="71"/>
      <c r="T238" s="72"/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T238" s="17" t="s">
        <v>133</v>
      </c>
      <c r="AU238" s="17" t="s">
        <v>89</v>
      </c>
    </row>
    <row r="239" spans="1:65" s="14" customFormat="1" ht="11.25">
      <c r="B239" s="210"/>
      <c r="C239" s="211"/>
      <c r="D239" s="195" t="s">
        <v>135</v>
      </c>
      <c r="E239" s="212" t="s">
        <v>1</v>
      </c>
      <c r="F239" s="213" t="s">
        <v>223</v>
      </c>
      <c r="G239" s="211"/>
      <c r="H239" s="214">
        <v>16</v>
      </c>
      <c r="I239" s="215"/>
      <c r="J239" s="211"/>
      <c r="K239" s="211"/>
      <c r="L239" s="216"/>
      <c r="M239" s="217"/>
      <c r="N239" s="218"/>
      <c r="O239" s="218"/>
      <c r="P239" s="218"/>
      <c r="Q239" s="218"/>
      <c r="R239" s="218"/>
      <c r="S239" s="218"/>
      <c r="T239" s="219"/>
      <c r="AT239" s="220" t="s">
        <v>135</v>
      </c>
      <c r="AU239" s="220" t="s">
        <v>89</v>
      </c>
      <c r="AV239" s="14" t="s">
        <v>89</v>
      </c>
      <c r="AW239" s="14" t="s">
        <v>34</v>
      </c>
      <c r="AX239" s="14" t="s">
        <v>80</v>
      </c>
      <c r="AY239" s="220" t="s">
        <v>124</v>
      </c>
    </row>
    <row r="240" spans="1:65" s="15" customFormat="1" ht="11.25">
      <c r="B240" s="221"/>
      <c r="C240" s="222"/>
      <c r="D240" s="195" t="s">
        <v>135</v>
      </c>
      <c r="E240" s="223" t="s">
        <v>1</v>
      </c>
      <c r="F240" s="224" t="s">
        <v>139</v>
      </c>
      <c r="G240" s="222"/>
      <c r="H240" s="225">
        <v>16</v>
      </c>
      <c r="I240" s="226"/>
      <c r="J240" s="222"/>
      <c r="K240" s="222"/>
      <c r="L240" s="227"/>
      <c r="M240" s="228"/>
      <c r="N240" s="229"/>
      <c r="O240" s="229"/>
      <c r="P240" s="229"/>
      <c r="Q240" s="229"/>
      <c r="R240" s="229"/>
      <c r="S240" s="229"/>
      <c r="T240" s="230"/>
      <c r="AT240" s="231" t="s">
        <v>135</v>
      </c>
      <c r="AU240" s="231" t="s">
        <v>89</v>
      </c>
      <c r="AV240" s="15" t="s">
        <v>131</v>
      </c>
      <c r="AW240" s="15" t="s">
        <v>34</v>
      </c>
      <c r="AX240" s="15" t="s">
        <v>87</v>
      </c>
      <c r="AY240" s="231" t="s">
        <v>124</v>
      </c>
    </row>
    <row r="241" spans="1:65" s="14" customFormat="1" ht="11.25">
      <c r="B241" s="210"/>
      <c r="C241" s="211"/>
      <c r="D241" s="195" t="s">
        <v>135</v>
      </c>
      <c r="E241" s="211"/>
      <c r="F241" s="213" t="s">
        <v>265</v>
      </c>
      <c r="G241" s="211"/>
      <c r="H241" s="214">
        <v>16.32</v>
      </c>
      <c r="I241" s="215"/>
      <c r="J241" s="211"/>
      <c r="K241" s="211"/>
      <c r="L241" s="216"/>
      <c r="M241" s="217"/>
      <c r="N241" s="218"/>
      <c r="O241" s="218"/>
      <c r="P241" s="218"/>
      <c r="Q241" s="218"/>
      <c r="R241" s="218"/>
      <c r="S241" s="218"/>
      <c r="T241" s="219"/>
      <c r="AT241" s="220" t="s">
        <v>135</v>
      </c>
      <c r="AU241" s="220" t="s">
        <v>89</v>
      </c>
      <c r="AV241" s="14" t="s">
        <v>89</v>
      </c>
      <c r="AW241" s="14" t="s">
        <v>4</v>
      </c>
      <c r="AX241" s="14" t="s">
        <v>87</v>
      </c>
      <c r="AY241" s="220" t="s">
        <v>124</v>
      </c>
    </row>
    <row r="242" spans="1:65" s="2" customFormat="1" ht="16.5" customHeight="1">
      <c r="A242" s="34"/>
      <c r="B242" s="35"/>
      <c r="C242" s="182" t="s">
        <v>266</v>
      </c>
      <c r="D242" s="182" t="s">
        <v>126</v>
      </c>
      <c r="E242" s="183" t="s">
        <v>267</v>
      </c>
      <c r="F242" s="184" t="s">
        <v>268</v>
      </c>
      <c r="G242" s="185" t="s">
        <v>148</v>
      </c>
      <c r="H242" s="186">
        <v>254</v>
      </c>
      <c r="I242" s="187"/>
      <c r="J242" s="188">
        <f>ROUND(I242*H242,2)</f>
        <v>0</v>
      </c>
      <c r="K242" s="184" t="s">
        <v>130</v>
      </c>
      <c r="L242" s="39"/>
      <c r="M242" s="189" t="s">
        <v>1</v>
      </c>
      <c r="N242" s="190" t="s">
        <v>45</v>
      </c>
      <c r="O242" s="71"/>
      <c r="P242" s="191">
        <f>O242*H242</f>
        <v>0</v>
      </c>
      <c r="Q242" s="191">
        <v>0.14066999999999999</v>
      </c>
      <c r="R242" s="191">
        <f>Q242*H242</f>
        <v>35.730179999999997</v>
      </c>
      <c r="S242" s="191">
        <v>0</v>
      </c>
      <c r="T242" s="192">
        <f>S242*H242</f>
        <v>0</v>
      </c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R242" s="193" t="s">
        <v>131</v>
      </c>
      <c r="AT242" s="193" t="s">
        <v>126</v>
      </c>
      <c r="AU242" s="193" t="s">
        <v>89</v>
      </c>
      <c r="AY242" s="17" t="s">
        <v>124</v>
      </c>
      <c r="BE242" s="194">
        <f>IF(N242="základní",J242,0)</f>
        <v>0</v>
      </c>
      <c r="BF242" s="194">
        <f>IF(N242="snížená",J242,0)</f>
        <v>0</v>
      </c>
      <c r="BG242" s="194">
        <f>IF(N242="zákl. přenesená",J242,0)</f>
        <v>0</v>
      </c>
      <c r="BH242" s="194">
        <f>IF(N242="sníž. přenesená",J242,0)</f>
        <v>0</v>
      </c>
      <c r="BI242" s="194">
        <f>IF(N242="nulová",J242,0)</f>
        <v>0</v>
      </c>
      <c r="BJ242" s="17" t="s">
        <v>87</v>
      </c>
      <c r="BK242" s="194">
        <f>ROUND(I242*H242,2)</f>
        <v>0</v>
      </c>
      <c r="BL242" s="17" t="s">
        <v>131</v>
      </c>
      <c r="BM242" s="193" t="s">
        <v>269</v>
      </c>
    </row>
    <row r="243" spans="1:65" s="2" customFormat="1" ht="19.5">
      <c r="A243" s="34"/>
      <c r="B243" s="35"/>
      <c r="C243" s="36"/>
      <c r="D243" s="195" t="s">
        <v>133</v>
      </c>
      <c r="E243" s="36"/>
      <c r="F243" s="196" t="s">
        <v>270</v>
      </c>
      <c r="G243" s="36"/>
      <c r="H243" s="36"/>
      <c r="I243" s="197"/>
      <c r="J243" s="36"/>
      <c r="K243" s="36"/>
      <c r="L243" s="39"/>
      <c r="M243" s="198"/>
      <c r="N243" s="199"/>
      <c r="O243" s="71"/>
      <c r="P243" s="71"/>
      <c r="Q243" s="71"/>
      <c r="R243" s="71"/>
      <c r="S243" s="71"/>
      <c r="T243" s="72"/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T243" s="17" t="s">
        <v>133</v>
      </c>
      <c r="AU243" s="17" t="s">
        <v>89</v>
      </c>
    </row>
    <row r="244" spans="1:65" s="14" customFormat="1" ht="11.25">
      <c r="B244" s="210"/>
      <c r="C244" s="211"/>
      <c r="D244" s="195" t="s">
        <v>135</v>
      </c>
      <c r="E244" s="212" t="s">
        <v>1</v>
      </c>
      <c r="F244" s="213" t="s">
        <v>153</v>
      </c>
      <c r="G244" s="211"/>
      <c r="H244" s="214">
        <v>254</v>
      </c>
      <c r="I244" s="215"/>
      <c r="J244" s="211"/>
      <c r="K244" s="211"/>
      <c r="L244" s="216"/>
      <c r="M244" s="217"/>
      <c r="N244" s="218"/>
      <c r="O244" s="218"/>
      <c r="P244" s="218"/>
      <c r="Q244" s="218"/>
      <c r="R244" s="218"/>
      <c r="S244" s="218"/>
      <c r="T244" s="219"/>
      <c r="AT244" s="220" t="s">
        <v>135</v>
      </c>
      <c r="AU244" s="220" t="s">
        <v>89</v>
      </c>
      <c r="AV244" s="14" t="s">
        <v>89</v>
      </c>
      <c r="AW244" s="14" t="s">
        <v>34</v>
      </c>
      <c r="AX244" s="14" t="s">
        <v>80</v>
      </c>
      <c r="AY244" s="220" t="s">
        <v>124</v>
      </c>
    </row>
    <row r="245" spans="1:65" s="15" customFormat="1" ht="11.25">
      <c r="B245" s="221"/>
      <c r="C245" s="222"/>
      <c r="D245" s="195" t="s">
        <v>135</v>
      </c>
      <c r="E245" s="223" t="s">
        <v>1</v>
      </c>
      <c r="F245" s="224" t="s">
        <v>139</v>
      </c>
      <c r="G245" s="222"/>
      <c r="H245" s="225">
        <v>254</v>
      </c>
      <c r="I245" s="226"/>
      <c r="J245" s="222"/>
      <c r="K245" s="222"/>
      <c r="L245" s="227"/>
      <c r="M245" s="228"/>
      <c r="N245" s="229"/>
      <c r="O245" s="229"/>
      <c r="P245" s="229"/>
      <c r="Q245" s="229"/>
      <c r="R245" s="229"/>
      <c r="S245" s="229"/>
      <c r="T245" s="230"/>
      <c r="AT245" s="231" t="s">
        <v>135</v>
      </c>
      <c r="AU245" s="231" t="s">
        <v>89</v>
      </c>
      <c r="AV245" s="15" t="s">
        <v>131</v>
      </c>
      <c r="AW245" s="15" t="s">
        <v>34</v>
      </c>
      <c r="AX245" s="15" t="s">
        <v>87</v>
      </c>
      <c r="AY245" s="231" t="s">
        <v>124</v>
      </c>
    </row>
    <row r="246" spans="1:65" s="2" customFormat="1" ht="16.5" customHeight="1">
      <c r="A246" s="34"/>
      <c r="B246" s="35"/>
      <c r="C246" s="182" t="s">
        <v>271</v>
      </c>
      <c r="D246" s="182" t="s">
        <v>126</v>
      </c>
      <c r="E246" s="183" t="s">
        <v>272</v>
      </c>
      <c r="F246" s="184" t="s">
        <v>273</v>
      </c>
      <c r="G246" s="185" t="s">
        <v>274</v>
      </c>
      <c r="H246" s="186">
        <v>4.0549999999999997</v>
      </c>
      <c r="I246" s="187"/>
      <c r="J246" s="188">
        <f>ROUND(I246*H246,2)</f>
        <v>0</v>
      </c>
      <c r="K246" s="184" t="s">
        <v>130</v>
      </c>
      <c r="L246" s="39"/>
      <c r="M246" s="189" t="s">
        <v>1</v>
      </c>
      <c r="N246" s="190" t="s">
        <v>45</v>
      </c>
      <c r="O246" s="71"/>
      <c r="P246" s="191">
        <f>O246*H246</f>
        <v>0</v>
      </c>
      <c r="Q246" s="191">
        <v>2.2563399999999998</v>
      </c>
      <c r="R246" s="191">
        <f>Q246*H246</f>
        <v>9.1494586999999985</v>
      </c>
      <c r="S246" s="191">
        <v>0</v>
      </c>
      <c r="T246" s="192">
        <f>S246*H246</f>
        <v>0</v>
      </c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R246" s="193" t="s">
        <v>131</v>
      </c>
      <c r="AT246" s="193" t="s">
        <v>126</v>
      </c>
      <c r="AU246" s="193" t="s">
        <v>89</v>
      </c>
      <c r="AY246" s="17" t="s">
        <v>124</v>
      </c>
      <c r="BE246" s="194">
        <f>IF(N246="základní",J246,0)</f>
        <v>0</v>
      </c>
      <c r="BF246" s="194">
        <f>IF(N246="snížená",J246,0)</f>
        <v>0</v>
      </c>
      <c r="BG246" s="194">
        <f>IF(N246="zákl. přenesená",J246,0)</f>
        <v>0</v>
      </c>
      <c r="BH246" s="194">
        <f>IF(N246="sníž. přenesená",J246,0)</f>
        <v>0</v>
      </c>
      <c r="BI246" s="194">
        <f>IF(N246="nulová",J246,0)</f>
        <v>0</v>
      </c>
      <c r="BJ246" s="17" t="s">
        <v>87</v>
      </c>
      <c r="BK246" s="194">
        <f>ROUND(I246*H246,2)</f>
        <v>0</v>
      </c>
      <c r="BL246" s="17" t="s">
        <v>131</v>
      </c>
      <c r="BM246" s="193" t="s">
        <v>275</v>
      </c>
    </row>
    <row r="247" spans="1:65" s="2" customFormat="1" ht="11.25">
      <c r="A247" s="34"/>
      <c r="B247" s="35"/>
      <c r="C247" s="36"/>
      <c r="D247" s="195" t="s">
        <v>133</v>
      </c>
      <c r="E247" s="36"/>
      <c r="F247" s="196" t="s">
        <v>276</v>
      </c>
      <c r="G247" s="36"/>
      <c r="H247" s="36"/>
      <c r="I247" s="197"/>
      <c r="J247" s="36"/>
      <c r="K247" s="36"/>
      <c r="L247" s="39"/>
      <c r="M247" s="198"/>
      <c r="N247" s="199"/>
      <c r="O247" s="71"/>
      <c r="P247" s="71"/>
      <c r="Q247" s="71"/>
      <c r="R247" s="71"/>
      <c r="S247" s="71"/>
      <c r="T247" s="72"/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T247" s="17" t="s">
        <v>133</v>
      </c>
      <c r="AU247" s="17" t="s">
        <v>89</v>
      </c>
    </row>
    <row r="248" spans="1:65" s="13" customFormat="1" ht="11.25">
      <c r="B248" s="200"/>
      <c r="C248" s="201"/>
      <c r="D248" s="195" t="s">
        <v>135</v>
      </c>
      <c r="E248" s="202" t="s">
        <v>1</v>
      </c>
      <c r="F248" s="203" t="s">
        <v>277</v>
      </c>
      <c r="G248" s="201"/>
      <c r="H248" s="202" t="s">
        <v>1</v>
      </c>
      <c r="I248" s="204"/>
      <c r="J248" s="201"/>
      <c r="K248" s="201"/>
      <c r="L248" s="205"/>
      <c r="M248" s="206"/>
      <c r="N248" s="207"/>
      <c r="O248" s="207"/>
      <c r="P248" s="207"/>
      <c r="Q248" s="207"/>
      <c r="R248" s="207"/>
      <c r="S248" s="207"/>
      <c r="T248" s="208"/>
      <c r="AT248" s="209" t="s">
        <v>135</v>
      </c>
      <c r="AU248" s="209" t="s">
        <v>89</v>
      </c>
      <c r="AV248" s="13" t="s">
        <v>87</v>
      </c>
      <c r="AW248" s="13" t="s">
        <v>34</v>
      </c>
      <c r="AX248" s="13" t="s">
        <v>80</v>
      </c>
      <c r="AY248" s="209" t="s">
        <v>124</v>
      </c>
    </row>
    <row r="249" spans="1:65" s="14" customFormat="1" ht="11.25">
      <c r="B249" s="210"/>
      <c r="C249" s="211"/>
      <c r="D249" s="195" t="s">
        <v>135</v>
      </c>
      <c r="E249" s="212" t="s">
        <v>1</v>
      </c>
      <c r="F249" s="213" t="s">
        <v>278</v>
      </c>
      <c r="G249" s="211"/>
      <c r="H249" s="214">
        <v>1.5149999999999999</v>
      </c>
      <c r="I249" s="215"/>
      <c r="J249" s="211"/>
      <c r="K249" s="211"/>
      <c r="L249" s="216"/>
      <c r="M249" s="217"/>
      <c r="N249" s="218"/>
      <c r="O249" s="218"/>
      <c r="P249" s="218"/>
      <c r="Q249" s="218"/>
      <c r="R249" s="218"/>
      <c r="S249" s="218"/>
      <c r="T249" s="219"/>
      <c r="AT249" s="220" t="s">
        <v>135</v>
      </c>
      <c r="AU249" s="220" t="s">
        <v>89</v>
      </c>
      <c r="AV249" s="14" t="s">
        <v>89</v>
      </c>
      <c r="AW249" s="14" t="s">
        <v>34</v>
      </c>
      <c r="AX249" s="14" t="s">
        <v>80</v>
      </c>
      <c r="AY249" s="220" t="s">
        <v>124</v>
      </c>
    </row>
    <row r="250" spans="1:65" s="14" customFormat="1" ht="11.25">
      <c r="B250" s="210"/>
      <c r="C250" s="211"/>
      <c r="D250" s="195" t="s">
        <v>135</v>
      </c>
      <c r="E250" s="212" t="s">
        <v>1</v>
      </c>
      <c r="F250" s="213" t="s">
        <v>279</v>
      </c>
      <c r="G250" s="211"/>
      <c r="H250" s="214">
        <v>2.54</v>
      </c>
      <c r="I250" s="215"/>
      <c r="J250" s="211"/>
      <c r="K250" s="211"/>
      <c r="L250" s="216"/>
      <c r="M250" s="217"/>
      <c r="N250" s="218"/>
      <c r="O250" s="218"/>
      <c r="P250" s="218"/>
      <c r="Q250" s="218"/>
      <c r="R250" s="218"/>
      <c r="S250" s="218"/>
      <c r="T250" s="219"/>
      <c r="AT250" s="220" t="s">
        <v>135</v>
      </c>
      <c r="AU250" s="220" t="s">
        <v>89</v>
      </c>
      <c r="AV250" s="14" t="s">
        <v>89</v>
      </c>
      <c r="AW250" s="14" t="s">
        <v>34</v>
      </c>
      <c r="AX250" s="14" t="s">
        <v>80</v>
      </c>
      <c r="AY250" s="220" t="s">
        <v>124</v>
      </c>
    </row>
    <row r="251" spans="1:65" s="15" customFormat="1" ht="11.25">
      <c r="B251" s="221"/>
      <c r="C251" s="222"/>
      <c r="D251" s="195" t="s">
        <v>135</v>
      </c>
      <c r="E251" s="223" t="s">
        <v>1</v>
      </c>
      <c r="F251" s="224" t="s">
        <v>139</v>
      </c>
      <c r="G251" s="222"/>
      <c r="H251" s="225">
        <v>4.0549999999999997</v>
      </c>
      <c r="I251" s="226"/>
      <c r="J251" s="222"/>
      <c r="K251" s="222"/>
      <c r="L251" s="227"/>
      <c r="M251" s="228"/>
      <c r="N251" s="229"/>
      <c r="O251" s="229"/>
      <c r="P251" s="229"/>
      <c r="Q251" s="229"/>
      <c r="R251" s="229"/>
      <c r="S251" s="229"/>
      <c r="T251" s="230"/>
      <c r="AT251" s="231" t="s">
        <v>135</v>
      </c>
      <c r="AU251" s="231" t="s">
        <v>89</v>
      </c>
      <c r="AV251" s="15" t="s">
        <v>131</v>
      </c>
      <c r="AW251" s="15" t="s">
        <v>34</v>
      </c>
      <c r="AX251" s="15" t="s">
        <v>87</v>
      </c>
      <c r="AY251" s="231" t="s">
        <v>124</v>
      </c>
    </row>
    <row r="252" spans="1:65" s="2" customFormat="1" ht="16.5" customHeight="1">
      <c r="A252" s="34"/>
      <c r="B252" s="35"/>
      <c r="C252" s="182" t="s">
        <v>280</v>
      </c>
      <c r="D252" s="182" t="s">
        <v>126</v>
      </c>
      <c r="E252" s="183" t="s">
        <v>281</v>
      </c>
      <c r="F252" s="184" t="s">
        <v>282</v>
      </c>
      <c r="G252" s="185" t="s">
        <v>148</v>
      </c>
      <c r="H252" s="186">
        <v>80</v>
      </c>
      <c r="I252" s="187"/>
      <c r="J252" s="188">
        <f>ROUND(I252*H252,2)</f>
        <v>0</v>
      </c>
      <c r="K252" s="184" t="s">
        <v>130</v>
      </c>
      <c r="L252" s="39"/>
      <c r="M252" s="189" t="s">
        <v>1</v>
      </c>
      <c r="N252" s="190" t="s">
        <v>45</v>
      </c>
      <c r="O252" s="71"/>
      <c r="P252" s="191">
        <f>O252*H252</f>
        <v>0</v>
      </c>
      <c r="Q252" s="191">
        <v>0</v>
      </c>
      <c r="R252" s="191">
        <f>Q252*H252</f>
        <v>0</v>
      </c>
      <c r="S252" s="191">
        <v>0</v>
      </c>
      <c r="T252" s="192">
        <f>S252*H252</f>
        <v>0</v>
      </c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R252" s="193" t="s">
        <v>131</v>
      </c>
      <c r="AT252" s="193" t="s">
        <v>126</v>
      </c>
      <c r="AU252" s="193" t="s">
        <v>89</v>
      </c>
      <c r="AY252" s="17" t="s">
        <v>124</v>
      </c>
      <c r="BE252" s="194">
        <f>IF(N252="základní",J252,0)</f>
        <v>0</v>
      </c>
      <c r="BF252" s="194">
        <f>IF(N252="snížená",J252,0)</f>
        <v>0</v>
      </c>
      <c r="BG252" s="194">
        <f>IF(N252="zákl. přenesená",J252,0)</f>
        <v>0</v>
      </c>
      <c r="BH252" s="194">
        <f>IF(N252="sníž. přenesená",J252,0)</f>
        <v>0</v>
      </c>
      <c r="BI252" s="194">
        <f>IF(N252="nulová",J252,0)</f>
        <v>0</v>
      </c>
      <c r="BJ252" s="17" t="s">
        <v>87</v>
      </c>
      <c r="BK252" s="194">
        <f>ROUND(I252*H252,2)</f>
        <v>0</v>
      </c>
      <c r="BL252" s="17" t="s">
        <v>131</v>
      </c>
      <c r="BM252" s="193" t="s">
        <v>283</v>
      </c>
    </row>
    <row r="253" spans="1:65" s="2" customFormat="1" ht="11.25">
      <c r="A253" s="34"/>
      <c r="B253" s="35"/>
      <c r="C253" s="36"/>
      <c r="D253" s="195" t="s">
        <v>133</v>
      </c>
      <c r="E253" s="36"/>
      <c r="F253" s="196" t="s">
        <v>284</v>
      </c>
      <c r="G253" s="36"/>
      <c r="H253" s="36"/>
      <c r="I253" s="197"/>
      <c r="J253" s="36"/>
      <c r="K253" s="36"/>
      <c r="L253" s="39"/>
      <c r="M253" s="198"/>
      <c r="N253" s="199"/>
      <c r="O253" s="71"/>
      <c r="P253" s="71"/>
      <c r="Q253" s="71"/>
      <c r="R253" s="71"/>
      <c r="S253" s="71"/>
      <c r="T253" s="72"/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T253" s="17" t="s">
        <v>133</v>
      </c>
      <c r="AU253" s="17" t="s">
        <v>89</v>
      </c>
    </row>
    <row r="254" spans="1:65" s="13" customFormat="1" ht="11.25">
      <c r="B254" s="200"/>
      <c r="C254" s="201"/>
      <c r="D254" s="195" t="s">
        <v>135</v>
      </c>
      <c r="E254" s="202" t="s">
        <v>1</v>
      </c>
      <c r="F254" s="203" t="s">
        <v>285</v>
      </c>
      <c r="G254" s="201"/>
      <c r="H254" s="202" t="s">
        <v>1</v>
      </c>
      <c r="I254" s="204"/>
      <c r="J254" s="201"/>
      <c r="K254" s="201"/>
      <c r="L254" s="205"/>
      <c r="M254" s="206"/>
      <c r="N254" s="207"/>
      <c r="O254" s="207"/>
      <c r="P254" s="207"/>
      <c r="Q254" s="207"/>
      <c r="R254" s="207"/>
      <c r="S254" s="207"/>
      <c r="T254" s="208"/>
      <c r="AT254" s="209" t="s">
        <v>135</v>
      </c>
      <c r="AU254" s="209" t="s">
        <v>89</v>
      </c>
      <c r="AV254" s="13" t="s">
        <v>87</v>
      </c>
      <c r="AW254" s="13" t="s">
        <v>34</v>
      </c>
      <c r="AX254" s="13" t="s">
        <v>80</v>
      </c>
      <c r="AY254" s="209" t="s">
        <v>124</v>
      </c>
    </row>
    <row r="255" spans="1:65" s="14" customFormat="1" ht="11.25">
      <c r="B255" s="210"/>
      <c r="C255" s="211"/>
      <c r="D255" s="195" t="s">
        <v>135</v>
      </c>
      <c r="E255" s="212" t="s">
        <v>1</v>
      </c>
      <c r="F255" s="213" t="s">
        <v>286</v>
      </c>
      <c r="G255" s="211"/>
      <c r="H255" s="214">
        <v>80</v>
      </c>
      <c r="I255" s="215"/>
      <c r="J255" s="211"/>
      <c r="K255" s="211"/>
      <c r="L255" s="216"/>
      <c r="M255" s="217"/>
      <c r="N255" s="218"/>
      <c r="O255" s="218"/>
      <c r="P255" s="218"/>
      <c r="Q255" s="218"/>
      <c r="R255" s="218"/>
      <c r="S255" s="218"/>
      <c r="T255" s="219"/>
      <c r="AT255" s="220" t="s">
        <v>135</v>
      </c>
      <c r="AU255" s="220" t="s">
        <v>89</v>
      </c>
      <c r="AV255" s="14" t="s">
        <v>89</v>
      </c>
      <c r="AW255" s="14" t="s">
        <v>34</v>
      </c>
      <c r="AX255" s="14" t="s">
        <v>80</v>
      </c>
      <c r="AY255" s="220" t="s">
        <v>124</v>
      </c>
    </row>
    <row r="256" spans="1:65" s="15" customFormat="1" ht="11.25">
      <c r="B256" s="221"/>
      <c r="C256" s="222"/>
      <c r="D256" s="195" t="s">
        <v>135</v>
      </c>
      <c r="E256" s="223" t="s">
        <v>1</v>
      </c>
      <c r="F256" s="224" t="s">
        <v>139</v>
      </c>
      <c r="G256" s="222"/>
      <c r="H256" s="225">
        <v>80</v>
      </c>
      <c r="I256" s="226"/>
      <c r="J256" s="222"/>
      <c r="K256" s="222"/>
      <c r="L256" s="227"/>
      <c r="M256" s="228"/>
      <c r="N256" s="229"/>
      <c r="O256" s="229"/>
      <c r="P256" s="229"/>
      <c r="Q256" s="229"/>
      <c r="R256" s="229"/>
      <c r="S256" s="229"/>
      <c r="T256" s="230"/>
      <c r="AT256" s="231" t="s">
        <v>135</v>
      </c>
      <c r="AU256" s="231" t="s">
        <v>89</v>
      </c>
      <c r="AV256" s="15" t="s">
        <v>131</v>
      </c>
      <c r="AW256" s="15" t="s">
        <v>34</v>
      </c>
      <c r="AX256" s="15" t="s">
        <v>87</v>
      </c>
      <c r="AY256" s="231" t="s">
        <v>124</v>
      </c>
    </row>
    <row r="257" spans="1:65" s="2" customFormat="1" ht="16.5" customHeight="1">
      <c r="A257" s="34"/>
      <c r="B257" s="35"/>
      <c r="C257" s="182" t="s">
        <v>287</v>
      </c>
      <c r="D257" s="182" t="s">
        <v>126</v>
      </c>
      <c r="E257" s="183" t="s">
        <v>288</v>
      </c>
      <c r="F257" s="184" t="s">
        <v>289</v>
      </c>
      <c r="G257" s="185" t="s">
        <v>148</v>
      </c>
      <c r="H257" s="186">
        <v>405.5</v>
      </c>
      <c r="I257" s="187"/>
      <c r="J257" s="188">
        <f>ROUND(I257*H257,2)</f>
        <v>0</v>
      </c>
      <c r="K257" s="184" t="s">
        <v>130</v>
      </c>
      <c r="L257" s="39"/>
      <c r="M257" s="189" t="s">
        <v>1</v>
      </c>
      <c r="N257" s="190" t="s">
        <v>45</v>
      </c>
      <c r="O257" s="71"/>
      <c r="P257" s="191">
        <f>O257*H257</f>
        <v>0</v>
      </c>
      <c r="Q257" s="191">
        <v>0</v>
      </c>
      <c r="R257" s="191">
        <f>Q257*H257</f>
        <v>0</v>
      </c>
      <c r="S257" s="191">
        <v>0</v>
      </c>
      <c r="T257" s="192">
        <f>S257*H257</f>
        <v>0</v>
      </c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R257" s="193" t="s">
        <v>131</v>
      </c>
      <c r="AT257" s="193" t="s">
        <v>126</v>
      </c>
      <c r="AU257" s="193" t="s">
        <v>89</v>
      </c>
      <c r="AY257" s="17" t="s">
        <v>124</v>
      </c>
      <c r="BE257" s="194">
        <f>IF(N257="základní",J257,0)</f>
        <v>0</v>
      </c>
      <c r="BF257" s="194">
        <f>IF(N257="snížená",J257,0)</f>
        <v>0</v>
      </c>
      <c r="BG257" s="194">
        <f>IF(N257="zákl. přenesená",J257,0)</f>
        <v>0</v>
      </c>
      <c r="BH257" s="194">
        <f>IF(N257="sníž. přenesená",J257,0)</f>
        <v>0</v>
      </c>
      <c r="BI257" s="194">
        <f>IF(N257="nulová",J257,0)</f>
        <v>0</v>
      </c>
      <c r="BJ257" s="17" t="s">
        <v>87</v>
      </c>
      <c r="BK257" s="194">
        <f>ROUND(I257*H257,2)</f>
        <v>0</v>
      </c>
      <c r="BL257" s="17" t="s">
        <v>131</v>
      </c>
      <c r="BM257" s="193" t="s">
        <v>290</v>
      </c>
    </row>
    <row r="258" spans="1:65" s="2" customFormat="1" ht="11.25">
      <c r="A258" s="34"/>
      <c r="B258" s="35"/>
      <c r="C258" s="36"/>
      <c r="D258" s="195" t="s">
        <v>133</v>
      </c>
      <c r="E258" s="36"/>
      <c r="F258" s="196" t="s">
        <v>291</v>
      </c>
      <c r="G258" s="36"/>
      <c r="H258" s="36"/>
      <c r="I258" s="197"/>
      <c r="J258" s="36"/>
      <c r="K258" s="36"/>
      <c r="L258" s="39"/>
      <c r="M258" s="198"/>
      <c r="N258" s="199"/>
      <c r="O258" s="71"/>
      <c r="P258" s="71"/>
      <c r="Q258" s="71"/>
      <c r="R258" s="71"/>
      <c r="S258" s="71"/>
      <c r="T258" s="72"/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T258" s="17" t="s">
        <v>133</v>
      </c>
      <c r="AU258" s="17" t="s">
        <v>89</v>
      </c>
    </row>
    <row r="259" spans="1:65" s="13" customFormat="1" ht="11.25">
      <c r="B259" s="200"/>
      <c r="C259" s="201"/>
      <c r="D259" s="195" t="s">
        <v>135</v>
      </c>
      <c r="E259" s="202" t="s">
        <v>1</v>
      </c>
      <c r="F259" s="203" t="s">
        <v>136</v>
      </c>
      <c r="G259" s="201"/>
      <c r="H259" s="202" t="s">
        <v>1</v>
      </c>
      <c r="I259" s="204"/>
      <c r="J259" s="201"/>
      <c r="K259" s="201"/>
      <c r="L259" s="205"/>
      <c r="M259" s="206"/>
      <c r="N259" s="207"/>
      <c r="O259" s="207"/>
      <c r="P259" s="207"/>
      <c r="Q259" s="207"/>
      <c r="R259" s="207"/>
      <c r="S259" s="207"/>
      <c r="T259" s="208"/>
      <c r="AT259" s="209" t="s">
        <v>135</v>
      </c>
      <c r="AU259" s="209" t="s">
        <v>89</v>
      </c>
      <c r="AV259" s="13" t="s">
        <v>87</v>
      </c>
      <c r="AW259" s="13" t="s">
        <v>34</v>
      </c>
      <c r="AX259" s="13" t="s">
        <v>80</v>
      </c>
      <c r="AY259" s="209" t="s">
        <v>124</v>
      </c>
    </row>
    <row r="260" spans="1:65" s="14" customFormat="1" ht="11.25">
      <c r="B260" s="210"/>
      <c r="C260" s="211"/>
      <c r="D260" s="195" t="s">
        <v>135</v>
      </c>
      <c r="E260" s="212" t="s">
        <v>1</v>
      </c>
      <c r="F260" s="213" t="s">
        <v>152</v>
      </c>
      <c r="G260" s="211"/>
      <c r="H260" s="214">
        <v>151.5</v>
      </c>
      <c r="I260" s="215"/>
      <c r="J260" s="211"/>
      <c r="K260" s="211"/>
      <c r="L260" s="216"/>
      <c r="M260" s="217"/>
      <c r="N260" s="218"/>
      <c r="O260" s="218"/>
      <c r="P260" s="218"/>
      <c r="Q260" s="218"/>
      <c r="R260" s="218"/>
      <c r="S260" s="218"/>
      <c r="T260" s="219"/>
      <c r="AT260" s="220" t="s">
        <v>135</v>
      </c>
      <c r="AU260" s="220" t="s">
        <v>89</v>
      </c>
      <c r="AV260" s="14" t="s">
        <v>89</v>
      </c>
      <c r="AW260" s="14" t="s">
        <v>34</v>
      </c>
      <c r="AX260" s="14" t="s">
        <v>80</v>
      </c>
      <c r="AY260" s="220" t="s">
        <v>124</v>
      </c>
    </row>
    <row r="261" spans="1:65" s="14" customFormat="1" ht="11.25">
      <c r="B261" s="210"/>
      <c r="C261" s="211"/>
      <c r="D261" s="195" t="s">
        <v>135</v>
      </c>
      <c r="E261" s="212" t="s">
        <v>1</v>
      </c>
      <c r="F261" s="213" t="s">
        <v>292</v>
      </c>
      <c r="G261" s="211"/>
      <c r="H261" s="214">
        <v>254</v>
      </c>
      <c r="I261" s="215"/>
      <c r="J261" s="211"/>
      <c r="K261" s="211"/>
      <c r="L261" s="216"/>
      <c r="M261" s="217"/>
      <c r="N261" s="218"/>
      <c r="O261" s="218"/>
      <c r="P261" s="218"/>
      <c r="Q261" s="218"/>
      <c r="R261" s="218"/>
      <c r="S261" s="218"/>
      <c r="T261" s="219"/>
      <c r="AT261" s="220" t="s">
        <v>135</v>
      </c>
      <c r="AU261" s="220" t="s">
        <v>89</v>
      </c>
      <c r="AV261" s="14" t="s">
        <v>89</v>
      </c>
      <c r="AW261" s="14" t="s">
        <v>34</v>
      </c>
      <c r="AX261" s="14" t="s">
        <v>80</v>
      </c>
      <c r="AY261" s="220" t="s">
        <v>124</v>
      </c>
    </row>
    <row r="262" spans="1:65" s="15" customFormat="1" ht="11.25">
      <c r="B262" s="221"/>
      <c r="C262" s="222"/>
      <c r="D262" s="195" t="s">
        <v>135</v>
      </c>
      <c r="E262" s="223" t="s">
        <v>1</v>
      </c>
      <c r="F262" s="224" t="s">
        <v>139</v>
      </c>
      <c r="G262" s="222"/>
      <c r="H262" s="225">
        <v>405.5</v>
      </c>
      <c r="I262" s="226"/>
      <c r="J262" s="222"/>
      <c r="K262" s="222"/>
      <c r="L262" s="227"/>
      <c r="M262" s="228"/>
      <c r="N262" s="229"/>
      <c r="O262" s="229"/>
      <c r="P262" s="229"/>
      <c r="Q262" s="229"/>
      <c r="R262" s="229"/>
      <c r="S262" s="229"/>
      <c r="T262" s="230"/>
      <c r="AT262" s="231" t="s">
        <v>135</v>
      </c>
      <c r="AU262" s="231" t="s">
        <v>89</v>
      </c>
      <c r="AV262" s="15" t="s">
        <v>131</v>
      </c>
      <c r="AW262" s="15" t="s">
        <v>34</v>
      </c>
      <c r="AX262" s="15" t="s">
        <v>87</v>
      </c>
      <c r="AY262" s="231" t="s">
        <v>124</v>
      </c>
    </row>
    <row r="263" spans="1:65" s="2" customFormat="1" ht="21.75" customHeight="1">
      <c r="A263" s="34"/>
      <c r="B263" s="35"/>
      <c r="C263" s="182" t="s">
        <v>293</v>
      </c>
      <c r="D263" s="182" t="s">
        <v>126</v>
      </c>
      <c r="E263" s="183" t="s">
        <v>294</v>
      </c>
      <c r="F263" s="184" t="s">
        <v>295</v>
      </c>
      <c r="G263" s="185" t="s">
        <v>148</v>
      </c>
      <c r="H263" s="186">
        <v>80</v>
      </c>
      <c r="I263" s="187"/>
      <c r="J263" s="188">
        <f>ROUND(I263*H263,2)</f>
        <v>0</v>
      </c>
      <c r="K263" s="184" t="s">
        <v>130</v>
      </c>
      <c r="L263" s="39"/>
      <c r="M263" s="189" t="s">
        <v>1</v>
      </c>
      <c r="N263" s="190" t="s">
        <v>45</v>
      </c>
      <c r="O263" s="71"/>
      <c r="P263" s="191">
        <f>O263*H263</f>
        <v>0</v>
      </c>
      <c r="Q263" s="191">
        <v>5.9999999999999995E-4</v>
      </c>
      <c r="R263" s="191">
        <f>Q263*H263</f>
        <v>4.7999999999999994E-2</v>
      </c>
      <c r="S263" s="191">
        <v>0</v>
      </c>
      <c r="T263" s="192">
        <f>S263*H263</f>
        <v>0</v>
      </c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R263" s="193" t="s">
        <v>131</v>
      </c>
      <c r="AT263" s="193" t="s">
        <v>126</v>
      </c>
      <c r="AU263" s="193" t="s">
        <v>89</v>
      </c>
      <c r="AY263" s="17" t="s">
        <v>124</v>
      </c>
      <c r="BE263" s="194">
        <f>IF(N263="základní",J263,0)</f>
        <v>0</v>
      </c>
      <c r="BF263" s="194">
        <f>IF(N263="snížená",J263,0)</f>
        <v>0</v>
      </c>
      <c r="BG263" s="194">
        <f>IF(N263="zákl. přenesená",J263,0)</f>
        <v>0</v>
      </c>
      <c r="BH263" s="194">
        <f>IF(N263="sníž. přenesená",J263,0)</f>
        <v>0</v>
      </c>
      <c r="BI263" s="194">
        <f>IF(N263="nulová",J263,0)</f>
        <v>0</v>
      </c>
      <c r="BJ263" s="17" t="s">
        <v>87</v>
      </c>
      <c r="BK263" s="194">
        <f>ROUND(I263*H263,2)</f>
        <v>0</v>
      </c>
      <c r="BL263" s="17" t="s">
        <v>131</v>
      </c>
      <c r="BM263" s="193" t="s">
        <v>296</v>
      </c>
    </row>
    <row r="264" spans="1:65" s="2" customFormat="1" ht="19.5">
      <c r="A264" s="34"/>
      <c r="B264" s="35"/>
      <c r="C264" s="36"/>
      <c r="D264" s="195" t="s">
        <v>133</v>
      </c>
      <c r="E264" s="36"/>
      <c r="F264" s="196" t="s">
        <v>297</v>
      </c>
      <c r="G264" s="36"/>
      <c r="H264" s="36"/>
      <c r="I264" s="197"/>
      <c r="J264" s="36"/>
      <c r="K264" s="36"/>
      <c r="L264" s="39"/>
      <c r="M264" s="198"/>
      <c r="N264" s="199"/>
      <c r="O264" s="71"/>
      <c r="P264" s="71"/>
      <c r="Q264" s="71"/>
      <c r="R264" s="71"/>
      <c r="S264" s="71"/>
      <c r="T264" s="72"/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T264" s="17" t="s">
        <v>133</v>
      </c>
      <c r="AU264" s="17" t="s">
        <v>89</v>
      </c>
    </row>
    <row r="265" spans="1:65" s="13" customFormat="1" ht="11.25">
      <c r="B265" s="200"/>
      <c r="C265" s="201"/>
      <c r="D265" s="195" t="s">
        <v>135</v>
      </c>
      <c r="E265" s="202" t="s">
        <v>1</v>
      </c>
      <c r="F265" s="203" t="s">
        <v>285</v>
      </c>
      <c r="G265" s="201"/>
      <c r="H265" s="202" t="s">
        <v>1</v>
      </c>
      <c r="I265" s="204"/>
      <c r="J265" s="201"/>
      <c r="K265" s="201"/>
      <c r="L265" s="205"/>
      <c r="M265" s="206"/>
      <c r="N265" s="207"/>
      <c r="O265" s="207"/>
      <c r="P265" s="207"/>
      <c r="Q265" s="207"/>
      <c r="R265" s="207"/>
      <c r="S265" s="207"/>
      <c r="T265" s="208"/>
      <c r="AT265" s="209" t="s">
        <v>135</v>
      </c>
      <c r="AU265" s="209" t="s">
        <v>89</v>
      </c>
      <c r="AV265" s="13" t="s">
        <v>87</v>
      </c>
      <c r="AW265" s="13" t="s">
        <v>34</v>
      </c>
      <c r="AX265" s="13" t="s">
        <v>80</v>
      </c>
      <c r="AY265" s="209" t="s">
        <v>124</v>
      </c>
    </row>
    <row r="266" spans="1:65" s="14" customFormat="1" ht="11.25">
      <c r="B266" s="210"/>
      <c r="C266" s="211"/>
      <c r="D266" s="195" t="s">
        <v>135</v>
      </c>
      <c r="E266" s="212" t="s">
        <v>1</v>
      </c>
      <c r="F266" s="213" t="s">
        <v>286</v>
      </c>
      <c r="G266" s="211"/>
      <c r="H266" s="214">
        <v>80</v>
      </c>
      <c r="I266" s="215"/>
      <c r="J266" s="211"/>
      <c r="K266" s="211"/>
      <c r="L266" s="216"/>
      <c r="M266" s="217"/>
      <c r="N266" s="218"/>
      <c r="O266" s="218"/>
      <c r="P266" s="218"/>
      <c r="Q266" s="218"/>
      <c r="R266" s="218"/>
      <c r="S266" s="218"/>
      <c r="T266" s="219"/>
      <c r="AT266" s="220" t="s">
        <v>135</v>
      </c>
      <c r="AU266" s="220" t="s">
        <v>89</v>
      </c>
      <c r="AV266" s="14" t="s">
        <v>89</v>
      </c>
      <c r="AW266" s="14" t="s">
        <v>34</v>
      </c>
      <c r="AX266" s="14" t="s">
        <v>80</v>
      </c>
      <c r="AY266" s="220" t="s">
        <v>124</v>
      </c>
    </row>
    <row r="267" spans="1:65" s="15" customFormat="1" ht="11.25">
      <c r="B267" s="221"/>
      <c r="C267" s="222"/>
      <c r="D267" s="195" t="s">
        <v>135</v>
      </c>
      <c r="E267" s="223" t="s">
        <v>1</v>
      </c>
      <c r="F267" s="224" t="s">
        <v>139</v>
      </c>
      <c r="G267" s="222"/>
      <c r="H267" s="225">
        <v>80</v>
      </c>
      <c r="I267" s="226"/>
      <c r="J267" s="222"/>
      <c r="K267" s="222"/>
      <c r="L267" s="227"/>
      <c r="M267" s="228"/>
      <c r="N267" s="229"/>
      <c r="O267" s="229"/>
      <c r="P267" s="229"/>
      <c r="Q267" s="229"/>
      <c r="R267" s="229"/>
      <c r="S267" s="229"/>
      <c r="T267" s="230"/>
      <c r="AT267" s="231" t="s">
        <v>135</v>
      </c>
      <c r="AU267" s="231" t="s">
        <v>89</v>
      </c>
      <c r="AV267" s="15" t="s">
        <v>131</v>
      </c>
      <c r="AW267" s="15" t="s">
        <v>34</v>
      </c>
      <c r="AX267" s="15" t="s">
        <v>87</v>
      </c>
      <c r="AY267" s="231" t="s">
        <v>124</v>
      </c>
    </row>
    <row r="268" spans="1:65" s="2" customFormat="1" ht="16.5" customHeight="1">
      <c r="A268" s="34"/>
      <c r="B268" s="35"/>
      <c r="C268" s="182" t="s">
        <v>298</v>
      </c>
      <c r="D268" s="182" t="s">
        <v>126</v>
      </c>
      <c r="E268" s="183" t="s">
        <v>299</v>
      </c>
      <c r="F268" s="184" t="s">
        <v>300</v>
      </c>
      <c r="G268" s="185" t="s">
        <v>148</v>
      </c>
      <c r="H268" s="186">
        <v>80</v>
      </c>
      <c r="I268" s="187"/>
      <c r="J268" s="188">
        <f>ROUND(I268*H268,2)</f>
        <v>0</v>
      </c>
      <c r="K268" s="184" t="s">
        <v>130</v>
      </c>
      <c r="L268" s="39"/>
      <c r="M268" s="189" t="s">
        <v>1</v>
      </c>
      <c r="N268" s="190" t="s">
        <v>45</v>
      </c>
      <c r="O268" s="71"/>
      <c r="P268" s="191">
        <f>O268*H268</f>
        <v>0</v>
      </c>
      <c r="Q268" s="191">
        <v>0</v>
      </c>
      <c r="R268" s="191">
        <f>Q268*H268</f>
        <v>0</v>
      </c>
      <c r="S268" s="191">
        <v>0</v>
      </c>
      <c r="T268" s="192">
        <f>S268*H268</f>
        <v>0</v>
      </c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R268" s="193" t="s">
        <v>131</v>
      </c>
      <c r="AT268" s="193" t="s">
        <v>126</v>
      </c>
      <c r="AU268" s="193" t="s">
        <v>89</v>
      </c>
      <c r="AY268" s="17" t="s">
        <v>124</v>
      </c>
      <c r="BE268" s="194">
        <f>IF(N268="základní",J268,0)</f>
        <v>0</v>
      </c>
      <c r="BF268" s="194">
        <f>IF(N268="snížená",J268,0)</f>
        <v>0</v>
      </c>
      <c r="BG268" s="194">
        <f>IF(N268="zákl. přenesená",J268,0)</f>
        <v>0</v>
      </c>
      <c r="BH268" s="194">
        <f>IF(N268="sníž. přenesená",J268,0)</f>
        <v>0</v>
      </c>
      <c r="BI268" s="194">
        <f>IF(N268="nulová",J268,0)</f>
        <v>0</v>
      </c>
      <c r="BJ268" s="17" t="s">
        <v>87</v>
      </c>
      <c r="BK268" s="194">
        <f>ROUND(I268*H268,2)</f>
        <v>0</v>
      </c>
      <c r="BL268" s="17" t="s">
        <v>131</v>
      </c>
      <c r="BM268" s="193" t="s">
        <v>301</v>
      </c>
    </row>
    <row r="269" spans="1:65" s="2" customFormat="1" ht="11.25">
      <c r="A269" s="34"/>
      <c r="B269" s="35"/>
      <c r="C269" s="36"/>
      <c r="D269" s="195" t="s">
        <v>133</v>
      </c>
      <c r="E269" s="36"/>
      <c r="F269" s="196" t="s">
        <v>302</v>
      </c>
      <c r="G269" s="36"/>
      <c r="H269" s="36"/>
      <c r="I269" s="197"/>
      <c r="J269" s="36"/>
      <c r="K269" s="36"/>
      <c r="L269" s="39"/>
      <c r="M269" s="198"/>
      <c r="N269" s="199"/>
      <c r="O269" s="71"/>
      <c r="P269" s="71"/>
      <c r="Q269" s="71"/>
      <c r="R269" s="71"/>
      <c r="S269" s="71"/>
      <c r="T269" s="72"/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T269" s="17" t="s">
        <v>133</v>
      </c>
      <c r="AU269" s="17" t="s">
        <v>89</v>
      </c>
    </row>
    <row r="270" spans="1:65" s="13" customFormat="1" ht="11.25">
      <c r="B270" s="200"/>
      <c r="C270" s="201"/>
      <c r="D270" s="195" t="s">
        <v>135</v>
      </c>
      <c r="E270" s="202" t="s">
        <v>1</v>
      </c>
      <c r="F270" s="203" t="s">
        <v>285</v>
      </c>
      <c r="G270" s="201"/>
      <c r="H270" s="202" t="s">
        <v>1</v>
      </c>
      <c r="I270" s="204"/>
      <c r="J270" s="201"/>
      <c r="K270" s="201"/>
      <c r="L270" s="205"/>
      <c r="M270" s="206"/>
      <c r="N270" s="207"/>
      <c r="O270" s="207"/>
      <c r="P270" s="207"/>
      <c r="Q270" s="207"/>
      <c r="R270" s="207"/>
      <c r="S270" s="207"/>
      <c r="T270" s="208"/>
      <c r="AT270" s="209" t="s">
        <v>135</v>
      </c>
      <c r="AU270" s="209" t="s">
        <v>89</v>
      </c>
      <c r="AV270" s="13" t="s">
        <v>87</v>
      </c>
      <c r="AW270" s="13" t="s">
        <v>34</v>
      </c>
      <c r="AX270" s="13" t="s">
        <v>80</v>
      </c>
      <c r="AY270" s="209" t="s">
        <v>124</v>
      </c>
    </row>
    <row r="271" spans="1:65" s="14" customFormat="1" ht="11.25">
      <c r="B271" s="210"/>
      <c r="C271" s="211"/>
      <c r="D271" s="195" t="s">
        <v>135</v>
      </c>
      <c r="E271" s="212" t="s">
        <v>1</v>
      </c>
      <c r="F271" s="213" t="s">
        <v>286</v>
      </c>
      <c r="G271" s="211"/>
      <c r="H271" s="214">
        <v>80</v>
      </c>
      <c r="I271" s="215"/>
      <c r="J271" s="211"/>
      <c r="K271" s="211"/>
      <c r="L271" s="216"/>
      <c r="M271" s="217"/>
      <c r="N271" s="218"/>
      <c r="O271" s="218"/>
      <c r="P271" s="218"/>
      <c r="Q271" s="218"/>
      <c r="R271" s="218"/>
      <c r="S271" s="218"/>
      <c r="T271" s="219"/>
      <c r="AT271" s="220" t="s">
        <v>135</v>
      </c>
      <c r="AU271" s="220" t="s">
        <v>89</v>
      </c>
      <c r="AV271" s="14" t="s">
        <v>89</v>
      </c>
      <c r="AW271" s="14" t="s">
        <v>34</v>
      </c>
      <c r="AX271" s="14" t="s">
        <v>80</v>
      </c>
      <c r="AY271" s="220" t="s">
        <v>124</v>
      </c>
    </row>
    <row r="272" spans="1:65" s="15" customFormat="1" ht="11.25">
      <c r="B272" s="221"/>
      <c r="C272" s="222"/>
      <c r="D272" s="195" t="s">
        <v>135</v>
      </c>
      <c r="E272" s="223" t="s">
        <v>1</v>
      </c>
      <c r="F272" s="224" t="s">
        <v>139</v>
      </c>
      <c r="G272" s="222"/>
      <c r="H272" s="225">
        <v>80</v>
      </c>
      <c r="I272" s="226"/>
      <c r="J272" s="222"/>
      <c r="K272" s="222"/>
      <c r="L272" s="227"/>
      <c r="M272" s="228"/>
      <c r="N272" s="229"/>
      <c r="O272" s="229"/>
      <c r="P272" s="229"/>
      <c r="Q272" s="229"/>
      <c r="R272" s="229"/>
      <c r="S272" s="229"/>
      <c r="T272" s="230"/>
      <c r="AT272" s="231" t="s">
        <v>135</v>
      </c>
      <c r="AU272" s="231" t="s">
        <v>89</v>
      </c>
      <c r="AV272" s="15" t="s">
        <v>131</v>
      </c>
      <c r="AW272" s="15" t="s">
        <v>34</v>
      </c>
      <c r="AX272" s="15" t="s">
        <v>87</v>
      </c>
      <c r="AY272" s="231" t="s">
        <v>124</v>
      </c>
    </row>
    <row r="273" spans="1:65" s="2" customFormat="1" ht="16.5" customHeight="1">
      <c r="A273" s="34"/>
      <c r="B273" s="35"/>
      <c r="C273" s="182" t="s">
        <v>303</v>
      </c>
      <c r="D273" s="182" t="s">
        <v>126</v>
      </c>
      <c r="E273" s="183" t="s">
        <v>304</v>
      </c>
      <c r="F273" s="184" t="s">
        <v>305</v>
      </c>
      <c r="G273" s="185" t="s">
        <v>148</v>
      </c>
      <c r="H273" s="186">
        <v>405.5</v>
      </c>
      <c r="I273" s="187"/>
      <c r="J273" s="188">
        <f>ROUND(I273*H273,2)</f>
        <v>0</v>
      </c>
      <c r="K273" s="184" t="s">
        <v>130</v>
      </c>
      <c r="L273" s="39"/>
      <c r="M273" s="189" t="s">
        <v>1</v>
      </c>
      <c r="N273" s="190" t="s">
        <v>45</v>
      </c>
      <c r="O273" s="71"/>
      <c r="P273" s="191">
        <f>O273*H273</f>
        <v>0</v>
      </c>
      <c r="Q273" s="191">
        <v>0</v>
      </c>
      <c r="R273" s="191">
        <f>Q273*H273</f>
        <v>0</v>
      </c>
      <c r="S273" s="191">
        <v>0</v>
      </c>
      <c r="T273" s="192">
        <f>S273*H273</f>
        <v>0</v>
      </c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R273" s="193" t="s">
        <v>131</v>
      </c>
      <c r="AT273" s="193" t="s">
        <v>126</v>
      </c>
      <c r="AU273" s="193" t="s">
        <v>89</v>
      </c>
      <c r="AY273" s="17" t="s">
        <v>124</v>
      </c>
      <c r="BE273" s="194">
        <f>IF(N273="základní",J273,0)</f>
        <v>0</v>
      </c>
      <c r="BF273" s="194">
        <f>IF(N273="snížená",J273,0)</f>
        <v>0</v>
      </c>
      <c r="BG273" s="194">
        <f>IF(N273="zákl. přenesená",J273,0)</f>
        <v>0</v>
      </c>
      <c r="BH273" s="194">
        <f>IF(N273="sníž. přenesená",J273,0)</f>
        <v>0</v>
      </c>
      <c r="BI273" s="194">
        <f>IF(N273="nulová",J273,0)</f>
        <v>0</v>
      </c>
      <c r="BJ273" s="17" t="s">
        <v>87</v>
      </c>
      <c r="BK273" s="194">
        <f>ROUND(I273*H273,2)</f>
        <v>0</v>
      </c>
      <c r="BL273" s="17" t="s">
        <v>131</v>
      </c>
      <c r="BM273" s="193" t="s">
        <v>306</v>
      </c>
    </row>
    <row r="274" spans="1:65" s="2" customFormat="1" ht="11.25">
      <c r="A274" s="34"/>
      <c r="B274" s="35"/>
      <c r="C274" s="36"/>
      <c r="D274" s="195" t="s">
        <v>133</v>
      </c>
      <c r="E274" s="36"/>
      <c r="F274" s="196" t="s">
        <v>307</v>
      </c>
      <c r="G274" s="36"/>
      <c r="H274" s="36"/>
      <c r="I274" s="197"/>
      <c r="J274" s="36"/>
      <c r="K274" s="36"/>
      <c r="L274" s="39"/>
      <c r="M274" s="198"/>
      <c r="N274" s="199"/>
      <c r="O274" s="71"/>
      <c r="P274" s="71"/>
      <c r="Q274" s="71"/>
      <c r="R274" s="71"/>
      <c r="S274" s="71"/>
      <c r="T274" s="72"/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T274" s="17" t="s">
        <v>133</v>
      </c>
      <c r="AU274" s="17" t="s">
        <v>89</v>
      </c>
    </row>
    <row r="275" spans="1:65" s="13" customFormat="1" ht="11.25">
      <c r="B275" s="200"/>
      <c r="C275" s="201"/>
      <c r="D275" s="195" t="s">
        <v>135</v>
      </c>
      <c r="E275" s="202" t="s">
        <v>1</v>
      </c>
      <c r="F275" s="203" t="s">
        <v>136</v>
      </c>
      <c r="G275" s="201"/>
      <c r="H275" s="202" t="s">
        <v>1</v>
      </c>
      <c r="I275" s="204"/>
      <c r="J275" s="201"/>
      <c r="K275" s="201"/>
      <c r="L275" s="205"/>
      <c r="M275" s="206"/>
      <c r="N275" s="207"/>
      <c r="O275" s="207"/>
      <c r="P275" s="207"/>
      <c r="Q275" s="207"/>
      <c r="R275" s="207"/>
      <c r="S275" s="207"/>
      <c r="T275" s="208"/>
      <c r="AT275" s="209" t="s">
        <v>135</v>
      </c>
      <c r="AU275" s="209" t="s">
        <v>89</v>
      </c>
      <c r="AV275" s="13" t="s">
        <v>87</v>
      </c>
      <c r="AW275" s="13" t="s">
        <v>34</v>
      </c>
      <c r="AX275" s="13" t="s">
        <v>80</v>
      </c>
      <c r="AY275" s="209" t="s">
        <v>124</v>
      </c>
    </row>
    <row r="276" spans="1:65" s="14" customFormat="1" ht="11.25">
      <c r="B276" s="210"/>
      <c r="C276" s="211"/>
      <c r="D276" s="195" t="s">
        <v>135</v>
      </c>
      <c r="E276" s="212" t="s">
        <v>1</v>
      </c>
      <c r="F276" s="213" t="s">
        <v>152</v>
      </c>
      <c r="G276" s="211"/>
      <c r="H276" s="214">
        <v>151.5</v>
      </c>
      <c r="I276" s="215"/>
      <c r="J276" s="211"/>
      <c r="K276" s="211"/>
      <c r="L276" s="216"/>
      <c r="M276" s="217"/>
      <c r="N276" s="218"/>
      <c r="O276" s="218"/>
      <c r="P276" s="218"/>
      <c r="Q276" s="218"/>
      <c r="R276" s="218"/>
      <c r="S276" s="218"/>
      <c r="T276" s="219"/>
      <c r="AT276" s="220" t="s">
        <v>135</v>
      </c>
      <c r="AU276" s="220" t="s">
        <v>89</v>
      </c>
      <c r="AV276" s="14" t="s">
        <v>89</v>
      </c>
      <c r="AW276" s="14" t="s">
        <v>34</v>
      </c>
      <c r="AX276" s="14" t="s">
        <v>80</v>
      </c>
      <c r="AY276" s="220" t="s">
        <v>124</v>
      </c>
    </row>
    <row r="277" spans="1:65" s="14" customFormat="1" ht="11.25">
      <c r="B277" s="210"/>
      <c r="C277" s="211"/>
      <c r="D277" s="195" t="s">
        <v>135</v>
      </c>
      <c r="E277" s="212" t="s">
        <v>1</v>
      </c>
      <c r="F277" s="213" t="s">
        <v>292</v>
      </c>
      <c r="G277" s="211"/>
      <c r="H277" s="214">
        <v>254</v>
      </c>
      <c r="I277" s="215"/>
      <c r="J277" s="211"/>
      <c r="K277" s="211"/>
      <c r="L277" s="216"/>
      <c r="M277" s="217"/>
      <c r="N277" s="218"/>
      <c r="O277" s="218"/>
      <c r="P277" s="218"/>
      <c r="Q277" s="218"/>
      <c r="R277" s="218"/>
      <c r="S277" s="218"/>
      <c r="T277" s="219"/>
      <c r="AT277" s="220" t="s">
        <v>135</v>
      </c>
      <c r="AU277" s="220" t="s">
        <v>89</v>
      </c>
      <c r="AV277" s="14" t="s">
        <v>89</v>
      </c>
      <c r="AW277" s="14" t="s">
        <v>34</v>
      </c>
      <c r="AX277" s="14" t="s">
        <v>80</v>
      </c>
      <c r="AY277" s="220" t="s">
        <v>124</v>
      </c>
    </row>
    <row r="278" spans="1:65" s="15" customFormat="1" ht="11.25">
      <c r="B278" s="221"/>
      <c r="C278" s="222"/>
      <c r="D278" s="195" t="s">
        <v>135</v>
      </c>
      <c r="E278" s="223" t="s">
        <v>1</v>
      </c>
      <c r="F278" s="224" t="s">
        <v>139</v>
      </c>
      <c r="G278" s="222"/>
      <c r="H278" s="225">
        <v>405.5</v>
      </c>
      <c r="I278" s="226"/>
      <c r="J278" s="222"/>
      <c r="K278" s="222"/>
      <c r="L278" s="227"/>
      <c r="M278" s="228"/>
      <c r="N278" s="229"/>
      <c r="O278" s="229"/>
      <c r="P278" s="229"/>
      <c r="Q278" s="229"/>
      <c r="R278" s="229"/>
      <c r="S278" s="229"/>
      <c r="T278" s="230"/>
      <c r="AT278" s="231" t="s">
        <v>135</v>
      </c>
      <c r="AU278" s="231" t="s">
        <v>89</v>
      </c>
      <c r="AV278" s="15" t="s">
        <v>131</v>
      </c>
      <c r="AW278" s="15" t="s">
        <v>34</v>
      </c>
      <c r="AX278" s="15" t="s">
        <v>87</v>
      </c>
      <c r="AY278" s="231" t="s">
        <v>124</v>
      </c>
    </row>
    <row r="279" spans="1:65" s="2" customFormat="1" ht="16.5" customHeight="1">
      <c r="A279" s="34"/>
      <c r="B279" s="35"/>
      <c r="C279" s="182" t="s">
        <v>308</v>
      </c>
      <c r="D279" s="182" t="s">
        <v>126</v>
      </c>
      <c r="E279" s="183" t="s">
        <v>309</v>
      </c>
      <c r="F279" s="184" t="s">
        <v>310</v>
      </c>
      <c r="G279" s="185" t="s">
        <v>129</v>
      </c>
      <c r="H279" s="186">
        <v>6226</v>
      </c>
      <c r="I279" s="187"/>
      <c r="J279" s="188">
        <f>ROUND(I279*H279,2)</f>
        <v>0</v>
      </c>
      <c r="K279" s="184" t="s">
        <v>130</v>
      </c>
      <c r="L279" s="39"/>
      <c r="M279" s="189" t="s">
        <v>1</v>
      </c>
      <c r="N279" s="190" t="s">
        <v>45</v>
      </c>
      <c r="O279" s="71"/>
      <c r="P279" s="191">
        <f>O279*H279</f>
        <v>0</v>
      </c>
      <c r="Q279" s="191">
        <v>0</v>
      </c>
      <c r="R279" s="191">
        <f>Q279*H279</f>
        <v>0</v>
      </c>
      <c r="S279" s="191">
        <v>2E-3</v>
      </c>
      <c r="T279" s="192">
        <f>S279*H279</f>
        <v>12.452</v>
      </c>
      <c r="U279" s="34"/>
      <c r="V279" s="34"/>
      <c r="W279" s="34"/>
      <c r="X279" s="34"/>
      <c r="Y279" s="34"/>
      <c r="Z279" s="34"/>
      <c r="AA279" s="34"/>
      <c r="AB279" s="34"/>
      <c r="AC279" s="34"/>
      <c r="AD279" s="34"/>
      <c r="AE279" s="34"/>
      <c r="AR279" s="193" t="s">
        <v>131</v>
      </c>
      <c r="AT279" s="193" t="s">
        <v>126</v>
      </c>
      <c r="AU279" s="193" t="s">
        <v>89</v>
      </c>
      <c r="AY279" s="17" t="s">
        <v>124</v>
      </c>
      <c r="BE279" s="194">
        <f>IF(N279="základní",J279,0)</f>
        <v>0</v>
      </c>
      <c r="BF279" s="194">
        <f>IF(N279="snížená",J279,0)</f>
        <v>0</v>
      </c>
      <c r="BG279" s="194">
        <f>IF(N279="zákl. přenesená",J279,0)</f>
        <v>0</v>
      </c>
      <c r="BH279" s="194">
        <f>IF(N279="sníž. přenesená",J279,0)</f>
        <v>0</v>
      </c>
      <c r="BI279" s="194">
        <f>IF(N279="nulová",J279,0)</f>
        <v>0</v>
      </c>
      <c r="BJ279" s="17" t="s">
        <v>87</v>
      </c>
      <c r="BK279" s="194">
        <f>ROUND(I279*H279,2)</f>
        <v>0</v>
      </c>
      <c r="BL279" s="17" t="s">
        <v>131</v>
      </c>
      <c r="BM279" s="193" t="s">
        <v>311</v>
      </c>
    </row>
    <row r="280" spans="1:65" s="2" customFormat="1" ht="19.5">
      <c r="A280" s="34"/>
      <c r="B280" s="35"/>
      <c r="C280" s="36"/>
      <c r="D280" s="195" t="s">
        <v>133</v>
      </c>
      <c r="E280" s="36"/>
      <c r="F280" s="196" t="s">
        <v>312</v>
      </c>
      <c r="G280" s="36"/>
      <c r="H280" s="36"/>
      <c r="I280" s="197"/>
      <c r="J280" s="36"/>
      <c r="K280" s="36"/>
      <c r="L280" s="39"/>
      <c r="M280" s="198"/>
      <c r="N280" s="199"/>
      <c r="O280" s="71"/>
      <c r="P280" s="71"/>
      <c r="Q280" s="71"/>
      <c r="R280" s="71"/>
      <c r="S280" s="71"/>
      <c r="T280" s="72"/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T280" s="17" t="s">
        <v>133</v>
      </c>
      <c r="AU280" s="17" t="s">
        <v>89</v>
      </c>
    </row>
    <row r="281" spans="1:65" s="14" customFormat="1" ht="11.25">
      <c r="B281" s="210"/>
      <c r="C281" s="211"/>
      <c r="D281" s="195" t="s">
        <v>135</v>
      </c>
      <c r="E281" s="212" t="s">
        <v>1</v>
      </c>
      <c r="F281" s="213" t="s">
        <v>144</v>
      </c>
      <c r="G281" s="211"/>
      <c r="H281" s="214">
        <v>6226</v>
      </c>
      <c r="I281" s="215"/>
      <c r="J281" s="211"/>
      <c r="K281" s="211"/>
      <c r="L281" s="216"/>
      <c r="M281" s="217"/>
      <c r="N281" s="218"/>
      <c r="O281" s="218"/>
      <c r="P281" s="218"/>
      <c r="Q281" s="218"/>
      <c r="R281" s="218"/>
      <c r="S281" s="218"/>
      <c r="T281" s="219"/>
      <c r="AT281" s="220" t="s">
        <v>135</v>
      </c>
      <c r="AU281" s="220" t="s">
        <v>89</v>
      </c>
      <c r="AV281" s="14" t="s">
        <v>89</v>
      </c>
      <c r="AW281" s="14" t="s">
        <v>34</v>
      </c>
      <c r="AX281" s="14" t="s">
        <v>80</v>
      </c>
      <c r="AY281" s="220" t="s">
        <v>124</v>
      </c>
    </row>
    <row r="282" spans="1:65" s="15" customFormat="1" ht="11.25">
      <c r="B282" s="221"/>
      <c r="C282" s="222"/>
      <c r="D282" s="195" t="s">
        <v>135</v>
      </c>
      <c r="E282" s="223" t="s">
        <v>1</v>
      </c>
      <c r="F282" s="224" t="s">
        <v>139</v>
      </c>
      <c r="G282" s="222"/>
      <c r="H282" s="225">
        <v>6226</v>
      </c>
      <c r="I282" s="226"/>
      <c r="J282" s="222"/>
      <c r="K282" s="222"/>
      <c r="L282" s="227"/>
      <c r="M282" s="228"/>
      <c r="N282" s="229"/>
      <c r="O282" s="229"/>
      <c r="P282" s="229"/>
      <c r="Q282" s="229"/>
      <c r="R282" s="229"/>
      <c r="S282" s="229"/>
      <c r="T282" s="230"/>
      <c r="AT282" s="231" t="s">
        <v>135</v>
      </c>
      <c r="AU282" s="231" t="s">
        <v>89</v>
      </c>
      <c r="AV282" s="15" t="s">
        <v>131</v>
      </c>
      <c r="AW282" s="15" t="s">
        <v>34</v>
      </c>
      <c r="AX282" s="15" t="s">
        <v>87</v>
      </c>
      <c r="AY282" s="231" t="s">
        <v>124</v>
      </c>
    </row>
    <row r="283" spans="1:65" s="2" customFormat="1" ht="16.5" customHeight="1">
      <c r="A283" s="34"/>
      <c r="B283" s="35"/>
      <c r="C283" s="182" t="s">
        <v>313</v>
      </c>
      <c r="D283" s="182" t="s">
        <v>126</v>
      </c>
      <c r="E283" s="183" t="s">
        <v>314</v>
      </c>
      <c r="F283" s="184" t="s">
        <v>315</v>
      </c>
      <c r="G283" s="185" t="s">
        <v>148</v>
      </c>
      <c r="H283" s="186">
        <v>254</v>
      </c>
      <c r="I283" s="187"/>
      <c r="J283" s="188">
        <f>ROUND(I283*H283,2)</f>
        <v>0</v>
      </c>
      <c r="K283" s="184" t="s">
        <v>130</v>
      </c>
      <c r="L283" s="39"/>
      <c r="M283" s="189" t="s">
        <v>1</v>
      </c>
      <c r="N283" s="190" t="s">
        <v>45</v>
      </c>
      <c r="O283" s="71"/>
      <c r="P283" s="191">
        <f>O283*H283</f>
        <v>0</v>
      </c>
      <c r="Q283" s="191">
        <v>0</v>
      </c>
      <c r="R283" s="191">
        <f>Q283*H283</f>
        <v>0</v>
      </c>
      <c r="S283" s="191">
        <v>0</v>
      </c>
      <c r="T283" s="192">
        <f>S283*H283</f>
        <v>0</v>
      </c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R283" s="193" t="s">
        <v>131</v>
      </c>
      <c r="AT283" s="193" t="s">
        <v>126</v>
      </c>
      <c r="AU283" s="193" t="s">
        <v>89</v>
      </c>
      <c r="AY283" s="17" t="s">
        <v>124</v>
      </c>
      <c r="BE283" s="194">
        <f>IF(N283="základní",J283,0)</f>
        <v>0</v>
      </c>
      <c r="BF283" s="194">
        <f>IF(N283="snížená",J283,0)</f>
        <v>0</v>
      </c>
      <c r="BG283" s="194">
        <f>IF(N283="zákl. přenesená",J283,0)</f>
        <v>0</v>
      </c>
      <c r="BH283" s="194">
        <f>IF(N283="sníž. přenesená",J283,0)</f>
        <v>0</v>
      </c>
      <c r="BI283" s="194">
        <f>IF(N283="nulová",J283,0)</f>
        <v>0</v>
      </c>
      <c r="BJ283" s="17" t="s">
        <v>87</v>
      </c>
      <c r="BK283" s="194">
        <f>ROUND(I283*H283,2)</f>
        <v>0</v>
      </c>
      <c r="BL283" s="17" t="s">
        <v>131</v>
      </c>
      <c r="BM283" s="193" t="s">
        <v>316</v>
      </c>
    </row>
    <row r="284" spans="1:65" s="2" customFormat="1" ht="19.5">
      <c r="A284" s="34"/>
      <c r="B284" s="35"/>
      <c r="C284" s="36"/>
      <c r="D284" s="195" t="s">
        <v>133</v>
      </c>
      <c r="E284" s="36"/>
      <c r="F284" s="196" t="s">
        <v>317</v>
      </c>
      <c r="G284" s="36"/>
      <c r="H284" s="36"/>
      <c r="I284" s="197"/>
      <c r="J284" s="36"/>
      <c r="K284" s="36"/>
      <c r="L284" s="39"/>
      <c r="M284" s="198"/>
      <c r="N284" s="199"/>
      <c r="O284" s="71"/>
      <c r="P284" s="71"/>
      <c r="Q284" s="71"/>
      <c r="R284" s="71"/>
      <c r="S284" s="71"/>
      <c r="T284" s="72"/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T284" s="17" t="s">
        <v>133</v>
      </c>
      <c r="AU284" s="17" t="s">
        <v>89</v>
      </c>
    </row>
    <row r="285" spans="1:65" s="14" customFormat="1" ht="11.25">
      <c r="B285" s="210"/>
      <c r="C285" s="211"/>
      <c r="D285" s="195" t="s">
        <v>135</v>
      </c>
      <c r="E285" s="212" t="s">
        <v>1</v>
      </c>
      <c r="F285" s="213" t="s">
        <v>153</v>
      </c>
      <c r="G285" s="211"/>
      <c r="H285" s="214">
        <v>254</v>
      </c>
      <c r="I285" s="215"/>
      <c r="J285" s="211"/>
      <c r="K285" s="211"/>
      <c r="L285" s="216"/>
      <c r="M285" s="217"/>
      <c r="N285" s="218"/>
      <c r="O285" s="218"/>
      <c r="P285" s="218"/>
      <c r="Q285" s="218"/>
      <c r="R285" s="218"/>
      <c r="S285" s="218"/>
      <c r="T285" s="219"/>
      <c r="AT285" s="220" t="s">
        <v>135</v>
      </c>
      <c r="AU285" s="220" t="s">
        <v>89</v>
      </c>
      <c r="AV285" s="14" t="s">
        <v>89</v>
      </c>
      <c r="AW285" s="14" t="s">
        <v>34</v>
      </c>
      <c r="AX285" s="14" t="s">
        <v>80</v>
      </c>
      <c r="AY285" s="220" t="s">
        <v>124</v>
      </c>
    </row>
    <row r="286" spans="1:65" s="15" customFormat="1" ht="11.25">
      <c r="B286" s="221"/>
      <c r="C286" s="222"/>
      <c r="D286" s="195" t="s">
        <v>135</v>
      </c>
      <c r="E286" s="223" t="s">
        <v>1</v>
      </c>
      <c r="F286" s="224" t="s">
        <v>139</v>
      </c>
      <c r="G286" s="222"/>
      <c r="H286" s="225">
        <v>254</v>
      </c>
      <c r="I286" s="226"/>
      <c r="J286" s="222"/>
      <c r="K286" s="222"/>
      <c r="L286" s="227"/>
      <c r="M286" s="228"/>
      <c r="N286" s="229"/>
      <c r="O286" s="229"/>
      <c r="P286" s="229"/>
      <c r="Q286" s="229"/>
      <c r="R286" s="229"/>
      <c r="S286" s="229"/>
      <c r="T286" s="230"/>
      <c r="AT286" s="231" t="s">
        <v>135</v>
      </c>
      <c r="AU286" s="231" t="s">
        <v>89</v>
      </c>
      <c r="AV286" s="15" t="s">
        <v>131</v>
      </c>
      <c r="AW286" s="15" t="s">
        <v>34</v>
      </c>
      <c r="AX286" s="15" t="s">
        <v>87</v>
      </c>
      <c r="AY286" s="231" t="s">
        <v>124</v>
      </c>
    </row>
    <row r="287" spans="1:65" s="12" customFormat="1" ht="22.9" customHeight="1">
      <c r="B287" s="166"/>
      <c r="C287" s="167"/>
      <c r="D287" s="168" t="s">
        <v>79</v>
      </c>
      <c r="E287" s="180" t="s">
        <v>318</v>
      </c>
      <c r="F287" s="180" t="s">
        <v>319</v>
      </c>
      <c r="G287" s="167"/>
      <c r="H287" s="167"/>
      <c r="I287" s="170"/>
      <c r="J287" s="181">
        <f>BK287</f>
        <v>0</v>
      </c>
      <c r="K287" s="167"/>
      <c r="L287" s="172"/>
      <c r="M287" s="173"/>
      <c r="N287" s="174"/>
      <c r="O287" s="174"/>
      <c r="P287" s="175">
        <f>SUM(P288:P306)</f>
        <v>0</v>
      </c>
      <c r="Q287" s="174"/>
      <c r="R287" s="175">
        <f>SUM(R288:R306)</f>
        <v>0</v>
      </c>
      <c r="S287" s="174"/>
      <c r="T287" s="176">
        <f>SUM(T288:T306)</f>
        <v>0</v>
      </c>
      <c r="AR287" s="177" t="s">
        <v>87</v>
      </c>
      <c r="AT287" s="178" t="s">
        <v>79</v>
      </c>
      <c r="AU287" s="178" t="s">
        <v>87</v>
      </c>
      <c r="AY287" s="177" t="s">
        <v>124</v>
      </c>
      <c r="BK287" s="179">
        <f>SUM(BK288:BK306)</f>
        <v>0</v>
      </c>
    </row>
    <row r="288" spans="1:65" s="2" customFormat="1" ht="16.5" customHeight="1">
      <c r="A288" s="34"/>
      <c r="B288" s="35"/>
      <c r="C288" s="182" t="s">
        <v>320</v>
      </c>
      <c r="D288" s="182" t="s">
        <v>126</v>
      </c>
      <c r="E288" s="183" t="s">
        <v>321</v>
      </c>
      <c r="F288" s="184" t="s">
        <v>322</v>
      </c>
      <c r="G288" s="185" t="s">
        <v>323</v>
      </c>
      <c r="H288" s="186">
        <v>768.42100000000005</v>
      </c>
      <c r="I288" s="187"/>
      <c r="J288" s="188">
        <f>ROUND(I288*H288,2)</f>
        <v>0</v>
      </c>
      <c r="K288" s="184" t="s">
        <v>130</v>
      </c>
      <c r="L288" s="39"/>
      <c r="M288" s="189" t="s">
        <v>1</v>
      </c>
      <c r="N288" s="190" t="s">
        <v>45</v>
      </c>
      <c r="O288" s="71"/>
      <c r="P288" s="191">
        <f>O288*H288</f>
        <v>0</v>
      </c>
      <c r="Q288" s="191">
        <v>0</v>
      </c>
      <c r="R288" s="191">
        <f>Q288*H288</f>
        <v>0</v>
      </c>
      <c r="S288" s="191">
        <v>0</v>
      </c>
      <c r="T288" s="192">
        <f>S288*H288</f>
        <v>0</v>
      </c>
      <c r="U288" s="34"/>
      <c r="V288" s="34"/>
      <c r="W288" s="34"/>
      <c r="X288" s="34"/>
      <c r="Y288" s="34"/>
      <c r="Z288" s="34"/>
      <c r="AA288" s="34"/>
      <c r="AB288" s="34"/>
      <c r="AC288" s="34"/>
      <c r="AD288" s="34"/>
      <c r="AE288" s="34"/>
      <c r="AR288" s="193" t="s">
        <v>131</v>
      </c>
      <c r="AT288" s="193" t="s">
        <v>126</v>
      </c>
      <c r="AU288" s="193" t="s">
        <v>89</v>
      </c>
      <c r="AY288" s="17" t="s">
        <v>124</v>
      </c>
      <c r="BE288" s="194">
        <f>IF(N288="základní",J288,0)</f>
        <v>0</v>
      </c>
      <c r="BF288" s="194">
        <f>IF(N288="snížená",J288,0)</f>
        <v>0</v>
      </c>
      <c r="BG288" s="194">
        <f>IF(N288="zákl. přenesená",J288,0)</f>
        <v>0</v>
      </c>
      <c r="BH288" s="194">
        <f>IF(N288="sníž. přenesená",J288,0)</f>
        <v>0</v>
      </c>
      <c r="BI288" s="194">
        <f>IF(N288="nulová",J288,0)</f>
        <v>0</v>
      </c>
      <c r="BJ288" s="17" t="s">
        <v>87</v>
      </c>
      <c r="BK288" s="194">
        <f>ROUND(I288*H288,2)</f>
        <v>0</v>
      </c>
      <c r="BL288" s="17" t="s">
        <v>131</v>
      </c>
      <c r="BM288" s="193" t="s">
        <v>324</v>
      </c>
    </row>
    <row r="289" spans="1:65" s="2" customFormat="1" ht="11.25">
      <c r="A289" s="34"/>
      <c r="B289" s="35"/>
      <c r="C289" s="36"/>
      <c r="D289" s="195" t="s">
        <v>133</v>
      </c>
      <c r="E289" s="36"/>
      <c r="F289" s="196" t="s">
        <v>325</v>
      </c>
      <c r="G289" s="36"/>
      <c r="H289" s="36"/>
      <c r="I289" s="197"/>
      <c r="J289" s="36"/>
      <c r="K289" s="36"/>
      <c r="L289" s="39"/>
      <c r="M289" s="198"/>
      <c r="N289" s="199"/>
      <c r="O289" s="71"/>
      <c r="P289" s="71"/>
      <c r="Q289" s="71"/>
      <c r="R289" s="71"/>
      <c r="S289" s="71"/>
      <c r="T289" s="72"/>
      <c r="U289" s="34"/>
      <c r="V289" s="34"/>
      <c r="W289" s="34"/>
      <c r="X289" s="34"/>
      <c r="Y289" s="34"/>
      <c r="Z289" s="34"/>
      <c r="AA289" s="34"/>
      <c r="AB289" s="34"/>
      <c r="AC289" s="34"/>
      <c r="AD289" s="34"/>
      <c r="AE289" s="34"/>
      <c r="AT289" s="17" t="s">
        <v>133</v>
      </c>
      <c r="AU289" s="17" t="s">
        <v>89</v>
      </c>
    </row>
    <row r="290" spans="1:65" s="14" customFormat="1" ht="11.25">
      <c r="B290" s="210"/>
      <c r="C290" s="211"/>
      <c r="D290" s="195" t="s">
        <v>135</v>
      </c>
      <c r="E290" s="212" t="s">
        <v>1</v>
      </c>
      <c r="F290" s="213" t="s">
        <v>326</v>
      </c>
      <c r="G290" s="211"/>
      <c r="H290" s="214">
        <v>768.42100000000005</v>
      </c>
      <c r="I290" s="215"/>
      <c r="J290" s="211"/>
      <c r="K290" s="211"/>
      <c r="L290" s="216"/>
      <c r="M290" s="217"/>
      <c r="N290" s="218"/>
      <c r="O290" s="218"/>
      <c r="P290" s="218"/>
      <c r="Q290" s="218"/>
      <c r="R290" s="218"/>
      <c r="S290" s="218"/>
      <c r="T290" s="219"/>
      <c r="AT290" s="220" t="s">
        <v>135</v>
      </c>
      <c r="AU290" s="220" t="s">
        <v>89</v>
      </c>
      <c r="AV290" s="14" t="s">
        <v>89</v>
      </c>
      <c r="AW290" s="14" t="s">
        <v>34</v>
      </c>
      <c r="AX290" s="14" t="s">
        <v>80</v>
      </c>
      <c r="AY290" s="220" t="s">
        <v>124</v>
      </c>
    </row>
    <row r="291" spans="1:65" s="15" customFormat="1" ht="11.25">
      <c r="B291" s="221"/>
      <c r="C291" s="222"/>
      <c r="D291" s="195" t="s">
        <v>135</v>
      </c>
      <c r="E291" s="223" t="s">
        <v>1</v>
      </c>
      <c r="F291" s="224" t="s">
        <v>139</v>
      </c>
      <c r="G291" s="222"/>
      <c r="H291" s="225">
        <v>768.42100000000005</v>
      </c>
      <c r="I291" s="226"/>
      <c r="J291" s="222"/>
      <c r="K291" s="222"/>
      <c r="L291" s="227"/>
      <c r="M291" s="228"/>
      <c r="N291" s="229"/>
      <c r="O291" s="229"/>
      <c r="P291" s="229"/>
      <c r="Q291" s="229"/>
      <c r="R291" s="229"/>
      <c r="S291" s="229"/>
      <c r="T291" s="230"/>
      <c r="AT291" s="231" t="s">
        <v>135</v>
      </c>
      <c r="AU291" s="231" t="s">
        <v>89</v>
      </c>
      <c r="AV291" s="15" t="s">
        <v>131</v>
      </c>
      <c r="AW291" s="15" t="s">
        <v>34</v>
      </c>
      <c r="AX291" s="15" t="s">
        <v>87</v>
      </c>
      <c r="AY291" s="231" t="s">
        <v>124</v>
      </c>
    </row>
    <row r="292" spans="1:65" s="2" customFormat="1" ht="16.5" customHeight="1">
      <c r="A292" s="34"/>
      <c r="B292" s="35"/>
      <c r="C292" s="182" t="s">
        <v>327</v>
      </c>
      <c r="D292" s="182" t="s">
        <v>126</v>
      </c>
      <c r="E292" s="183" t="s">
        <v>328</v>
      </c>
      <c r="F292" s="184" t="s">
        <v>329</v>
      </c>
      <c r="G292" s="185" t="s">
        <v>323</v>
      </c>
      <c r="H292" s="186">
        <v>6915.7889999999998</v>
      </c>
      <c r="I292" s="187"/>
      <c r="J292" s="188">
        <f>ROUND(I292*H292,2)</f>
        <v>0</v>
      </c>
      <c r="K292" s="184" t="s">
        <v>130</v>
      </c>
      <c r="L292" s="39"/>
      <c r="M292" s="189" t="s">
        <v>1</v>
      </c>
      <c r="N292" s="190" t="s">
        <v>45</v>
      </c>
      <c r="O292" s="71"/>
      <c r="P292" s="191">
        <f>O292*H292</f>
        <v>0</v>
      </c>
      <c r="Q292" s="191">
        <v>0</v>
      </c>
      <c r="R292" s="191">
        <f>Q292*H292</f>
        <v>0</v>
      </c>
      <c r="S292" s="191">
        <v>0</v>
      </c>
      <c r="T292" s="192">
        <f>S292*H292</f>
        <v>0</v>
      </c>
      <c r="U292" s="34"/>
      <c r="V292" s="34"/>
      <c r="W292" s="34"/>
      <c r="X292" s="34"/>
      <c r="Y292" s="34"/>
      <c r="Z292" s="34"/>
      <c r="AA292" s="34"/>
      <c r="AB292" s="34"/>
      <c r="AC292" s="34"/>
      <c r="AD292" s="34"/>
      <c r="AE292" s="34"/>
      <c r="AR292" s="193" t="s">
        <v>131</v>
      </c>
      <c r="AT292" s="193" t="s">
        <v>126</v>
      </c>
      <c r="AU292" s="193" t="s">
        <v>89</v>
      </c>
      <c r="AY292" s="17" t="s">
        <v>124</v>
      </c>
      <c r="BE292" s="194">
        <f>IF(N292="základní",J292,0)</f>
        <v>0</v>
      </c>
      <c r="BF292" s="194">
        <f>IF(N292="snížená",J292,0)</f>
        <v>0</v>
      </c>
      <c r="BG292" s="194">
        <f>IF(N292="zákl. přenesená",J292,0)</f>
        <v>0</v>
      </c>
      <c r="BH292" s="194">
        <f>IF(N292="sníž. přenesená",J292,0)</f>
        <v>0</v>
      </c>
      <c r="BI292" s="194">
        <f>IF(N292="nulová",J292,0)</f>
        <v>0</v>
      </c>
      <c r="BJ292" s="17" t="s">
        <v>87</v>
      </c>
      <c r="BK292" s="194">
        <f>ROUND(I292*H292,2)</f>
        <v>0</v>
      </c>
      <c r="BL292" s="17" t="s">
        <v>131</v>
      </c>
      <c r="BM292" s="193" t="s">
        <v>330</v>
      </c>
    </row>
    <row r="293" spans="1:65" s="2" customFormat="1" ht="11.25">
      <c r="A293" s="34"/>
      <c r="B293" s="35"/>
      <c r="C293" s="36"/>
      <c r="D293" s="195" t="s">
        <v>133</v>
      </c>
      <c r="E293" s="36"/>
      <c r="F293" s="196" t="s">
        <v>331</v>
      </c>
      <c r="G293" s="36"/>
      <c r="H293" s="36"/>
      <c r="I293" s="197"/>
      <c r="J293" s="36"/>
      <c r="K293" s="36"/>
      <c r="L293" s="39"/>
      <c r="M293" s="198"/>
      <c r="N293" s="199"/>
      <c r="O293" s="71"/>
      <c r="P293" s="71"/>
      <c r="Q293" s="71"/>
      <c r="R293" s="71"/>
      <c r="S293" s="71"/>
      <c r="T293" s="72"/>
      <c r="U293" s="34"/>
      <c r="V293" s="34"/>
      <c r="W293" s="34"/>
      <c r="X293" s="34"/>
      <c r="Y293" s="34"/>
      <c r="Z293" s="34"/>
      <c r="AA293" s="34"/>
      <c r="AB293" s="34"/>
      <c r="AC293" s="34"/>
      <c r="AD293" s="34"/>
      <c r="AE293" s="34"/>
      <c r="AT293" s="17" t="s">
        <v>133</v>
      </c>
      <c r="AU293" s="17" t="s">
        <v>89</v>
      </c>
    </row>
    <row r="294" spans="1:65" s="14" customFormat="1" ht="11.25">
      <c r="B294" s="210"/>
      <c r="C294" s="211"/>
      <c r="D294" s="195" t="s">
        <v>135</v>
      </c>
      <c r="E294" s="212" t="s">
        <v>1</v>
      </c>
      <c r="F294" s="213" t="s">
        <v>326</v>
      </c>
      <c r="G294" s="211"/>
      <c r="H294" s="214">
        <v>768.42100000000005</v>
      </c>
      <c r="I294" s="215"/>
      <c r="J294" s="211"/>
      <c r="K294" s="211"/>
      <c r="L294" s="216"/>
      <c r="M294" s="217"/>
      <c r="N294" s="218"/>
      <c r="O294" s="218"/>
      <c r="P294" s="218"/>
      <c r="Q294" s="218"/>
      <c r="R294" s="218"/>
      <c r="S294" s="218"/>
      <c r="T294" s="219"/>
      <c r="AT294" s="220" t="s">
        <v>135</v>
      </c>
      <c r="AU294" s="220" t="s">
        <v>89</v>
      </c>
      <c r="AV294" s="14" t="s">
        <v>89</v>
      </c>
      <c r="AW294" s="14" t="s">
        <v>34</v>
      </c>
      <c r="AX294" s="14" t="s">
        <v>80</v>
      </c>
      <c r="AY294" s="220" t="s">
        <v>124</v>
      </c>
    </row>
    <row r="295" spans="1:65" s="15" customFormat="1" ht="11.25">
      <c r="B295" s="221"/>
      <c r="C295" s="222"/>
      <c r="D295" s="195" t="s">
        <v>135</v>
      </c>
      <c r="E295" s="223" t="s">
        <v>1</v>
      </c>
      <c r="F295" s="224" t="s">
        <v>139</v>
      </c>
      <c r="G295" s="222"/>
      <c r="H295" s="225">
        <v>768.42100000000005</v>
      </c>
      <c r="I295" s="226"/>
      <c r="J295" s="222"/>
      <c r="K295" s="222"/>
      <c r="L295" s="227"/>
      <c r="M295" s="228"/>
      <c r="N295" s="229"/>
      <c r="O295" s="229"/>
      <c r="P295" s="229"/>
      <c r="Q295" s="229"/>
      <c r="R295" s="229"/>
      <c r="S295" s="229"/>
      <c r="T295" s="230"/>
      <c r="AT295" s="231" t="s">
        <v>135</v>
      </c>
      <c r="AU295" s="231" t="s">
        <v>89</v>
      </c>
      <c r="AV295" s="15" t="s">
        <v>131</v>
      </c>
      <c r="AW295" s="15" t="s">
        <v>34</v>
      </c>
      <c r="AX295" s="15" t="s">
        <v>87</v>
      </c>
      <c r="AY295" s="231" t="s">
        <v>124</v>
      </c>
    </row>
    <row r="296" spans="1:65" s="14" customFormat="1" ht="11.25">
      <c r="B296" s="210"/>
      <c r="C296" s="211"/>
      <c r="D296" s="195" t="s">
        <v>135</v>
      </c>
      <c r="E296" s="211"/>
      <c r="F296" s="213" t="s">
        <v>332</v>
      </c>
      <c r="G296" s="211"/>
      <c r="H296" s="214">
        <v>6915.7889999999998</v>
      </c>
      <c r="I296" s="215"/>
      <c r="J296" s="211"/>
      <c r="K296" s="211"/>
      <c r="L296" s="216"/>
      <c r="M296" s="217"/>
      <c r="N296" s="218"/>
      <c r="O296" s="218"/>
      <c r="P296" s="218"/>
      <c r="Q296" s="218"/>
      <c r="R296" s="218"/>
      <c r="S296" s="218"/>
      <c r="T296" s="219"/>
      <c r="AT296" s="220" t="s">
        <v>135</v>
      </c>
      <c r="AU296" s="220" t="s">
        <v>89</v>
      </c>
      <c r="AV296" s="14" t="s">
        <v>89</v>
      </c>
      <c r="AW296" s="14" t="s">
        <v>4</v>
      </c>
      <c r="AX296" s="14" t="s">
        <v>87</v>
      </c>
      <c r="AY296" s="220" t="s">
        <v>124</v>
      </c>
    </row>
    <row r="297" spans="1:65" s="2" customFormat="1" ht="24.2" customHeight="1">
      <c r="A297" s="34"/>
      <c r="B297" s="35"/>
      <c r="C297" s="182" t="s">
        <v>333</v>
      </c>
      <c r="D297" s="182" t="s">
        <v>126</v>
      </c>
      <c r="E297" s="183" t="s">
        <v>334</v>
      </c>
      <c r="F297" s="184" t="s">
        <v>335</v>
      </c>
      <c r="G297" s="185" t="s">
        <v>323</v>
      </c>
      <c r="H297" s="186">
        <v>31.058</v>
      </c>
      <c r="I297" s="187"/>
      <c r="J297" s="188">
        <f>ROUND(I297*H297,2)</f>
        <v>0</v>
      </c>
      <c r="K297" s="184" t="s">
        <v>130</v>
      </c>
      <c r="L297" s="39"/>
      <c r="M297" s="189" t="s">
        <v>1</v>
      </c>
      <c r="N297" s="190" t="s">
        <v>45</v>
      </c>
      <c r="O297" s="71"/>
      <c r="P297" s="191">
        <f>O297*H297</f>
        <v>0</v>
      </c>
      <c r="Q297" s="191">
        <v>0</v>
      </c>
      <c r="R297" s="191">
        <f>Q297*H297</f>
        <v>0</v>
      </c>
      <c r="S297" s="191">
        <v>0</v>
      </c>
      <c r="T297" s="192">
        <f>S297*H297</f>
        <v>0</v>
      </c>
      <c r="U297" s="34"/>
      <c r="V297" s="34"/>
      <c r="W297" s="34"/>
      <c r="X297" s="34"/>
      <c r="Y297" s="34"/>
      <c r="Z297" s="34"/>
      <c r="AA297" s="34"/>
      <c r="AB297" s="34"/>
      <c r="AC297" s="34"/>
      <c r="AD297" s="34"/>
      <c r="AE297" s="34"/>
      <c r="AR297" s="193" t="s">
        <v>131</v>
      </c>
      <c r="AT297" s="193" t="s">
        <v>126</v>
      </c>
      <c r="AU297" s="193" t="s">
        <v>89</v>
      </c>
      <c r="AY297" s="17" t="s">
        <v>124</v>
      </c>
      <c r="BE297" s="194">
        <f>IF(N297="základní",J297,0)</f>
        <v>0</v>
      </c>
      <c r="BF297" s="194">
        <f>IF(N297="snížená",J297,0)</f>
        <v>0</v>
      </c>
      <c r="BG297" s="194">
        <f>IF(N297="zákl. přenesená",J297,0)</f>
        <v>0</v>
      </c>
      <c r="BH297" s="194">
        <f>IF(N297="sníž. přenesená",J297,0)</f>
        <v>0</v>
      </c>
      <c r="BI297" s="194">
        <f>IF(N297="nulová",J297,0)</f>
        <v>0</v>
      </c>
      <c r="BJ297" s="17" t="s">
        <v>87</v>
      </c>
      <c r="BK297" s="194">
        <f>ROUND(I297*H297,2)</f>
        <v>0</v>
      </c>
      <c r="BL297" s="17" t="s">
        <v>131</v>
      </c>
      <c r="BM297" s="193" t="s">
        <v>336</v>
      </c>
    </row>
    <row r="298" spans="1:65" s="2" customFormat="1" ht="19.5">
      <c r="A298" s="34"/>
      <c r="B298" s="35"/>
      <c r="C298" s="36"/>
      <c r="D298" s="195" t="s">
        <v>133</v>
      </c>
      <c r="E298" s="36"/>
      <c r="F298" s="196" t="s">
        <v>337</v>
      </c>
      <c r="G298" s="36"/>
      <c r="H298" s="36"/>
      <c r="I298" s="197"/>
      <c r="J298" s="36"/>
      <c r="K298" s="36"/>
      <c r="L298" s="39"/>
      <c r="M298" s="198"/>
      <c r="N298" s="199"/>
      <c r="O298" s="71"/>
      <c r="P298" s="71"/>
      <c r="Q298" s="71"/>
      <c r="R298" s="71"/>
      <c r="S298" s="71"/>
      <c r="T298" s="72"/>
      <c r="U298" s="34"/>
      <c r="V298" s="34"/>
      <c r="W298" s="34"/>
      <c r="X298" s="34"/>
      <c r="Y298" s="34"/>
      <c r="Z298" s="34"/>
      <c r="AA298" s="34"/>
      <c r="AB298" s="34"/>
      <c r="AC298" s="34"/>
      <c r="AD298" s="34"/>
      <c r="AE298" s="34"/>
      <c r="AT298" s="17" t="s">
        <v>133</v>
      </c>
      <c r="AU298" s="17" t="s">
        <v>89</v>
      </c>
    </row>
    <row r="299" spans="1:65" s="14" customFormat="1" ht="11.25">
      <c r="B299" s="210"/>
      <c r="C299" s="211"/>
      <c r="D299" s="195" t="s">
        <v>135</v>
      </c>
      <c r="E299" s="212" t="s">
        <v>1</v>
      </c>
      <c r="F299" s="213" t="s">
        <v>338</v>
      </c>
      <c r="G299" s="211"/>
      <c r="H299" s="214">
        <v>31.058</v>
      </c>
      <c r="I299" s="215"/>
      <c r="J299" s="211"/>
      <c r="K299" s="211"/>
      <c r="L299" s="216"/>
      <c r="M299" s="217"/>
      <c r="N299" s="218"/>
      <c r="O299" s="218"/>
      <c r="P299" s="218"/>
      <c r="Q299" s="218"/>
      <c r="R299" s="218"/>
      <c r="S299" s="218"/>
      <c r="T299" s="219"/>
      <c r="AT299" s="220" t="s">
        <v>135</v>
      </c>
      <c r="AU299" s="220" t="s">
        <v>89</v>
      </c>
      <c r="AV299" s="14" t="s">
        <v>89</v>
      </c>
      <c r="AW299" s="14" t="s">
        <v>34</v>
      </c>
      <c r="AX299" s="14" t="s">
        <v>87</v>
      </c>
      <c r="AY299" s="220" t="s">
        <v>124</v>
      </c>
    </row>
    <row r="300" spans="1:65" s="2" customFormat="1" ht="24.2" customHeight="1">
      <c r="A300" s="34"/>
      <c r="B300" s="35"/>
      <c r="C300" s="182" t="s">
        <v>339</v>
      </c>
      <c r="D300" s="182" t="s">
        <v>126</v>
      </c>
      <c r="E300" s="183" t="s">
        <v>340</v>
      </c>
      <c r="F300" s="184" t="s">
        <v>341</v>
      </c>
      <c r="G300" s="185" t="s">
        <v>323</v>
      </c>
      <c r="H300" s="186">
        <v>12.452</v>
      </c>
      <c r="I300" s="187"/>
      <c r="J300" s="188">
        <f>ROUND(I300*H300,2)</f>
        <v>0</v>
      </c>
      <c r="K300" s="184" t="s">
        <v>130</v>
      </c>
      <c r="L300" s="39"/>
      <c r="M300" s="189" t="s">
        <v>1</v>
      </c>
      <c r="N300" s="190" t="s">
        <v>45</v>
      </c>
      <c r="O300" s="71"/>
      <c r="P300" s="191">
        <f>O300*H300</f>
        <v>0</v>
      </c>
      <c r="Q300" s="191">
        <v>0</v>
      </c>
      <c r="R300" s="191">
        <f>Q300*H300</f>
        <v>0</v>
      </c>
      <c r="S300" s="191">
        <v>0</v>
      </c>
      <c r="T300" s="192">
        <f>S300*H300</f>
        <v>0</v>
      </c>
      <c r="U300" s="34"/>
      <c r="V300" s="34"/>
      <c r="W300" s="34"/>
      <c r="X300" s="34"/>
      <c r="Y300" s="34"/>
      <c r="Z300" s="34"/>
      <c r="AA300" s="34"/>
      <c r="AB300" s="34"/>
      <c r="AC300" s="34"/>
      <c r="AD300" s="34"/>
      <c r="AE300" s="34"/>
      <c r="AR300" s="193" t="s">
        <v>131</v>
      </c>
      <c r="AT300" s="193" t="s">
        <v>126</v>
      </c>
      <c r="AU300" s="193" t="s">
        <v>89</v>
      </c>
      <c r="AY300" s="17" t="s">
        <v>124</v>
      </c>
      <c r="BE300" s="194">
        <f>IF(N300="základní",J300,0)</f>
        <v>0</v>
      </c>
      <c r="BF300" s="194">
        <f>IF(N300="snížená",J300,0)</f>
        <v>0</v>
      </c>
      <c r="BG300" s="194">
        <f>IF(N300="zákl. přenesená",J300,0)</f>
        <v>0</v>
      </c>
      <c r="BH300" s="194">
        <f>IF(N300="sníž. přenesená",J300,0)</f>
        <v>0</v>
      </c>
      <c r="BI300" s="194">
        <f>IF(N300="nulová",J300,0)</f>
        <v>0</v>
      </c>
      <c r="BJ300" s="17" t="s">
        <v>87</v>
      </c>
      <c r="BK300" s="194">
        <f>ROUND(I300*H300,2)</f>
        <v>0</v>
      </c>
      <c r="BL300" s="17" t="s">
        <v>131</v>
      </c>
      <c r="BM300" s="193" t="s">
        <v>342</v>
      </c>
    </row>
    <row r="301" spans="1:65" s="2" customFormat="1" ht="19.5">
      <c r="A301" s="34"/>
      <c r="B301" s="35"/>
      <c r="C301" s="36"/>
      <c r="D301" s="195" t="s">
        <v>133</v>
      </c>
      <c r="E301" s="36"/>
      <c r="F301" s="196" t="s">
        <v>341</v>
      </c>
      <c r="G301" s="36"/>
      <c r="H301" s="36"/>
      <c r="I301" s="197"/>
      <c r="J301" s="36"/>
      <c r="K301" s="36"/>
      <c r="L301" s="39"/>
      <c r="M301" s="198"/>
      <c r="N301" s="199"/>
      <c r="O301" s="71"/>
      <c r="P301" s="71"/>
      <c r="Q301" s="71"/>
      <c r="R301" s="71"/>
      <c r="S301" s="71"/>
      <c r="T301" s="72"/>
      <c r="U301" s="34"/>
      <c r="V301" s="34"/>
      <c r="W301" s="34"/>
      <c r="X301" s="34"/>
      <c r="Y301" s="34"/>
      <c r="Z301" s="34"/>
      <c r="AA301" s="34"/>
      <c r="AB301" s="34"/>
      <c r="AC301" s="34"/>
      <c r="AD301" s="34"/>
      <c r="AE301" s="34"/>
      <c r="AT301" s="17" t="s">
        <v>133</v>
      </c>
      <c r="AU301" s="17" t="s">
        <v>89</v>
      </c>
    </row>
    <row r="302" spans="1:65" s="14" customFormat="1" ht="11.25">
      <c r="B302" s="210"/>
      <c r="C302" s="211"/>
      <c r="D302" s="195" t="s">
        <v>135</v>
      </c>
      <c r="E302" s="212" t="s">
        <v>1</v>
      </c>
      <c r="F302" s="213" t="s">
        <v>343</v>
      </c>
      <c r="G302" s="211"/>
      <c r="H302" s="214">
        <v>12.452</v>
      </c>
      <c r="I302" s="215"/>
      <c r="J302" s="211"/>
      <c r="K302" s="211"/>
      <c r="L302" s="216"/>
      <c r="M302" s="217"/>
      <c r="N302" s="218"/>
      <c r="O302" s="218"/>
      <c r="P302" s="218"/>
      <c r="Q302" s="218"/>
      <c r="R302" s="218"/>
      <c r="S302" s="218"/>
      <c r="T302" s="219"/>
      <c r="AT302" s="220" t="s">
        <v>135</v>
      </c>
      <c r="AU302" s="220" t="s">
        <v>89</v>
      </c>
      <c r="AV302" s="14" t="s">
        <v>89</v>
      </c>
      <c r="AW302" s="14" t="s">
        <v>34</v>
      </c>
      <c r="AX302" s="14" t="s">
        <v>87</v>
      </c>
      <c r="AY302" s="220" t="s">
        <v>124</v>
      </c>
    </row>
    <row r="303" spans="1:65" s="2" customFormat="1" ht="24.2" customHeight="1">
      <c r="A303" s="34"/>
      <c r="B303" s="35"/>
      <c r="C303" s="182" t="s">
        <v>344</v>
      </c>
      <c r="D303" s="182" t="s">
        <v>126</v>
      </c>
      <c r="E303" s="183" t="s">
        <v>345</v>
      </c>
      <c r="F303" s="184" t="s">
        <v>346</v>
      </c>
      <c r="G303" s="185" t="s">
        <v>323</v>
      </c>
      <c r="H303" s="186">
        <v>724.91099999999994</v>
      </c>
      <c r="I303" s="187"/>
      <c r="J303" s="188">
        <f>ROUND(I303*H303,2)</f>
        <v>0</v>
      </c>
      <c r="K303" s="184" t="s">
        <v>130</v>
      </c>
      <c r="L303" s="39"/>
      <c r="M303" s="189" t="s">
        <v>1</v>
      </c>
      <c r="N303" s="190" t="s">
        <v>45</v>
      </c>
      <c r="O303" s="71"/>
      <c r="P303" s="191">
        <f>O303*H303</f>
        <v>0</v>
      </c>
      <c r="Q303" s="191">
        <v>0</v>
      </c>
      <c r="R303" s="191">
        <f>Q303*H303</f>
        <v>0</v>
      </c>
      <c r="S303" s="191">
        <v>0</v>
      </c>
      <c r="T303" s="192">
        <f>S303*H303</f>
        <v>0</v>
      </c>
      <c r="U303" s="34"/>
      <c r="V303" s="34"/>
      <c r="W303" s="34"/>
      <c r="X303" s="34"/>
      <c r="Y303" s="34"/>
      <c r="Z303" s="34"/>
      <c r="AA303" s="34"/>
      <c r="AB303" s="34"/>
      <c r="AC303" s="34"/>
      <c r="AD303" s="34"/>
      <c r="AE303" s="34"/>
      <c r="AR303" s="193" t="s">
        <v>131</v>
      </c>
      <c r="AT303" s="193" t="s">
        <v>126</v>
      </c>
      <c r="AU303" s="193" t="s">
        <v>89</v>
      </c>
      <c r="AY303" s="17" t="s">
        <v>124</v>
      </c>
      <c r="BE303" s="194">
        <f>IF(N303="základní",J303,0)</f>
        <v>0</v>
      </c>
      <c r="BF303" s="194">
        <f>IF(N303="snížená",J303,0)</f>
        <v>0</v>
      </c>
      <c r="BG303" s="194">
        <f>IF(N303="zákl. přenesená",J303,0)</f>
        <v>0</v>
      </c>
      <c r="BH303" s="194">
        <f>IF(N303="sníž. přenesená",J303,0)</f>
        <v>0</v>
      </c>
      <c r="BI303" s="194">
        <f>IF(N303="nulová",J303,0)</f>
        <v>0</v>
      </c>
      <c r="BJ303" s="17" t="s">
        <v>87</v>
      </c>
      <c r="BK303" s="194">
        <f>ROUND(I303*H303,2)</f>
        <v>0</v>
      </c>
      <c r="BL303" s="17" t="s">
        <v>131</v>
      </c>
      <c r="BM303" s="193" t="s">
        <v>347</v>
      </c>
    </row>
    <row r="304" spans="1:65" s="2" customFormat="1" ht="19.5">
      <c r="A304" s="34"/>
      <c r="B304" s="35"/>
      <c r="C304" s="36"/>
      <c r="D304" s="195" t="s">
        <v>133</v>
      </c>
      <c r="E304" s="36"/>
      <c r="F304" s="196" t="s">
        <v>346</v>
      </c>
      <c r="G304" s="36"/>
      <c r="H304" s="36"/>
      <c r="I304" s="197"/>
      <c r="J304" s="36"/>
      <c r="K304" s="36"/>
      <c r="L304" s="39"/>
      <c r="M304" s="198"/>
      <c r="N304" s="199"/>
      <c r="O304" s="71"/>
      <c r="P304" s="71"/>
      <c r="Q304" s="71"/>
      <c r="R304" s="71"/>
      <c r="S304" s="71"/>
      <c r="T304" s="72"/>
      <c r="U304" s="34"/>
      <c r="V304" s="34"/>
      <c r="W304" s="34"/>
      <c r="X304" s="34"/>
      <c r="Y304" s="34"/>
      <c r="Z304" s="34"/>
      <c r="AA304" s="34"/>
      <c r="AB304" s="34"/>
      <c r="AC304" s="34"/>
      <c r="AD304" s="34"/>
      <c r="AE304" s="34"/>
      <c r="AT304" s="17" t="s">
        <v>133</v>
      </c>
      <c r="AU304" s="17" t="s">
        <v>89</v>
      </c>
    </row>
    <row r="305" spans="1:65" s="14" customFormat="1" ht="11.25">
      <c r="B305" s="210"/>
      <c r="C305" s="211"/>
      <c r="D305" s="195" t="s">
        <v>135</v>
      </c>
      <c r="E305" s="212" t="s">
        <v>1</v>
      </c>
      <c r="F305" s="213" t="s">
        <v>348</v>
      </c>
      <c r="G305" s="211"/>
      <c r="H305" s="214">
        <v>724.91099999999994</v>
      </c>
      <c r="I305" s="215"/>
      <c r="J305" s="211"/>
      <c r="K305" s="211"/>
      <c r="L305" s="216"/>
      <c r="M305" s="217"/>
      <c r="N305" s="218"/>
      <c r="O305" s="218"/>
      <c r="P305" s="218"/>
      <c r="Q305" s="218"/>
      <c r="R305" s="218"/>
      <c r="S305" s="218"/>
      <c r="T305" s="219"/>
      <c r="AT305" s="220" t="s">
        <v>135</v>
      </c>
      <c r="AU305" s="220" t="s">
        <v>89</v>
      </c>
      <c r="AV305" s="14" t="s">
        <v>89</v>
      </c>
      <c r="AW305" s="14" t="s">
        <v>34</v>
      </c>
      <c r="AX305" s="14" t="s">
        <v>80</v>
      </c>
      <c r="AY305" s="220" t="s">
        <v>124</v>
      </c>
    </row>
    <row r="306" spans="1:65" s="15" customFormat="1" ht="11.25">
      <c r="B306" s="221"/>
      <c r="C306" s="222"/>
      <c r="D306" s="195" t="s">
        <v>135</v>
      </c>
      <c r="E306" s="223" t="s">
        <v>1</v>
      </c>
      <c r="F306" s="224" t="s">
        <v>139</v>
      </c>
      <c r="G306" s="222"/>
      <c r="H306" s="225">
        <v>724.91099999999994</v>
      </c>
      <c r="I306" s="226"/>
      <c r="J306" s="222"/>
      <c r="K306" s="222"/>
      <c r="L306" s="227"/>
      <c r="M306" s="228"/>
      <c r="N306" s="229"/>
      <c r="O306" s="229"/>
      <c r="P306" s="229"/>
      <c r="Q306" s="229"/>
      <c r="R306" s="229"/>
      <c r="S306" s="229"/>
      <c r="T306" s="230"/>
      <c r="AT306" s="231" t="s">
        <v>135</v>
      </c>
      <c r="AU306" s="231" t="s">
        <v>89</v>
      </c>
      <c r="AV306" s="15" t="s">
        <v>131</v>
      </c>
      <c r="AW306" s="15" t="s">
        <v>34</v>
      </c>
      <c r="AX306" s="15" t="s">
        <v>87</v>
      </c>
      <c r="AY306" s="231" t="s">
        <v>124</v>
      </c>
    </row>
    <row r="307" spans="1:65" s="12" customFormat="1" ht="22.9" customHeight="1">
      <c r="B307" s="166"/>
      <c r="C307" s="167"/>
      <c r="D307" s="168" t="s">
        <v>79</v>
      </c>
      <c r="E307" s="180" t="s">
        <v>349</v>
      </c>
      <c r="F307" s="180" t="s">
        <v>350</v>
      </c>
      <c r="G307" s="167"/>
      <c r="H307" s="167"/>
      <c r="I307" s="170"/>
      <c r="J307" s="181">
        <f>BK307</f>
        <v>0</v>
      </c>
      <c r="K307" s="167"/>
      <c r="L307" s="172"/>
      <c r="M307" s="173"/>
      <c r="N307" s="174"/>
      <c r="O307" s="174"/>
      <c r="P307" s="175">
        <f>SUM(P308:P309)</f>
        <v>0</v>
      </c>
      <c r="Q307" s="174"/>
      <c r="R307" s="175">
        <f>SUM(R308:R309)</f>
        <v>0</v>
      </c>
      <c r="S307" s="174"/>
      <c r="T307" s="176">
        <f>SUM(T308:T309)</f>
        <v>0</v>
      </c>
      <c r="AR307" s="177" t="s">
        <v>87</v>
      </c>
      <c r="AT307" s="178" t="s">
        <v>79</v>
      </c>
      <c r="AU307" s="178" t="s">
        <v>87</v>
      </c>
      <c r="AY307" s="177" t="s">
        <v>124</v>
      </c>
      <c r="BK307" s="179">
        <f>SUM(BK308:BK309)</f>
        <v>0</v>
      </c>
    </row>
    <row r="308" spans="1:65" s="2" customFormat="1" ht="21.75" customHeight="1">
      <c r="A308" s="34"/>
      <c r="B308" s="35"/>
      <c r="C308" s="182" t="s">
        <v>351</v>
      </c>
      <c r="D308" s="182" t="s">
        <v>126</v>
      </c>
      <c r="E308" s="183" t="s">
        <v>352</v>
      </c>
      <c r="F308" s="184" t="s">
        <v>353</v>
      </c>
      <c r="G308" s="185" t="s">
        <v>323</v>
      </c>
      <c r="H308" s="186">
        <v>86.754999999999995</v>
      </c>
      <c r="I308" s="187"/>
      <c r="J308" s="188">
        <f>ROUND(I308*H308,2)</f>
        <v>0</v>
      </c>
      <c r="K308" s="184" t="s">
        <v>130</v>
      </c>
      <c r="L308" s="39"/>
      <c r="M308" s="189" t="s">
        <v>1</v>
      </c>
      <c r="N308" s="190" t="s">
        <v>45</v>
      </c>
      <c r="O308" s="71"/>
      <c r="P308" s="191">
        <f>O308*H308</f>
        <v>0</v>
      </c>
      <c r="Q308" s="191">
        <v>0</v>
      </c>
      <c r="R308" s="191">
        <f>Q308*H308</f>
        <v>0</v>
      </c>
      <c r="S308" s="191">
        <v>0</v>
      </c>
      <c r="T308" s="192">
        <f>S308*H308</f>
        <v>0</v>
      </c>
      <c r="U308" s="34"/>
      <c r="V308" s="34"/>
      <c r="W308" s="34"/>
      <c r="X308" s="34"/>
      <c r="Y308" s="34"/>
      <c r="Z308" s="34"/>
      <c r="AA308" s="34"/>
      <c r="AB308" s="34"/>
      <c r="AC308" s="34"/>
      <c r="AD308" s="34"/>
      <c r="AE308" s="34"/>
      <c r="AR308" s="193" t="s">
        <v>131</v>
      </c>
      <c r="AT308" s="193" t="s">
        <v>126</v>
      </c>
      <c r="AU308" s="193" t="s">
        <v>89</v>
      </c>
      <c r="AY308" s="17" t="s">
        <v>124</v>
      </c>
      <c r="BE308" s="194">
        <f>IF(N308="základní",J308,0)</f>
        <v>0</v>
      </c>
      <c r="BF308" s="194">
        <f>IF(N308="snížená",J308,0)</f>
        <v>0</v>
      </c>
      <c r="BG308" s="194">
        <f>IF(N308="zákl. přenesená",J308,0)</f>
        <v>0</v>
      </c>
      <c r="BH308" s="194">
        <f>IF(N308="sníž. přenesená",J308,0)</f>
        <v>0</v>
      </c>
      <c r="BI308" s="194">
        <f>IF(N308="nulová",J308,0)</f>
        <v>0</v>
      </c>
      <c r="BJ308" s="17" t="s">
        <v>87</v>
      </c>
      <c r="BK308" s="194">
        <f>ROUND(I308*H308,2)</f>
        <v>0</v>
      </c>
      <c r="BL308" s="17" t="s">
        <v>131</v>
      </c>
      <c r="BM308" s="193" t="s">
        <v>354</v>
      </c>
    </row>
    <row r="309" spans="1:65" s="2" customFormat="1" ht="19.5">
      <c r="A309" s="34"/>
      <c r="B309" s="35"/>
      <c r="C309" s="36"/>
      <c r="D309" s="195" t="s">
        <v>133</v>
      </c>
      <c r="E309" s="36"/>
      <c r="F309" s="196" t="s">
        <v>355</v>
      </c>
      <c r="G309" s="36"/>
      <c r="H309" s="36"/>
      <c r="I309" s="197"/>
      <c r="J309" s="36"/>
      <c r="K309" s="36"/>
      <c r="L309" s="39"/>
      <c r="M309" s="198"/>
      <c r="N309" s="199"/>
      <c r="O309" s="71"/>
      <c r="P309" s="71"/>
      <c r="Q309" s="71"/>
      <c r="R309" s="71"/>
      <c r="S309" s="71"/>
      <c r="T309" s="72"/>
      <c r="U309" s="34"/>
      <c r="V309" s="34"/>
      <c r="W309" s="34"/>
      <c r="X309" s="34"/>
      <c r="Y309" s="34"/>
      <c r="Z309" s="34"/>
      <c r="AA309" s="34"/>
      <c r="AB309" s="34"/>
      <c r="AC309" s="34"/>
      <c r="AD309" s="34"/>
      <c r="AE309" s="34"/>
      <c r="AT309" s="17" t="s">
        <v>133</v>
      </c>
      <c r="AU309" s="17" t="s">
        <v>89</v>
      </c>
    </row>
    <row r="310" spans="1:65" s="12" customFormat="1" ht="25.9" customHeight="1">
      <c r="B310" s="166"/>
      <c r="C310" s="167"/>
      <c r="D310" s="168" t="s">
        <v>79</v>
      </c>
      <c r="E310" s="169" t="s">
        <v>356</v>
      </c>
      <c r="F310" s="169" t="s">
        <v>357</v>
      </c>
      <c r="G310" s="167"/>
      <c r="H310" s="167"/>
      <c r="I310" s="170"/>
      <c r="J310" s="171">
        <f>BK310</f>
        <v>0</v>
      </c>
      <c r="K310" s="167"/>
      <c r="L310" s="172"/>
      <c r="M310" s="173"/>
      <c r="N310" s="174"/>
      <c r="O310" s="174"/>
      <c r="P310" s="175">
        <f>P311+P319+P327</f>
        <v>0</v>
      </c>
      <c r="Q310" s="174"/>
      <c r="R310" s="175">
        <f>R311+R319+R327</f>
        <v>0</v>
      </c>
      <c r="S310" s="174"/>
      <c r="T310" s="176">
        <f>T311+T319+T327</f>
        <v>0</v>
      </c>
      <c r="AR310" s="177" t="s">
        <v>154</v>
      </c>
      <c r="AT310" s="178" t="s">
        <v>79</v>
      </c>
      <c r="AU310" s="178" t="s">
        <v>80</v>
      </c>
      <c r="AY310" s="177" t="s">
        <v>124</v>
      </c>
      <c r="BK310" s="179">
        <f>BK311+BK319+BK327</f>
        <v>0</v>
      </c>
    </row>
    <row r="311" spans="1:65" s="12" customFormat="1" ht="22.9" customHeight="1">
      <c r="B311" s="166"/>
      <c r="C311" s="167"/>
      <c r="D311" s="168" t="s">
        <v>79</v>
      </c>
      <c r="E311" s="180" t="s">
        <v>358</v>
      </c>
      <c r="F311" s="180" t="s">
        <v>359</v>
      </c>
      <c r="G311" s="167"/>
      <c r="H311" s="167"/>
      <c r="I311" s="170"/>
      <c r="J311" s="181">
        <f>BK311</f>
        <v>0</v>
      </c>
      <c r="K311" s="167"/>
      <c r="L311" s="172"/>
      <c r="M311" s="173"/>
      <c r="N311" s="174"/>
      <c r="O311" s="174"/>
      <c r="P311" s="175">
        <f>SUM(P312:P318)</f>
        <v>0</v>
      </c>
      <c r="Q311" s="174"/>
      <c r="R311" s="175">
        <f>SUM(R312:R318)</f>
        <v>0</v>
      </c>
      <c r="S311" s="174"/>
      <c r="T311" s="176">
        <f>SUM(T312:T318)</f>
        <v>0</v>
      </c>
      <c r="AR311" s="177" t="s">
        <v>154</v>
      </c>
      <c r="AT311" s="178" t="s">
        <v>79</v>
      </c>
      <c r="AU311" s="178" t="s">
        <v>87</v>
      </c>
      <c r="AY311" s="177" t="s">
        <v>124</v>
      </c>
      <c r="BK311" s="179">
        <f>SUM(BK312:BK318)</f>
        <v>0</v>
      </c>
    </row>
    <row r="312" spans="1:65" s="2" customFormat="1" ht="16.5" customHeight="1">
      <c r="A312" s="34"/>
      <c r="B312" s="35"/>
      <c r="C312" s="182" t="s">
        <v>360</v>
      </c>
      <c r="D312" s="182" t="s">
        <v>126</v>
      </c>
      <c r="E312" s="183" t="s">
        <v>361</v>
      </c>
      <c r="F312" s="184" t="s">
        <v>362</v>
      </c>
      <c r="G312" s="185" t="s">
        <v>363</v>
      </c>
      <c r="H312" s="186">
        <v>1</v>
      </c>
      <c r="I312" s="187"/>
      <c r="J312" s="188">
        <f>ROUND(I312*H312,2)</f>
        <v>0</v>
      </c>
      <c r="K312" s="184" t="s">
        <v>130</v>
      </c>
      <c r="L312" s="39"/>
      <c r="M312" s="189" t="s">
        <v>1</v>
      </c>
      <c r="N312" s="190" t="s">
        <v>45</v>
      </c>
      <c r="O312" s="71"/>
      <c r="P312" s="191">
        <f>O312*H312</f>
        <v>0</v>
      </c>
      <c r="Q312" s="191">
        <v>0</v>
      </c>
      <c r="R312" s="191">
        <f>Q312*H312</f>
        <v>0</v>
      </c>
      <c r="S312" s="191">
        <v>0</v>
      </c>
      <c r="T312" s="192">
        <f>S312*H312</f>
        <v>0</v>
      </c>
      <c r="U312" s="34"/>
      <c r="V312" s="34"/>
      <c r="W312" s="34"/>
      <c r="X312" s="34"/>
      <c r="Y312" s="34"/>
      <c r="Z312" s="34"/>
      <c r="AA312" s="34"/>
      <c r="AB312" s="34"/>
      <c r="AC312" s="34"/>
      <c r="AD312" s="34"/>
      <c r="AE312" s="34"/>
      <c r="AR312" s="193" t="s">
        <v>364</v>
      </c>
      <c r="AT312" s="193" t="s">
        <v>126</v>
      </c>
      <c r="AU312" s="193" t="s">
        <v>89</v>
      </c>
      <c r="AY312" s="17" t="s">
        <v>124</v>
      </c>
      <c r="BE312" s="194">
        <f>IF(N312="základní",J312,0)</f>
        <v>0</v>
      </c>
      <c r="BF312" s="194">
        <f>IF(N312="snížená",J312,0)</f>
        <v>0</v>
      </c>
      <c r="BG312" s="194">
        <f>IF(N312="zákl. přenesená",J312,0)</f>
        <v>0</v>
      </c>
      <c r="BH312" s="194">
        <f>IF(N312="sníž. přenesená",J312,0)</f>
        <v>0</v>
      </c>
      <c r="BI312" s="194">
        <f>IF(N312="nulová",J312,0)</f>
        <v>0</v>
      </c>
      <c r="BJ312" s="17" t="s">
        <v>87</v>
      </c>
      <c r="BK312" s="194">
        <f>ROUND(I312*H312,2)</f>
        <v>0</v>
      </c>
      <c r="BL312" s="17" t="s">
        <v>364</v>
      </c>
      <c r="BM312" s="193" t="s">
        <v>365</v>
      </c>
    </row>
    <row r="313" spans="1:65" s="2" customFormat="1" ht="11.25">
      <c r="A313" s="34"/>
      <c r="B313" s="35"/>
      <c r="C313" s="36"/>
      <c r="D313" s="195" t="s">
        <v>133</v>
      </c>
      <c r="E313" s="36"/>
      <c r="F313" s="196" t="s">
        <v>362</v>
      </c>
      <c r="G313" s="36"/>
      <c r="H313" s="36"/>
      <c r="I313" s="197"/>
      <c r="J313" s="36"/>
      <c r="K313" s="36"/>
      <c r="L313" s="39"/>
      <c r="M313" s="198"/>
      <c r="N313" s="199"/>
      <c r="O313" s="71"/>
      <c r="P313" s="71"/>
      <c r="Q313" s="71"/>
      <c r="R313" s="71"/>
      <c r="S313" s="71"/>
      <c r="T313" s="72"/>
      <c r="U313" s="34"/>
      <c r="V313" s="34"/>
      <c r="W313" s="34"/>
      <c r="X313" s="34"/>
      <c r="Y313" s="34"/>
      <c r="Z313" s="34"/>
      <c r="AA313" s="34"/>
      <c r="AB313" s="34"/>
      <c r="AC313" s="34"/>
      <c r="AD313" s="34"/>
      <c r="AE313" s="34"/>
      <c r="AT313" s="17" t="s">
        <v>133</v>
      </c>
      <c r="AU313" s="17" t="s">
        <v>89</v>
      </c>
    </row>
    <row r="314" spans="1:65" s="14" customFormat="1" ht="11.25">
      <c r="B314" s="210"/>
      <c r="C314" s="211"/>
      <c r="D314" s="195" t="s">
        <v>135</v>
      </c>
      <c r="E314" s="212" t="s">
        <v>1</v>
      </c>
      <c r="F314" s="213" t="s">
        <v>87</v>
      </c>
      <c r="G314" s="211"/>
      <c r="H314" s="214">
        <v>1</v>
      </c>
      <c r="I314" s="215"/>
      <c r="J314" s="211"/>
      <c r="K314" s="211"/>
      <c r="L314" s="216"/>
      <c r="M314" s="217"/>
      <c r="N314" s="218"/>
      <c r="O314" s="218"/>
      <c r="P314" s="218"/>
      <c r="Q314" s="218"/>
      <c r="R314" s="218"/>
      <c r="S314" s="218"/>
      <c r="T314" s="219"/>
      <c r="AT314" s="220" t="s">
        <v>135</v>
      </c>
      <c r="AU314" s="220" t="s">
        <v>89</v>
      </c>
      <c r="AV314" s="14" t="s">
        <v>89</v>
      </c>
      <c r="AW314" s="14" t="s">
        <v>34</v>
      </c>
      <c r="AX314" s="14" t="s">
        <v>87</v>
      </c>
      <c r="AY314" s="220" t="s">
        <v>124</v>
      </c>
    </row>
    <row r="315" spans="1:65" s="2" customFormat="1" ht="16.5" customHeight="1">
      <c r="A315" s="34"/>
      <c r="B315" s="35"/>
      <c r="C315" s="182" t="s">
        <v>366</v>
      </c>
      <c r="D315" s="182" t="s">
        <v>126</v>
      </c>
      <c r="E315" s="183" t="s">
        <v>367</v>
      </c>
      <c r="F315" s="184" t="s">
        <v>368</v>
      </c>
      <c r="G315" s="185" t="s">
        <v>363</v>
      </c>
      <c r="H315" s="186">
        <v>1</v>
      </c>
      <c r="I315" s="187"/>
      <c r="J315" s="188">
        <f>ROUND(I315*H315,2)</f>
        <v>0</v>
      </c>
      <c r="K315" s="184" t="s">
        <v>130</v>
      </c>
      <c r="L315" s="39"/>
      <c r="M315" s="189" t="s">
        <v>1</v>
      </c>
      <c r="N315" s="190" t="s">
        <v>45</v>
      </c>
      <c r="O315" s="71"/>
      <c r="P315" s="191">
        <f>O315*H315</f>
        <v>0</v>
      </c>
      <c r="Q315" s="191">
        <v>0</v>
      </c>
      <c r="R315" s="191">
        <f>Q315*H315</f>
        <v>0</v>
      </c>
      <c r="S315" s="191">
        <v>0</v>
      </c>
      <c r="T315" s="192">
        <f>S315*H315</f>
        <v>0</v>
      </c>
      <c r="U315" s="34"/>
      <c r="V315" s="34"/>
      <c r="W315" s="34"/>
      <c r="X315" s="34"/>
      <c r="Y315" s="34"/>
      <c r="Z315" s="34"/>
      <c r="AA315" s="34"/>
      <c r="AB315" s="34"/>
      <c r="AC315" s="34"/>
      <c r="AD315" s="34"/>
      <c r="AE315" s="34"/>
      <c r="AR315" s="193" t="s">
        <v>364</v>
      </c>
      <c r="AT315" s="193" t="s">
        <v>126</v>
      </c>
      <c r="AU315" s="193" t="s">
        <v>89</v>
      </c>
      <c r="AY315" s="17" t="s">
        <v>124</v>
      </c>
      <c r="BE315" s="194">
        <f>IF(N315="základní",J315,0)</f>
        <v>0</v>
      </c>
      <c r="BF315" s="194">
        <f>IF(N315="snížená",J315,0)</f>
        <v>0</v>
      </c>
      <c r="BG315" s="194">
        <f>IF(N315="zákl. přenesená",J315,0)</f>
        <v>0</v>
      </c>
      <c r="BH315" s="194">
        <f>IF(N315="sníž. přenesená",J315,0)</f>
        <v>0</v>
      </c>
      <c r="BI315" s="194">
        <f>IF(N315="nulová",J315,0)</f>
        <v>0</v>
      </c>
      <c r="BJ315" s="17" t="s">
        <v>87</v>
      </c>
      <c r="BK315" s="194">
        <f>ROUND(I315*H315,2)</f>
        <v>0</v>
      </c>
      <c r="BL315" s="17" t="s">
        <v>364</v>
      </c>
      <c r="BM315" s="193" t="s">
        <v>369</v>
      </c>
    </row>
    <row r="316" spans="1:65" s="2" customFormat="1" ht="11.25">
      <c r="A316" s="34"/>
      <c r="B316" s="35"/>
      <c r="C316" s="36"/>
      <c r="D316" s="195" t="s">
        <v>133</v>
      </c>
      <c r="E316" s="36"/>
      <c r="F316" s="196" t="s">
        <v>368</v>
      </c>
      <c r="G316" s="36"/>
      <c r="H316" s="36"/>
      <c r="I316" s="197"/>
      <c r="J316" s="36"/>
      <c r="K316" s="36"/>
      <c r="L316" s="39"/>
      <c r="M316" s="198"/>
      <c r="N316" s="199"/>
      <c r="O316" s="71"/>
      <c r="P316" s="71"/>
      <c r="Q316" s="71"/>
      <c r="R316" s="71"/>
      <c r="S316" s="71"/>
      <c r="T316" s="72"/>
      <c r="U316" s="34"/>
      <c r="V316" s="34"/>
      <c r="W316" s="34"/>
      <c r="X316" s="34"/>
      <c r="Y316" s="34"/>
      <c r="Z316" s="34"/>
      <c r="AA316" s="34"/>
      <c r="AB316" s="34"/>
      <c r="AC316" s="34"/>
      <c r="AD316" s="34"/>
      <c r="AE316" s="34"/>
      <c r="AT316" s="17" t="s">
        <v>133</v>
      </c>
      <c r="AU316" s="17" t="s">
        <v>89</v>
      </c>
    </row>
    <row r="317" spans="1:65" s="13" customFormat="1" ht="11.25">
      <c r="B317" s="200"/>
      <c r="C317" s="201"/>
      <c r="D317" s="195" t="s">
        <v>135</v>
      </c>
      <c r="E317" s="202" t="s">
        <v>1</v>
      </c>
      <c r="F317" s="203" t="s">
        <v>370</v>
      </c>
      <c r="G317" s="201"/>
      <c r="H317" s="202" t="s">
        <v>1</v>
      </c>
      <c r="I317" s="204"/>
      <c r="J317" s="201"/>
      <c r="K317" s="201"/>
      <c r="L317" s="205"/>
      <c r="M317" s="206"/>
      <c r="N317" s="207"/>
      <c r="O317" s="207"/>
      <c r="P317" s="207"/>
      <c r="Q317" s="207"/>
      <c r="R317" s="207"/>
      <c r="S317" s="207"/>
      <c r="T317" s="208"/>
      <c r="AT317" s="209" t="s">
        <v>135</v>
      </c>
      <c r="AU317" s="209" t="s">
        <v>89</v>
      </c>
      <c r="AV317" s="13" t="s">
        <v>87</v>
      </c>
      <c r="AW317" s="13" t="s">
        <v>34</v>
      </c>
      <c r="AX317" s="13" t="s">
        <v>80</v>
      </c>
      <c r="AY317" s="209" t="s">
        <v>124</v>
      </c>
    </row>
    <row r="318" spans="1:65" s="14" customFormat="1" ht="11.25">
      <c r="B318" s="210"/>
      <c r="C318" s="211"/>
      <c r="D318" s="195" t="s">
        <v>135</v>
      </c>
      <c r="E318" s="212" t="s">
        <v>1</v>
      </c>
      <c r="F318" s="213" t="s">
        <v>87</v>
      </c>
      <c r="G318" s="211"/>
      <c r="H318" s="214">
        <v>1</v>
      </c>
      <c r="I318" s="215"/>
      <c r="J318" s="211"/>
      <c r="K318" s="211"/>
      <c r="L318" s="216"/>
      <c r="M318" s="217"/>
      <c r="N318" s="218"/>
      <c r="O318" s="218"/>
      <c r="P318" s="218"/>
      <c r="Q318" s="218"/>
      <c r="R318" s="218"/>
      <c r="S318" s="218"/>
      <c r="T318" s="219"/>
      <c r="AT318" s="220" t="s">
        <v>135</v>
      </c>
      <c r="AU318" s="220" t="s">
        <v>89</v>
      </c>
      <c r="AV318" s="14" t="s">
        <v>89</v>
      </c>
      <c r="AW318" s="14" t="s">
        <v>34</v>
      </c>
      <c r="AX318" s="14" t="s">
        <v>87</v>
      </c>
      <c r="AY318" s="220" t="s">
        <v>124</v>
      </c>
    </row>
    <row r="319" spans="1:65" s="12" customFormat="1" ht="22.9" customHeight="1">
      <c r="B319" s="166"/>
      <c r="C319" s="167"/>
      <c r="D319" s="168" t="s">
        <v>79</v>
      </c>
      <c r="E319" s="180" t="s">
        <v>371</v>
      </c>
      <c r="F319" s="180" t="s">
        <v>372</v>
      </c>
      <c r="G319" s="167"/>
      <c r="H319" s="167"/>
      <c r="I319" s="170"/>
      <c r="J319" s="181">
        <f>BK319</f>
        <v>0</v>
      </c>
      <c r="K319" s="167"/>
      <c r="L319" s="172"/>
      <c r="M319" s="173"/>
      <c r="N319" s="174"/>
      <c r="O319" s="174"/>
      <c r="P319" s="175">
        <f>SUM(P320:P326)</f>
        <v>0</v>
      </c>
      <c r="Q319" s="174"/>
      <c r="R319" s="175">
        <f>SUM(R320:R326)</f>
        <v>0</v>
      </c>
      <c r="S319" s="174"/>
      <c r="T319" s="176">
        <f>SUM(T320:T326)</f>
        <v>0</v>
      </c>
      <c r="AR319" s="177" t="s">
        <v>154</v>
      </c>
      <c r="AT319" s="178" t="s">
        <v>79</v>
      </c>
      <c r="AU319" s="178" t="s">
        <v>87</v>
      </c>
      <c r="AY319" s="177" t="s">
        <v>124</v>
      </c>
      <c r="BK319" s="179">
        <f>SUM(BK320:BK326)</f>
        <v>0</v>
      </c>
    </row>
    <row r="320" spans="1:65" s="2" customFormat="1" ht="16.5" customHeight="1">
      <c r="A320" s="34"/>
      <c r="B320" s="35"/>
      <c r="C320" s="182" t="s">
        <v>373</v>
      </c>
      <c r="D320" s="182" t="s">
        <v>126</v>
      </c>
      <c r="E320" s="183" t="s">
        <v>374</v>
      </c>
      <c r="F320" s="184" t="s">
        <v>372</v>
      </c>
      <c r="G320" s="185" t="s">
        <v>363</v>
      </c>
      <c r="H320" s="186">
        <v>1</v>
      </c>
      <c r="I320" s="187"/>
      <c r="J320" s="188">
        <f>ROUND(I320*H320,2)</f>
        <v>0</v>
      </c>
      <c r="K320" s="184" t="s">
        <v>130</v>
      </c>
      <c r="L320" s="39"/>
      <c r="M320" s="189" t="s">
        <v>1</v>
      </c>
      <c r="N320" s="190" t="s">
        <v>45</v>
      </c>
      <c r="O320" s="71"/>
      <c r="P320" s="191">
        <f>O320*H320</f>
        <v>0</v>
      </c>
      <c r="Q320" s="191">
        <v>0</v>
      </c>
      <c r="R320" s="191">
        <f>Q320*H320</f>
        <v>0</v>
      </c>
      <c r="S320" s="191">
        <v>0</v>
      </c>
      <c r="T320" s="192">
        <f>S320*H320</f>
        <v>0</v>
      </c>
      <c r="U320" s="34"/>
      <c r="V320" s="34"/>
      <c r="W320" s="34"/>
      <c r="X320" s="34"/>
      <c r="Y320" s="34"/>
      <c r="Z320" s="34"/>
      <c r="AA320" s="34"/>
      <c r="AB320" s="34"/>
      <c r="AC320" s="34"/>
      <c r="AD320" s="34"/>
      <c r="AE320" s="34"/>
      <c r="AR320" s="193" t="s">
        <v>364</v>
      </c>
      <c r="AT320" s="193" t="s">
        <v>126</v>
      </c>
      <c r="AU320" s="193" t="s">
        <v>89</v>
      </c>
      <c r="AY320" s="17" t="s">
        <v>124</v>
      </c>
      <c r="BE320" s="194">
        <f>IF(N320="základní",J320,0)</f>
        <v>0</v>
      </c>
      <c r="BF320" s="194">
        <f>IF(N320="snížená",J320,0)</f>
        <v>0</v>
      </c>
      <c r="BG320" s="194">
        <f>IF(N320="zákl. přenesená",J320,0)</f>
        <v>0</v>
      </c>
      <c r="BH320" s="194">
        <f>IF(N320="sníž. přenesená",J320,0)</f>
        <v>0</v>
      </c>
      <c r="BI320" s="194">
        <f>IF(N320="nulová",J320,0)</f>
        <v>0</v>
      </c>
      <c r="BJ320" s="17" t="s">
        <v>87</v>
      </c>
      <c r="BK320" s="194">
        <f>ROUND(I320*H320,2)</f>
        <v>0</v>
      </c>
      <c r="BL320" s="17" t="s">
        <v>364</v>
      </c>
      <c r="BM320" s="193" t="s">
        <v>375</v>
      </c>
    </row>
    <row r="321" spans="1:65" s="2" customFormat="1" ht="11.25">
      <c r="A321" s="34"/>
      <c r="B321" s="35"/>
      <c r="C321" s="36"/>
      <c r="D321" s="195" t="s">
        <v>133</v>
      </c>
      <c r="E321" s="36"/>
      <c r="F321" s="196" t="s">
        <v>372</v>
      </c>
      <c r="G321" s="36"/>
      <c r="H321" s="36"/>
      <c r="I321" s="197"/>
      <c r="J321" s="36"/>
      <c r="K321" s="36"/>
      <c r="L321" s="39"/>
      <c r="M321" s="198"/>
      <c r="N321" s="199"/>
      <c r="O321" s="71"/>
      <c r="P321" s="71"/>
      <c r="Q321" s="71"/>
      <c r="R321" s="71"/>
      <c r="S321" s="71"/>
      <c r="T321" s="72"/>
      <c r="U321" s="34"/>
      <c r="V321" s="34"/>
      <c r="W321" s="34"/>
      <c r="X321" s="34"/>
      <c r="Y321" s="34"/>
      <c r="Z321" s="34"/>
      <c r="AA321" s="34"/>
      <c r="AB321" s="34"/>
      <c r="AC321" s="34"/>
      <c r="AD321" s="34"/>
      <c r="AE321" s="34"/>
      <c r="AT321" s="17" t="s">
        <v>133</v>
      </c>
      <c r="AU321" s="17" t="s">
        <v>89</v>
      </c>
    </row>
    <row r="322" spans="1:65" s="14" customFormat="1" ht="11.25">
      <c r="B322" s="210"/>
      <c r="C322" s="211"/>
      <c r="D322" s="195" t="s">
        <v>135</v>
      </c>
      <c r="E322" s="212" t="s">
        <v>1</v>
      </c>
      <c r="F322" s="213" t="s">
        <v>87</v>
      </c>
      <c r="G322" s="211"/>
      <c r="H322" s="214">
        <v>1</v>
      </c>
      <c r="I322" s="215"/>
      <c r="J322" s="211"/>
      <c r="K322" s="211"/>
      <c r="L322" s="216"/>
      <c r="M322" s="217"/>
      <c r="N322" s="218"/>
      <c r="O322" s="218"/>
      <c r="P322" s="218"/>
      <c r="Q322" s="218"/>
      <c r="R322" s="218"/>
      <c r="S322" s="218"/>
      <c r="T322" s="219"/>
      <c r="AT322" s="220" t="s">
        <v>135</v>
      </c>
      <c r="AU322" s="220" t="s">
        <v>89</v>
      </c>
      <c r="AV322" s="14" t="s">
        <v>89</v>
      </c>
      <c r="AW322" s="14" t="s">
        <v>34</v>
      </c>
      <c r="AX322" s="14" t="s">
        <v>87</v>
      </c>
      <c r="AY322" s="220" t="s">
        <v>124</v>
      </c>
    </row>
    <row r="323" spans="1:65" s="2" customFormat="1" ht="16.5" customHeight="1">
      <c r="A323" s="34"/>
      <c r="B323" s="35"/>
      <c r="C323" s="182" t="s">
        <v>376</v>
      </c>
      <c r="D323" s="182" t="s">
        <v>126</v>
      </c>
      <c r="E323" s="183" t="s">
        <v>377</v>
      </c>
      <c r="F323" s="184" t="s">
        <v>378</v>
      </c>
      <c r="G323" s="185" t="s">
        <v>363</v>
      </c>
      <c r="H323" s="186">
        <v>1</v>
      </c>
      <c r="I323" s="187"/>
      <c r="J323" s="188">
        <f>ROUND(I323*H323,2)</f>
        <v>0</v>
      </c>
      <c r="K323" s="184" t="s">
        <v>130</v>
      </c>
      <c r="L323" s="39"/>
      <c r="M323" s="189" t="s">
        <v>1</v>
      </c>
      <c r="N323" s="190" t="s">
        <v>45</v>
      </c>
      <c r="O323" s="71"/>
      <c r="P323" s="191">
        <f>O323*H323</f>
        <v>0</v>
      </c>
      <c r="Q323" s="191">
        <v>0</v>
      </c>
      <c r="R323" s="191">
        <f>Q323*H323</f>
        <v>0</v>
      </c>
      <c r="S323" s="191">
        <v>0</v>
      </c>
      <c r="T323" s="192">
        <f>S323*H323</f>
        <v>0</v>
      </c>
      <c r="U323" s="34"/>
      <c r="V323" s="34"/>
      <c r="W323" s="34"/>
      <c r="X323" s="34"/>
      <c r="Y323" s="34"/>
      <c r="Z323" s="34"/>
      <c r="AA323" s="34"/>
      <c r="AB323" s="34"/>
      <c r="AC323" s="34"/>
      <c r="AD323" s="34"/>
      <c r="AE323" s="34"/>
      <c r="AR323" s="193" t="s">
        <v>364</v>
      </c>
      <c r="AT323" s="193" t="s">
        <v>126</v>
      </c>
      <c r="AU323" s="193" t="s">
        <v>89</v>
      </c>
      <c r="AY323" s="17" t="s">
        <v>124</v>
      </c>
      <c r="BE323" s="194">
        <f>IF(N323="základní",J323,0)</f>
        <v>0</v>
      </c>
      <c r="BF323" s="194">
        <f>IF(N323="snížená",J323,0)</f>
        <v>0</v>
      </c>
      <c r="BG323" s="194">
        <f>IF(N323="zákl. přenesená",J323,0)</f>
        <v>0</v>
      </c>
      <c r="BH323" s="194">
        <f>IF(N323="sníž. přenesená",J323,0)</f>
        <v>0</v>
      </c>
      <c r="BI323" s="194">
        <f>IF(N323="nulová",J323,0)</f>
        <v>0</v>
      </c>
      <c r="BJ323" s="17" t="s">
        <v>87</v>
      </c>
      <c r="BK323" s="194">
        <f>ROUND(I323*H323,2)</f>
        <v>0</v>
      </c>
      <c r="BL323" s="17" t="s">
        <v>364</v>
      </c>
      <c r="BM323" s="193" t="s">
        <v>379</v>
      </c>
    </row>
    <row r="324" spans="1:65" s="2" customFormat="1" ht="11.25">
      <c r="A324" s="34"/>
      <c r="B324" s="35"/>
      <c r="C324" s="36"/>
      <c r="D324" s="195" t="s">
        <v>133</v>
      </c>
      <c r="E324" s="36"/>
      <c r="F324" s="196" t="s">
        <v>378</v>
      </c>
      <c r="G324" s="36"/>
      <c r="H324" s="36"/>
      <c r="I324" s="197"/>
      <c r="J324" s="36"/>
      <c r="K324" s="36"/>
      <c r="L324" s="39"/>
      <c r="M324" s="198"/>
      <c r="N324" s="199"/>
      <c r="O324" s="71"/>
      <c r="P324" s="71"/>
      <c r="Q324" s="71"/>
      <c r="R324" s="71"/>
      <c r="S324" s="71"/>
      <c r="T324" s="72"/>
      <c r="U324" s="34"/>
      <c r="V324" s="34"/>
      <c r="W324" s="34"/>
      <c r="X324" s="34"/>
      <c r="Y324" s="34"/>
      <c r="Z324" s="34"/>
      <c r="AA324" s="34"/>
      <c r="AB324" s="34"/>
      <c r="AC324" s="34"/>
      <c r="AD324" s="34"/>
      <c r="AE324" s="34"/>
      <c r="AT324" s="17" t="s">
        <v>133</v>
      </c>
      <c r="AU324" s="17" t="s">
        <v>89</v>
      </c>
    </row>
    <row r="325" spans="1:65" s="13" customFormat="1" ht="11.25">
      <c r="B325" s="200"/>
      <c r="C325" s="201"/>
      <c r="D325" s="195" t="s">
        <v>135</v>
      </c>
      <c r="E325" s="202" t="s">
        <v>1</v>
      </c>
      <c r="F325" s="203" t="s">
        <v>370</v>
      </c>
      <c r="G325" s="201"/>
      <c r="H325" s="202" t="s">
        <v>1</v>
      </c>
      <c r="I325" s="204"/>
      <c r="J325" s="201"/>
      <c r="K325" s="201"/>
      <c r="L325" s="205"/>
      <c r="M325" s="206"/>
      <c r="N325" s="207"/>
      <c r="O325" s="207"/>
      <c r="P325" s="207"/>
      <c r="Q325" s="207"/>
      <c r="R325" s="207"/>
      <c r="S325" s="207"/>
      <c r="T325" s="208"/>
      <c r="AT325" s="209" t="s">
        <v>135</v>
      </c>
      <c r="AU325" s="209" t="s">
        <v>89</v>
      </c>
      <c r="AV325" s="13" t="s">
        <v>87</v>
      </c>
      <c r="AW325" s="13" t="s">
        <v>34</v>
      </c>
      <c r="AX325" s="13" t="s">
        <v>80</v>
      </c>
      <c r="AY325" s="209" t="s">
        <v>124</v>
      </c>
    </row>
    <row r="326" spans="1:65" s="14" customFormat="1" ht="11.25">
      <c r="B326" s="210"/>
      <c r="C326" s="211"/>
      <c r="D326" s="195" t="s">
        <v>135</v>
      </c>
      <c r="E326" s="212" t="s">
        <v>1</v>
      </c>
      <c r="F326" s="213" t="s">
        <v>87</v>
      </c>
      <c r="G326" s="211"/>
      <c r="H326" s="214">
        <v>1</v>
      </c>
      <c r="I326" s="215"/>
      <c r="J326" s="211"/>
      <c r="K326" s="211"/>
      <c r="L326" s="216"/>
      <c r="M326" s="217"/>
      <c r="N326" s="218"/>
      <c r="O326" s="218"/>
      <c r="P326" s="218"/>
      <c r="Q326" s="218"/>
      <c r="R326" s="218"/>
      <c r="S326" s="218"/>
      <c r="T326" s="219"/>
      <c r="AT326" s="220" t="s">
        <v>135</v>
      </c>
      <c r="AU326" s="220" t="s">
        <v>89</v>
      </c>
      <c r="AV326" s="14" t="s">
        <v>89</v>
      </c>
      <c r="AW326" s="14" t="s">
        <v>34</v>
      </c>
      <c r="AX326" s="14" t="s">
        <v>87</v>
      </c>
      <c r="AY326" s="220" t="s">
        <v>124</v>
      </c>
    </row>
    <row r="327" spans="1:65" s="12" customFormat="1" ht="22.9" customHeight="1">
      <c r="B327" s="166"/>
      <c r="C327" s="167"/>
      <c r="D327" s="168" t="s">
        <v>79</v>
      </c>
      <c r="E327" s="180" t="s">
        <v>380</v>
      </c>
      <c r="F327" s="180" t="s">
        <v>381</v>
      </c>
      <c r="G327" s="167"/>
      <c r="H327" s="167"/>
      <c r="I327" s="170"/>
      <c r="J327" s="181">
        <f>BK327</f>
        <v>0</v>
      </c>
      <c r="K327" s="167"/>
      <c r="L327" s="172"/>
      <c r="M327" s="173"/>
      <c r="N327" s="174"/>
      <c r="O327" s="174"/>
      <c r="P327" s="175">
        <f>SUM(P328:P330)</f>
        <v>0</v>
      </c>
      <c r="Q327" s="174"/>
      <c r="R327" s="175">
        <f>SUM(R328:R330)</f>
        <v>0</v>
      </c>
      <c r="S327" s="174"/>
      <c r="T327" s="176">
        <f>SUM(T328:T330)</f>
        <v>0</v>
      </c>
      <c r="AR327" s="177" t="s">
        <v>154</v>
      </c>
      <c r="AT327" s="178" t="s">
        <v>79</v>
      </c>
      <c r="AU327" s="178" t="s">
        <v>87</v>
      </c>
      <c r="AY327" s="177" t="s">
        <v>124</v>
      </c>
      <c r="BK327" s="179">
        <f>SUM(BK328:BK330)</f>
        <v>0</v>
      </c>
    </row>
    <row r="328" spans="1:65" s="2" customFormat="1" ht="16.5" customHeight="1">
      <c r="A328" s="34"/>
      <c r="B328" s="35"/>
      <c r="C328" s="182" t="s">
        <v>382</v>
      </c>
      <c r="D328" s="182" t="s">
        <v>126</v>
      </c>
      <c r="E328" s="183" t="s">
        <v>383</v>
      </c>
      <c r="F328" s="184" t="s">
        <v>384</v>
      </c>
      <c r="G328" s="185" t="s">
        <v>363</v>
      </c>
      <c r="H328" s="186">
        <v>1</v>
      </c>
      <c r="I328" s="187"/>
      <c r="J328" s="188">
        <f>ROUND(I328*H328,2)</f>
        <v>0</v>
      </c>
      <c r="K328" s="184" t="s">
        <v>130</v>
      </c>
      <c r="L328" s="39"/>
      <c r="M328" s="189" t="s">
        <v>1</v>
      </c>
      <c r="N328" s="190" t="s">
        <v>45</v>
      </c>
      <c r="O328" s="71"/>
      <c r="P328" s="191">
        <f>O328*H328</f>
        <v>0</v>
      </c>
      <c r="Q328" s="191">
        <v>0</v>
      </c>
      <c r="R328" s="191">
        <f>Q328*H328</f>
        <v>0</v>
      </c>
      <c r="S328" s="191">
        <v>0</v>
      </c>
      <c r="T328" s="192">
        <f>S328*H328</f>
        <v>0</v>
      </c>
      <c r="U328" s="34"/>
      <c r="V328" s="34"/>
      <c r="W328" s="34"/>
      <c r="X328" s="34"/>
      <c r="Y328" s="34"/>
      <c r="Z328" s="34"/>
      <c r="AA328" s="34"/>
      <c r="AB328" s="34"/>
      <c r="AC328" s="34"/>
      <c r="AD328" s="34"/>
      <c r="AE328" s="34"/>
      <c r="AR328" s="193" t="s">
        <v>364</v>
      </c>
      <c r="AT328" s="193" t="s">
        <v>126</v>
      </c>
      <c r="AU328" s="193" t="s">
        <v>89</v>
      </c>
      <c r="AY328" s="17" t="s">
        <v>124</v>
      </c>
      <c r="BE328" s="194">
        <f>IF(N328="základní",J328,0)</f>
        <v>0</v>
      </c>
      <c r="BF328" s="194">
        <f>IF(N328="snížená",J328,0)</f>
        <v>0</v>
      </c>
      <c r="BG328" s="194">
        <f>IF(N328="zákl. přenesená",J328,0)</f>
        <v>0</v>
      </c>
      <c r="BH328" s="194">
        <f>IF(N328="sníž. přenesená",J328,0)</f>
        <v>0</v>
      </c>
      <c r="BI328" s="194">
        <f>IF(N328="nulová",J328,0)</f>
        <v>0</v>
      </c>
      <c r="BJ328" s="17" t="s">
        <v>87</v>
      </c>
      <c r="BK328" s="194">
        <f>ROUND(I328*H328,2)</f>
        <v>0</v>
      </c>
      <c r="BL328" s="17" t="s">
        <v>364</v>
      </c>
      <c r="BM328" s="193" t="s">
        <v>385</v>
      </c>
    </row>
    <row r="329" spans="1:65" s="2" customFormat="1" ht="11.25">
      <c r="A329" s="34"/>
      <c r="B329" s="35"/>
      <c r="C329" s="36"/>
      <c r="D329" s="195" t="s">
        <v>133</v>
      </c>
      <c r="E329" s="36"/>
      <c r="F329" s="196" t="s">
        <v>384</v>
      </c>
      <c r="G329" s="36"/>
      <c r="H329" s="36"/>
      <c r="I329" s="197"/>
      <c r="J329" s="36"/>
      <c r="K329" s="36"/>
      <c r="L329" s="39"/>
      <c r="M329" s="198"/>
      <c r="N329" s="199"/>
      <c r="O329" s="71"/>
      <c r="P329" s="71"/>
      <c r="Q329" s="71"/>
      <c r="R329" s="71"/>
      <c r="S329" s="71"/>
      <c r="T329" s="72"/>
      <c r="U329" s="34"/>
      <c r="V329" s="34"/>
      <c r="W329" s="34"/>
      <c r="X329" s="34"/>
      <c r="Y329" s="34"/>
      <c r="Z329" s="34"/>
      <c r="AA329" s="34"/>
      <c r="AB329" s="34"/>
      <c r="AC329" s="34"/>
      <c r="AD329" s="34"/>
      <c r="AE329" s="34"/>
      <c r="AT329" s="17" t="s">
        <v>133</v>
      </c>
      <c r="AU329" s="17" t="s">
        <v>89</v>
      </c>
    </row>
    <row r="330" spans="1:65" s="14" customFormat="1" ht="11.25">
      <c r="B330" s="210"/>
      <c r="C330" s="211"/>
      <c r="D330" s="195" t="s">
        <v>135</v>
      </c>
      <c r="E330" s="212" t="s">
        <v>1</v>
      </c>
      <c r="F330" s="213" t="s">
        <v>386</v>
      </c>
      <c r="G330" s="211"/>
      <c r="H330" s="214">
        <v>1</v>
      </c>
      <c r="I330" s="215"/>
      <c r="J330" s="211"/>
      <c r="K330" s="211"/>
      <c r="L330" s="216"/>
      <c r="M330" s="242"/>
      <c r="N330" s="243"/>
      <c r="O330" s="243"/>
      <c r="P330" s="243"/>
      <c r="Q330" s="243"/>
      <c r="R330" s="243"/>
      <c r="S330" s="243"/>
      <c r="T330" s="244"/>
      <c r="AT330" s="220" t="s">
        <v>135</v>
      </c>
      <c r="AU330" s="220" t="s">
        <v>89</v>
      </c>
      <c r="AV330" s="14" t="s">
        <v>89</v>
      </c>
      <c r="AW330" s="14" t="s">
        <v>34</v>
      </c>
      <c r="AX330" s="14" t="s">
        <v>87</v>
      </c>
      <c r="AY330" s="220" t="s">
        <v>124</v>
      </c>
    </row>
    <row r="331" spans="1:65" s="2" customFormat="1" ht="6.95" customHeight="1">
      <c r="A331" s="34"/>
      <c r="B331" s="54"/>
      <c r="C331" s="55"/>
      <c r="D331" s="55"/>
      <c r="E331" s="55"/>
      <c r="F331" s="55"/>
      <c r="G331" s="55"/>
      <c r="H331" s="55"/>
      <c r="I331" s="55"/>
      <c r="J331" s="55"/>
      <c r="K331" s="55"/>
      <c r="L331" s="39"/>
      <c r="M331" s="34"/>
      <c r="O331" s="34"/>
      <c r="P331" s="34"/>
      <c r="Q331" s="34"/>
      <c r="R331" s="34"/>
      <c r="S331" s="34"/>
      <c r="T331" s="34"/>
      <c r="U331" s="34"/>
      <c r="V331" s="34"/>
      <c r="W331" s="34"/>
      <c r="X331" s="34"/>
      <c r="Y331" s="34"/>
      <c r="Z331" s="34"/>
      <c r="AA331" s="34"/>
      <c r="AB331" s="34"/>
      <c r="AC331" s="34"/>
      <c r="AD331" s="34"/>
      <c r="AE331" s="34"/>
    </row>
  </sheetData>
  <sheetProtection algorithmName="SHA-512" hashValue="jrj/ZWC89fx9miHHuEsdur+6xB/AoqVU7ex2NPSh2zAbEhq7iyvqDAwcdAvvw8Rj/b5d8cvacIsMFomOJsIAvA==" saltValue="vDQ/rTLSHrJCLoQf8td+cYfSvTByRGrmxwlO7ShzpGGSD4lVCgTm0Rj3LUSrtrQ7fy/esyg2lXpnlo+fSAWtVA==" spinCount="100000" sheet="1" objects="1" scenarios="1" formatColumns="0" formatRows="0" autoFilter="0"/>
  <autoFilter ref="C126:K330"/>
  <mergeCells count="9">
    <mergeCell ref="E87:H87"/>
    <mergeCell ref="E117:H117"/>
    <mergeCell ref="E119:H11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21082B - SO.01 - Komunikace</vt:lpstr>
      <vt:lpstr>'21082B - SO.01 - Komunikace'!Názvy_tisku</vt:lpstr>
      <vt:lpstr>'Rekapitulace stavby'!Názvy_tisku</vt:lpstr>
      <vt:lpstr>'21082B - SO.01 - Komunikace'!Oblast_tisku</vt:lpstr>
      <vt:lpstr>'Rekapitulace stavby'!Oblast_tisku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DESKTOP-JJA4DNO\MESSOR COMPANY</dc:creator>
  <cp:lastModifiedBy>Kohoutkova Simona</cp:lastModifiedBy>
  <dcterms:created xsi:type="dcterms:W3CDTF">2022-04-20T08:34:13Z</dcterms:created>
  <dcterms:modified xsi:type="dcterms:W3CDTF">2022-05-16T06:14:26Z</dcterms:modified>
</cp:coreProperties>
</file>