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21082A - SO.01 - Komunikace" sheetId="2" r:id="rId2"/>
  </sheets>
  <definedNames>
    <definedName name="_xlnm._FilterDatabase" localSheetId="1" hidden="1">'21082A - SO.01 - Komunikace'!$C$126:$K$306</definedName>
    <definedName name="_xlnm.Print_Area" localSheetId="1">'21082A - SO.01 - Komunikace'!$C$4:$J$39,'21082A - SO.01 - Komunikace'!$C$50:$J$76,'21082A - SO.01 - Komunikace'!$C$82:$J$108,'21082A - SO.01 - Komunikace'!$C$114:$K$306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'21082A - SO.01 - Komunikace'!$126:$126</definedName>
  </definedNames>
  <calcPr calcId="152511"/>
</workbook>
</file>

<file path=xl/sharedStrings.xml><?xml version="1.0" encoding="utf-8"?>
<sst xmlns="http://schemas.openxmlformats.org/spreadsheetml/2006/main" count="1894" uniqueCount="363">
  <si>
    <t>Export Komplet</t>
  </si>
  <si>
    <t/>
  </si>
  <si>
    <t>2.0</t>
  </si>
  <si>
    <t>ZAMOK</t>
  </si>
  <si>
    <t>False</t>
  </si>
  <si>
    <t>{13f53222-687f-4d70-b609-f66a9c3bb05c}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</si>
  <si>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</si>
  <si>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</si>
  <si>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</si>
  <si>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</si>
  <si>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</si>
  <si>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</si>
  <si>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</si>
  <si>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</si>
  <si>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21082A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</si>
  <si>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</si>
  <si>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</si>
  <si>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povrchu ul. Podkrušnohoská (Ukrajinská - Valdštejnská)</t>
  </si>
  <si>
    <t>KSO:</t>
  </si>
  <si>
    <t>CC-CZ:</t>
  </si>
  <si>
    <t>Místo:</t>
  </si>
  <si>
    <t>Litvínov</t>
  </si>
  <si>
    <t>Datum:</t>
  </si>
  <si>
    <t>10. 1. 2022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</si>
  <si>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</si>
  <si>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</si>
  <si>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</si>
  <si>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</si>
  <si>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</si>
  <si>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</si>
  <si>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</si>
  <si>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</si>
  <si>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</si>
  <si>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 xml:space="preserve"> 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</si>
  <si>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</si>
  <si>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</si>
  <si>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</si>
  <si>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</si>
  <si>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</si>
  <si>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</si>
  <si>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</si>
  <si>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</si>
  <si>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</si>
  <si>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</si>
  <si>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</si>
  <si>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</si>
  <si>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</si>
  <si>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</si>
  <si>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</si>
  <si>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</si>
  <si>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</si>
  <si>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</si>
  <si>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</si>
  <si>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</si>
  <si>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</si>
  <si>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</si>
  <si>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</si>
  <si>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</si>
  <si>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</si>
  <si>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</si>
  <si>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</si>
  <si>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</si>
  <si>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</si>
  <si>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</si>
  <si>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</si>
  <si>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</si>
  <si>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</si>
  <si>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</si>
  <si>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</si>
  <si>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</si>
  <si>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</si>
  <si>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</si>
  <si>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</si>
  <si>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</si>
  <si>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</si>
  <si>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</si>
  <si>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</si>
  <si>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</si>
  <si>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</si>
  <si>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</si>
  <si>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</si>
  <si>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</si>
  <si>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</si>
  <si>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</si>
  <si>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</si>
  <si>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SO.01 - Komunikace</t>
  </si>
  <si>
    <t>STA</t>
  </si>
  <si>
    <t>1</t>
  </si>
  <si>
    <t>{c92ffd4e-8336-4a8d-bf70-e1b5c4b7d3ac}</t>
  </si>
  <si>
    <t>2</t>
  </si>
  <si>
    <t>KRYCÍ LIST SOUPISU PRACÍ</t>
  </si>
  <si>
    <t>Objekt:</t>
  </si>
  <si>
    <t>21082A - SO.01 -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</si>
  <si>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</si>
  <si>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</si>
  <si>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</si>
  <si>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</si>
  <si>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</si>
  <si>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</si>
  <si>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</si>
  <si>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</si>
  <si>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</si>
  <si>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</si>
  <si>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</si>
  <si>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</si>
  <si>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</si>
  <si>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</si>
  <si>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</si>
  <si>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</si>
  <si>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</si>
  <si>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</si>
  <si>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</si>
  <si>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</si>
  <si>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</si>
  <si>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</si>
  <si>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</si>
  <si>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</si>
  <si>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</si>
  <si>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</si>
  <si>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</si>
  <si>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</si>
  <si>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</si>
  <si>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</si>
  <si>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</si>
  <si>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</si>
  <si>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</si>
  <si>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</si>
  <si>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</si>
  <si>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</si>
  <si>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</si>
  <si>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CS ÚRS 2021 01</t>
  </si>
  <si>
    <t>4</t>
  </si>
  <si>
    <t>1759420931</t>
  </si>
  <si>
    <t>PP</t>
  </si>
  <si>
    <t>Odstranění podkladů nebo krytů ručně s přemístěním hmot na skládku na vzdálenost do 3 m nebo s naložením na dopravní prostředek živičných, o tl. vrstvy přes 50 do 100 mm</t>
  </si>
  <si>
    <t>VV</t>
  </si>
  <si>
    <t>"U trhaných obrub"</t>
  </si>
  <si>
    <t>(87+93+84+65)*0,1</t>
  </si>
  <si>
    <t>Součet</t>
  </si>
  <si>
    <t>113154253</t>
  </si>
  <si>
    <t>Frézování živičného krytu tl 50 mm pruh š 1 m pl do 1000 m2 s překážkami v trase</t>
  </si>
  <si>
    <t>82454381</t>
  </si>
  <si>
    <t>Frézování živičného podkladu nebo krytu  s naložením na dopravní prostředek plochy přes 500 do 1 000 m2 s překážkami v trase pruhu šířky do 1 m, tloušťky vrstvy 50 mm</t>
  </si>
  <si>
    <t>Komunikace</t>
  </si>
  <si>
    <t>510*13</t>
  </si>
  <si>
    <t>3</t>
  </si>
  <si>
    <t>113202111</t>
  </si>
  <si>
    <t>Vytrhání obrub krajníků obrubníků stojatých</t>
  </si>
  <si>
    <t>m</t>
  </si>
  <si>
    <t>-1689253032</t>
  </si>
  <si>
    <t>Vytrhání obrub  s vybouráním lože, s přemístěním hmot na skládku na vzdálenost do 3 m nebo s naložením na dopravní prostředek z krajníků nebo obrubníků stojatých</t>
  </si>
  <si>
    <t>Staré betonové obruby</t>
  </si>
  <si>
    <t>(87+93+84+65)</t>
  </si>
  <si>
    <t>5</t>
  </si>
  <si>
    <t>Komunikace pozemní</t>
  </si>
  <si>
    <t>37</t>
  </si>
  <si>
    <t>573231108</t>
  </si>
  <si>
    <t>Postřik živičný spojovací ze silniční emulze v množství 0,50 kg/m2</t>
  </si>
  <si>
    <t>-1307502101</t>
  </si>
  <si>
    <t>Postřik spojovací PS bez posypu kamenivem ze silniční emulze, v množství 0,50 kg/m2</t>
  </si>
  <si>
    <t>38</t>
  </si>
  <si>
    <t>577144141</t>
  </si>
  <si>
    <t>Asfaltový beton vrstva obrusná ACO 11 (ABS) tř. I tl 50 mm š přes 3 m z modifikovaného asfaltu</t>
  </si>
  <si>
    <t>1529678917</t>
  </si>
  <si>
    <t>Asfaltový beton vrstva obrusná ACO 11 (ABS)  s rozprostřením a se zhutněním z modifikovaného asfaltu v pruhu šířky přes 3 m, po zhutnění tl. 50 mm</t>
  </si>
  <si>
    <t>8</t>
  </si>
  <si>
    <t>Trubní vedení</t>
  </si>
  <si>
    <t>899231111</t>
  </si>
  <si>
    <t>Výšková úprava uličního vstupu nebo vpusti do 200 mm zvýšením mříže</t>
  </si>
  <si>
    <t>kus</t>
  </si>
  <si>
    <t>1138936421</t>
  </si>
  <si>
    <t>Výšková úprava uličního vstupu nebo vpusti do 200 mm  zvýšením mříže</t>
  </si>
  <si>
    <t>3+5</t>
  </si>
  <si>
    <t>9</t>
  </si>
  <si>
    <t>Ostatní konstrukce a práce, bourání</t>
  </si>
  <si>
    <t>915611111</t>
  </si>
  <si>
    <t>Předznačení vodorovného liniového značení</t>
  </si>
  <si>
    <t>-1005600672</t>
  </si>
  <si>
    <t>Předznačení pro vodorovné značení  stříkané barvou nebo prováděné z nátěrových hmot liniové dělicí čáry, vodicí proužky</t>
  </si>
  <si>
    <t>(233+70+60+10+10+65+37+268)*1,1</t>
  </si>
  <si>
    <t>(300+181)*1,1</t>
  </si>
  <si>
    <t>(32+23+15+12+46+28+10+22+30+11+19+16)*1,1</t>
  </si>
  <si>
    <t>6</t>
  </si>
  <si>
    <t>915111121</t>
  </si>
  <si>
    <t>Vodorovné dopravní značení dělící čáry přerušované š 125 mm základní bílá barva</t>
  </si>
  <si>
    <t>1475783979</t>
  </si>
  <si>
    <t>Vodorovné dopravní značení stříkané barvou  dělící čára šířky 125 mm přerušovaná bílá základní</t>
  </si>
  <si>
    <t>7</t>
  </si>
  <si>
    <t>915121111</t>
  </si>
  <si>
    <t>Vodorovné dopravní značení vodící čáry souvislé š 250 mm základní bílá barva</t>
  </si>
  <si>
    <t>752339932</t>
  </si>
  <si>
    <t>Vodorovné dopravní značení stříkané barvou  vodící čára bílá šířky 250 mm souvislá základní</t>
  </si>
  <si>
    <t>915121121</t>
  </si>
  <si>
    <t>Vodorovné dopravní značení vodící čáry přerušované š 250 mm základní bílá barva</t>
  </si>
  <si>
    <t>-954771611</t>
  </si>
  <si>
    <t>Vodorovné dopravní značení stříkané barvou  vodící čára bílá šířky 250 mm přerušovaná základní</t>
  </si>
  <si>
    <t>39</t>
  </si>
  <si>
    <t>915211121</t>
  </si>
  <si>
    <t>Vodorovné dopravní značení dělící čáry přerušované š 125 mm bílý plast</t>
  </si>
  <si>
    <t>-384538746</t>
  </si>
  <si>
    <t>Vodorovné dopravní značení stříkaným plastem  dělící čára šířky 125 mm přerušovaná bílá základní</t>
  </si>
  <si>
    <t>10</t>
  </si>
  <si>
    <t>915221111</t>
  </si>
  <si>
    <t>Vodorovné dopravní značení vodící čáry souvislé š 250 mm bílý plast</t>
  </si>
  <si>
    <t>686733081</t>
  </si>
  <si>
    <t>Vodorovné dopravní značení stříkaným plastem  vodící čára bílá šířky 250 mm souvislá základní</t>
  </si>
  <si>
    <t>11</t>
  </si>
  <si>
    <t>915221121</t>
  </si>
  <si>
    <t>Vodorovné dopravní značení vodící čáry přerušované š 250 mm bílý plast</t>
  </si>
  <si>
    <t>-633560575</t>
  </si>
  <si>
    <t>Vodorovné dopravní značení stříkaným plastem  vodící čára bílá šířky 250 mm přerušovaná základní</t>
  </si>
  <si>
    <t>12</t>
  </si>
  <si>
    <t>915621111</t>
  </si>
  <si>
    <t>Předznačení vodorovného plošného značení</t>
  </si>
  <si>
    <t>240639629</t>
  </si>
  <si>
    <t>Předznačení pro vodorovné značení  stříkané barvou nebo prováděné z nátěrových hmot plošné šipky, symboly, nápisy</t>
  </si>
  <si>
    <t>"Přechody pro chodce V7a" (6*0,5+7*0,5+8*0,5)*1,1</t>
  </si>
  <si>
    <t>"Dopravní stíny V13" (16*0,5*4+16*0,5*4+6*0,5*4+6*0,5*4+24*0,5*4+18*0,5*4+7*0,5*4+4*0,5*4+9*0,5*4+8*0,5*4+12*0,5*4+10*0,5*4)*1,1</t>
  </si>
  <si>
    <t>"Zastávka BUS V11a" (9+9)*1,1</t>
  </si>
  <si>
    <t>13</t>
  </si>
  <si>
    <t>915131111</t>
  </si>
  <si>
    <t>Vodorovné dopravní značení přechody pro chodce, šipky, symboly základní bílá barva</t>
  </si>
  <si>
    <t>-1249586862</t>
  </si>
  <si>
    <t>Vodorovné dopravní značení stříkané barvou  přechody pro chodce, šipky, symboly bílé základní</t>
  </si>
  <si>
    <t>14</t>
  </si>
  <si>
    <t>915231111</t>
  </si>
  <si>
    <t>Vodorovné dopravní značení přechody pro chodce, šipky, symboly bílý plast</t>
  </si>
  <si>
    <t>1480147441</t>
  </si>
  <si>
    <t>Vodorovné dopravní značení stříkaným plastem  přechody pro chodce, šipky, symboly nápisy bílé základní</t>
  </si>
  <si>
    <t>916131213</t>
  </si>
  <si>
    <t>Osazení silničního obrubníku betonového stojatého s boční opěrou do lože z betonu prostého</t>
  </si>
  <si>
    <t>-2107255959</t>
  </si>
  <si>
    <t>Osazení silničního obrubníku betonového se zřízením lože, s vyplněním a zatřením spár cementovou maltou stojatého s boční opěrou z betonu prostého, do lože z betonu prostého</t>
  </si>
  <si>
    <t>Výměna starých obrub</t>
  </si>
  <si>
    <t>87+93+84+65</t>
  </si>
  <si>
    <t>16</t>
  </si>
  <si>
    <t>M</t>
  </si>
  <si>
    <t>59217031</t>
  </si>
  <si>
    <t>obrubník betonový silniční 1000x150x250mm</t>
  </si>
  <si>
    <t>1357366997</t>
  </si>
  <si>
    <t>"Přechod u kruháku" -8</t>
  </si>
  <si>
    <t>321*1,02 'Přepočtené koeficientem množství</t>
  </si>
  <si>
    <t>17</t>
  </si>
  <si>
    <t>59217029</t>
  </si>
  <si>
    <t>obrubník betonový silniční nájezdový 1000x150x150mm</t>
  </si>
  <si>
    <t>-948067773</t>
  </si>
  <si>
    <t>"Přechod u kruháku" 8</t>
  </si>
  <si>
    <t>8*1,02 'Přepočtené koeficientem množství</t>
  </si>
  <si>
    <t>18</t>
  </si>
  <si>
    <t>59217030</t>
  </si>
  <si>
    <t>obrubník betonový silniční přechodový 1000x150x150-250mm</t>
  </si>
  <si>
    <t>891084477</t>
  </si>
  <si>
    <t>"Přechod u kruháku" 4</t>
  </si>
  <si>
    <t>4*1,02 'Přepočtené koeficientem množství</t>
  </si>
  <si>
    <t>19</t>
  </si>
  <si>
    <t>916991121</t>
  </si>
  <si>
    <t>Lože pod obrubníky, krajníky nebo obruby z dlažebních kostek z betonu prostého</t>
  </si>
  <si>
    <t>m3</t>
  </si>
  <si>
    <t>966727991</t>
  </si>
  <si>
    <t>Lože pod obrubníky, krajníky nebo obruby z dlažebních kostek  z betonu prostého</t>
  </si>
  <si>
    <t>Příplatek k loži obrub, pro dobetonávku k zaříznuté spáře asfaltu</t>
  </si>
  <si>
    <t>(87+93+84+65)*0,1*0,1</t>
  </si>
  <si>
    <t>20</t>
  </si>
  <si>
    <t>919731121</t>
  </si>
  <si>
    <t>Zarovnání styčné plochy podkladu nebo krytu živičného tl do 50 mm</t>
  </si>
  <si>
    <t>1538765358</t>
  </si>
  <si>
    <t>Zarovnání styčné plochy podkladu nebo krytu podél vybourané části komunikace nebo zpevněné plochy  živičné tl. do 50 mm</t>
  </si>
  <si>
    <t>Křižovatky, sjezdy</t>
  </si>
  <si>
    <t>7+5+15+13,5</t>
  </si>
  <si>
    <t>919731122</t>
  </si>
  <si>
    <t>Zarovnání styčné plochy podkladu nebo krytu živičného tl do 100 mm</t>
  </si>
  <si>
    <t>-286072005</t>
  </si>
  <si>
    <t>Zarovnání styčné plochy podkladu nebo krytu podél vybourané části komunikace nebo zpevněné plochy  živičné tl. přes 50 do 100 mm</t>
  </si>
  <si>
    <t>U bouraných obrub</t>
  </si>
  <si>
    <t>22</t>
  </si>
  <si>
    <t>919732221</t>
  </si>
  <si>
    <t>Styčná spára napojení nového živičného povrchu na stávající za tepla š 15 mm hl 25 mm bez prořezání</t>
  </si>
  <si>
    <t>76805858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</si>
  <si>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</si>
  <si>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23</t>
  </si>
  <si>
    <t>919735111</t>
  </si>
  <si>
    <t>Řezání stávajícího živičného krytu hl do 50 mm</t>
  </si>
  <si>
    <t>968553654</t>
  </si>
  <si>
    <t>Řezání stávajícího živičného krytu nebo podkladu  hloubky do 50 mm</t>
  </si>
  <si>
    <t>24</t>
  </si>
  <si>
    <t>919735112</t>
  </si>
  <si>
    <t>Řezání stávajícího živičného krytu hl do 100 mm</t>
  </si>
  <si>
    <t>-272607486</t>
  </si>
  <si>
    <t>Řezání stávajícího živičného krytu nebo podkladu  hloubky přes 50 do 100 mm</t>
  </si>
  <si>
    <t>25</t>
  </si>
  <si>
    <t>938909311</t>
  </si>
  <si>
    <t>Čištění vozovek metením strojně podkladu nebo krytu betonového nebo živičného</t>
  </si>
  <si>
    <t>-470212514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</si>
  <si>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</si>
  <si>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</si>
  <si>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</si>
  <si>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26</t>
  </si>
  <si>
    <t>997006512</t>
  </si>
  <si>
    <t>Vodorovné doprava suti s naložením a složením na skládku do 1 km</t>
  </si>
  <si>
    <t>t</t>
  </si>
  <si>
    <t>1775185528</t>
  </si>
  <si>
    <t>Vodorovná doprava suti na skládku s naložením na dopravní prostředek a složením přes 100 m do 1 km</t>
  </si>
  <si>
    <t>27</t>
  </si>
  <si>
    <t>997006519</t>
  </si>
  <si>
    <t>Příplatek k vodorovnému přemístění suti na skládku ZKD 1 km přes 1 km</t>
  </si>
  <si>
    <t>-1298764963</t>
  </si>
  <si>
    <t>Vodorovná doprava suti na skládku s naložením na dopravní prostředek a složením Příplatek k ceně za každý další i započatý 1 km</t>
  </si>
  <si>
    <t>850,393*9 'Přepočtené koeficientem množství</t>
  </si>
  <si>
    <t>28</t>
  </si>
  <si>
    <t>997013861</t>
  </si>
  <si>
    <t>Poplatek za uložení stavebního odpadu na recyklační skládce (skládkovné) z prostého betonu kód odpadu 17 01 01</t>
  </si>
  <si>
    <t>-450057936</t>
  </si>
  <si>
    <t>Poplatek za uložení stavebního odpadu na recyklační skládce (skládkovné) z prostého betonu zatříděného do Katalogu odpadů pod kódem 17 01 01</t>
  </si>
  <si>
    <t>67,445</t>
  </si>
  <si>
    <t>29</t>
  </si>
  <si>
    <t>997013873</t>
  </si>
  <si>
    <t>Poplatek za uložení stavebního odpadu na recyklační skládce (skládkovné) zeminy a kamení zatříděného do Katalogu odpadů pod kódem 17 05 04</t>
  </si>
  <si>
    <t>1997650593</t>
  </si>
  <si>
    <t>Čištění vozovek</t>
  </si>
  <si>
    <t>13,26</t>
  </si>
  <si>
    <t>30</t>
  </si>
  <si>
    <t>997013875</t>
  </si>
  <si>
    <t>Poplatek za uložení stavebního odpadu na recyklační skládce (skládkovné) asfaltového bez obsahu dehtu zatříděného do Katalogu odpadů pod kódem 17 03 02</t>
  </si>
  <si>
    <t>-1058292146</t>
  </si>
  <si>
    <t>7,238+762,45</t>
  </si>
  <si>
    <t>998</t>
  </si>
  <si>
    <t>Přesun hmot</t>
  </si>
  <si>
    <t>31</t>
  </si>
  <si>
    <t>998225111</t>
  </si>
  <si>
    <t>Přesun hmot pro pozemní komunikace s krytem z kamene, monolitickým betonovým nebo živičným</t>
  </si>
  <si>
    <t>-1395616441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</si>
  <si>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</si>
  <si>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</si>
  <si>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</si>
  <si>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</si>
  <si>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</si>
  <si>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32</t>
  </si>
  <si>
    <t>012203000</t>
  </si>
  <si>
    <t>Geodetické práce při provádění stavby</t>
  </si>
  <si>
    <t>kpl</t>
  </si>
  <si>
    <t>1024</t>
  </si>
  <si>
    <t>1540381534</t>
  </si>
  <si>
    <t>33</t>
  </si>
  <si>
    <t>013294000</t>
  </si>
  <si>
    <t>Ostatní dokumentace</t>
  </si>
  <si>
    <t>-647947995</t>
  </si>
  <si>
    <t>DIO</t>
  </si>
  <si>
    <t>VRN3</t>
  </si>
  <si>
    <t>Zařízení staveniště</t>
  </si>
  <si>
    <t>34</t>
  </si>
  <si>
    <t>030001000</t>
  </si>
  <si>
    <t>-79349493</t>
  </si>
  <si>
    <t>35</t>
  </si>
  <si>
    <t>034303000</t>
  </si>
  <si>
    <t>Dopravní značení na staveništi</t>
  </si>
  <si>
    <t>1121285393</t>
  </si>
  <si>
    <t>VRN4</t>
  </si>
  <si>
    <t>Inženýrská činnost</t>
  </si>
  <si>
    <t>36</t>
  </si>
  <si>
    <t>043002000</t>
  </si>
  <si>
    <t>Zkoušky a ostatní měření</t>
  </si>
  <si>
    <t>-809249302</t>
  </si>
  <si>
    <t>"Posouzení PAU v asfaltu"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</si>
</sst>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2"/>
      <c r="AQ5" s="22"/>
      <c r="AR5" s="20"/>
      <c r="BE5" s="24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2"/>
      <c r="AQ6" s="22"/>
      <c r="AR6" s="20"/>
      <c r="BE6" s="24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46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4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6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46"/>
      <c r="BS13" s="17" t="s">
        <v>6</v>
      </c>
    </row>
    <row r="14" spans="2:71" ht="12.75">
      <c r="B14" s="21"/>
      <c r="C14" s="22"/>
      <c r="D14" s="22"/>
      <c r="E14" s="251" t="s">
        <v>31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4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6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6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46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6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36</v>
      </c>
      <c r="AO19" s="22"/>
      <c r="AP19" s="22"/>
      <c r="AQ19" s="22"/>
      <c r="AR19" s="20"/>
      <c r="BE19" s="246"/>
      <c r="BS19" s="17" t="s">
        <v>6</v>
      </c>
    </row>
    <row r="20" spans="2:71" s="1" customFormat="1" ht="18.4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38</v>
      </c>
      <c r="AO20" s="22"/>
      <c r="AP20" s="22"/>
      <c r="AQ20" s="22"/>
      <c r="AR20" s="20"/>
      <c r="BE20" s="246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6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6"/>
    </row>
    <row r="23" spans="2:57" s="1" customFormat="1" ht="16.5" customHeight="1">
      <c r="B23" s="21"/>
      <c r="C23" s="22"/>
      <c r="D23" s="22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2"/>
      <c r="AP23" s="22"/>
      <c r="AQ23" s="22"/>
      <c r="AR23" s="20"/>
      <c r="BE23" s="24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6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4">
        <f>ROUND(AG94,2)</f>
        <v>0</v>
      </c>
      <c r="AL26" s="255"/>
      <c r="AM26" s="255"/>
      <c r="AN26" s="255"/>
      <c r="AO26" s="255"/>
      <c r="AP26" s="36"/>
      <c r="AQ26" s="36"/>
      <c r="AR26" s="39"/>
      <c r="BE26" s="24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6" t="s">
        <v>41</v>
      </c>
      <c r="M28" s="256"/>
      <c r="N28" s="256"/>
      <c r="O28" s="256"/>
      <c r="P28" s="256"/>
      <c r="Q28" s="36"/>
      <c r="R28" s="36"/>
      <c r="S28" s="36"/>
      <c r="T28" s="36"/>
      <c r="U28" s="36"/>
      <c r="V28" s="36"/>
      <c r="W28" s="256" t="s">
        <v>42</v>
      </c>
      <c r="X28" s="256"/>
      <c r="Y28" s="256"/>
      <c r="Z28" s="256"/>
      <c r="AA28" s="256"/>
      <c r="AB28" s="256"/>
      <c r="AC28" s="256"/>
      <c r="AD28" s="256"/>
      <c r="AE28" s="256"/>
      <c r="AF28" s="36"/>
      <c r="AG28" s="36"/>
      <c r="AH28" s="36"/>
      <c r="AI28" s="36"/>
      <c r="AJ28" s="36"/>
      <c r="AK28" s="256" t="s">
        <v>43</v>
      </c>
      <c r="AL28" s="256"/>
      <c r="AM28" s="256"/>
      <c r="AN28" s="256"/>
      <c r="AO28" s="256"/>
      <c r="AP28" s="36"/>
      <c r="AQ28" s="36"/>
      <c r="AR28" s="39"/>
      <c r="BE28" s="246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59">
        <v>0.21</v>
      </c>
      <c r="M29" s="258"/>
      <c r="N29" s="258"/>
      <c r="O29" s="258"/>
      <c r="P29" s="258"/>
      <c r="Q29" s="41"/>
      <c r="R29" s="41"/>
      <c r="S29" s="41"/>
      <c r="T29" s="41"/>
      <c r="U29" s="41"/>
      <c r="V29" s="41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F29" s="41"/>
      <c r="AG29" s="41"/>
      <c r="AH29" s="41"/>
      <c r="AI29" s="41"/>
      <c r="AJ29" s="41"/>
      <c r="AK29" s="257">
        <f>ROUND(AV94,2)</f>
        <v>0</v>
      </c>
      <c r="AL29" s="258"/>
      <c r="AM29" s="258"/>
      <c r="AN29" s="258"/>
      <c r="AO29" s="258"/>
      <c r="AP29" s="41"/>
      <c r="AQ29" s="41"/>
      <c r="AR29" s="42"/>
      <c r="BE29" s="247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59">
        <v>0.15</v>
      </c>
      <c r="M30" s="258"/>
      <c r="N30" s="258"/>
      <c r="O30" s="258"/>
      <c r="P30" s="258"/>
      <c r="Q30" s="41"/>
      <c r="R30" s="41"/>
      <c r="S30" s="41"/>
      <c r="T30" s="41"/>
      <c r="U30" s="41"/>
      <c r="V30" s="41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F30" s="41"/>
      <c r="AG30" s="41"/>
      <c r="AH30" s="41"/>
      <c r="AI30" s="41"/>
      <c r="AJ30" s="41"/>
      <c r="AK30" s="257">
        <f>ROUND(AW94,2)</f>
        <v>0</v>
      </c>
      <c r="AL30" s="258"/>
      <c r="AM30" s="258"/>
      <c r="AN30" s="258"/>
      <c r="AO30" s="258"/>
      <c r="AP30" s="41"/>
      <c r="AQ30" s="41"/>
      <c r="AR30" s="42"/>
      <c r="BE30" s="247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59">
        <v>0.21</v>
      </c>
      <c r="M31" s="258"/>
      <c r="N31" s="258"/>
      <c r="O31" s="258"/>
      <c r="P31" s="258"/>
      <c r="Q31" s="41"/>
      <c r="R31" s="41"/>
      <c r="S31" s="41"/>
      <c r="T31" s="41"/>
      <c r="U31" s="41"/>
      <c r="V31" s="41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F31" s="41"/>
      <c r="AG31" s="41"/>
      <c r="AH31" s="41"/>
      <c r="AI31" s="41"/>
      <c r="AJ31" s="41"/>
      <c r="AK31" s="257">
        <v>0</v>
      </c>
      <c r="AL31" s="258"/>
      <c r="AM31" s="258"/>
      <c r="AN31" s="258"/>
      <c r="AO31" s="258"/>
      <c r="AP31" s="41"/>
      <c r="AQ31" s="41"/>
      <c r="AR31" s="42"/>
      <c r="BE31" s="247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59">
        <v>0.15</v>
      </c>
      <c r="M32" s="258"/>
      <c r="N32" s="258"/>
      <c r="O32" s="258"/>
      <c r="P32" s="258"/>
      <c r="Q32" s="41"/>
      <c r="R32" s="41"/>
      <c r="S32" s="41"/>
      <c r="T32" s="41"/>
      <c r="U32" s="41"/>
      <c r="V32" s="41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F32" s="41"/>
      <c r="AG32" s="41"/>
      <c r="AH32" s="41"/>
      <c r="AI32" s="41"/>
      <c r="AJ32" s="41"/>
      <c r="AK32" s="257">
        <v>0</v>
      </c>
      <c r="AL32" s="258"/>
      <c r="AM32" s="258"/>
      <c r="AN32" s="258"/>
      <c r="AO32" s="258"/>
      <c r="AP32" s="41"/>
      <c r="AQ32" s="41"/>
      <c r="AR32" s="42"/>
      <c r="BE32" s="247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59">
        <v>0</v>
      </c>
      <c r="M33" s="258"/>
      <c r="N33" s="258"/>
      <c r="O33" s="258"/>
      <c r="P33" s="258"/>
      <c r="Q33" s="41"/>
      <c r="R33" s="41"/>
      <c r="S33" s="41"/>
      <c r="T33" s="41"/>
      <c r="U33" s="41"/>
      <c r="V33" s="41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F33" s="41"/>
      <c r="AG33" s="41"/>
      <c r="AH33" s="41"/>
      <c r="AI33" s="41"/>
      <c r="AJ33" s="41"/>
      <c r="AK33" s="257">
        <v>0</v>
      </c>
      <c r="AL33" s="258"/>
      <c r="AM33" s="258"/>
      <c r="AN33" s="258"/>
      <c r="AO33" s="258"/>
      <c r="AP33" s="41"/>
      <c r="AQ33" s="41"/>
      <c r="AR33" s="42"/>
      <c r="BE33" s="2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6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60" t="s">
        <v>52</v>
      </c>
      <c r="Y35" s="261"/>
      <c r="Z35" s="261"/>
      <c r="AA35" s="261"/>
      <c r="AB35" s="261"/>
      <c r="AC35" s="45"/>
      <c r="AD35" s="45"/>
      <c r="AE35" s="45"/>
      <c r="AF35" s="45"/>
      <c r="AG35" s="45"/>
      <c r="AH35" s="45"/>
      <c r="AI35" s="45"/>
      <c r="AJ35" s="45"/>
      <c r="AK35" s="262">
        <f>SUM(AK26:AK33)</f>
        <v>0</v>
      </c>
      <c r="AL35" s="261"/>
      <c r="AM35" s="261"/>
      <c r="AN35" s="261"/>
      <c r="AO35" s="26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21082A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4" t="str">
        <f>K6</f>
        <v>Obnova povrchu ul. Podkrušnohoská (Ukrajinská - Valdštejnská)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Litvínov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6" t="str">
        <f>IF(AN8="","",AN8)</f>
        <v>10. 1. 2022</v>
      </c>
      <c r="AN87" s="26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Litvínov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67" t="str">
        <f>IF(E17="","",E17)</f>
        <v xml:space="preserve"> </v>
      </c>
      <c r="AN89" s="268"/>
      <c r="AO89" s="268"/>
      <c r="AP89" s="268"/>
      <c r="AQ89" s="36"/>
      <c r="AR89" s="39"/>
      <c r="AS89" s="269" t="s">
        <v>60</v>
      </c>
      <c r="AT89" s="27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67" t="str">
        <f>IF(E20="","",E20)</f>
        <v>MESSOR s.r.o.</v>
      </c>
      <c r="AN90" s="268"/>
      <c r="AO90" s="268"/>
      <c r="AP90" s="268"/>
      <c r="AQ90" s="36"/>
      <c r="AR90" s="39"/>
      <c r="AS90" s="271"/>
      <c r="AT90" s="27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3"/>
      <c r="AT91" s="27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5" t="s">
        <v>61</v>
      </c>
      <c r="D92" s="276"/>
      <c r="E92" s="276"/>
      <c r="F92" s="276"/>
      <c r="G92" s="276"/>
      <c r="H92" s="73"/>
      <c r="I92" s="277" t="s">
        <v>62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8" t="s">
        <v>63</v>
      </c>
      <c r="AH92" s="276"/>
      <c r="AI92" s="276"/>
      <c r="AJ92" s="276"/>
      <c r="AK92" s="276"/>
      <c r="AL92" s="276"/>
      <c r="AM92" s="276"/>
      <c r="AN92" s="277" t="s">
        <v>64</v>
      </c>
      <c r="AO92" s="276"/>
      <c r="AP92" s="279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3">
        <f>ROUND(AG95,2)</f>
        <v>0</v>
      </c>
      <c r="AH94" s="283"/>
      <c r="AI94" s="283"/>
      <c r="AJ94" s="283"/>
      <c r="AK94" s="283"/>
      <c r="AL94" s="283"/>
      <c r="AM94" s="283"/>
      <c r="AN94" s="284">
        <f>SUM(AG94,AT94)</f>
        <v>0</v>
      </c>
      <c r="AO94" s="284"/>
      <c r="AP94" s="284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16.5" customHeight="1">
      <c r="A95" s="93" t="s">
        <v>84</v>
      </c>
      <c r="B95" s="94"/>
      <c r="C95" s="95"/>
      <c r="D95" s="282" t="s">
        <v>14</v>
      </c>
      <c r="E95" s="282"/>
      <c r="F95" s="282"/>
      <c r="G95" s="282"/>
      <c r="H95" s="282"/>
      <c r="I95" s="96"/>
      <c r="J95" s="282" t="s">
        <v>85</v>
      </c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0">
        <f>'21082A - SO.01 - Komunikace'!J30</f>
        <v>0</v>
      </c>
      <c r="AH95" s="281"/>
      <c r="AI95" s="281"/>
      <c r="AJ95" s="281"/>
      <c r="AK95" s="281"/>
      <c r="AL95" s="281"/>
      <c r="AM95" s="281"/>
      <c r="AN95" s="280">
        <f>SUM(AG95,AT95)</f>
        <v>0</v>
      </c>
      <c r="AO95" s="281"/>
      <c r="AP95" s="281"/>
      <c r="AQ95" s="97" t="s">
        <v>86</v>
      </c>
      <c r="AR95" s="98"/>
      <c r="AS95" s="99">
        <v>0</v>
      </c>
      <c r="AT95" s="100">
        <f>ROUND(SUM(AV95:AW95),2)</f>
        <v>0</v>
      </c>
      <c r="AU95" s="101">
        <f>'21082A - SO.01 - Komunikace'!P127</f>
        <v>0</v>
      </c>
      <c r="AV95" s="100">
        <f>'21082A - SO.01 - Komunikace'!J33</f>
        <v>0</v>
      </c>
      <c r="AW95" s="100">
        <f>'21082A - SO.01 - Komunikace'!J34</f>
        <v>0</v>
      </c>
      <c r="AX95" s="100">
        <f>'21082A - SO.01 - Komunikace'!J35</f>
        <v>0</v>
      </c>
      <c r="AY95" s="100">
        <f>'21082A - SO.01 - Komunikace'!J36</f>
        <v>0</v>
      </c>
      <c r="AZ95" s="100">
        <f>'21082A - SO.01 - Komunikace'!F33</f>
        <v>0</v>
      </c>
      <c r="BA95" s="100">
        <f>'21082A - SO.01 - Komunikace'!F34</f>
        <v>0</v>
      </c>
      <c r="BB95" s="100">
        <f>'21082A - SO.01 - Komunikace'!F35</f>
        <v>0</v>
      </c>
      <c r="BC95" s="100">
        <f>'21082A - SO.01 - Komunikace'!F36</f>
        <v>0</v>
      </c>
      <c r="BD95" s="102">
        <f>'21082A - SO.01 - Komunikace'!F37</f>
        <v>0</v>
      </c>
      <c r="BT95" s="103" t="s">
        <v>87</v>
      </c>
      <c r="BV95" s="103" t="s">
        <v>82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gFA7CsbmduYsXhO7CsFNFgPnTwXBdHJ1E9oEUmvbTC/s6K1+Ht4WE/ti7c84+vLOLMvy8QUb7/9L0Qz8O4ESlg==" saltValue="Oqr/Il8kJFT22VnDEtqR0+XiMCrWWuT/2CNESCWyHp4E1Dj/288nAugzGmmYYFTQocFQGHADdPmYUrtAFn/65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082A - SO.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89</v>
      </c>
    </row>
    <row r="4" spans="2:46" s="1" customFormat="1" ht="24.95" customHeight="1">
      <c r="B4" s="20"/>
      <c r="D4" s="106" t="s">
        <v>90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86" t="str">
        <f>'Rekapitulace stavby'!K6</f>
        <v>Obnova povrchu ul. Podkrušnohoská (Ukrajinská - Valdštejnská)</v>
      </c>
      <c r="F7" s="287"/>
      <c r="G7" s="287"/>
      <c r="H7" s="287"/>
      <c r="L7" s="20"/>
    </row>
    <row r="8" spans="1:31" s="2" customFormat="1" ht="12" customHeight="1">
      <c r="A8" s="34"/>
      <c r="B8" s="39"/>
      <c r="C8" s="34"/>
      <c r="D8" s="108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8" t="s">
        <v>92</v>
      </c>
      <c r="F9" s="289"/>
      <c r="G9" s="289"/>
      <c r="H9" s="28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10. 1. 2022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27</v>
      </c>
      <c r="F15" s="34"/>
      <c r="G15" s="34"/>
      <c r="H15" s="34"/>
      <c r="I15" s="108" t="s">
        <v>28</v>
      </c>
      <c r="J15" s="109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30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8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32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28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35</v>
      </c>
      <c r="E23" s="34"/>
      <c r="F23" s="34"/>
      <c r="G23" s="34"/>
      <c r="H23" s="34"/>
      <c r="I23" s="108" t="s">
        <v>25</v>
      </c>
      <c r="J23" s="109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37</v>
      </c>
      <c r="F24" s="34"/>
      <c r="G24" s="34"/>
      <c r="H24" s="34"/>
      <c r="I24" s="108" t="s">
        <v>28</v>
      </c>
      <c r="J24" s="109" t="s">
        <v>38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2" t="s">
        <v>1</v>
      </c>
      <c r="F27" s="292"/>
      <c r="G27" s="292"/>
      <c r="H27" s="2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40</v>
      </c>
      <c r="E30" s="34"/>
      <c r="F30" s="34"/>
      <c r="G30" s="34"/>
      <c r="H30" s="34"/>
      <c r="I30" s="34"/>
      <c r="J30" s="116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42</v>
      </c>
      <c r="G32" s="34"/>
      <c r="H32" s="34"/>
      <c r="I32" s="117" t="s">
        <v>41</v>
      </c>
      <c r="J32" s="117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44</v>
      </c>
      <c r="E33" s="108" t="s">
        <v>45</v>
      </c>
      <c r="F33" s="119">
        <f>ROUND((SUM(BE127:BE306)),2)</f>
        <v>0</v>
      </c>
      <c r="G33" s="34"/>
      <c r="H33" s="34"/>
      <c r="I33" s="120">
        <v>0.21</v>
      </c>
      <c r="J33" s="119">
        <f>ROUND(((SUM(BE127:BE306))*I33),2)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46</v>
      </c>
      <c r="F34" s="119">
        <f>ROUND((SUM(BF127:BF306)),2)</f>
        <v>0</v>
      </c>
      <c r="G34" s="34"/>
      <c r="H34" s="34"/>
      <c r="I34" s="120">
        <v>0.15</v>
      </c>
      <c r="J34" s="119">
        <f>ROUND(((SUM(BF127:BF306))*I34),2)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47</v>
      </c>
      <c r="F35" s="119">
        <f>ROUND((SUM(BG127:BG306)),2)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48</v>
      </c>
      <c r="F36" s="119">
        <f>ROUND((SUM(BH127:BH306)),2)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49</v>
      </c>
      <c r="F37" s="119">
        <f>ROUND((SUM(BI127:BI306)),2)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53</v>
      </c>
      <c r="E50" s="129"/>
      <c r="F50" s="129"/>
      <c r="G50" s="128" t="s">
        <v>54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55</v>
      </c>
      <c r="E61" s="131"/>
      <c r="F61" s="132" t="s">
        <v>56</v>
      </c>
      <c r="G61" s="130" t="s">
        <v>55</v>
      </c>
      <c r="H61" s="131"/>
      <c r="I61" s="131"/>
      <c r="J61" s="133" t="s">
        <v>56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57</v>
      </c>
      <c r="E65" s="134"/>
      <c r="F65" s="134"/>
      <c r="G65" s="128" t="s">
        <v>58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55</v>
      </c>
      <c r="E76" s="131"/>
      <c r="F76" s="132" t="s">
        <v>56</v>
      </c>
      <c r="G76" s="130" t="s">
        <v>55</v>
      </c>
      <c r="H76" s="131"/>
      <c r="I76" s="131"/>
      <c r="J76" s="133" t="s">
        <v>56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Obnova povrchu ul. Podkrušnohoská (Ukrajinská - Valdštejnská)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4" t="str">
        <f>E9</f>
        <v>21082A - SO.01 - Komunikace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Litvínov</v>
      </c>
      <c r="G89" s="36"/>
      <c r="H89" s="36"/>
      <c r="I89" s="29" t="s">
        <v>22</v>
      </c>
      <c r="J89" s="66" t="str">
        <f>IF(J12="","",J12)</f>
        <v>10. 1. 2022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Litvínov</v>
      </c>
      <c r="G91" s="36"/>
      <c r="H91" s="36"/>
      <c r="I91" s="29" t="s">
        <v>32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MESSOR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94</v>
      </c>
      <c r="D94" s="140"/>
      <c r="E94" s="140"/>
      <c r="F94" s="140"/>
      <c r="G94" s="140"/>
      <c r="H94" s="140"/>
      <c r="I94" s="140"/>
      <c r="J94" s="141" t="s">
        <v>95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96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3"/>
      <c r="C97" s="144"/>
      <c r="D97" s="145" t="s">
        <v>98</v>
      </c>
      <c r="E97" s="146"/>
      <c r="F97" s="146"/>
      <c r="G97" s="146"/>
      <c r="H97" s="146"/>
      <c r="I97" s="146"/>
      <c r="J97" s="147">
        <f>J128</f>
        <v>0</v>
      </c>
      <c r="K97" s="144"/>
      <c r="L97" s="148"/>
    </row>
    <row r="98" spans="2:12" s="10" customFormat="1" ht="19.9" customHeight="1">
      <c r="B98" s="149"/>
      <c r="C98" s="150"/>
      <c r="D98" s="151" t="s">
        <v>99</v>
      </c>
      <c r="E98" s="152"/>
      <c r="F98" s="152"/>
      <c r="G98" s="152"/>
      <c r="H98" s="152"/>
      <c r="I98" s="152"/>
      <c r="J98" s="153">
        <f>J129</f>
        <v>0</v>
      </c>
      <c r="K98" s="150"/>
      <c r="L98" s="154"/>
    </row>
    <row r="99" spans="2:12" s="10" customFormat="1" ht="19.9" customHeight="1">
      <c r="B99" s="149"/>
      <c r="C99" s="150"/>
      <c r="D99" s="151" t="s">
        <v>100</v>
      </c>
      <c r="E99" s="152"/>
      <c r="F99" s="152"/>
      <c r="G99" s="152"/>
      <c r="H99" s="152"/>
      <c r="I99" s="152"/>
      <c r="J99" s="153">
        <f>J145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101</v>
      </c>
      <c r="E100" s="152"/>
      <c r="F100" s="152"/>
      <c r="G100" s="152"/>
      <c r="H100" s="152"/>
      <c r="I100" s="152"/>
      <c r="J100" s="153">
        <f>J156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102</v>
      </c>
      <c r="E101" s="152"/>
      <c r="F101" s="152"/>
      <c r="G101" s="152"/>
      <c r="H101" s="152"/>
      <c r="I101" s="152"/>
      <c r="J101" s="153">
        <f>J161</f>
        <v>0</v>
      </c>
      <c r="K101" s="150"/>
      <c r="L101" s="154"/>
    </row>
    <row r="102" spans="2:12" s="10" customFormat="1" ht="19.9" customHeight="1">
      <c r="B102" s="149"/>
      <c r="C102" s="150"/>
      <c r="D102" s="151" t="s">
        <v>103</v>
      </c>
      <c r="E102" s="152"/>
      <c r="F102" s="152"/>
      <c r="G102" s="152"/>
      <c r="H102" s="152"/>
      <c r="I102" s="152"/>
      <c r="J102" s="153">
        <f>J264</f>
        <v>0</v>
      </c>
      <c r="K102" s="150"/>
      <c r="L102" s="154"/>
    </row>
    <row r="103" spans="2:12" s="10" customFormat="1" ht="19.9" customHeight="1">
      <c r="B103" s="149"/>
      <c r="C103" s="150"/>
      <c r="D103" s="151" t="s">
        <v>104</v>
      </c>
      <c r="E103" s="152"/>
      <c r="F103" s="152"/>
      <c r="G103" s="152"/>
      <c r="H103" s="152"/>
      <c r="I103" s="152"/>
      <c r="J103" s="153">
        <f>J283</f>
        <v>0</v>
      </c>
      <c r="K103" s="150"/>
      <c r="L103" s="154"/>
    </row>
    <row r="104" spans="2:12" s="9" customFormat="1" ht="24.95" customHeight="1">
      <c r="B104" s="143"/>
      <c r="C104" s="144"/>
      <c r="D104" s="145" t="s">
        <v>105</v>
      </c>
      <c r="E104" s="146"/>
      <c r="F104" s="146"/>
      <c r="G104" s="146"/>
      <c r="H104" s="146"/>
      <c r="I104" s="146"/>
      <c r="J104" s="147">
        <f>J286</f>
        <v>0</v>
      </c>
      <c r="K104" s="144"/>
      <c r="L104" s="148"/>
    </row>
    <row r="105" spans="2:12" s="10" customFormat="1" ht="19.9" customHeight="1">
      <c r="B105" s="149"/>
      <c r="C105" s="150"/>
      <c r="D105" s="151" t="s">
        <v>106</v>
      </c>
      <c r="E105" s="152"/>
      <c r="F105" s="152"/>
      <c r="G105" s="152"/>
      <c r="H105" s="152"/>
      <c r="I105" s="152"/>
      <c r="J105" s="153">
        <f>J287</f>
        <v>0</v>
      </c>
      <c r="K105" s="150"/>
      <c r="L105" s="154"/>
    </row>
    <row r="106" spans="2:12" s="10" customFormat="1" ht="19.9" customHeight="1">
      <c r="B106" s="149"/>
      <c r="C106" s="150"/>
      <c r="D106" s="151" t="s">
        <v>107</v>
      </c>
      <c r="E106" s="152"/>
      <c r="F106" s="152"/>
      <c r="G106" s="152"/>
      <c r="H106" s="152"/>
      <c r="I106" s="152"/>
      <c r="J106" s="153">
        <f>J295</f>
        <v>0</v>
      </c>
      <c r="K106" s="150"/>
      <c r="L106" s="154"/>
    </row>
    <row r="107" spans="2:12" s="10" customFormat="1" ht="19.9" customHeight="1">
      <c r="B107" s="149"/>
      <c r="C107" s="150"/>
      <c r="D107" s="151" t="s">
        <v>108</v>
      </c>
      <c r="E107" s="152"/>
      <c r="F107" s="152"/>
      <c r="G107" s="152"/>
      <c r="H107" s="152"/>
      <c r="I107" s="152"/>
      <c r="J107" s="153">
        <f>J303</f>
        <v>0</v>
      </c>
      <c r="K107" s="150"/>
      <c r="L107" s="154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109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93" t="str">
        <f>E7</f>
        <v>Obnova povrchu ul. Podkrušnohoská (Ukrajinská - Valdštejnská)</v>
      </c>
      <c r="F117" s="294"/>
      <c r="G117" s="294"/>
      <c r="H117" s="29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91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64" t="str">
        <f>E9</f>
        <v>21082A - SO.01 - Komunikace</v>
      </c>
      <c r="F119" s="295"/>
      <c r="G119" s="295"/>
      <c r="H119" s="295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Litvínov</v>
      </c>
      <c r="G121" s="36"/>
      <c r="H121" s="36"/>
      <c r="I121" s="29" t="s">
        <v>22</v>
      </c>
      <c r="J121" s="66" t="str">
        <f>IF(J12="","",J12)</f>
        <v>10. 1. 2022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>Město Litvínov</v>
      </c>
      <c r="G123" s="36"/>
      <c r="H123" s="36"/>
      <c r="I123" s="29" t="s">
        <v>32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30</v>
      </c>
      <c r="D124" s="36"/>
      <c r="E124" s="36"/>
      <c r="F124" s="27" t="str">
        <f>IF(E18="","",E18)</f>
        <v>Vyplň údaj</v>
      </c>
      <c r="G124" s="36"/>
      <c r="H124" s="36"/>
      <c r="I124" s="29" t="s">
        <v>35</v>
      </c>
      <c r="J124" s="32" t="str">
        <f>E24</f>
        <v>MESSOR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5"/>
      <c r="B126" s="156"/>
      <c r="C126" s="157" t="s">
        <v>110</v>
      </c>
      <c r="D126" s="158" t="s">
        <v>65</v>
      </c>
      <c r="E126" s="158" t="s">
        <v>61</v>
      </c>
      <c r="F126" s="158" t="s">
        <v>62</v>
      </c>
      <c r="G126" s="158" t="s">
        <v>111</v>
      </c>
      <c r="H126" s="158" t="s">
        <v>112</v>
      </c>
      <c r="I126" s="158" t="s">
        <v>113</v>
      </c>
      <c r="J126" s="158" t="s">
        <v>95</v>
      </c>
      <c r="K126" s="159" t="s">
        <v>114</v>
      </c>
      <c r="L126" s="160"/>
      <c r="M126" s="75" t="s">
        <v>1</v>
      </c>
      <c r="N126" s="76" t="s">
        <v>44</v>
      </c>
      <c r="O126" s="76" t="s">
        <v>115</v>
      </c>
      <c r="P126" s="76" t="s">
        <v>116</v>
      </c>
      <c r="Q126" s="76" t="s">
        <v>117</v>
      </c>
      <c r="R126" s="76" t="s">
        <v>118</v>
      </c>
      <c r="S126" s="76" t="s">
        <v>119</v>
      </c>
      <c r="T126" s="77" t="s">
        <v>120</v>
      </c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pans="1:63" s="2" customFormat="1" ht="22.9" customHeight="1">
      <c r="A127" s="34"/>
      <c r="B127" s="35"/>
      <c r="C127" s="82" t="s">
        <v>121</v>
      </c>
      <c r="D127" s="36"/>
      <c r="E127" s="36"/>
      <c r="F127" s="36"/>
      <c r="G127" s="36"/>
      <c r="H127" s="36"/>
      <c r="I127" s="36"/>
      <c r="J127" s="161">
        <f>BK127</f>
        <v>0</v>
      </c>
      <c r="K127" s="36"/>
      <c r="L127" s="39"/>
      <c r="M127" s="78"/>
      <c r="N127" s="162"/>
      <c r="O127" s="79"/>
      <c r="P127" s="163">
        <f>P128+P286</f>
        <v>0</v>
      </c>
      <c r="Q127" s="79"/>
      <c r="R127" s="163">
        <f>R128+R286</f>
        <v>90.3093997</v>
      </c>
      <c r="S127" s="79"/>
      <c r="T127" s="164">
        <f>T128+T286</f>
        <v>850.393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79</v>
      </c>
      <c r="AU127" s="17" t="s">
        <v>97</v>
      </c>
      <c r="BK127" s="165">
        <f>BK128+BK286</f>
        <v>0</v>
      </c>
    </row>
    <row r="128" spans="2:63" s="12" customFormat="1" ht="25.9" customHeight="1">
      <c r="B128" s="166"/>
      <c r="C128" s="167"/>
      <c r="D128" s="168" t="s">
        <v>79</v>
      </c>
      <c r="E128" s="169" t="s">
        <v>122</v>
      </c>
      <c r="F128" s="169" t="s">
        <v>123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P129+P145+P156+P161+P264+P283</f>
        <v>0</v>
      </c>
      <c r="Q128" s="174"/>
      <c r="R128" s="175">
        <f>R129+R145+R156+R161+R264+R283</f>
        <v>90.3093997</v>
      </c>
      <c r="S128" s="174"/>
      <c r="T128" s="176">
        <f>T129+T145+T156+T161+T264+T283</f>
        <v>850.393</v>
      </c>
      <c r="AR128" s="177" t="s">
        <v>87</v>
      </c>
      <c r="AT128" s="178" t="s">
        <v>79</v>
      </c>
      <c r="AU128" s="178" t="s">
        <v>80</v>
      </c>
      <c r="AY128" s="177" t="s">
        <v>124</v>
      </c>
      <c r="BK128" s="179">
        <f>BK129+BK145+BK156+BK161+BK264+BK283</f>
        <v>0</v>
      </c>
    </row>
    <row r="129" spans="2:63" s="12" customFormat="1" ht="22.9" customHeight="1">
      <c r="B129" s="166"/>
      <c r="C129" s="167"/>
      <c r="D129" s="168" t="s">
        <v>79</v>
      </c>
      <c r="E129" s="180" t="s">
        <v>87</v>
      </c>
      <c r="F129" s="180" t="s">
        <v>125</v>
      </c>
      <c r="G129" s="167"/>
      <c r="H129" s="167"/>
      <c r="I129" s="170"/>
      <c r="J129" s="181">
        <f>BK129</f>
        <v>0</v>
      </c>
      <c r="K129" s="167"/>
      <c r="L129" s="172"/>
      <c r="M129" s="173"/>
      <c r="N129" s="174"/>
      <c r="O129" s="174"/>
      <c r="P129" s="175">
        <f>SUM(P130:P144)</f>
        <v>0</v>
      </c>
      <c r="Q129" s="174"/>
      <c r="R129" s="175">
        <f>SUM(R130:R144)</f>
        <v>0.3978</v>
      </c>
      <c r="S129" s="174"/>
      <c r="T129" s="176">
        <f>SUM(T130:T144)</f>
        <v>837.133</v>
      </c>
      <c r="AR129" s="177" t="s">
        <v>87</v>
      </c>
      <c r="AT129" s="178" t="s">
        <v>79</v>
      </c>
      <c r="AU129" s="178" t="s">
        <v>87</v>
      </c>
      <c r="AY129" s="177" t="s">
        <v>124</v>
      </c>
      <c r="BK129" s="179">
        <f>SUM(BK130:BK144)</f>
        <v>0</v>
      </c>
    </row>
    <row r="130" spans="1:65" s="2" customFormat="1" ht="16.5" customHeight="1">
      <c r="A130" s="34"/>
      <c r="B130" s="35"/>
      <c r="C130" s="182" t="s">
        <v>87</v>
      </c>
      <c r="D130" s="182" t="s">
        <v>126</v>
      </c>
      <c r="E130" s="183" t="s">
        <v>127</v>
      </c>
      <c r="F130" s="184" t="s">
        <v>128</v>
      </c>
      <c r="G130" s="185" t="s">
        <v>129</v>
      </c>
      <c r="H130" s="186">
        <v>32.9</v>
      </c>
      <c r="I130" s="187"/>
      <c r="J130" s="188">
        <f>ROUND(I130*H130,2)</f>
        <v>0</v>
      </c>
      <c r="K130" s="184" t="s">
        <v>130</v>
      </c>
      <c r="L130" s="39"/>
      <c r="M130" s="189" t="s">
        <v>1</v>
      </c>
      <c r="N130" s="190" t="s">
        <v>45</v>
      </c>
      <c r="O130" s="71"/>
      <c r="P130" s="191">
        <f>O130*H130</f>
        <v>0</v>
      </c>
      <c r="Q130" s="191">
        <v>0</v>
      </c>
      <c r="R130" s="191">
        <f>Q130*H130</f>
        <v>0</v>
      </c>
      <c r="S130" s="191">
        <v>0.22</v>
      </c>
      <c r="T130" s="192">
        <f>S130*H130</f>
        <v>7.2379999999999995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3" t="s">
        <v>131</v>
      </c>
      <c r="AT130" s="193" t="s">
        <v>126</v>
      </c>
      <c r="AU130" s="193" t="s">
        <v>89</v>
      </c>
      <c r="AY130" s="17" t="s">
        <v>124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87</v>
      </c>
      <c r="BK130" s="194">
        <f>ROUND(I130*H130,2)</f>
        <v>0</v>
      </c>
      <c r="BL130" s="17" t="s">
        <v>131</v>
      </c>
      <c r="BM130" s="193" t="s">
        <v>132</v>
      </c>
    </row>
    <row r="131" spans="1:47" s="2" customFormat="1" ht="19.5">
      <c r="A131" s="34"/>
      <c r="B131" s="35"/>
      <c r="C131" s="36"/>
      <c r="D131" s="195" t="s">
        <v>133</v>
      </c>
      <c r="E131" s="36"/>
      <c r="F131" s="196" t="s">
        <v>134</v>
      </c>
      <c r="G131" s="36"/>
      <c r="H131" s="36"/>
      <c r="I131" s="197"/>
      <c r="J131" s="36"/>
      <c r="K131" s="36"/>
      <c r="L131" s="39"/>
      <c r="M131" s="198"/>
      <c r="N131" s="199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133</v>
      </c>
      <c r="AU131" s="17" t="s">
        <v>89</v>
      </c>
    </row>
    <row r="132" spans="2:51" s="13" customFormat="1" ht="11.25">
      <c r="B132" s="200"/>
      <c r="C132" s="201"/>
      <c r="D132" s="195" t="s">
        <v>135</v>
      </c>
      <c r="E132" s="202" t="s">
        <v>1</v>
      </c>
      <c r="F132" s="203" t="s">
        <v>136</v>
      </c>
      <c r="G132" s="201"/>
      <c r="H132" s="202" t="s">
        <v>1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135</v>
      </c>
      <c r="AU132" s="209" t="s">
        <v>89</v>
      </c>
      <c r="AV132" s="13" t="s">
        <v>87</v>
      </c>
      <c r="AW132" s="13" t="s">
        <v>34</v>
      </c>
      <c r="AX132" s="13" t="s">
        <v>80</v>
      </c>
      <c r="AY132" s="209" t="s">
        <v>124</v>
      </c>
    </row>
    <row r="133" spans="2:51" s="14" customFormat="1" ht="11.25">
      <c r="B133" s="210"/>
      <c r="C133" s="211"/>
      <c r="D133" s="195" t="s">
        <v>135</v>
      </c>
      <c r="E133" s="212" t="s">
        <v>1</v>
      </c>
      <c r="F133" s="213" t="s">
        <v>137</v>
      </c>
      <c r="G133" s="211"/>
      <c r="H133" s="214">
        <v>32.9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135</v>
      </c>
      <c r="AU133" s="220" t="s">
        <v>89</v>
      </c>
      <c r="AV133" s="14" t="s">
        <v>89</v>
      </c>
      <c r="AW133" s="14" t="s">
        <v>34</v>
      </c>
      <c r="AX133" s="14" t="s">
        <v>80</v>
      </c>
      <c r="AY133" s="220" t="s">
        <v>124</v>
      </c>
    </row>
    <row r="134" spans="2:51" s="15" customFormat="1" ht="11.25">
      <c r="B134" s="221"/>
      <c r="C134" s="222"/>
      <c r="D134" s="195" t="s">
        <v>135</v>
      </c>
      <c r="E134" s="223" t="s">
        <v>1</v>
      </c>
      <c r="F134" s="224" t="s">
        <v>138</v>
      </c>
      <c r="G134" s="222"/>
      <c r="H134" s="225">
        <v>32.9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135</v>
      </c>
      <c r="AU134" s="231" t="s">
        <v>89</v>
      </c>
      <c r="AV134" s="15" t="s">
        <v>131</v>
      </c>
      <c r="AW134" s="15" t="s">
        <v>34</v>
      </c>
      <c r="AX134" s="15" t="s">
        <v>87</v>
      </c>
      <c r="AY134" s="231" t="s">
        <v>124</v>
      </c>
    </row>
    <row r="135" spans="1:65" s="2" customFormat="1" ht="16.5" customHeight="1">
      <c r="A135" s="34"/>
      <c r="B135" s="35"/>
      <c r="C135" s="182" t="s">
        <v>89</v>
      </c>
      <c r="D135" s="182" t="s">
        <v>126</v>
      </c>
      <c r="E135" s="183" t="s">
        <v>139</v>
      </c>
      <c r="F135" s="184" t="s">
        <v>140</v>
      </c>
      <c r="G135" s="185" t="s">
        <v>129</v>
      </c>
      <c r="H135" s="186">
        <v>6630</v>
      </c>
      <c r="I135" s="187"/>
      <c r="J135" s="188">
        <f>ROUND(I135*H135,2)</f>
        <v>0</v>
      </c>
      <c r="K135" s="184" t="s">
        <v>130</v>
      </c>
      <c r="L135" s="39"/>
      <c r="M135" s="189" t="s">
        <v>1</v>
      </c>
      <c r="N135" s="190" t="s">
        <v>45</v>
      </c>
      <c r="O135" s="71"/>
      <c r="P135" s="191">
        <f>O135*H135</f>
        <v>0</v>
      </c>
      <c r="Q135" s="191">
        <v>6E-05</v>
      </c>
      <c r="R135" s="191">
        <f>Q135*H135</f>
        <v>0.3978</v>
      </c>
      <c r="S135" s="191">
        <v>0.115</v>
      </c>
      <c r="T135" s="192">
        <f>S135*H135</f>
        <v>762.45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3" t="s">
        <v>131</v>
      </c>
      <c r="AT135" s="193" t="s">
        <v>126</v>
      </c>
      <c r="AU135" s="193" t="s">
        <v>89</v>
      </c>
      <c r="AY135" s="17" t="s">
        <v>124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7" t="s">
        <v>87</v>
      </c>
      <c r="BK135" s="194">
        <f>ROUND(I135*H135,2)</f>
        <v>0</v>
      </c>
      <c r="BL135" s="17" t="s">
        <v>131</v>
      </c>
      <c r="BM135" s="193" t="s">
        <v>141</v>
      </c>
    </row>
    <row r="136" spans="1:47" s="2" customFormat="1" ht="19.5">
      <c r="A136" s="34"/>
      <c r="B136" s="35"/>
      <c r="C136" s="36"/>
      <c r="D136" s="195" t="s">
        <v>133</v>
      </c>
      <c r="E136" s="36"/>
      <c r="F136" s="196" t="s">
        <v>142</v>
      </c>
      <c r="G136" s="36"/>
      <c r="H136" s="36"/>
      <c r="I136" s="197"/>
      <c r="J136" s="36"/>
      <c r="K136" s="36"/>
      <c r="L136" s="39"/>
      <c r="M136" s="198"/>
      <c r="N136" s="199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133</v>
      </c>
      <c r="AU136" s="17" t="s">
        <v>89</v>
      </c>
    </row>
    <row r="137" spans="2:51" s="13" customFormat="1" ht="11.25">
      <c r="B137" s="200"/>
      <c r="C137" s="201"/>
      <c r="D137" s="195" t="s">
        <v>135</v>
      </c>
      <c r="E137" s="202" t="s">
        <v>1</v>
      </c>
      <c r="F137" s="203" t="s">
        <v>143</v>
      </c>
      <c r="G137" s="201"/>
      <c r="H137" s="202" t="s">
        <v>1</v>
      </c>
      <c r="I137" s="204"/>
      <c r="J137" s="201"/>
      <c r="K137" s="201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135</v>
      </c>
      <c r="AU137" s="209" t="s">
        <v>89</v>
      </c>
      <c r="AV137" s="13" t="s">
        <v>87</v>
      </c>
      <c r="AW137" s="13" t="s">
        <v>34</v>
      </c>
      <c r="AX137" s="13" t="s">
        <v>80</v>
      </c>
      <c r="AY137" s="209" t="s">
        <v>124</v>
      </c>
    </row>
    <row r="138" spans="2:51" s="14" customFormat="1" ht="11.25">
      <c r="B138" s="210"/>
      <c r="C138" s="211"/>
      <c r="D138" s="195" t="s">
        <v>135</v>
      </c>
      <c r="E138" s="212" t="s">
        <v>1</v>
      </c>
      <c r="F138" s="213" t="s">
        <v>144</v>
      </c>
      <c r="G138" s="211"/>
      <c r="H138" s="214">
        <v>6630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135</v>
      </c>
      <c r="AU138" s="220" t="s">
        <v>89</v>
      </c>
      <c r="AV138" s="14" t="s">
        <v>89</v>
      </c>
      <c r="AW138" s="14" t="s">
        <v>34</v>
      </c>
      <c r="AX138" s="14" t="s">
        <v>80</v>
      </c>
      <c r="AY138" s="220" t="s">
        <v>124</v>
      </c>
    </row>
    <row r="139" spans="2:51" s="15" customFormat="1" ht="11.25">
      <c r="B139" s="221"/>
      <c r="C139" s="222"/>
      <c r="D139" s="195" t="s">
        <v>135</v>
      </c>
      <c r="E139" s="223" t="s">
        <v>1</v>
      </c>
      <c r="F139" s="224" t="s">
        <v>138</v>
      </c>
      <c r="G139" s="222"/>
      <c r="H139" s="225">
        <v>6630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135</v>
      </c>
      <c r="AU139" s="231" t="s">
        <v>89</v>
      </c>
      <c r="AV139" s="15" t="s">
        <v>131</v>
      </c>
      <c r="AW139" s="15" t="s">
        <v>34</v>
      </c>
      <c r="AX139" s="15" t="s">
        <v>87</v>
      </c>
      <c r="AY139" s="231" t="s">
        <v>124</v>
      </c>
    </row>
    <row r="140" spans="1:65" s="2" customFormat="1" ht="16.5" customHeight="1">
      <c r="A140" s="34"/>
      <c r="B140" s="35"/>
      <c r="C140" s="182" t="s">
        <v>145</v>
      </c>
      <c r="D140" s="182" t="s">
        <v>126</v>
      </c>
      <c r="E140" s="183" t="s">
        <v>146</v>
      </c>
      <c r="F140" s="184" t="s">
        <v>147</v>
      </c>
      <c r="G140" s="185" t="s">
        <v>148</v>
      </c>
      <c r="H140" s="186">
        <v>329</v>
      </c>
      <c r="I140" s="187"/>
      <c r="J140" s="188">
        <f>ROUND(I140*H140,2)</f>
        <v>0</v>
      </c>
      <c r="K140" s="184" t="s">
        <v>130</v>
      </c>
      <c r="L140" s="39"/>
      <c r="M140" s="189" t="s">
        <v>1</v>
      </c>
      <c r="N140" s="190" t="s">
        <v>45</v>
      </c>
      <c r="O140" s="71"/>
      <c r="P140" s="191">
        <f>O140*H140</f>
        <v>0</v>
      </c>
      <c r="Q140" s="191">
        <v>0</v>
      </c>
      <c r="R140" s="191">
        <f>Q140*H140</f>
        <v>0</v>
      </c>
      <c r="S140" s="191">
        <v>0.205</v>
      </c>
      <c r="T140" s="192">
        <f>S140*H140</f>
        <v>67.445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3" t="s">
        <v>131</v>
      </c>
      <c r="AT140" s="193" t="s">
        <v>126</v>
      </c>
      <c r="AU140" s="193" t="s">
        <v>89</v>
      </c>
      <c r="AY140" s="17" t="s">
        <v>124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7" t="s">
        <v>87</v>
      </c>
      <c r="BK140" s="194">
        <f>ROUND(I140*H140,2)</f>
        <v>0</v>
      </c>
      <c r="BL140" s="17" t="s">
        <v>131</v>
      </c>
      <c r="BM140" s="193" t="s">
        <v>149</v>
      </c>
    </row>
    <row r="141" spans="1:47" s="2" customFormat="1" ht="19.5">
      <c r="A141" s="34"/>
      <c r="B141" s="35"/>
      <c r="C141" s="36"/>
      <c r="D141" s="195" t="s">
        <v>133</v>
      </c>
      <c r="E141" s="36"/>
      <c r="F141" s="196" t="s">
        <v>150</v>
      </c>
      <c r="G141" s="36"/>
      <c r="H141" s="36"/>
      <c r="I141" s="197"/>
      <c r="J141" s="36"/>
      <c r="K141" s="36"/>
      <c r="L141" s="39"/>
      <c r="M141" s="198"/>
      <c r="N141" s="199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133</v>
      </c>
      <c r="AU141" s="17" t="s">
        <v>89</v>
      </c>
    </row>
    <row r="142" spans="2:51" s="13" customFormat="1" ht="11.25">
      <c r="B142" s="200"/>
      <c r="C142" s="201"/>
      <c r="D142" s="195" t="s">
        <v>135</v>
      </c>
      <c r="E142" s="202" t="s">
        <v>1</v>
      </c>
      <c r="F142" s="203" t="s">
        <v>151</v>
      </c>
      <c r="G142" s="201"/>
      <c r="H142" s="202" t="s">
        <v>1</v>
      </c>
      <c r="I142" s="204"/>
      <c r="J142" s="201"/>
      <c r="K142" s="201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135</v>
      </c>
      <c r="AU142" s="209" t="s">
        <v>89</v>
      </c>
      <c r="AV142" s="13" t="s">
        <v>87</v>
      </c>
      <c r="AW142" s="13" t="s">
        <v>34</v>
      </c>
      <c r="AX142" s="13" t="s">
        <v>80</v>
      </c>
      <c r="AY142" s="209" t="s">
        <v>124</v>
      </c>
    </row>
    <row r="143" spans="2:51" s="14" customFormat="1" ht="11.25">
      <c r="B143" s="210"/>
      <c r="C143" s="211"/>
      <c r="D143" s="195" t="s">
        <v>135</v>
      </c>
      <c r="E143" s="212" t="s">
        <v>1</v>
      </c>
      <c r="F143" s="213" t="s">
        <v>152</v>
      </c>
      <c r="G143" s="211"/>
      <c r="H143" s="214">
        <v>329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135</v>
      </c>
      <c r="AU143" s="220" t="s">
        <v>89</v>
      </c>
      <c r="AV143" s="14" t="s">
        <v>89</v>
      </c>
      <c r="AW143" s="14" t="s">
        <v>34</v>
      </c>
      <c r="AX143" s="14" t="s">
        <v>80</v>
      </c>
      <c r="AY143" s="220" t="s">
        <v>124</v>
      </c>
    </row>
    <row r="144" spans="2:51" s="15" customFormat="1" ht="11.25">
      <c r="B144" s="221"/>
      <c r="C144" s="222"/>
      <c r="D144" s="195" t="s">
        <v>135</v>
      </c>
      <c r="E144" s="223" t="s">
        <v>1</v>
      </c>
      <c r="F144" s="224" t="s">
        <v>138</v>
      </c>
      <c r="G144" s="222"/>
      <c r="H144" s="225">
        <v>329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135</v>
      </c>
      <c r="AU144" s="231" t="s">
        <v>89</v>
      </c>
      <c r="AV144" s="15" t="s">
        <v>131</v>
      </c>
      <c r="AW144" s="15" t="s">
        <v>34</v>
      </c>
      <c r="AX144" s="15" t="s">
        <v>87</v>
      </c>
      <c r="AY144" s="231" t="s">
        <v>124</v>
      </c>
    </row>
    <row r="145" spans="2:63" s="12" customFormat="1" ht="22.9" customHeight="1">
      <c r="B145" s="166"/>
      <c r="C145" s="167"/>
      <c r="D145" s="168" t="s">
        <v>79</v>
      </c>
      <c r="E145" s="180" t="s">
        <v>153</v>
      </c>
      <c r="F145" s="180" t="s">
        <v>154</v>
      </c>
      <c r="G145" s="167"/>
      <c r="H145" s="167"/>
      <c r="I145" s="170"/>
      <c r="J145" s="181">
        <f>BK145</f>
        <v>0</v>
      </c>
      <c r="K145" s="167"/>
      <c r="L145" s="172"/>
      <c r="M145" s="173"/>
      <c r="N145" s="174"/>
      <c r="O145" s="174"/>
      <c r="P145" s="175">
        <f>SUM(P146:P155)</f>
        <v>0</v>
      </c>
      <c r="Q145" s="174"/>
      <c r="R145" s="175">
        <f>SUM(R146:R155)</f>
        <v>0</v>
      </c>
      <c r="S145" s="174"/>
      <c r="T145" s="176">
        <f>SUM(T146:T155)</f>
        <v>0</v>
      </c>
      <c r="AR145" s="177" t="s">
        <v>87</v>
      </c>
      <c r="AT145" s="178" t="s">
        <v>79</v>
      </c>
      <c r="AU145" s="178" t="s">
        <v>87</v>
      </c>
      <c r="AY145" s="177" t="s">
        <v>124</v>
      </c>
      <c r="BK145" s="179">
        <f>SUM(BK146:BK155)</f>
        <v>0</v>
      </c>
    </row>
    <row r="146" spans="1:65" s="2" customFormat="1" ht="16.5" customHeight="1">
      <c r="A146" s="34"/>
      <c r="B146" s="35"/>
      <c r="C146" s="182" t="s">
        <v>155</v>
      </c>
      <c r="D146" s="182" t="s">
        <v>126</v>
      </c>
      <c r="E146" s="183" t="s">
        <v>156</v>
      </c>
      <c r="F146" s="184" t="s">
        <v>157</v>
      </c>
      <c r="G146" s="185" t="s">
        <v>129</v>
      </c>
      <c r="H146" s="186">
        <v>6630</v>
      </c>
      <c r="I146" s="187"/>
      <c r="J146" s="188">
        <f>ROUND(I146*H146,2)</f>
        <v>0</v>
      </c>
      <c r="K146" s="184" t="s">
        <v>130</v>
      </c>
      <c r="L146" s="39"/>
      <c r="M146" s="189" t="s">
        <v>1</v>
      </c>
      <c r="N146" s="190" t="s">
        <v>45</v>
      </c>
      <c r="O146" s="7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3" t="s">
        <v>131</v>
      </c>
      <c r="AT146" s="193" t="s">
        <v>126</v>
      </c>
      <c r="AU146" s="193" t="s">
        <v>89</v>
      </c>
      <c r="AY146" s="17" t="s">
        <v>124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7" t="s">
        <v>87</v>
      </c>
      <c r="BK146" s="194">
        <f>ROUND(I146*H146,2)</f>
        <v>0</v>
      </c>
      <c r="BL146" s="17" t="s">
        <v>131</v>
      </c>
      <c r="BM146" s="193" t="s">
        <v>158</v>
      </c>
    </row>
    <row r="147" spans="1:47" s="2" customFormat="1" ht="11.25">
      <c r="A147" s="34"/>
      <c r="B147" s="35"/>
      <c r="C147" s="36"/>
      <c r="D147" s="195" t="s">
        <v>133</v>
      </c>
      <c r="E147" s="36"/>
      <c r="F147" s="196" t="s">
        <v>159</v>
      </c>
      <c r="G147" s="36"/>
      <c r="H147" s="36"/>
      <c r="I147" s="197"/>
      <c r="J147" s="36"/>
      <c r="K147" s="36"/>
      <c r="L147" s="39"/>
      <c r="M147" s="198"/>
      <c r="N147" s="199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133</v>
      </c>
      <c r="AU147" s="17" t="s">
        <v>89</v>
      </c>
    </row>
    <row r="148" spans="2:51" s="13" customFormat="1" ht="11.25">
      <c r="B148" s="200"/>
      <c r="C148" s="201"/>
      <c r="D148" s="195" t="s">
        <v>135</v>
      </c>
      <c r="E148" s="202" t="s">
        <v>1</v>
      </c>
      <c r="F148" s="203" t="s">
        <v>143</v>
      </c>
      <c r="G148" s="201"/>
      <c r="H148" s="202" t="s">
        <v>1</v>
      </c>
      <c r="I148" s="204"/>
      <c r="J148" s="201"/>
      <c r="K148" s="201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135</v>
      </c>
      <c r="AU148" s="209" t="s">
        <v>89</v>
      </c>
      <c r="AV148" s="13" t="s">
        <v>87</v>
      </c>
      <c r="AW148" s="13" t="s">
        <v>34</v>
      </c>
      <c r="AX148" s="13" t="s">
        <v>80</v>
      </c>
      <c r="AY148" s="209" t="s">
        <v>124</v>
      </c>
    </row>
    <row r="149" spans="2:51" s="14" customFormat="1" ht="11.25">
      <c r="B149" s="210"/>
      <c r="C149" s="211"/>
      <c r="D149" s="195" t="s">
        <v>135</v>
      </c>
      <c r="E149" s="212" t="s">
        <v>1</v>
      </c>
      <c r="F149" s="213" t="s">
        <v>144</v>
      </c>
      <c r="G149" s="211"/>
      <c r="H149" s="214">
        <v>6630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135</v>
      </c>
      <c r="AU149" s="220" t="s">
        <v>89</v>
      </c>
      <c r="AV149" s="14" t="s">
        <v>89</v>
      </c>
      <c r="AW149" s="14" t="s">
        <v>34</v>
      </c>
      <c r="AX149" s="14" t="s">
        <v>80</v>
      </c>
      <c r="AY149" s="220" t="s">
        <v>124</v>
      </c>
    </row>
    <row r="150" spans="2:51" s="15" customFormat="1" ht="11.25">
      <c r="B150" s="221"/>
      <c r="C150" s="222"/>
      <c r="D150" s="195" t="s">
        <v>135</v>
      </c>
      <c r="E150" s="223" t="s">
        <v>1</v>
      </c>
      <c r="F150" s="224" t="s">
        <v>138</v>
      </c>
      <c r="G150" s="222"/>
      <c r="H150" s="225">
        <v>6630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135</v>
      </c>
      <c r="AU150" s="231" t="s">
        <v>89</v>
      </c>
      <c r="AV150" s="15" t="s">
        <v>131</v>
      </c>
      <c r="AW150" s="15" t="s">
        <v>34</v>
      </c>
      <c r="AX150" s="15" t="s">
        <v>87</v>
      </c>
      <c r="AY150" s="231" t="s">
        <v>124</v>
      </c>
    </row>
    <row r="151" spans="1:65" s="2" customFormat="1" ht="21.75" customHeight="1">
      <c r="A151" s="34"/>
      <c r="B151" s="35"/>
      <c r="C151" s="182" t="s">
        <v>160</v>
      </c>
      <c r="D151" s="182" t="s">
        <v>126</v>
      </c>
      <c r="E151" s="183" t="s">
        <v>161</v>
      </c>
      <c r="F151" s="184" t="s">
        <v>162</v>
      </c>
      <c r="G151" s="185" t="s">
        <v>129</v>
      </c>
      <c r="H151" s="186">
        <v>6630</v>
      </c>
      <c r="I151" s="187"/>
      <c r="J151" s="188">
        <f>ROUND(I151*H151,2)</f>
        <v>0</v>
      </c>
      <c r="K151" s="184" t="s">
        <v>130</v>
      </c>
      <c r="L151" s="39"/>
      <c r="M151" s="189" t="s">
        <v>1</v>
      </c>
      <c r="N151" s="190" t="s">
        <v>45</v>
      </c>
      <c r="O151" s="7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3" t="s">
        <v>131</v>
      </c>
      <c r="AT151" s="193" t="s">
        <v>126</v>
      </c>
      <c r="AU151" s="193" t="s">
        <v>89</v>
      </c>
      <c r="AY151" s="17" t="s">
        <v>124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7" t="s">
        <v>87</v>
      </c>
      <c r="BK151" s="194">
        <f>ROUND(I151*H151,2)</f>
        <v>0</v>
      </c>
      <c r="BL151" s="17" t="s">
        <v>131</v>
      </c>
      <c r="BM151" s="193" t="s">
        <v>163</v>
      </c>
    </row>
    <row r="152" spans="1:47" s="2" customFormat="1" ht="19.5">
      <c r="A152" s="34"/>
      <c r="B152" s="35"/>
      <c r="C152" s="36"/>
      <c r="D152" s="195" t="s">
        <v>133</v>
      </c>
      <c r="E152" s="36"/>
      <c r="F152" s="196" t="s">
        <v>164</v>
      </c>
      <c r="G152" s="36"/>
      <c r="H152" s="36"/>
      <c r="I152" s="197"/>
      <c r="J152" s="36"/>
      <c r="K152" s="36"/>
      <c r="L152" s="39"/>
      <c r="M152" s="198"/>
      <c r="N152" s="199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133</v>
      </c>
      <c r="AU152" s="17" t="s">
        <v>89</v>
      </c>
    </row>
    <row r="153" spans="2:51" s="13" customFormat="1" ht="11.25">
      <c r="B153" s="200"/>
      <c r="C153" s="201"/>
      <c r="D153" s="195" t="s">
        <v>135</v>
      </c>
      <c r="E153" s="202" t="s">
        <v>1</v>
      </c>
      <c r="F153" s="203" t="s">
        <v>143</v>
      </c>
      <c r="G153" s="201"/>
      <c r="H153" s="202" t="s">
        <v>1</v>
      </c>
      <c r="I153" s="204"/>
      <c r="J153" s="201"/>
      <c r="K153" s="201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135</v>
      </c>
      <c r="AU153" s="209" t="s">
        <v>89</v>
      </c>
      <c r="AV153" s="13" t="s">
        <v>87</v>
      </c>
      <c r="AW153" s="13" t="s">
        <v>34</v>
      </c>
      <c r="AX153" s="13" t="s">
        <v>80</v>
      </c>
      <c r="AY153" s="209" t="s">
        <v>124</v>
      </c>
    </row>
    <row r="154" spans="2:51" s="14" customFormat="1" ht="11.25">
      <c r="B154" s="210"/>
      <c r="C154" s="211"/>
      <c r="D154" s="195" t="s">
        <v>135</v>
      </c>
      <c r="E154" s="212" t="s">
        <v>1</v>
      </c>
      <c r="F154" s="213" t="s">
        <v>144</v>
      </c>
      <c r="G154" s="211"/>
      <c r="H154" s="214">
        <v>6630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135</v>
      </c>
      <c r="AU154" s="220" t="s">
        <v>89</v>
      </c>
      <c r="AV154" s="14" t="s">
        <v>89</v>
      </c>
      <c r="AW154" s="14" t="s">
        <v>34</v>
      </c>
      <c r="AX154" s="14" t="s">
        <v>80</v>
      </c>
      <c r="AY154" s="220" t="s">
        <v>124</v>
      </c>
    </row>
    <row r="155" spans="2:51" s="15" customFormat="1" ht="11.25">
      <c r="B155" s="221"/>
      <c r="C155" s="222"/>
      <c r="D155" s="195" t="s">
        <v>135</v>
      </c>
      <c r="E155" s="223" t="s">
        <v>1</v>
      </c>
      <c r="F155" s="224" t="s">
        <v>138</v>
      </c>
      <c r="G155" s="222"/>
      <c r="H155" s="225">
        <v>6630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135</v>
      </c>
      <c r="AU155" s="231" t="s">
        <v>89</v>
      </c>
      <c r="AV155" s="15" t="s">
        <v>131</v>
      </c>
      <c r="AW155" s="15" t="s">
        <v>34</v>
      </c>
      <c r="AX155" s="15" t="s">
        <v>87</v>
      </c>
      <c r="AY155" s="231" t="s">
        <v>124</v>
      </c>
    </row>
    <row r="156" spans="2:63" s="12" customFormat="1" ht="22.9" customHeight="1">
      <c r="B156" s="166"/>
      <c r="C156" s="167"/>
      <c r="D156" s="168" t="s">
        <v>79</v>
      </c>
      <c r="E156" s="180" t="s">
        <v>165</v>
      </c>
      <c r="F156" s="180" t="s">
        <v>166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SUM(P157:P160)</f>
        <v>0</v>
      </c>
      <c r="Q156" s="174"/>
      <c r="R156" s="175">
        <f>SUM(R157:R160)</f>
        <v>3.38944</v>
      </c>
      <c r="S156" s="174"/>
      <c r="T156" s="176">
        <f>SUM(T157:T160)</f>
        <v>0</v>
      </c>
      <c r="AR156" s="177" t="s">
        <v>87</v>
      </c>
      <c r="AT156" s="178" t="s">
        <v>79</v>
      </c>
      <c r="AU156" s="178" t="s">
        <v>87</v>
      </c>
      <c r="AY156" s="177" t="s">
        <v>124</v>
      </c>
      <c r="BK156" s="179">
        <f>SUM(BK157:BK160)</f>
        <v>0</v>
      </c>
    </row>
    <row r="157" spans="1:65" s="2" customFormat="1" ht="16.5" customHeight="1">
      <c r="A157" s="34"/>
      <c r="B157" s="35"/>
      <c r="C157" s="182" t="s">
        <v>131</v>
      </c>
      <c r="D157" s="182" t="s">
        <v>126</v>
      </c>
      <c r="E157" s="183" t="s">
        <v>167</v>
      </c>
      <c r="F157" s="184" t="s">
        <v>168</v>
      </c>
      <c r="G157" s="185" t="s">
        <v>169</v>
      </c>
      <c r="H157" s="186">
        <v>8</v>
      </c>
      <c r="I157" s="187"/>
      <c r="J157" s="188">
        <f>ROUND(I157*H157,2)</f>
        <v>0</v>
      </c>
      <c r="K157" s="184" t="s">
        <v>130</v>
      </c>
      <c r="L157" s="39"/>
      <c r="M157" s="189" t="s">
        <v>1</v>
      </c>
      <c r="N157" s="190" t="s">
        <v>45</v>
      </c>
      <c r="O157" s="71"/>
      <c r="P157" s="191">
        <f>O157*H157</f>
        <v>0</v>
      </c>
      <c r="Q157" s="191">
        <v>0.42368</v>
      </c>
      <c r="R157" s="191">
        <f>Q157*H157</f>
        <v>3.38944</v>
      </c>
      <c r="S157" s="191">
        <v>0</v>
      </c>
      <c r="T157" s="19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3" t="s">
        <v>131</v>
      </c>
      <c r="AT157" s="193" t="s">
        <v>126</v>
      </c>
      <c r="AU157" s="193" t="s">
        <v>89</v>
      </c>
      <c r="AY157" s="17" t="s">
        <v>124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87</v>
      </c>
      <c r="BK157" s="194">
        <f>ROUND(I157*H157,2)</f>
        <v>0</v>
      </c>
      <c r="BL157" s="17" t="s">
        <v>131</v>
      </c>
      <c r="BM157" s="193" t="s">
        <v>170</v>
      </c>
    </row>
    <row r="158" spans="1:47" s="2" customFormat="1" ht="11.25">
      <c r="A158" s="34"/>
      <c r="B158" s="35"/>
      <c r="C158" s="36"/>
      <c r="D158" s="195" t="s">
        <v>133</v>
      </c>
      <c r="E158" s="36"/>
      <c r="F158" s="196" t="s">
        <v>171</v>
      </c>
      <c r="G158" s="36"/>
      <c r="H158" s="36"/>
      <c r="I158" s="197"/>
      <c r="J158" s="36"/>
      <c r="K158" s="36"/>
      <c r="L158" s="39"/>
      <c r="M158" s="198"/>
      <c r="N158" s="199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133</v>
      </c>
      <c r="AU158" s="17" t="s">
        <v>89</v>
      </c>
    </row>
    <row r="159" spans="2:51" s="14" customFormat="1" ht="11.25">
      <c r="B159" s="210"/>
      <c r="C159" s="211"/>
      <c r="D159" s="195" t="s">
        <v>135</v>
      </c>
      <c r="E159" s="212" t="s">
        <v>1</v>
      </c>
      <c r="F159" s="213" t="s">
        <v>172</v>
      </c>
      <c r="G159" s="211"/>
      <c r="H159" s="214">
        <v>8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135</v>
      </c>
      <c r="AU159" s="220" t="s">
        <v>89</v>
      </c>
      <c r="AV159" s="14" t="s">
        <v>89</v>
      </c>
      <c r="AW159" s="14" t="s">
        <v>34</v>
      </c>
      <c r="AX159" s="14" t="s">
        <v>80</v>
      </c>
      <c r="AY159" s="220" t="s">
        <v>124</v>
      </c>
    </row>
    <row r="160" spans="2:51" s="15" customFormat="1" ht="11.25">
      <c r="B160" s="221"/>
      <c r="C160" s="222"/>
      <c r="D160" s="195" t="s">
        <v>135</v>
      </c>
      <c r="E160" s="223" t="s">
        <v>1</v>
      </c>
      <c r="F160" s="224" t="s">
        <v>138</v>
      </c>
      <c r="G160" s="222"/>
      <c r="H160" s="225">
        <v>8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135</v>
      </c>
      <c r="AU160" s="231" t="s">
        <v>89</v>
      </c>
      <c r="AV160" s="15" t="s">
        <v>131</v>
      </c>
      <c r="AW160" s="15" t="s">
        <v>34</v>
      </c>
      <c r="AX160" s="15" t="s">
        <v>87</v>
      </c>
      <c r="AY160" s="231" t="s">
        <v>124</v>
      </c>
    </row>
    <row r="161" spans="2:63" s="12" customFormat="1" ht="22.9" customHeight="1">
      <c r="B161" s="166"/>
      <c r="C161" s="167"/>
      <c r="D161" s="168" t="s">
        <v>79</v>
      </c>
      <c r="E161" s="180" t="s">
        <v>173</v>
      </c>
      <c r="F161" s="180" t="s">
        <v>174</v>
      </c>
      <c r="G161" s="167"/>
      <c r="H161" s="167"/>
      <c r="I161" s="170"/>
      <c r="J161" s="181">
        <f>BK161</f>
        <v>0</v>
      </c>
      <c r="K161" s="167"/>
      <c r="L161" s="172"/>
      <c r="M161" s="173"/>
      <c r="N161" s="174"/>
      <c r="O161" s="174"/>
      <c r="P161" s="175">
        <f>SUM(P162:P263)</f>
        <v>0</v>
      </c>
      <c r="Q161" s="174"/>
      <c r="R161" s="175">
        <f>SUM(R162:R263)</f>
        <v>86.5221597</v>
      </c>
      <c r="S161" s="174"/>
      <c r="T161" s="176">
        <f>SUM(T162:T263)</f>
        <v>13.26</v>
      </c>
      <c r="AR161" s="177" t="s">
        <v>87</v>
      </c>
      <c r="AT161" s="178" t="s">
        <v>79</v>
      </c>
      <c r="AU161" s="178" t="s">
        <v>87</v>
      </c>
      <c r="AY161" s="177" t="s">
        <v>124</v>
      </c>
      <c r="BK161" s="179">
        <f>SUM(BK162:BK263)</f>
        <v>0</v>
      </c>
    </row>
    <row r="162" spans="1:65" s="2" customFormat="1" ht="16.5" customHeight="1">
      <c r="A162" s="34"/>
      <c r="B162" s="35"/>
      <c r="C162" s="182" t="s">
        <v>153</v>
      </c>
      <c r="D162" s="182" t="s">
        <v>126</v>
      </c>
      <c r="E162" s="183" t="s">
        <v>175</v>
      </c>
      <c r="F162" s="184" t="s">
        <v>176</v>
      </c>
      <c r="G162" s="185" t="s">
        <v>148</v>
      </c>
      <c r="H162" s="186">
        <v>1647.8</v>
      </c>
      <c r="I162" s="187"/>
      <c r="J162" s="188">
        <f>ROUND(I162*H162,2)</f>
        <v>0</v>
      </c>
      <c r="K162" s="184" t="s">
        <v>130</v>
      </c>
      <c r="L162" s="39"/>
      <c r="M162" s="189" t="s">
        <v>1</v>
      </c>
      <c r="N162" s="190" t="s">
        <v>45</v>
      </c>
      <c r="O162" s="71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3" t="s">
        <v>131</v>
      </c>
      <c r="AT162" s="193" t="s">
        <v>126</v>
      </c>
      <c r="AU162" s="193" t="s">
        <v>89</v>
      </c>
      <c r="AY162" s="17" t="s">
        <v>124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87</v>
      </c>
      <c r="BK162" s="194">
        <f>ROUND(I162*H162,2)</f>
        <v>0</v>
      </c>
      <c r="BL162" s="17" t="s">
        <v>131</v>
      </c>
      <c r="BM162" s="193" t="s">
        <v>177</v>
      </c>
    </row>
    <row r="163" spans="1:47" s="2" customFormat="1" ht="11.25">
      <c r="A163" s="34"/>
      <c r="B163" s="35"/>
      <c r="C163" s="36"/>
      <c r="D163" s="195" t="s">
        <v>133</v>
      </c>
      <c r="E163" s="36"/>
      <c r="F163" s="196" t="s">
        <v>178</v>
      </c>
      <c r="G163" s="36"/>
      <c r="H163" s="36"/>
      <c r="I163" s="197"/>
      <c r="J163" s="36"/>
      <c r="K163" s="36"/>
      <c r="L163" s="39"/>
      <c r="M163" s="198"/>
      <c r="N163" s="199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133</v>
      </c>
      <c r="AU163" s="17" t="s">
        <v>89</v>
      </c>
    </row>
    <row r="164" spans="2:51" s="14" customFormat="1" ht="11.25">
      <c r="B164" s="210"/>
      <c r="C164" s="211"/>
      <c r="D164" s="195" t="s">
        <v>135</v>
      </c>
      <c r="E164" s="212" t="s">
        <v>1</v>
      </c>
      <c r="F164" s="213" t="s">
        <v>179</v>
      </c>
      <c r="G164" s="211"/>
      <c r="H164" s="214">
        <v>828.3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135</v>
      </c>
      <c r="AU164" s="220" t="s">
        <v>89</v>
      </c>
      <c r="AV164" s="14" t="s">
        <v>89</v>
      </c>
      <c r="AW164" s="14" t="s">
        <v>34</v>
      </c>
      <c r="AX164" s="14" t="s">
        <v>80</v>
      </c>
      <c r="AY164" s="220" t="s">
        <v>124</v>
      </c>
    </row>
    <row r="165" spans="2:51" s="14" customFormat="1" ht="11.25">
      <c r="B165" s="210"/>
      <c r="C165" s="211"/>
      <c r="D165" s="195" t="s">
        <v>135</v>
      </c>
      <c r="E165" s="212" t="s">
        <v>1</v>
      </c>
      <c r="F165" s="213" t="s">
        <v>180</v>
      </c>
      <c r="G165" s="211"/>
      <c r="H165" s="214">
        <v>529.1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135</v>
      </c>
      <c r="AU165" s="220" t="s">
        <v>89</v>
      </c>
      <c r="AV165" s="14" t="s">
        <v>89</v>
      </c>
      <c r="AW165" s="14" t="s">
        <v>34</v>
      </c>
      <c r="AX165" s="14" t="s">
        <v>80</v>
      </c>
      <c r="AY165" s="220" t="s">
        <v>124</v>
      </c>
    </row>
    <row r="166" spans="2:51" s="14" customFormat="1" ht="11.25">
      <c r="B166" s="210"/>
      <c r="C166" s="211"/>
      <c r="D166" s="195" t="s">
        <v>135</v>
      </c>
      <c r="E166" s="212" t="s">
        <v>1</v>
      </c>
      <c r="F166" s="213" t="s">
        <v>181</v>
      </c>
      <c r="G166" s="211"/>
      <c r="H166" s="214">
        <v>290.4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135</v>
      </c>
      <c r="AU166" s="220" t="s">
        <v>89</v>
      </c>
      <c r="AV166" s="14" t="s">
        <v>89</v>
      </c>
      <c r="AW166" s="14" t="s">
        <v>34</v>
      </c>
      <c r="AX166" s="14" t="s">
        <v>80</v>
      </c>
      <c r="AY166" s="220" t="s">
        <v>124</v>
      </c>
    </row>
    <row r="167" spans="2:51" s="15" customFormat="1" ht="11.25">
      <c r="B167" s="221"/>
      <c r="C167" s="222"/>
      <c r="D167" s="195" t="s">
        <v>135</v>
      </c>
      <c r="E167" s="223" t="s">
        <v>1</v>
      </c>
      <c r="F167" s="224" t="s">
        <v>138</v>
      </c>
      <c r="G167" s="222"/>
      <c r="H167" s="225">
        <v>1647.8000000000002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135</v>
      </c>
      <c r="AU167" s="231" t="s">
        <v>89</v>
      </c>
      <c r="AV167" s="15" t="s">
        <v>131</v>
      </c>
      <c r="AW167" s="15" t="s">
        <v>34</v>
      </c>
      <c r="AX167" s="15" t="s">
        <v>87</v>
      </c>
      <c r="AY167" s="231" t="s">
        <v>124</v>
      </c>
    </row>
    <row r="168" spans="1:65" s="2" customFormat="1" ht="16.5" customHeight="1">
      <c r="A168" s="34"/>
      <c r="B168" s="35"/>
      <c r="C168" s="182" t="s">
        <v>182</v>
      </c>
      <c r="D168" s="182" t="s">
        <v>126</v>
      </c>
      <c r="E168" s="183" t="s">
        <v>183</v>
      </c>
      <c r="F168" s="184" t="s">
        <v>184</v>
      </c>
      <c r="G168" s="185" t="s">
        <v>148</v>
      </c>
      <c r="H168" s="186">
        <v>529.1</v>
      </c>
      <c r="I168" s="187"/>
      <c r="J168" s="188">
        <f>ROUND(I168*H168,2)</f>
        <v>0</v>
      </c>
      <c r="K168" s="184" t="s">
        <v>130</v>
      </c>
      <c r="L168" s="39"/>
      <c r="M168" s="189" t="s">
        <v>1</v>
      </c>
      <c r="N168" s="190" t="s">
        <v>45</v>
      </c>
      <c r="O168" s="71"/>
      <c r="P168" s="191">
        <f>O168*H168</f>
        <v>0</v>
      </c>
      <c r="Q168" s="191">
        <v>3E-05</v>
      </c>
      <c r="R168" s="191">
        <f>Q168*H168</f>
        <v>0.015873</v>
      </c>
      <c r="S168" s="191">
        <v>0</v>
      </c>
      <c r="T168" s="19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3" t="s">
        <v>131</v>
      </c>
      <c r="AT168" s="193" t="s">
        <v>126</v>
      </c>
      <c r="AU168" s="193" t="s">
        <v>89</v>
      </c>
      <c r="AY168" s="17" t="s">
        <v>124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7" t="s">
        <v>87</v>
      </c>
      <c r="BK168" s="194">
        <f>ROUND(I168*H168,2)</f>
        <v>0</v>
      </c>
      <c r="BL168" s="17" t="s">
        <v>131</v>
      </c>
      <c r="BM168" s="193" t="s">
        <v>185</v>
      </c>
    </row>
    <row r="169" spans="1:47" s="2" customFormat="1" ht="11.25">
      <c r="A169" s="34"/>
      <c r="B169" s="35"/>
      <c r="C169" s="36"/>
      <c r="D169" s="195" t="s">
        <v>133</v>
      </c>
      <c r="E169" s="36"/>
      <c r="F169" s="196" t="s">
        <v>186</v>
      </c>
      <c r="G169" s="36"/>
      <c r="H169" s="36"/>
      <c r="I169" s="197"/>
      <c r="J169" s="36"/>
      <c r="K169" s="36"/>
      <c r="L169" s="39"/>
      <c r="M169" s="198"/>
      <c r="N169" s="199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133</v>
      </c>
      <c r="AU169" s="17" t="s">
        <v>89</v>
      </c>
    </row>
    <row r="170" spans="2:51" s="14" customFormat="1" ht="11.25">
      <c r="B170" s="210"/>
      <c r="C170" s="211"/>
      <c r="D170" s="195" t="s">
        <v>135</v>
      </c>
      <c r="E170" s="212" t="s">
        <v>1</v>
      </c>
      <c r="F170" s="213" t="s">
        <v>180</v>
      </c>
      <c r="G170" s="211"/>
      <c r="H170" s="214">
        <v>529.1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135</v>
      </c>
      <c r="AU170" s="220" t="s">
        <v>89</v>
      </c>
      <c r="AV170" s="14" t="s">
        <v>89</v>
      </c>
      <c r="AW170" s="14" t="s">
        <v>34</v>
      </c>
      <c r="AX170" s="14" t="s">
        <v>80</v>
      </c>
      <c r="AY170" s="220" t="s">
        <v>124</v>
      </c>
    </row>
    <row r="171" spans="2:51" s="15" customFormat="1" ht="11.25">
      <c r="B171" s="221"/>
      <c r="C171" s="222"/>
      <c r="D171" s="195" t="s">
        <v>135</v>
      </c>
      <c r="E171" s="223" t="s">
        <v>1</v>
      </c>
      <c r="F171" s="224" t="s">
        <v>138</v>
      </c>
      <c r="G171" s="222"/>
      <c r="H171" s="225">
        <v>529.1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135</v>
      </c>
      <c r="AU171" s="231" t="s">
        <v>89</v>
      </c>
      <c r="AV171" s="15" t="s">
        <v>131</v>
      </c>
      <c r="AW171" s="15" t="s">
        <v>34</v>
      </c>
      <c r="AX171" s="15" t="s">
        <v>87</v>
      </c>
      <c r="AY171" s="231" t="s">
        <v>124</v>
      </c>
    </row>
    <row r="172" spans="1:65" s="2" customFormat="1" ht="16.5" customHeight="1">
      <c r="A172" s="34"/>
      <c r="B172" s="35"/>
      <c r="C172" s="182" t="s">
        <v>187</v>
      </c>
      <c r="D172" s="182" t="s">
        <v>126</v>
      </c>
      <c r="E172" s="183" t="s">
        <v>188</v>
      </c>
      <c r="F172" s="184" t="s">
        <v>189</v>
      </c>
      <c r="G172" s="185" t="s">
        <v>148</v>
      </c>
      <c r="H172" s="186">
        <v>290.4</v>
      </c>
      <c r="I172" s="187"/>
      <c r="J172" s="188">
        <f>ROUND(I172*H172,2)</f>
        <v>0</v>
      </c>
      <c r="K172" s="184" t="s">
        <v>130</v>
      </c>
      <c r="L172" s="39"/>
      <c r="M172" s="189" t="s">
        <v>1</v>
      </c>
      <c r="N172" s="190" t="s">
        <v>45</v>
      </c>
      <c r="O172" s="71"/>
      <c r="P172" s="191">
        <f>O172*H172</f>
        <v>0</v>
      </c>
      <c r="Q172" s="191">
        <v>0.00015</v>
      </c>
      <c r="R172" s="191">
        <f>Q172*H172</f>
        <v>0.043559999999999995</v>
      </c>
      <c r="S172" s="191">
        <v>0</v>
      </c>
      <c r="T172" s="19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3" t="s">
        <v>131</v>
      </c>
      <c r="AT172" s="193" t="s">
        <v>126</v>
      </c>
      <c r="AU172" s="193" t="s">
        <v>89</v>
      </c>
      <c r="AY172" s="17" t="s">
        <v>124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7" t="s">
        <v>87</v>
      </c>
      <c r="BK172" s="194">
        <f>ROUND(I172*H172,2)</f>
        <v>0</v>
      </c>
      <c r="BL172" s="17" t="s">
        <v>131</v>
      </c>
      <c r="BM172" s="193" t="s">
        <v>190</v>
      </c>
    </row>
    <row r="173" spans="1:47" s="2" customFormat="1" ht="11.25">
      <c r="A173" s="34"/>
      <c r="B173" s="35"/>
      <c r="C173" s="36"/>
      <c r="D173" s="195" t="s">
        <v>133</v>
      </c>
      <c r="E173" s="36"/>
      <c r="F173" s="196" t="s">
        <v>191</v>
      </c>
      <c r="G173" s="36"/>
      <c r="H173" s="36"/>
      <c r="I173" s="197"/>
      <c r="J173" s="36"/>
      <c r="K173" s="36"/>
      <c r="L173" s="39"/>
      <c r="M173" s="198"/>
      <c r="N173" s="199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133</v>
      </c>
      <c r="AU173" s="17" t="s">
        <v>89</v>
      </c>
    </row>
    <row r="174" spans="2:51" s="14" customFormat="1" ht="11.25">
      <c r="B174" s="210"/>
      <c r="C174" s="211"/>
      <c r="D174" s="195" t="s">
        <v>135</v>
      </c>
      <c r="E174" s="212" t="s">
        <v>1</v>
      </c>
      <c r="F174" s="213" t="s">
        <v>181</v>
      </c>
      <c r="G174" s="211"/>
      <c r="H174" s="214">
        <v>290.4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135</v>
      </c>
      <c r="AU174" s="220" t="s">
        <v>89</v>
      </c>
      <c r="AV174" s="14" t="s">
        <v>89</v>
      </c>
      <c r="AW174" s="14" t="s">
        <v>34</v>
      </c>
      <c r="AX174" s="14" t="s">
        <v>80</v>
      </c>
      <c r="AY174" s="220" t="s">
        <v>124</v>
      </c>
    </row>
    <row r="175" spans="2:51" s="15" customFormat="1" ht="11.25">
      <c r="B175" s="221"/>
      <c r="C175" s="222"/>
      <c r="D175" s="195" t="s">
        <v>135</v>
      </c>
      <c r="E175" s="223" t="s">
        <v>1</v>
      </c>
      <c r="F175" s="224" t="s">
        <v>138</v>
      </c>
      <c r="G175" s="222"/>
      <c r="H175" s="225">
        <v>290.4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135</v>
      </c>
      <c r="AU175" s="231" t="s">
        <v>89</v>
      </c>
      <c r="AV175" s="15" t="s">
        <v>131</v>
      </c>
      <c r="AW175" s="15" t="s">
        <v>34</v>
      </c>
      <c r="AX175" s="15" t="s">
        <v>87</v>
      </c>
      <c r="AY175" s="231" t="s">
        <v>124</v>
      </c>
    </row>
    <row r="176" spans="1:65" s="2" customFormat="1" ht="16.5" customHeight="1">
      <c r="A176" s="34"/>
      <c r="B176" s="35"/>
      <c r="C176" s="182" t="s">
        <v>165</v>
      </c>
      <c r="D176" s="182" t="s">
        <v>126</v>
      </c>
      <c r="E176" s="183" t="s">
        <v>192</v>
      </c>
      <c r="F176" s="184" t="s">
        <v>193</v>
      </c>
      <c r="G176" s="185" t="s">
        <v>148</v>
      </c>
      <c r="H176" s="186">
        <v>828.3</v>
      </c>
      <c r="I176" s="187"/>
      <c r="J176" s="188">
        <f>ROUND(I176*H176,2)</f>
        <v>0</v>
      </c>
      <c r="K176" s="184" t="s">
        <v>130</v>
      </c>
      <c r="L176" s="39"/>
      <c r="M176" s="189" t="s">
        <v>1</v>
      </c>
      <c r="N176" s="190" t="s">
        <v>45</v>
      </c>
      <c r="O176" s="71"/>
      <c r="P176" s="191">
        <f>O176*H176</f>
        <v>0</v>
      </c>
      <c r="Q176" s="191">
        <v>5E-05</v>
      </c>
      <c r="R176" s="191">
        <f>Q176*H176</f>
        <v>0.041415</v>
      </c>
      <c r="S176" s="191">
        <v>0</v>
      </c>
      <c r="T176" s="19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3" t="s">
        <v>131</v>
      </c>
      <c r="AT176" s="193" t="s">
        <v>126</v>
      </c>
      <c r="AU176" s="193" t="s">
        <v>89</v>
      </c>
      <c r="AY176" s="17" t="s">
        <v>124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7" t="s">
        <v>87</v>
      </c>
      <c r="BK176" s="194">
        <f>ROUND(I176*H176,2)</f>
        <v>0</v>
      </c>
      <c r="BL176" s="17" t="s">
        <v>131</v>
      </c>
      <c r="BM176" s="193" t="s">
        <v>194</v>
      </c>
    </row>
    <row r="177" spans="1:47" s="2" customFormat="1" ht="11.25">
      <c r="A177" s="34"/>
      <c r="B177" s="35"/>
      <c r="C177" s="36"/>
      <c r="D177" s="195" t="s">
        <v>133</v>
      </c>
      <c r="E177" s="36"/>
      <c r="F177" s="196" t="s">
        <v>195</v>
      </c>
      <c r="G177" s="36"/>
      <c r="H177" s="36"/>
      <c r="I177" s="197"/>
      <c r="J177" s="36"/>
      <c r="K177" s="36"/>
      <c r="L177" s="39"/>
      <c r="M177" s="198"/>
      <c r="N177" s="199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133</v>
      </c>
      <c r="AU177" s="17" t="s">
        <v>89</v>
      </c>
    </row>
    <row r="178" spans="2:51" s="14" customFormat="1" ht="11.25">
      <c r="B178" s="210"/>
      <c r="C178" s="211"/>
      <c r="D178" s="195" t="s">
        <v>135</v>
      </c>
      <c r="E178" s="212" t="s">
        <v>1</v>
      </c>
      <c r="F178" s="213" t="s">
        <v>179</v>
      </c>
      <c r="G178" s="211"/>
      <c r="H178" s="214">
        <v>828.3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135</v>
      </c>
      <c r="AU178" s="220" t="s">
        <v>89</v>
      </c>
      <c r="AV178" s="14" t="s">
        <v>89</v>
      </c>
      <c r="AW178" s="14" t="s">
        <v>34</v>
      </c>
      <c r="AX178" s="14" t="s">
        <v>87</v>
      </c>
      <c r="AY178" s="220" t="s">
        <v>124</v>
      </c>
    </row>
    <row r="179" spans="1:65" s="2" customFormat="1" ht="16.5" customHeight="1">
      <c r="A179" s="34"/>
      <c r="B179" s="35"/>
      <c r="C179" s="182" t="s">
        <v>196</v>
      </c>
      <c r="D179" s="182" t="s">
        <v>126</v>
      </c>
      <c r="E179" s="183" t="s">
        <v>197</v>
      </c>
      <c r="F179" s="184" t="s">
        <v>198</v>
      </c>
      <c r="G179" s="185" t="s">
        <v>148</v>
      </c>
      <c r="H179" s="186">
        <v>529.1</v>
      </c>
      <c r="I179" s="187"/>
      <c r="J179" s="188">
        <f>ROUND(I179*H179,2)</f>
        <v>0</v>
      </c>
      <c r="K179" s="184" t="s">
        <v>130</v>
      </c>
      <c r="L179" s="39"/>
      <c r="M179" s="189" t="s">
        <v>1</v>
      </c>
      <c r="N179" s="190" t="s">
        <v>45</v>
      </c>
      <c r="O179" s="71"/>
      <c r="P179" s="191">
        <f>O179*H179</f>
        <v>0</v>
      </c>
      <c r="Q179" s="191">
        <v>7E-05</v>
      </c>
      <c r="R179" s="191">
        <f>Q179*H179</f>
        <v>0.037037</v>
      </c>
      <c r="S179" s="191">
        <v>0</v>
      </c>
      <c r="T179" s="19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3" t="s">
        <v>131</v>
      </c>
      <c r="AT179" s="193" t="s">
        <v>126</v>
      </c>
      <c r="AU179" s="193" t="s">
        <v>89</v>
      </c>
      <c r="AY179" s="17" t="s">
        <v>124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87</v>
      </c>
      <c r="BK179" s="194">
        <f>ROUND(I179*H179,2)</f>
        <v>0</v>
      </c>
      <c r="BL179" s="17" t="s">
        <v>131</v>
      </c>
      <c r="BM179" s="193" t="s">
        <v>199</v>
      </c>
    </row>
    <row r="180" spans="1:47" s="2" customFormat="1" ht="11.25">
      <c r="A180" s="34"/>
      <c r="B180" s="35"/>
      <c r="C180" s="36"/>
      <c r="D180" s="195" t="s">
        <v>133</v>
      </c>
      <c r="E180" s="36"/>
      <c r="F180" s="196" t="s">
        <v>200</v>
      </c>
      <c r="G180" s="36"/>
      <c r="H180" s="36"/>
      <c r="I180" s="197"/>
      <c r="J180" s="36"/>
      <c r="K180" s="36"/>
      <c r="L180" s="39"/>
      <c r="M180" s="198"/>
      <c r="N180" s="199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133</v>
      </c>
      <c r="AU180" s="17" t="s">
        <v>89</v>
      </c>
    </row>
    <row r="181" spans="2:51" s="14" customFormat="1" ht="11.25">
      <c r="B181" s="210"/>
      <c r="C181" s="211"/>
      <c r="D181" s="195" t="s">
        <v>135</v>
      </c>
      <c r="E181" s="212" t="s">
        <v>1</v>
      </c>
      <c r="F181" s="213" t="s">
        <v>180</v>
      </c>
      <c r="G181" s="211"/>
      <c r="H181" s="214">
        <v>529.1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135</v>
      </c>
      <c r="AU181" s="220" t="s">
        <v>89</v>
      </c>
      <c r="AV181" s="14" t="s">
        <v>89</v>
      </c>
      <c r="AW181" s="14" t="s">
        <v>34</v>
      </c>
      <c r="AX181" s="14" t="s">
        <v>80</v>
      </c>
      <c r="AY181" s="220" t="s">
        <v>124</v>
      </c>
    </row>
    <row r="182" spans="2:51" s="15" customFormat="1" ht="11.25">
      <c r="B182" s="221"/>
      <c r="C182" s="222"/>
      <c r="D182" s="195" t="s">
        <v>135</v>
      </c>
      <c r="E182" s="223" t="s">
        <v>1</v>
      </c>
      <c r="F182" s="224" t="s">
        <v>138</v>
      </c>
      <c r="G182" s="222"/>
      <c r="H182" s="225">
        <v>529.1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135</v>
      </c>
      <c r="AU182" s="231" t="s">
        <v>89</v>
      </c>
      <c r="AV182" s="15" t="s">
        <v>131</v>
      </c>
      <c r="AW182" s="15" t="s">
        <v>34</v>
      </c>
      <c r="AX182" s="15" t="s">
        <v>87</v>
      </c>
      <c r="AY182" s="231" t="s">
        <v>124</v>
      </c>
    </row>
    <row r="183" spans="1:65" s="2" customFormat="1" ht="16.5" customHeight="1">
      <c r="A183" s="34"/>
      <c r="B183" s="35"/>
      <c r="C183" s="182" t="s">
        <v>201</v>
      </c>
      <c r="D183" s="182" t="s">
        <v>126</v>
      </c>
      <c r="E183" s="183" t="s">
        <v>202</v>
      </c>
      <c r="F183" s="184" t="s">
        <v>203</v>
      </c>
      <c r="G183" s="185" t="s">
        <v>148</v>
      </c>
      <c r="H183" s="186">
        <v>290.4</v>
      </c>
      <c r="I183" s="187"/>
      <c r="J183" s="188">
        <f>ROUND(I183*H183,2)</f>
        <v>0</v>
      </c>
      <c r="K183" s="184" t="s">
        <v>130</v>
      </c>
      <c r="L183" s="39"/>
      <c r="M183" s="189" t="s">
        <v>1</v>
      </c>
      <c r="N183" s="190" t="s">
        <v>45</v>
      </c>
      <c r="O183" s="71"/>
      <c r="P183" s="191">
        <f>O183*H183</f>
        <v>0</v>
      </c>
      <c r="Q183" s="191">
        <v>0.0004</v>
      </c>
      <c r="R183" s="191">
        <f>Q183*H183</f>
        <v>0.11616</v>
      </c>
      <c r="S183" s="191">
        <v>0</v>
      </c>
      <c r="T183" s="19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3" t="s">
        <v>131</v>
      </c>
      <c r="AT183" s="193" t="s">
        <v>126</v>
      </c>
      <c r="AU183" s="193" t="s">
        <v>89</v>
      </c>
      <c r="AY183" s="17" t="s">
        <v>124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87</v>
      </c>
      <c r="BK183" s="194">
        <f>ROUND(I183*H183,2)</f>
        <v>0</v>
      </c>
      <c r="BL183" s="17" t="s">
        <v>131</v>
      </c>
      <c r="BM183" s="193" t="s">
        <v>204</v>
      </c>
    </row>
    <row r="184" spans="1:47" s="2" customFormat="1" ht="11.25">
      <c r="A184" s="34"/>
      <c r="B184" s="35"/>
      <c r="C184" s="36"/>
      <c r="D184" s="195" t="s">
        <v>133</v>
      </c>
      <c r="E184" s="36"/>
      <c r="F184" s="196" t="s">
        <v>205</v>
      </c>
      <c r="G184" s="36"/>
      <c r="H184" s="36"/>
      <c r="I184" s="197"/>
      <c r="J184" s="36"/>
      <c r="K184" s="36"/>
      <c r="L184" s="39"/>
      <c r="M184" s="198"/>
      <c r="N184" s="199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133</v>
      </c>
      <c r="AU184" s="17" t="s">
        <v>89</v>
      </c>
    </row>
    <row r="185" spans="2:51" s="14" customFormat="1" ht="11.25">
      <c r="B185" s="210"/>
      <c r="C185" s="211"/>
      <c r="D185" s="195" t="s">
        <v>135</v>
      </c>
      <c r="E185" s="212" t="s">
        <v>1</v>
      </c>
      <c r="F185" s="213" t="s">
        <v>181</v>
      </c>
      <c r="G185" s="211"/>
      <c r="H185" s="214">
        <v>290.4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135</v>
      </c>
      <c r="AU185" s="220" t="s">
        <v>89</v>
      </c>
      <c r="AV185" s="14" t="s">
        <v>89</v>
      </c>
      <c r="AW185" s="14" t="s">
        <v>34</v>
      </c>
      <c r="AX185" s="14" t="s">
        <v>80</v>
      </c>
      <c r="AY185" s="220" t="s">
        <v>124</v>
      </c>
    </row>
    <row r="186" spans="2:51" s="15" customFormat="1" ht="11.25">
      <c r="B186" s="221"/>
      <c r="C186" s="222"/>
      <c r="D186" s="195" t="s">
        <v>135</v>
      </c>
      <c r="E186" s="223" t="s">
        <v>1</v>
      </c>
      <c r="F186" s="224" t="s">
        <v>138</v>
      </c>
      <c r="G186" s="222"/>
      <c r="H186" s="225">
        <v>290.4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135</v>
      </c>
      <c r="AU186" s="231" t="s">
        <v>89</v>
      </c>
      <c r="AV186" s="15" t="s">
        <v>131</v>
      </c>
      <c r="AW186" s="15" t="s">
        <v>34</v>
      </c>
      <c r="AX186" s="15" t="s">
        <v>87</v>
      </c>
      <c r="AY186" s="231" t="s">
        <v>124</v>
      </c>
    </row>
    <row r="187" spans="1:65" s="2" customFormat="1" ht="16.5" customHeight="1">
      <c r="A187" s="34"/>
      <c r="B187" s="35"/>
      <c r="C187" s="182" t="s">
        <v>206</v>
      </c>
      <c r="D187" s="182" t="s">
        <v>126</v>
      </c>
      <c r="E187" s="183" t="s">
        <v>207</v>
      </c>
      <c r="F187" s="184" t="s">
        <v>208</v>
      </c>
      <c r="G187" s="185" t="s">
        <v>148</v>
      </c>
      <c r="H187" s="186">
        <v>828.3</v>
      </c>
      <c r="I187" s="187"/>
      <c r="J187" s="188">
        <f>ROUND(I187*H187,2)</f>
        <v>0</v>
      </c>
      <c r="K187" s="184" t="s">
        <v>130</v>
      </c>
      <c r="L187" s="39"/>
      <c r="M187" s="189" t="s">
        <v>1</v>
      </c>
      <c r="N187" s="190" t="s">
        <v>45</v>
      </c>
      <c r="O187" s="71"/>
      <c r="P187" s="191">
        <f>O187*H187</f>
        <v>0</v>
      </c>
      <c r="Q187" s="191">
        <v>0.00013</v>
      </c>
      <c r="R187" s="191">
        <f>Q187*H187</f>
        <v>0.10767899999999998</v>
      </c>
      <c r="S187" s="191">
        <v>0</v>
      </c>
      <c r="T187" s="19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3" t="s">
        <v>131</v>
      </c>
      <c r="AT187" s="193" t="s">
        <v>126</v>
      </c>
      <c r="AU187" s="193" t="s">
        <v>89</v>
      </c>
      <c r="AY187" s="17" t="s">
        <v>124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7" t="s">
        <v>87</v>
      </c>
      <c r="BK187" s="194">
        <f>ROUND(I187*H187,2)</f>
        <v>0</v>
      </c>
      <c r="BL187" s="17" t="s">
        <v>131</v>
      </c>
      <c r="BM187" s="193" t="s">
        <v>209</v>
      </c>
    </row>
    <row r="188" spans="1:47" s="2" customFormat="1" ht="11.25">
      <c r="A188" s="34"/>
      <c r="B188" s="35"/>
      <c r="C188" s="36"/>
      <c r="D188" s="195" t="s">
        <v>133</v>
      </c>
      <c r="E188" s="36"/>
      <c r="F188" s="196" t="s">
        <v>210</v>
      </c>
      <c r="G188" s="36"/>
      <c r="H188" s="36"/>
      <c r="I188" s="197"/>
      <c r="J188" s="36"/>
      <c r="K188" s="36"/>
      <c r="L188" s="39"/>
      <c r="M188" s="198"/>
      <c r="N188" s="199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133</v>
      </c>
      <c r="AU188" s="17" t="s">
        <v>89</v>
      </c>
    </row>
    <row r="189" spans="2:51" s="14" customFormat="1" ht="11.25">
      <c r="B189" s="210"/>
      <c r="C189" s="211"/>
      <c r="D189" s="195" t="s">
        <v>135</v>
      </c>
      <c r="E189" s="212" t="s">
        <v>1</v>
      </c>
      <c r="F189" s="213" t="s">
        <v>179</v>
      </c>
      <c r="G189" s="211"/>
      <c r="H189" s="214">
        <v>828.3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135</v>
      </c>
      <c r="AU189" s="220" t="s">
        <v>89</v>
      </c>
      <c r="AV189" s="14" t="s">
        <v>89</v>
      </c>
      <c r="AW189" s="14" t="s">
        <v>34</v>
      </c>
      <c r="AX189" s="14" t="s">
        <v>87</v>
      </c>
      <c r="AY189" s="220" t="s">
        <v>124</v>
      </c>
    </row>
    <row r="190" spans="1:65" s="2" customFormat="1" ht="16.5" customHeight="1">
      <c r="A190" s="34"/>
      <c r="B190" s="35"/>
      <c r="C190" s="182" t="s">
        <v>211</v>
      </c>
      <c r="D190" s="182" t="s">
        <v>126</v>
      </c>
      <c r="E190" s="183" t="s">
        <v>212</v>
      </c>
      <c r="F190" s="184" t="s">
        <v>213</v>
      </c>
      <c r="G190" s="185" t="s">
        <v>129</v>
      </c>
      <c r="H190" s="186">
        <v>330.55</v>
      </c>
      <c r="I190" s="187"/>
      <c r="J190" s="188">
        <f>ROUND(I190*H190,2)</f>
        <v>0</v>
      </c>
      <c r="K190" s="184" t="s">
        <v>130</v>
      </c>
      <c r="L190" s="39"/>
      <c r="M190" s="189" t="s">
        <v>1</v>
      </c>
      <c r="N190" s="190" t="s">
        <v>45</v>
      </c>
      <c r="O190" s="71"/>
      <c r="P190" s="191">
        <f>O190*H190</f>
        <v>0</v>
      </c>
      <c r="Q190" s="191">
        <v>1E-05</v>
      </c>
      <c r="R190" s="191">
        <f>Q190*H190</f>
        <v>0.0033055000000000003</v>
      </c>
      <c r="S190" s="191">
        <v>0</v>
      </c>
      <c r="T190" s="19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3" t="s">
        <v>131</v>
      </c>
      <c r="AT190" s="193" t="s">
        <v>126</v>
      </c>
      <c r="AU190" s="193" t="s">
        <v>89</v>
      </c>
      <c r="AY190" s="17" t="s">
        <v>124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7" t="s">
        <v>87</v>
      </c>
      <c r="BK190" s="194">
        <f>ROUND(I190*H190,2)</f>
        <v>0</v>
      </c>
      <c r="BL190" s="17" t="s">
        <v>131</v>
      </c>
      <c r="BM190" s="193" t="s">
        <v>214</v>
      </c>
    </row>
    <row r="191" spans="1:47" s="2" customFormat="1" ht="11.25">
      <c r="A191" s="34"/>
      <c r="B191" s="35"/>
      <c r="C191" s="36"/>
      <c r="D191" s="195" t="s">
        <v>133</v>
      </c>
      <c r="E191" s="36"/>
      <c r="F191" s="196" t="s">
        <v>215</v>
      </c>
      <c r="G191" s="36"/>
      <c r="H191" s="36"/>
      <c r="I191" s="197"/>
      <c r="J191" s="36"/>
      <c r="K191" s="36"/>
      <c r="L191" s="39"/>
      <c r="M191" s="198"/>
      <c r="N191" s="199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133</v>
      </c>
      <c r="AU191" s="17" t="s">
        <v>89</v>
      </c>
    </row>
    <row r="192" spans="2:51" s="14" customFormat="1" ht="11.25">
      <c r="B192" s="210"/>
      <c r="C192" s="211"/>
      <c r="D192" s="195" t="s">
        <v>135</v>
      </c>
      <c r="E192" s="212" t="s">
        <v>1</v>
      </c>
      <c r="F192" s="213" t="s">
        <v>216</v>
      </c>
      <c r="G192" s="211"/>
      <c r="H192" s="214">
        <v>11.55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135</v>
      </c>
      <c r="AU192" s="220" t="s">
        <v>89</v>
      </c>
      <c r="AV192" s="14" t="s">
        <v>89</v>
      </c>
      <c r="AW192" s="14" t="s">
        <v>34</v>
      </c>
      <c r="AX192" s="14" t="s">
        <v>80</v>
      </c>
      <c r="AY192" s="220" t="s">
        <v>124</v>
      </c>
    </row>
    <row r="193" spans="2:51" s="14" customFormat="1" ht="22.5">
      <c r="B193" s="210"/>
      <c r="C193" s="211"/>
      <c r="D193" s="195" t="s">
        <v>135</v>
      </c>
      <c r="E193" s="212" t="s">
        <v>1</v>
      </c>
      <c r="F193" s="213" t="s">
        <v>217</v>
      </c>
      <c r="G193" s="211"/>
      <c r="H193" s="214">
        <v>299.2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135</v>
      </c>
      <c r="AU193" s="220" t="s">
        <v>89</v>
      </c>
      <c r="AV193" s="14" t="s">
        <v>89</v>
      </c>
      <c r="AW193" s="14" t="s">
        <v>34</v>
      </c>
      <c r="AX193" s="14" t="s">
        <v>80</v>
      </c>
      <c r="AY193" s="220" t="s">
        <v>124</v>
      </c>
    </row>
    <row r="194" spans="2:51" s="14" customFormat="1" ht="11.25">
      <c r="B194" s="210"/>
      <c r="C194" s="211"/>
      <c r="D194" s="195" t="s">
        <v>135</v>
      </c>
      <c r="E194" s="212" t="s">
        <v>1</v>
      </c>
      <c r="F194" s="213" t="s">
        <v>218</v>
      </c>
      <c r="G194" s="211"/>
      <c r="H194" s="214">
        <v>19.8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135</v>
      </c>
      <c r="AU194" s="220" t="s">
        <v>89</v>
      </c>
      <c r="AV194" s="14" t="s">
        <v>89</v>
      </c>
      <c r="AW194" s="14" t="s">
        <v>34</v>
      </c>
      <c r="AX194" s="14" t="s">
        <v>80</v>
      </c>
      <c r="AY194" s="220" t="s">
        <v>124</v>
      </c>
    </row>
    <row r="195" spans="2:51" s="15" customFormat="1" ht="11.25">
      <c r="B195" s="221"/>
      <c r="C195" s="222"/>
      <c r="D195" s="195" t="s">
        <v>135</v>
      </c>
      <c r="E195" s="223" t="s">
        <v>1</v>
      </c>
      <c r="F195" s="224" t="s">
        <v>138</v>
      </c>
      <c r="G195" s="222"/>
      <c r="H195" s="225">
        <v>330.55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135</v>
      </c>
      <c r="AU195" s="231" t="s">
        <v>89</v>
      </c>
      <c r="AV195" s="15" t="s">
        <v>131</v>
      </c>
      <c r="AW195" s="15" t="s">
        <v>34</v>
      </c>
      <c r="AX195" s="15" t="s">
        <v>87</v>
      </c>
      <c r="AY195" s="231" t="s">
        <v>124</v>
      </c>
    </row>
    <row r="196" spans="1:65" s="2" customFormat="1" ht="16.5" customHeight="1">
      <c r="A196" s="34"/>
      <c r="B196" s="35"/>
      <c r="C196" s="182" t="s">
        <v>219</v>
      </c>
      <c r="D196" s="182" t="s">
        <v>126</v>
      </c>
      <c r="E196" s="183" t="s">
        <v>220</v>
      </c>
      <c r="F196" s="184" t="s">
        <v>221</v>
      </c>
      <c r="G196" s="185" t="s">
        <v>129</v>
      </c>
      <c r="H196" s="186">
        <v>330.55</v>
      </c>
      <c r="I196" s="187"/>
      <c r="J196" s="188">
        <f>ROUND(I196*H196,2)</f>
        <v>0</v>
      </c>
      <c r="K196" s="184" t="s">
        <v>130</v>
      </c>
      <c r="L196" s="39"/>
      <c r="M196" s="189" t="s">
        <v>1</v>
      </c>
      <c r="N196" s="190" t="s">
        <v>45</v>
      </c>
      <c r="O196" s="71"/>
      <c r="P196" s="191">
        <f>O196*H196</f>
        <v>0</v>
      </c>
      <c r="Q196" s="191">
        <v>0.0006</v>
      </c>
      <c r="R196" s="191">
        <f>Q196*H196</f>
        <v>0.19832999999999998</v>
      </c>
      <c r="S196" s="191">
        <v>0</v>
      </c>
      <c r="T196" s="19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3" t="s">
        <v>131</v>
      </c>
      <c r="AT196" s="193" t="s">
        <v>126</v>
      </c>
      <c r="AU196" s="193" t="s">
        <v>89</v>
      </c>
      <c r="AY196" s="17" t="s">
        <v>124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7" t="s">
        <v>87</v>
      </c>
      <c r="BK196" s="194">
        <f>ROUND(I196*H196,2)</f>
        <v>0</v>
      </c>
      <c r="BL196" s="17" t="s">
        <v>131</v>
      </c>
      <c r="BM196" s="193" t="s">
        <v>222</v>
      </c>
    </row>
    <row r="197" spans="1:47" s="2" customFormat="1" ht="11.25">
      <c r="A197" s="34"/>
      <c r="B197" s="35"/>
      <c r="C197" s="36"/>
      <c r="D197" s="195" t="s">
        <v>133</v>
      </c>
      <c r="E197" s="36"/>
      <c r="F197" s="196" t="s">
        <v>223</v>
      </c>
      <c r="G197" s="36"/>
      <c r="H197" s="36"/>
      <c r="I197" s="197"/>
      <c r="J197" s="36"/>
      <c r="K197" s="36"/>
      <c r="L197" s="39"/>
      <c r="M197" s="198"/>
      <c r="N197" s="199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133</v>
      </c>
      <c r="AU197" s="17" t="s">
        <v>89</v>
      </c>
    </row>
    <row r="198" spans="2:51" s="14" customFormat="1" ht="11.25">
      <c r="B198" s="210"/>
      <c r="C198" s="211"/>
      <c r="D198" s="195" t="s">
        <v>135</v>
      </c>
      <c r="E198" s="212" t="s">
        <v>1</v>
      </c>
      <c r="F198" s="213" t="s">
        <v>216</v>
      </c>
      <c r="G198" s="211"/>
      <c r="H198" s="214">
        <v>11.55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135</v>
      </c>
      <c r="AU198" s="220" t="s">
        <v>89</v>
      </c>
      <c r="AV198" s="14" t="s">
        <v>89</v>
      </c>
      <c r="AW198" s="14" t="s">
        <v>34</v>
      </c>
      <c r="AX198" s="14" t="s">
        <v>80</v>
      </c>
      <c r="AY198" s="220" t="s">
        <v>124</v>
      </c>
    </row>
    <row r="199" spans="2:51" s="14" customFormat="1" ht="22.5">
      <c r="B199" s="210"/>
      <c r="C199" s="211"/>
      <c r="D199" s="195" t="s">
        <v>135</v>
      </c>
      <c r="E199" s="212" t="s">
        <v>1</v>
      </c>
      <c r="F199" s="213" t="s">
        <v>217</v>
      </c>
      <c r="G199" s="211"/>
      <c r="H199" s="214">
        <v>299.2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135</v>
      </c>
      <c r="AU199" s="220" t="s">
        <v>89</v>
      </c>
      <c r="AV199" s="14" t="s">
        <v>89</v>
      </c>
      <c r="AW199" s="14" t="s">
        <v>34</v>
      </c>
      <c r="AX199" s="14" t="s">
        <v>80</v>
      </c>
      <c r="AY199" s="220" t="s">
        <v>124</v>
      </c>
    </row>
    <row r="200" spans="2:51" s="14" customFormat="1" ht="11.25">
      <c r="B200" s="210"/>
      <c r="C200" s="211"/>
      <c r="D200" s="195" t="s">
        <v>135</v>
      </c>
      <c r="E200" s="212" t="s">
        <v>1</v>
      </c>
      <c r="F200" s="213" t="s">
        <v>218</v>
      </c>
      <c r="G200" s="211"/>
      <c r="H200" s="214">
        <v>19.8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135</v>
      </c>
      <c r="AU200" s="220" t="s">
        <v>89</v>
      </c>
      <c r="AV200" s="14" t="s">
        <v>89</v>
      </c>
      <c r="AW200" s="14" t="s">
        <v>34</v>
      </c>
      <c r="AX200" s="14" t="s">
        <v>80</v>
      </c>
      <c r="AY200" s="220" t="s">
        <v>124</v>
      </c>
    </row>
    <row r="201" spans="2:51" s="15" customFormat="1" ht="11.25">
      <c r="B201" s="221"/>
      <c r="C201" s="222"/>
      <c r="D201" s="195" t="s">
        <v>135</v>
      </c>
      <c r="E201" s="223" t="s">
        <v>1</v>
      </c>
      <c r="F201" s="224" t="s">
        <v>138</v>
      </c>
      <c r="G201" s="222"/>
      <c r="H201" s="225">
        <v>330.55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135</v>
      </c>
      <c r="AU201" s="231" t="s">
        <v>89</v>
      </c>
      <c r="AV201" s="15" t="s">
        <v>131</v>
      </c>
      <c r="AW201" s="15" t="s">
        <v>34</v>
      </c>
      <c r="AX201" s="15" t="s">
        <v>87</v>
      </c>
      <c r="AY201" s="231" t="s">
        <v>124</v>
      </c>
    </row>
    <row r="202" spans="1:65" s="2" customFormat="1" ht="16.5" customHeight="1">
      <c r="A202" s="34"/>
      <c r="B202" s="35"/>
      <c r="C202" s="182" t="s">
        <v>224</v>
      </c>
      <c r="D202" s="182" t="s">
        <v>126</v>
      </c>
      <c r="E202" s="183" t="s">
        <v>225</v>
      </c>
      <c r="F202" s="184" t="s">
        <v>226</v>
      </c>
      <c r="G202" s="185" t="s">
        <v>129</v>
      </c>
      <c r="H202" s="186">
        <v>330.55</v>
      </c>
      <c r="I202" s="187"/>
      <c r="J202" s="188">
        <f>ROUND(I202*H202,2)</f>
        <v>0</v>
      </c>
      <c r="K202" s="184" t="s">
        <v>130</v>
      </c>
      <c r="L202" s="39"/>
      <c r="M202" s="189" t="s">
        <v>1</v>
      </c>
      <c r="N202" s="190" t="s">
        <v>45</v>
      </c>
      <c r="O202" s="71"/>
      <c r="P202" s="191">
        <f>O202*H202</f>
        <v>0</v>
      </c>
      <c r="Q202" s="191">
        <v>0.0016</v>
      </c>
      <c r="R202" s="191">
        <f>Q202*H202</f>
        <v>0.52888</v>
      </c>
      <c r="S202" s="191">
        <v>0</v>
      </c>
      <c r="T202" s="19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3" t="s">
        <v>131</v>
      </c>
      <c r="AT202" s="193" t="s">
        <v>126</v>
      </c>
      <c r="AU202" s="193" t="s">
        <v>89</v>
      </c>
      <c r="AY202" s="17" t="s">
        <v>124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7" t="s">
        <v>87</v>
      </c>
      <c r="BK202" s="194">
        <f>ROUND(I202*H202,2)</f>
        <v>0</v>
      </c>
      <c r="BL202" s="17" t="s">
        <v>131</v>
      </c>
      <c r="BM202" s="193" t="s">
        <v>227</v>
      </c>
    </row>
    <row r="203" spans="1:47" s="2" customFormat="1" ht="11.25">
      <c r="A203" s="34"/>
      <c r="B203" s="35"/>
      <c r="C203" s="36"/>
      <c r="D203" s="195" t="s">
        <v>133</v>
      </c>
      <c r="E203" s="36"/>
      <c r="F203" s="196" t="s">
        <v>228</v>
      </c>
      <c r="G203" s="36"/>
      <c r="H203" s="36"/>
      <c r="I203" s="197"/>
      <c r="J203" s="36"/>
      <c r="K203" s="36"/>
      <c r="L203" s="39"/>
      <c r="M203" s="198"/>
      <c r="N203" s="199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133</v>
      </c>
      <c r="AU203" s="17" t="s">
        <v>89</v>
      </c>
    </row>
    <row r="204" spans="2:51" s="14" customFormat="1" ht="11.25">
      <c r="B204" s="210"/>
      <c r="C204" s="211"/>
      <c r="D204" s="195" t="s">
        <v>135</v>
      </c>
      <c r="E204" s="212" t="s">
        <v>1</v>
      </c>
      <c r="F204" s="213" t="s">
        <v>216</v>
      </c>
      <c r="G204" s="211"/>
      <c r="H204" s="214">
        <v>11.55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135</v>
      </c>
      <c r="AU204" s="220" t="s">
        <v>89</v>
      </c>
      <c r="AV204" s="14" t="s">
        <v>89</v>
      </c>
      <c r="AW204" s="14" t="s">
        <v>34</v>
      </c>
      <c r="AX204" s="14" t="s">
        <v>80</v>
      </c>
      <c r="AY204" s="220" t="s">
        <v>124</v>
      </c>
    </row>
    <row r="205" spans="2:51" s="14" customFormat="1" ht="22.5">
      <c r="B205" s="210"/>
      <c r="C205" s="211"/>
      <c r="D205" s="195" t="s">
        <v>135</v>
      </c>
      <c r="E205" s="212" t="s">
        <v>1</v>
      </c>
      <c r="F205" s="213" t="s">
        <v>217</v>
      </c>
      <c r="G205" s="211"/>
      <c r="H205" s="214">
        <v>299.2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135</v>
      </c>
      <c r="AU205" s="220" t="s">
        <v>89</v>
      </c>
      <c r="AV205" s="14" t="s">
        <v>89</v>
      </c>
      <c r="AW205" s="14" t="s">
        <v>34</v>
      </c>
      <c r="AX205" s="14" t="s">
        <v>80</v>
      </c>
      <c r="AY205" s="220" t="s">
        <v>124</v>
      </c>
    </row>
    <row r="206" spans="2:51" s="14" customFormat="1" ht="11.25">
      <c r="B206" s="210"/>
      <c r="C206" s="211"/>
      <c r="D206" s="195" t="s">
        <v>135</v>
      </c>
      <c r="E206" s="212" t="s">
        <v>1</v>
      </c>
      <c r="F206" s="213" t="s">
        <v>218</v>
      </c>
      <c r="G206" s="211"/>
      <c r="H206" s="214">
        <v>19.8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135</v>
      </c>
      <c r="AU206" s="220" t="s">
        <v>89</v>
      </c>
      <c r="AV206" s="14" t="s">
        <v>89</v>
      </c>
      <c r="AW206" s="14" t="s">
        <v>34</v>
      </c>
      <c r="AX206" s="14" t="s">
        <v>80</v>
      </c>
      <c r="AY206" s="220" t="s">
        <v>124</v>
      </c>
    </row>
    <row r="207" spans="2:51" s="15" customFormat="1" ht="11.25">
      <c r="B207" s="221"/>
      <c r="C207" s="222"/>
      <c r="D207" s="195" t="s">
        <v>135</v>
      </c>
      <c r="E207" s="223" t="s">
        <v>1</v>
      </c>
      <c r="F207" s="224" t="s">
        <v>138</v>
      </c>
      <c r="G207" s="222"/>
      <c r="H207" s="225">
        <v>330.55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135</v>
      </c>
      <c r="AU207" s="231" t="s">
        <v>89</v>
      </c>
      <c r="AV207" s="15" t="s">
        <v>131</v>
      </c>
      <c r="AW207" s="15" t="s">
        <v>34</v>
      </c>
      <c r="AX207" s="15" t="s">
        <v>87</v>
      </c>
      <c r="AY207" s="231" t="s">
        <v>124</v>
      </c>
    </row>
    <row r="208" spans="1:65" s="2" customFormat="1" ht="16.5" customHeight="1">
      <c r="A208" s="34"/>
      <c r="B208" s="35"/>
      <c r="C208" s="182" t="s">
        <v>8</v>
      </c>
      <c r="D208" s="182" t="s">
        <v>126</v>
      </c>
      <c r="E208" s="183" t="s">
        <v>229</v>
      </c>
      <c r="F208" s="184" t="s">
        <v>230</v>
      </c>
      <c r="G208" s="185" t="s">
        <v>148</v>
      </c>
      <c r="H208" s="186">
        <v>329</v>
      </c>
      <c r="I208" s="187"/>
      <c r="J208" s="188">
        <f>ROUND(I208*H208,2)</f>
        <v>0</v>
      </c>
      <c r="K208" s="184" t="s">
        <v>130</v>
      </c>
      <c r="L208" s="39"/>
      <c r="M208" s="189" t="s">
        <v>1</v>
      </c>
      <c r="N208" s="190" t="s">
        <v>45</v>
      </c>
      <c r="O208" s="71"/>
      <c r="P208" s="191">
        <f>O208*H208</f>
        <v>0</v>
      </c>
      <c r="Q208" s="191">
        <v>0.1554</v>
      </c>
      <c r="R208" s="191">
        <f>Q208*H208</f>
        <v>51.1266</v>
      </c>
      <c r="S208" s="191">
        <v>0</v>
      </c>
      <c r="T208" s="19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3" t="s">
        <v>131</v>
      </c>
      <c r="AT208" s="193" t="s">
        <v>126</v>
      </c>
      <c r="AU208" s="193" t="s">
        <v>89</v>
      </c>
      <c r="AY208" s="17" t="s">
        <v>124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7" t="s">
        <v>87</v>
      </c>
      <c r="BK208" s="194">
        <f>ROUND(I208*H208,2)</f>
        <v>0</v>
      </c>
      <c r="BL208" s="17" t="s">
        <v>131</v>
      </c>
      <c r="BM208" s="193" t="s">
        <v>231</v>
      </c>
    </row>
    <row r="209" spans="1:47" s="2" customFormat="1" ht="19.5">
      <c r="A209" s="34"/>
      <c r="B209" s="35"/>
      <c r="C209" s="36"/>
      <c r="D209" s="195" t="s">
        <v>133</v>
      </c>
      <c r="E209" s="36"/>
      <c r="F209" s="196" t="s">
        <v>232</v>
      </c>
      <c r="G209" s="36"/>
      <c r="H209" s="36"/>
      <c r="I209" s="197"/>
      <c r="J209" s="36"/>
      <c r="K209" s="36"/>
      <c r="L209" s="39"/>
      <c r="M209" s="198"/>
      <c r="N209" s="199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133</v>
      </c>
      <c r="AU209" s="17" t="s">
        <v>89</v>
      </c>
    </row>
    <row r="210" spans="2:51" s="13" customFormat="1" ht="11.25">
      <c r="B210" s="200"/>
      <c r="C210" s="201"/>
      <c r="D210" s="195" t="s">
        <v>135</v>
      </c>
      <c r="E210" s="202" t="s">
        <v>1</v>
      </c>
      <c r="F210" s="203" t="s">
        <v>233</v>
      </c>
      <c r="G210" s="201"/>
      <c r="H210" s="202" t="s">
        <v>1</v>
      </c>
      <c r="I210" s="204"/>
      <c r="J210" s="201"/>
      <c r="K210" s="201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135</v>
      </c>
      <c r="AU210" s="209" t="s">
        <v>89</v>
      </c>
      <c r="AV210" s="13" t="s">
        <v>87</v>
      </c>
      <c r="AW210" s="13" t="s">
        <v>34</v>
      </c>
      <c r="AX210" s="13" t="s">
        <v>80</v>
      </c>
      <c r="AY210" s="209" t="s">
        <v>124</v>
      </c>
    </row>
    <row r="211" spans="2:51" s="14" customFormat="1" ht="11.25">
      <c r="B211" s="210"/>
      <c r="C211" s="211"/>
      <c r="D211" s="195" t="s">
        <v>135</v>
      </c>
      <c r="E211" s="212" t="s">
        <v>1</v>
      </c>
      <c r="F211" s="213" t="s">
        <v>234</v>
      </c>
      <c r="G211" s="211"/>
      <c r="H211" s="214">
        <v>329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135</v>
      </c>
      <c r="AU211" s="220" t="s">
        <v>89</v>
      </c>
      <c r="AV211" s="14" t="s">
        <v>89</v>
      </c>
      <c r="AW211" s="14" t="s">
        <v>34</v>
      </c>
      <c r="AX211" s="14" t="s">
        <v>80</v>
      </c>
      <c r="AY211" s="220" t="s">
        <v>124</v>
      </c>
    </row>
    <row r="212" spans="2:51" s="15" customFormat="1" ht="11.25">
      <c r="B212" s="221"/>
      <c r="C212" s="222"/>
      <c r="D212" s="195" t="s">
        <v>135</v>
      </c>
      <c r="E212" s="223" t="s">
        <v>1</v>
      </c>
      <c r="F212" s="224" t="s">
        <v>138</v>
      </c>
      <c r="G212" s="222"/>
      <c r="H212" s="225">
        <v>329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135</v>
      </c>
      <c r="AU212" s="231" t="s">
        <v>89</v>
      </c>
      <c r="AV212" s="15" t="s">
        <v>131</v>
      </c>
      <c r="AW212" s="15" t="s">
        <v>34</v>
      </c>
      <c r="AX212" s="15" t="s">
        <v>87</v>
      </c>
      <c r="AY212" s="231" t="s">
        <v>124</v>
      </c>
    </row>
    <row r="213" spans="1:65" s="2" customFormat="1" ht="16.5" customHeight="1">
      <c r="A213" s="34"/>
      <c r="B213" s="35"/>
      <c r="C213" s="232" t="s">
        <v>235</v>
      </c>
      <c r="D213" s="232" t="s">
        <v>236</v>
      </c>
      <c r="E213" s="233" t="s">
        <v>237</v>
      </c>
      <c r="F213" s="234" t="s">
        <v>238</v>
      </c>
      <c r="G213" s="235" t="s">
        <v>148</v>
      </c>
      <c r="H213" s="236">
        <v>327.42</v>
      </c>
      <c r="I213" s="237"/>
      <c r="J213" s="238">
        <f>ROUND(I213*H213,2)</f>
        <v>0</v>
      </c>
      <c r="K213" s="234" t="s">
        <v>130</v>
      </c>
      <c r="L213" s="239"/>
      <c r="M213" s="240" t="s">
        <v>1</v>
      </c>
      <c r="N213" s="241" t="s">
        <v>45</v>
      </c>
      <c r="O213" s="71"/>
      <c r="P213" s="191">
        <f>O213*H213</f>
        <v>0</v>
      </c>
      <c r="Q213" s="191">
        <v>0.08</v>
      </c>
      <c r="R213" s="191">
        <f>Q213*H213</f>
        <v>26.193600000000004</v>
      </c>
      <c r="S213" s="191">
        <v>0</v>
      </c>
      <c r="T213" s="19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3" t="s">
        <v>165</v>
      </c>
      <c r="AT213" s="193" t="s">
        <v>236</v>
      </c>
      <c r="AU213" s="193" t="s">
        <v>89</v>
      </c>
      <c r="AY213" s="17" t="s">
        <v>124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7" t="s">
        <v>87</v>
      </c>
      <c r="BK213" s="194">
        <f>ROUND(I213*H213,2)</f>
        <v>0</v>
      </c>
      <c r="BL213" s="17" t="s">
        <v>131</v>
      </c>
      <c r="BM213" s="193" t="s">
        <v>239</v>
      </c>
    </row>
    <row r="214" spans="1:47" s="2" customFormat="1" ht="11.25">
      <c r="A214" s="34"/>
      <c r="B214" s="35"/>
      <c r="C214" s="36"/>
      <c r="D214" s="195" t="s">
        <v>133</v>
      </c>
      <c r="E214" s="36"/>
      <c r="F214" s="196" t="s">
        <v>238</v>
      </c>
      <c r="G214" s="36"/>
      <c r="H214" s="36"/>
      <c r="I214" s="197"/>
      <c r="J214" s="36"/>
      <c r="K214" s="36"/>
      <c r="L214" s="39"/>
      <c r="M214" s="198"/>
      <c r="N214" s="199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133</v>
      </c>
      <c r="AU214" s="17" t="s">
        <v>89</v>
      </c>
    </row>
    <row r="215" spans="2:51" s="13" customFormat="1" ht="11.25">
      <c r="B215" s="200"/>
      <c r="C215" s="201"/>
      <c r="D215" s="195" t="s">
        <v>135</v>
      </c>
      <c r="E215" s="202" t="s">
        <v>1</v>
      </c>
      <c r="F215" s="203" t="s">
        <v>233</v>
      </c>
      <c r="G215" s="201"/>
      <c r="H215" s="202" t="s">
        <v>1</v>
      </c>
      <c r="I215" s="204"/>
      <c r="J215" s="201"/>
      <c r="K215" s="201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135</v>
      </c>
      <c r="AU215" s="209" t="s">
        <v>89</v>
      </c>
      <c r="AV215" s="13" t="s">
        <v>87</v>
      </c>
      <c r="AW215" s="13" t="s">
        <v>34</v>
      </c>
      <c r="AX215" s="13" t="s">
        <v>80</v>
      </c>
      <c r="AY215" s="209" t="s">
        <v>124</v>
      </c>
    </row>
    <row r="216" spans="2:51" s="14" customFormat="1" ht="11.25">
      <c r="B216" s="210"/>
      <c r="C216" s="211"/>
      <c r="D216" s="195" t="s">
        <v>135</v>
      </c>
      <c r="E216" s="212" t="s">
        <v>1</v>
      </c>
      <c r="F216" s="213" t="s">
        <v>234</v>
      </c>
      <c r="G216" s="211"/>
      <c r="H216" s="214">
        <v>329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135</v>
      </c>
      <c r="AU216" s="220" t="s">
        <v>89</v>
      </c>
      <c r="AV216" s="14" t="s">
        <v>89</v>
      </c>
      <c r="AW216" s="14" t="s">
        <v>34</v>
      </c>
      <c r="AX216" s="14" t="s">
        <v>80</v>
      </c>
      <c r="AY216" s="220" t="s">
        <v>124</v>
      </c>
    </row>
    <row r="217" spans="2:51" s="14" customFormat="1" ht="11.25">
      <c r="B217" s="210"/>
      <c r="C217" s="211"/>
      <c r="D217" s="195" t="s">
        <v>135</v>
      </c>
      <c r="E217" s="212" t="s">
        <v>1</v>
      </c>
      <c r="F217" s="213" t="s">
        <v>240</v>
      </c>
      <c r="G217" s="211"/>
      <c r="H217" s="214">
        <v>-8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135</v>
      </c>
      <c r="AU217" s="220" t="s">
        <v>89</v>
      </c>
      <c r="AV217" s="14" t="s">
        <v>89</v>
      </c>
      <c r="AW217" s="14" t="s">
        <v>34</v>
      </c>
      <c r="AX217" s="14" t="s">
        <v>80</v>
      </c>
      <c r="AY217" s="220" t="s">
        <v>124</v>
      </c>
    </row>
    <row r="218" spans="2:51" s="15" customFormat="1" ht="11.25">
      <c r="B218" s="221"/>
      <c r="C218" s="222"/>
      <c r="D218" s="195" t="s">
        <v>135</v>
      </c>
      <c r="E218" s="223" t="s">
        <v>1</v>
      </c>
      <c r="F218" s="224" t="s">
        <v>138</v>
      </c>
      <c r="G218" s="222"/>
      <c r="H218" s="225">
        <v>321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135</v>
      </c>
      <c r="AU218" s="231" t="s">
        <v>89</v>
      </c>
      <c r="AV218" s="15" t="s">
        <v>131</v>
      </c>
      <c r="AW218" s="15" t="s">
        <v>34</v>
      </c>
      <c r="AX218" s="15" t="s">
        <v>87</v>
      </c>
      <c r="AY218" s="231" t="s">
        <v>124</v>
      </c>
    </row>
    <row r="219" spans="2:51" s="14" customFormat="1" ht="11.25">
      <c r="B219" s="210"/>
      <c r="C219" s="211"/>
      <c r="D219" s="195" t="s">
        <v>135</v>
      </c>
      <c r="E219" s="211"/>
      <c r="F219" s="213" t="s">
        <v>241</v>
      </c>
      <c r="G219" s="211"/>
      <c r="H219" s="214">
        <v>327.42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135</v>
      </c>
      <c r="AU219" s="220" t="s">
        <v>89</v>
      </c>
      <c r="AV219" s="14" t="s">
        <v>89</v>
      </c>
      <c r="AW219" s="14" t="s">
        <v>4</v>
      </c>
      <c r="AX219" s="14" t="s">
        <v>87</v>
      </c>
      <c r="AY219" s="220" t="s">
        <v>124</v>
      </c>
    </row>
    <row r="220" spans="1:65" s="2" customFormat="1" ht="16.5" customHeight="1">
      <c r="A220" s="34"/>
      <c r="B220" s="35"/>
      <c r="C220" s="232" t="s">
        <v>242</v>
      </c>
      <c r="D220" s="232" t="s">
        <v>236</v>
      </c>
      <c r="E220" s="233" t="s">
        <v>243</v>
      </c>
      <c r="F220" s="234" t="s">
        <v>244</v>
      </c>
      <c r="G220" s="235" t="s">
        <v>148</v>
      </c>
      <c r="H220" s="236">
        <v>8.16</v>
      </c>
      <c r="I220" s="237"/>
      <c r="J220" s="238">
        <f>ROUND(I220*H220,2)</f>
        <v>0</v>
      </c>
      <c r="K220" s="234" t="s">
        <v>130</v>
      </c>
      <c r="L220" s="239"/>
      <c r="M220" s="240" t="s">
        <v>1</v>
      </c>
      <c r="N220" s="241" t="s">
        <v>45</v>
      </c>
      <c r="O220" s="71"/>
      <c r="P220" s="191">
        <f>O220*H220</f>
        <v>0</v>
      </c>
      <c r="Q220" s="191">
        <v>0.0483</v>
      </c>
      <c r="R220" s="191">
        <f>Q220*H220</f>
        <v>0.39412800000000003</v>
      </c>
      <c r="S220" s="191">
        <v>0</v>
      </c>
      <c r="T220" s="19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3" t="s">
        <v>165</v>
      </c>
      <c r="AT220" s="193" t="s">
        <v>236</v>
      </c>
      <c r="AU220" s="193" t="s">
        <v>89</v>
      </c>
      <c r="AY220" s="17" t="s">
        <v>124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7" t="s">
        <v>87</v>
      </c>
      <c r="BK220" s="194">
        <f>ROUND(I220*H220,2)</f>
        <v>0</v>
      </c>
      <c r="BL220" s="17" t="s">
        <v>131</v>
      </c>
      <c r="BM220" s="193" t="s">
        <v>245</v>
      </c>
    </row>
    <row r="221" spans="1:47" s="2" customFormat="1" ht="11.25">
      <c r="A221" s="34"/>
      <c r="B221" s="35"/>
      <c r="C221" s="36"/>
      <c r="D221" s="195" t="s">
        <v>133</v>
      </c>
      <c r="E221" s="36"/>
      <c r="F221" s="196" t="s">
        <v>244</v>
      </c>
      <c r="G221" s="36"/>
      <c r="H221" s="36"/>
      <c r="I221" s="197"/>
      <c r="J221" s="36"/>
      <c r="K221" s="36"/>
      <c r="L221" s="39"/>
      <c r="M221" s="198"/>
      <c r="N221" s="199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133</v>
      </c>
      <c r="AU221" s="17" t="s">
        <v>89</v>
      </c>
    </row>
    <row r="222" spans="2:51" s="14" customFormat="1" ht="11.25">
      <c r="B222" s="210"/>
      <c r="C222" s="211"/>
      <c r="D222" s="195" t="s">
        <v>135</v>
      </c>
      <c r="E222" s="212" t="s">
        <v>1</v>
      </c>
      <c r="F222" s="213" t="s">
        <v>246</v>
      </c>
      <c r="G222" s="211"/>
      <c r="H222" s="214">
        <v>8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135</v>
      </c>
      <c r="AU222" s="220" t="s">
        <v>89</v>
      </c>
      <c r="AV222" s="14" t="s">
        <v>89</v>
      </c>
      <c r="AW222" s="14" t="s">
        <v>34</v>
      </c>
      <c r="AX222" s="14" t="s">
        <v>80</v>
      </c>
      <c r="AY222" s="220" t="s">
        <v>124</v>
      </c>
    </row>
    <row r="223" spans="2:51" s="15" customFormat="1" ht="11.25">
      <c r="B223" s="221"/>
      <c r="C223" s="222"/>
      <c r="D223" s="195" t="s">
        <v>135</v>
      </c>
      <c r="E223" s="223" t="s">
        <v>1</v>
      </c>
      <c r="F223" s="224" t="s">
        <v>138</v>
      </c>
      <c r="G223" s="222"/>
      <c r="H223" s="225">
        <v>8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135</v>
      </c>
      <c r="AU223" s="231" t="s">
        <v>89</v>
      </c>
      <c r="AV223" s="15" t="s">
        <v>131</v>
      </c>
      <c r="AW223" s="15" t="s">
        <v>34</v>
      </c>
      <c r="AX223" s="15" t="s">
        <v>87</v>
      </c>
      <c r="AY223" s="231" t="s">
        <v>124</v>
      </c>
    </row>
    <row r="224" spans="2:51" s="14" customFormat="1" ht="11.25">
      <c r="B224" s="210"/>
      <c r="C224" s="211"/>
      <c r="D224" s="195" t="s">
        <v>135</v>
      </c>
      <c r="E224" s="211"/>
      <c r="F224" s="213" t="s">
        <v>247</v>
      </c>
      <c r="G224" s="211"/>
      <c r="H224" s="214">
        <v>8.16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135</v>
      </c>
      <c r="AU224" s="220" t="s">
        <v>89</v>
      </c>
      <c r="AV224" s="14" t="s">
        <v>89</v>
      </c>
      <c r="AW224" s="14" t="s">
        <v>4</v>
      </c>
      <c r="AX224" s="14" t="s">
        <v>87</v>
      </c>
      <c r="AY224" s="220" t="s">
        <v>124</v>
      </c>
    </row>
    <row r="225" spans="1:65" s="2" customFormat="1" ht="16.5" customHeight="1">
      <c r="A225" s="34"/>
      <c r="B225" s="35"/>
      <c r="C225" s="232" t="s">
        <v>248</v>
      </c>
      <c r="D225" s="232" t="s">
        <v>236</v>
      </c>
      <c r="E225" s="233" t="s">
        <v>249</v>
      </c>
      <c r="F225" s="234" t="s">
        <v>250</v>
      </c>
      <c r="G225" s="235" t="s">
        <v>148</v>
      </c>
      <c r="H225" s="236">
        <v>4.08</v>
      </c>
      <c r="I225" s="237"/>
      <c r="J225" s="238">
        <f>ROUND(I225*H225,2)</f>
        <v>0</v>
      </c>
      <c r="K225" s="234" t="s">
        <v>130</v>
      </c>
      <c r="L225" s="239"/>
      <c r="M225" s="240" t="s">
        <v>1</v>
      </c>
      <c r="N225" s="241" t="s">
        <v>45</v>
      </c>
      <c r="O225" s="71"/>
      <c r="P225" s="191">
        <f>O225*H225</f>
        <v>0</v>
      </c>
      <c r="Q225" s="191">
        <v>0.06567</v>
      </c>
      <c r="R225" s="191">
        <f>Q225*H225</f>
        <v>0.26793360000000005</v>
      </c>
      <c r="S225" s="191">
        <v>0</v>
      </c>
      <c r="T225" s="19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3" t="s">
        <v>165</v>
      </c>
      <c r="AT225" s="193" t="s">
        <v>236</v>
      </c>
      <c r="AU225" s="193" t="s">
        <v>89</v>
      </c>
      <c r="AY225" s="17" t="s">
        <v>124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7" t="s">
        <v>87</v>
      </c>
      <c r="BK225" s="194">
        <f>ROUND(I225*H225,2)</f>
        <v>0</v>
      </c>
      <c r="BL225" s="17" t="s">
        <v>131</v>
      </c>
      <c r="BM225" s="193" t="s">
        <v>251</v>
      </c>
    </row>
    <row r="226" spans="1:47" s="2" customFormat="1" ht="11.25">
      <c r="A226" s="34"/>
      <c r="B226" s="35"/>
      <c r="C226" s="36"/>
      <c r="D226" s="195" t="s">
        <v>133</v>
      </c>
      <c r="E226" s="36"/>
      <c r="F226" s="196" t="s">
        <v>250</v>
      </c>
      <c r="G226" s="36"/>
      <c r="H226" s="36"/>
      <c r="I226" s="197"/>
      <c r="J226" s="36"/>
      <c r="K226" s="36"/>
      <c r="L226" s="39"/>
      <c r="M226" s="198"/>
      <c r="N226" s="199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133</v>
      </c>
      <c r="AU226" s="17" t="s">
        <v>89</v>
      </c>
    </row>
    <row r="227" spans="2:51" s="14" customFormat="1" ht="11.25">
      <c r="B227" s="210"/>
      <c r="C227" s="211"/>
      <c r="D227" s="195" t="s">
        <v>135</v>
      </c>
      <c r="E227" s="212" t="s">
        <v>1</v>
      </c>
      <c r="F227" s="213" t="s">
        <v>252</v>
      </c>
      <c r="G227" s="211"/>
      <c r="H227" s="214">
        <v>4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135</v>
      </c>
      <c r="AU227" s="220" t="s">
        <v>89</v>
      </c>
      <c r="AV227" s="14" t="s">
        <v>89</v>
      </c>
      <c r="AW227" s="14" t="s">
        <v>34</v>
      </c>
      <c r="AX227" s="14" t="s">
        <v>80</v>
      </c>
      <c r="AY227" s="220" t="s">
        <v>124</v>
      </c>
    </row>
    <row r="228" spans="2:51" s="15" customFormat="1" ht="11.25">
      <c r="B228" s="221"/>
      <c r="C228" s="222"/>
      <c r="D228" s="195" t="s">
        <v>135</v>
      </c>
      <c r="E228" s="223" t="s">
        <v>1</v>
      </c>
      <c r="F228" s="224" t="s">
        <v>138</v>
      </c>
      <c r="G228" s="222"/>
      <c r="H228" s="225">
        <v>4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135</v>
      </c>
      <c r="AU228" s="231" t="s">
        <v>89</v>
      </c>
      <c r="AV228" s="15" t="s">
        <v>131</v>
      </c>
      <c r="AW228" s="15" t="s">
        <v>34</v>
      </c>
      <c r="AX228" s="15" t="s">
        <v>87</v>
      </c>
      <c r="AY228" s="231" t="s">
        <v>124</v>
      </c>
    </row>
    <row r="229" spans="2:51" s="14" customFormat="1" ht="11.25">
      <c r="B229" s="210"/>
      <c r="C229" s="211"/>
      <c r="D229" s="195" t="s">
        <v>135</v>
      </c>
      <c r="E229" s="211"/>
      <c r="F229" s="213" t="s">
        <v>253</v>
      </c>
      <c r="G229" s="211"/>
      <c r="H229" s="214">
        <v>4.08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135</v>
      </c>
      <c r="AU229" s="220" t="s">
        <v>89</v>
      </c>
      <c r="AV229" s="14" t="s">
        <v>89</v>
      </c>
      <c r="AW229" s="14" t="s">
        <v>4</v>
      </c>
      <c r="AX229" s="14" t="s">
        <v>87</v>
      </c>
      <c r="AY229" s="220" t="s">
        <v>124</v>
      </c>
    </row>
    <row r="230" spans="1:65" s="2" customFormat="1" ht="16.5" customHeight="1">
      <c r="A230" s="34"/>
      <c r="B230" s="35"/>
      <c r="C230" s="182" t="s">
        <v>254</v>
      </c>
      <c r="D230" s="182" t="s">
        <v>126</v>
      </c>
      <c r="E230" s="183" t="s">
        <v>255</v>
      </c>
      <c r="F230" s="184" t="s">
        <v>256</v>
      </c>
      <c r="G230" s="185" t="s">
        <v>257</v>
      </c>
      <c r="H230" s="186">
        <v>3.29</v>
      </c>
      <c r="I230" s="187"/>
      <c r="J230" s="188">
        <f>ROUND(I230*H230,2)</f>
        <v>0</v>
      </c>
      <c r="K230" s="184" t="s">
        <v>130</v>
      </c>
      <c r="L230" s="39"/>
      <c r="M230" s="189" t="s">
        <v>1</v>
      </c>
      <c r="N230" s="190" t="s">
        <v>45</v>
      </c>
      <c r="O230" s="71"/>
      <c r="P230" s="191">
        <f>O230*H230</f>
        <v>0</v>
      </c>
      <c r="Q230" s="191">
        <v>2.25634</v>
      </c>
      <c r="R230" s="191">
        <f>Q230*H230</f>
        <v>7.423358599999999</v>
      </c>
      <c r="S230" s="191">
        <v>0</v>
      </c>
      <c r="T230" s="19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3" t="s">
        <v>131</v>
      </c>
      <c r="AT230" s="193" t="s">
        <v>126</v>
      </c>
      <c r="AU230" s="193" t="s">
        <v>89</v>
      </c>
      <c r="AY230" s="17" t="s">
        <v>124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7" t="s">
        <v>87</v>
      </c>
      <c r="BK230" s="194">
        <f>ROUND(I230*H230,2)</f>
        <v>0</v>
      </c>
      <c r="BL230" s="17" t="s">
        <v>131</v>
      </c>
      <c r="BM230" s="193" t="s">
        <v>258</v>
      </c>
    </row>
    <row r="231" spans="1:47" s="2" customFormat="1" ht="11.25">
      <c r="A231" s="34"/>
      <c r="B231" s="35"/>
      <c r="C231" s="36"/>
      <c r="D231" s="195" t="s">
        <v>133</v>
      </c>
      <c r="E231" s="36"/>
      <c r="F231" s="196" t="s">
        <v>259</v>
      </c>
      <c r="G231" s="36"/>
      <c r="H231" s="36"/>
      <c r="I231" s="197"/>
      <c r="J231" s="36"/>
      <c r="K231" s="36"/>
      <c r="L231" s="39"/>
      <c r="M231" s="198"/>
      <c r="N231" s="199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133</v>
      </c>
      <c r="AU231" s="17" t="s">
        <v>89</v>
      </c>
    </row>
    <row r="232" spans="2:51" s="13" customFormat="1" ht="11.25">
      <c r="B232" s="200"/>
      <c r="C232" s="201"/>
      <c r="D232" s="195" t="s">
        <v>135</v>
      </c>
      <c r="E232" s="202" t="s">
        <v>1</v>
      </c>
      <c r="F232" s="203" t="s">
        <v>260</v>
      </c>
      <c r="G232" s="201"/>
      <c r="H232" s="202" t="s">
        <v>1</v>
      </c>
      <c r="I232" s="204"/>
      <c r="J232" s="201"/>
      <c r="K232" s="201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135</v>
      </c>
      <c r="AU232" s="209" t="s">
        <v>89</v>
      </c>
      <c r="AV232" s="13" t="s">
        <v>87</v>
      </c>
      <c r="AW232" s="13" t="s">
        <v>34</v>
      </c>
      <c r="AX232" s="13" t="s">
        <v>80</v>
      </c>
      <c r="AY232" s="209" t="s">
        <v>124</v>
      </c>
    </row>
    <row r="233" spans="2:51" s="14" customFormat="1" ht="11.25">
      <c r="B233" s="210"/>
      <c r="C233" s="211"/>
      <c r="D233" s="195" t="s">
        <v>135</v>
      </c>
      <c r="E233" s="212" t="s">
        <v>1</v>
      </c>
      <c r="F233" s="213" t="s">
        <v>261</v>
      </c>
      <c r="G233" s="211"/>
      <c r="H233" s="214">
        <v>3.29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135</v>
      </c>
      <c r="AU233" s="220" t="s">
        <v>89</v>
      </c>
      <c r="AV233" s="14" t="s">
        <v>89</v>
      </c>
      <c r="AW233" s="14" t="s">
        <v>34</v>
      </c>
      <c r="AX233" s="14" t="s">
        <v>80</v>
      </c>
      <c r="AY233" s="220" t="s">
        <v>124</v>
      </c>
    </row>
    <row r="234" spans="2:51" s="15" customFormat="1" ht="11.25">
      <c r="B234" s="221"/>
      <c r="C234" s="222"/>
      <c r="D234" s="195" t="s">
        <v>135</v>
      </c>
      <c r="E234" s="223" t="s">
        <v>1</v>
      </c>
      <c r="F234" s="224" t="s">
        <v>138</v>
      </c>
      <c r="G234" s="222"/>
      <c r="H234" s="225">
        <v>3.29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135</v>
      </c>
      <c r="AU234" s="231" t="s">
        <v>89</v>
      </c>
      <c r="AV234" s="15" t="s">
        <v>131</v>
      </c>
      <c r="AW234" s="15" t="s">
        <v>34</v>
      </c>
      <c r="AX234" s="15" t="s">
        <v>87</v>
      </c>
      <c r="AY234" s="231" t="s">
        <v>124</v>
      </c>
    </row>
    <row r="235" spans="1:65" s="2" customFormat="1" ht="16.5" customHeight="1">
      <c r="A235" s="34"/>
      <c r="B235" s="35"/>
      <c r="C235" s="182" t="s">
        <v>262</v>
      </c>
      <c r="D235" s="182" t="s">
        <v>126</v>
      </c>
      <c r="E235" s="183" t="s">
        <v>263</v>
      </c>
      <c r="F235" s="184" t="s">
        <v>264</v>
      </c>
      <c r="G235" s="185" t="s">
        <v>148</v>
      </c>
      <c r="H235" s="186">
        <v>40.5</v>
      </c>
      <c r="I235" s="187"/>
      <c r="J235" s="188">
        <f>ROUND(I235*H235,2)</f>
        <v>0</v>
      </c>
      <c r="K235" s="184" t="s">
        <v>130</v>
      </c>
      <c r="L235" s="39"/>
      <c r="M235" s="189" t="s">
        <v>1</v>
      </c>
      <c r="N235" s="190" t="s">
        <v>45</v>
      </c>
      <c r="O235" s="71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3" t="s">
        <v>131</v>
      </c>
      <c r="AT235" s="193" t="s">
        <v>126</v>
      </c>
      <c r="AU235" s="193" t="s">
        <v>89</v>
      </c>
      <c r="AY235" s="17" t="s">
        <v>124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7" t="s">
        <v>87</v>
      </c>
      <c r="BK235" s="194">
        <f>ROUND(I235*H235,2)</f>
        <v>0</v>
      </c>
      <c r="BL235" s="17" t="s">
        <v>131</v>
      </c>
      <c r="BM235" s="193" t="s">
        <v>265</v>
      </c>
    </row>
    <row r="236" spans="1:47" s="2" customFormat="1" ht="11.25">
      <c r="A236" s="34"/>
      <c r="B236" s="35"/>
      <c r="C236" s="36"/>
      <c r="D236" s="195" t="s">
        <v>133</v>
      </c>
      <c r="E236" s="36"/>
      <c r="F236" s="196" t="s">
        <v>266</v>
      </c>
      <c r="G236" s="36"/>
      <c r="H236" s="36"/>
      <c r="I236" s="197"/>
      <c r="J236" s="36"/>
      <c r="K236" s="36"/>
      <c r="L236" s="39"/>
      <c r="M236" s="198"/>
      <c r="N236" s="199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133</v>
      </c>
      <c r="AU236" s="17" t="s">
        <v>89</v>
      </c>
    </row>
    <row r="237" spans="2:51" s="13" customFormat="1" ht="11.25">
      <c r="B237" s="200"/>
      <c r="C237" s="201"/>
      <c r="D237" s="195" t="s">
        <v>135</v>
      </c>
      <c r="E237" s="202" t="s">
        <v>1</v>
      </c>
      <c r="F237" s="203" t="s">
        <v>267</v>
      </c>
      <c r="G237" s="201"/>
      <c r="H237" s="202" t="s">
        <v>1</v>
      </c>
      <c r="I237" s="204"/>
      <c r="J237" s="201"/>
      <c r="K237" s="201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135</v>
      </c>
      <c r="AU237" s="209" t="s">
        <v>89</v>
      </c>
      <c r="AV237" s="13" t="s">
        <v>87</v>
      </c>
      <c r="AW237" s="13" t="s">
        <v>34</v>
      </c>
      <c r="AX237" s="13" t="s">
        <v>80</v>
      </c>
      <c r="AY237" s="209" t="s">
        <v>124</v>
      </c>
    </row>
    <row r="238" spans="2:51" s="14" customFormat="1" ht="11.25">
      <c r="B238" s="210"/>
      <c r="C238" s="211"/>
      <c r="D238" s="195" t="s">
        <v>135</v>
      </c>
      <c r="E238" s="212" t="s">
        <v>1</v>
      </c>
      <c r="F238" s="213" t="s">
        <v>268</v>
      </c>
      <c r="G238" s="211"/>
      <c r="H238" s="214">
        <v>40.5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135</v>
      </c>
      <c r="AU238" s="220" t="s">
        <v>89</v>
      </c>
      <c r="AV238" s="14" t="s">
        <v>89</v>
      </c>
      <c r="AW238" s="14" t="s">
        <v>34</v>
      </c>
      <c r="AX238" s="14" t="s">
        <v>80</v>
      </c>
      <c r="AY238" s="220" t="s">
        <v>124</v>
      </c>
    </row>
    <row r="239" spans="2:51" s="15" customFormat="1" ht="11.25">
      <c r="B239" s="221"/>
      <c r="C239" s="222"/>
      <c r="D239" s="195" t="s">
        <v>135</v>
      </c>
      <c r="E239" s="223" t="s">
        <v>1</v>
      </c>
      <c r="F239" s="224" t="s">
        <v>138</v>
      </c>
      <c r="G239" s="222"/>
      <c r="H239" s="225">
        <v>40.5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135</v>
      </c>
      <c r="AU239" s="231" t="s">
        <v>89</v>
      </c>
      <c r="AV239" s="15" t="s">
        <v>131</v>
      </c>
      <c r="AW239" s="15" t="s">
        <v>34</v>
      </c>
      <c r="AX239" s="15" t="s">
        <v>87</v>
      </c>
      <c r="AY239" s="231" t="s">
        <v>124</v>
      </c>
    </row>
    <row r="240" spans="1:65" s="2" customFormat="1" ht="16.5" customHeight="1">
      <c r="A240" s="34"/>
      <c r="B240" s="35"/>
      <c r="C240" s="182" t="s">
        <v>7</v>
      </c>
      <c r="D240" s="182" t="s">
        <v>126</v>
      </c>
      <c r="E240" s="183" t="s">
        <v>269</v>
      </c>
      <c r="F240" s="184" t="s">
        <v>270</v>
      </c>
      <c r="G240" s="185" t="s">
        <v>148</v>
      </c>
      <c r="H240" s="186">
        <v>329</v>
      </c>
      <c r="I240" s="187"/>
      <c r="J240" s="188">
        <f>ROUND(I240*H240,2)</f>
        <v>0</v>
      </c>
      <c r="K240" s="184" t="s">
        <v>130</v>
      </c>
      <c r="L240" s="39"/>
      <c r="M240" s="189" t="s">
        <v>1</v>
      </c>
      <c r="N240" s="190" t="s">
        <v>45</v>
      </c>
      <c r="O240" s="71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3" t="s">
        <v>131</v>
      </c>
      <c r="AT240" s="193" t="s">
        <v>126</v>
      </c>
      <c r="AU240" s="193" t="s">
        <v>89</v>
      </c>
      <c r="AY240" s="17" t="s">
        <v>124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7" t="s">
        <v>87</v>
      </c>
      <c r="BK240" s="194">
        <f>ROUND(I240*H240,2)</f>
        <v>0</v>
      </c>
      <c r="BL240" s="17" t="s">
        <v>131</v>
      </c>
      <c r="BM240" s="193" t="s">
        <v>271</v>
      </c>
    </row>
    <row r="241" spans="1:47" s="2" customFormat="1" ht="11.25">
      <c r="A241" s="34"/>
      <c r="B241" s="35"/>
      <c r="C241" s="36"/>
      <c r="D241" s="195" t="s">
        <v>133</v>
      </c>
      <c r="E241" s="36"/>
      <c r="F241" s="196" t="s">
        <v>272</v>
      </c>
      <c r="G241" s="36"/>
      <c r="H241" s="36"/>
      <c r="I241" s="197"/>
      <c r="J241" s="36"/>
      <c r="K241" s="36"/>
      <c r="L241" s="39"/>
      <c r="M241" s="198"/>
      <c r="N241" s="199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133</v>
      </c>
      <c r="AU241" s="17" t="s">
        <v>89</v>
      </c>
    </row>
    <row r="242" spans="2:51" s="13" customFormat="1" ht="11.25">
      <c r="B242" s="200"/>
      <c r="C242" s="201"/>
      <c r="D242" s="195" t="s">
        <v>135</v>
      </c>
      <c r="E242" s="202" t="s">
        <v>1</v>
      </c>
      <c r="F242" s="203" t="s">
        <v>273</v>
      </c>
      <c r="G242" s="201"/>
      <c r="H242" s="202" t="s">
        <v>1</v>
      </c>
      <c r="I242" s="204"/>
      <c r="J242" s="201"/>
      <c r="K242" s="201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135</v>
      </c>
      <c r="AU242" s="209" t="s">
        <v>89</v>
      </c>
      <c r="AV242" s="13" t="s">
        <v>87</v>
      </c>
      <c r="AW242" s="13" t="s">
        <v>34</v>
      </c>
      <c r="AX242" s="13" t="s">
        <v>80</v>
      </c>
      <c r="AY242" s="209" t="s">
        <v>124</v>
      </c>
    </row>
    <row r="243" spans="2:51" s="14" customFormat="1" ht="11.25">
      <c r="B243" s="210"/>
      <c r="C243" s="211"/>
      <c r="D243" s="195" t="s">
        <v>135</v>
      </c>
      <c r="E243" s="212" t="s">
        <v>1</v>
      </c>
      <c r="F243" s="213" t="s">
        <v>152</v>
      </c>
      <c r="G243" s="211"/>
      <c r="H243" s="214">
        <v>329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135</v>
      </c>
      <c r="AU243" s="220" t="s">
        <v>89</v>
      </c>
      <c r="AV243" s="14" t="s">
        <v>89</v>
      </c>
      <c r="AW243" s="14" t="s">
        <v>34</v>
      </c>
      <c r="AX243" s="14" t="s">
        <v>80</v>
      </c>
      <c r="AY243" s="220" t="s">
        <v>124</v>
      </c>
    </row>
    <row r="244" spans="2:51" s="15" customFormat="1" ht="11.25">
      <c r="B244" s="221"/>
      <c r="C244" s="222"/>
      <c r="D244" s="195" t="s">
        <v>135</v>
      </c>
      <c r="E244" s="223" t="s">
        <v>1</v>
      </c>
      <c r="F244" s="224" t="s">
        <v>138</v>
      </c>
      <c r="G244" s="222"/>
      <c r="H244" s="225">
        <v>329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135</v>
      </c>
      <c r="AU244" s="231" t="s">
        <v>89</v>
      </c>
      <c r="AV244" s="15" t="s">
        <v>131</v>
      </c>
      <c r="AW244" s="15" t="s">
        <v>34</v>
      </c>
      <c r="AX244" s="15" t="s">
        <v>87</v>
      </c>
      <c r="AY244" s="231" t="s">
        <v>124</v>
      </c>
    </row>
    <row r="245" spans="1:65" s="2" customFormat="1" ht="21.75" customHeight="1">
      <c r="A245" s="34"/>
      <c r="B245" s="35"/>
      <c r="C245" s="182" t="s">
        <v>274</v>
      </c>
      <c r="D245" s="182" t="s">
        <v>126</v>
      </c>
      <c r="E245" s="183" t="s">
        <v>275</v>
      </c>
      <c r="F245" s="184" t="s">
        <v>276</v>
      </c>
      <c r="G245" s="185" t="s">
        <v>148</v>
      </c>
      <c r="H245" s="186">
        <v>40.5</v>
      </c>
      <c r="I245" s="187"/>
      <c r="J245" s="188">
        <f>ROUND(I245*H245,2)</f>
        <v>0</v>
      </c>
      <c r="K245" s="184" t="s">
        <v>130</v>
      </c>
      <c r="L245" s="39"/>
      <c r="M245" s="189" t="s">
        <v>1</v>
      </c>
      <c r="N245" s="190" t="s">
        <v>45</v>
      </c>
      <c r="O245" s="71"/>
      <c r="P245" s="191">
        <f>O245*H245</f>
        <v>0</v>
      </c>
      <c r="Q245" s="191">
        <v>0.0006</v>
      </c>
      <c r="R245" s="191">
        <f>Q245*H245</f>
        <v>0.0243</v>
      </c>
      <c r="S245" s="191">
        <v>0</v>
      </c>
      <c r="T245" s="19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3" t="s">
        <v>131</v>
      </c>
      <c r="AT245" s="193" t="s">
        <v>126</v>
      </c>
      <c r="AU245" s="193" t="s">
        <v>89</v>
      </c>
      <c r="AY245" s="17" t="s">
        <v>124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7" t="s">
        <v>87</v>
      </c>
      <c r="BK245" s="194">
        <f>ROUND(I245*H245,2)</f>
        <v>0</v>
      </c>
      <c r="BL245" s="17" t="s">
        <v>131</v>
      </c>
      <c r="BM245" s="193" t="s">
        <v>277</v>
      </c>
    </row>
    <row r="246" spans="1:47" s="2" customFormat="1" ht="19.5">
      <c r="A246" s="34"/>
      <c r="B246" s="35"/>
      <c r="C246" s="36"/>
      <c r="D246" s="195" t="s">
        <v>133</v>
      </c>
      <c r="E246" s="36"/>
      <c r="F246" s="196" t="s">
        <v>278</v>
      </c>
      <c r="G246" s="36"/>
      <c r="H246" s="36"/>
      <c r="I246" s="197"/>
      <c r="J246" s="36"/>
      <c r="K246" s="36"/>
      <c r="L246" s="39"/>
      <c r="M246" s="198"/>
      <c r="N246" s="199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133</v>
      </c>
      <c r="AU246" s="17" t="s">
        <v>89</v>
      </c>
    </row>
    <row r="247" spans="2:51" s="13" customFormat="1" ht="11.25">
      <c r="B247" s="200"/>
      <c r="C247" s="201"/>
      <c r="D247" s="195" t="s">
        <v>135</v>
      </c>
      <c r="E247" s="202" t="s">
        <v>1</v>
      </c>
      <c r="F247" s="203" t="s">
        <v>267</v>
      </c>
      <c r="G247" s="201"/>
      <c r="H247" s="202" t="s">
        <v>1</v>
      </c>
      <c r="I247" s="204"/>
      <c r="J247" s="201"/>
      <c r="K247" s="201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135</v>
      </c>
      <c r="AU247" s="209" t="s">
        <v>89</v>
      </c>
      <c r="AV247" s="13" t="s">
        <v>87</v>
      </c>
      <c r="AW247" s="13" t="s">
        <v>34</v>
      </c>
      <c r="AX247" s="13" t="s">
        <v>80</v>
      </c>
      <c r="AY247" s="209" t="s">
        <v>124</v>
      </c>
    </row>
    <row r="248" spans="2:51" s="14" customFormat="1" ht="11.25">
      <c r="B248" s="210"/>
      <c r="C248" s="211"/>
      <c r="D248" s="195" t="s">
        <v>135</v>
      </c>
      <c r="E248" s="212" t="s">
        <v>1</v>
      </c>
      <c r="F248" s="213" t="s">
        <v>268</v>
      </c>
      <c r="G248" s="211"/>
      <c r="H248" s="214">
        <v>40.5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135</v>
      </c>
      <c r="AU248" s="220" t="s">
        <v>89</v>
      </c>
      <c r="AV248" s="14" t="s">
        <v>89</v>
      </c>
      <c r="AW248" s="14" t="s">
        <v>34</v>
      </c>
      <c r="AX248" s="14" t="s">
        <v>80</v>
      </c>
      <c r="AY248" s="220" t="s">
        <v>124</v>
      </c>
    </row>
    <row r="249" spans="2:51" s="15" customFormat="1" ht="11.25">
      <c r="B249" s="221"/>
      <c r="C249" s="222"/>
      <c r="D249" s="195" t="s">
        <v>135</v>
      </c>
      <c r="E249" s="223" t="s">
        <v>1</v>
      </c>
      <c r="F249" s="224" t="s">
        <v>138</v>
      </c>
      <c r="G249" s="222"/>
      <c r="H249" s="225">
        <v>40.5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135</v>
      </c>
      <c r="AU249" s="231" t="s">
        <v>89</v>
      </c>
      <c r="AV249" s="15" t="s">
        <v>131</v>
      </c>
      <c r="AW249" s="15" t="s">
        <v>34</v>
      </c>
      <c r="AX249" s="15" t="s">
        <v>87</v>
      </c>
      <c r="AY249" s="231" t="s">
        <v>124</v>
      </c>
    </row>
    <row r="250" spans="1:65" s="2" customFormat="1" ht="16.5" customHeight="1">
      <c r="A250" s="34"/>
      <c r="B250" s="35"/>
      <c r="C250" s="182" t="s">
        <v>279</v>
      </c>
      <c r="D250" s="182" t="s">
        <v>126</v>
      </c>
      <c r="E250" s="183" t="s">
        <v>280</v>
      </c>
      <c r="F250" s="184" t="s">
        <v>281</v>
      </c>
      <c r="G250" s="185" t="s">
        <v>148</v>
      </c>
      <c r="H250" s="186">
        <v>40.5</v>
      </c>
      <c r="I250" s="187"/>
      <c r="J250" s="188">
        <f>ROUND(I250*H250,2)</f>
        <v>0</v>
      </c>
      <c r="K250" s="184" t="s">
        <v>130</v>
      </c>
      <c r="L250" s="39"/>
      <c r="M250" s="189" t="s">
        <v>1</v>
      </c>
      <c r="N250" s="190" t="s">
        <v>45</v>
      </c>
      <c r="O250" s="71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3" t="s">
        <v>131</v>
      </c>
      <c r="AT250" s="193" t="s">
        <v>126</v>
      </c>
      <c r="AU250" s="193" t="s">
        <v>89</v>
      </c>
      <c r="AY250" s="17" t="s">
        <v>124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7" t="s">
        <v>87</v>
      </c>
      <c r="BK250" s="194">
        <f>ROUND(I250*H250,2)</f>
        <v>0</v>
      </c>
      <c r="BL250" s="17" t="s">
        <v>131</v>
      </c>
      <c r="BM250" s="193" t="s">
        <v>282</v>
      </c>
    </row>
    <row r="251" spans="1:47" s="2" customFormat="1" ht="11.25">
      <c r="A251" s="34"/>
      <c r="B251" s="35"/>
      <c r="C251" s="36"/>
      <c r="D251" s="195" t="s">
        <v>133</v>
      </c>
      <c r="E251" s="36"/>
      <c r="F251" s="196" t="s">
        <v>283</v>
      </c>
      <c r="G251" s="36"/>
      <c r="H251" s="36"/>
      <c r="I251" s="197"/>
      <c r="J251" s="36"/>
      <c r="K251" s="36"/>
      <c r="L251" s="39"/>
      <c r="M251" s="198"/>
      <c r="N251" s="199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133</v>
      </c>
      <c r="AU251" s="17" t="s">
        <v>89</v>
      </c>
    </row>
    <row r="252" spans="2:51" s="13" customFormat="1" ht="11.25">
      <c r="B252" s="200"/>
      <c r="C252" s="201"/>
      <c r="D252" s="195" t="s">
        <v>135</v>
      </c>
      <c r="E252" s="202" t="s">
        <v>1</v>
      </c>
      <c r="F252" s="203" t="s">
        <v>267</v>
      </c>
      <c r="G252" s="201"/>
      <c r="H252" s="202" t="s">
        <v>1</v>
      </c>
      <c r="I252" s="204"/>
      <c r="J252" s="201"/>
      <c r="K252" s="201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135</v>
      </c>
      <c r="AU252" s="209" t="s">
        <v>89</v>
      </c>
      <c r="AV252" s="13" t="s">
        <v>87</v>
      </c>
      <c r="AW252" s="13" t="s">
        <v>34</v>
      </c>
      <c r="AX252" s="13" t="s">
        <v>80</v>
      </c>
      <c r="AY252" s="209" t="s">
        <v>124</v>
      </c>
    </row>
    <row r="253" spans="2:51" s="14" customFormat="1" ht="11.25">
      <c r="B253" s="210"/>
      <c r="C253" s="211"/>
      <c r="D253" s="195" t="s">
        <v>135</v>
      </c>
      <c r="E253" s="212" t="s">
        <v>1</v>
      </c>
      <c r="F253" s="213" t="s">
        <v>268</v>
      </c>
      <c r="G253" s="211"/>
      <c r="H253" s="214">
        <v>40.5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135</v>
      </c>
      <c r="AU253" s="220" t="s">
        <v>89</v>
      </c>
      <c r="AV253" s="14" t="s">
        <v>89</v>
      </c>
      <c r="AW253" s="14" t="s">
        <v>34</v>
      </c>
      <c r="AX253" s="14" t="s">
        <v>87</v>
      </c>
      <c r="AY253" s="220" t="s">
        <v>124</v>
      </c>
    </row>
    <row r="254" spans="1:65" s="2" customFormat="1" ht="16.5" customHeight="1">
      <c r="A254" s="34"/>
      <c r="B254" s="35"/>
      <c r="C254" s="182" t="s">
        <v>284</v>
      </c>
      <c r="D254" s="182" t="s">
        <v>126</v>
      </c>
      <c r="E254" s="183" t="s">
        <v>285</v>
      </c>
      <c r="F254" s="184" t="s">
        <v>286</v>
      </c>
      <c r="G254" s="185" t="s">
        <v>148</v>
      </c>
      <c r="H254" s="186">
        <v>329</v>
      </c>
      <c r="I254" s="187"/>
      <c r="J254" s="188">
        <f>ROUND(I254*H254,2)</f>
        <v>0</v>
      </c>
      <c r="K254" s="184" t="s">
        <v>130</v>
      </c>
      <c r="L254" s="39"/>
      <c r="M254" s="189" t="s">
        <v>1</v>
      </c>
      <c r="N254" s="190" t="s">
        <v>45</v>
      </c>
      <c r="O254" s="71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3" t="s">
        <v>131</v>
      </c>
      <c r="AT254" s="193" t="s">
        <v>126</v>
      </c>
      <c r="AU254" s="193" t="s">
        <v>89</v>
      </c>
      <c r="AY254" s="17" t="s">
        <v>124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7" t="s">
        <v>87</v>
      </c>
      <c r="BK254" s="194">
        <f>ROUND(I254*H254,2)</f>
        <v>0</v>
      </c>
      <c r="BL254" s="17" t="s">
        <v>131</v>
      </c>
      <c r="BM254" s="193" t="s">
        <v>287</v>
      </c>
    </row>
    <row r="255" spans="1:47" s="2" customFormat="1" ht="11.25">
      <c r="A255" s="34"/>
      <c r="B255" s="35"/>
      <c r="C255" s="36"/>
      <c r="D255" s="195" t="s">
        <v>133</v>
      </c>
      <c r="E255" s="36"/>
      <c r="F255" s="196" t="s">
        <v>288</v>
      </c>
      <c r="G255" s="36"/>
      <c r="H255" s="36"/>
      <c r="I255" s="197"/>
      <c r="J255" s="36"/>
      <c r="K255" s="36"/>
      <c r="L255" s="39"/>
      <c r="M255" s="198"/>
      <c r="N255" s="199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133</v>
      </c>
      <c r="AU255" s="17" t="s">
        <v>89</v>
      </c>
    </row>
    <row r="256" spans="2:51" s="13" customFormat="1" ht="11.25">
      <c r="B256" s="200"/>
      <c r="C256" s="201"/>
      <c r="D256" s="195" t="s">
        <v>135</v>
      </c>
      <c r="E256" s="202" t="s">
        <v>1</v>
      </c>
      <c r="F256" s="203" t="s">
        <v>273</v>
      </c>
      <c r="G256" s="201"/>
      <c r="H256" s="202" t="s">
        <v>1</v>
      </c>
      <c r="I256" s="204"/>
      <c r="J256" s="201"/>
      <c r="K256" s="201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135</v>
      </c>
      <c r="AU256" s="209" t="s">
        <v>89</v>
      </c>
      <c r="AV256" s="13" t="s">
        <v>87</v>
      </c>
      <c r="AW256" s="13" t="s">
        <v>34</v>
      </c>
      <c r="AX256" s="13" t="s">
        <v>80</v>
      </c>
      <c r="AY256" s="209" t="s">
        <v>124</v>
      </c>
    </row>
    <row r="257" spans="2:51" s="14" customFormat="1" ht="11.25">
      <c r="B257" s="210"/>
      <c r="C257" s="211"/>
      <c r="D257" s="195" t="s">
        <v>135</v>
      </c>
      <c r="E257" s="212" t="s">
        <v>1</v>
      </c>
      <c r="F257" s="213" t="s">
        <v>152</v>
      </c>
      <c r="G257" s="211"/>
      <c r="H257" s="214">
        <v>329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135</v>
      </c>
      <c r="AU257" s="220" t="s">
        <v>89</v>
      </c>
      <c r="AV257" s="14" t="s">
        <v>89</v>
      </c>
      <c r="AW257" s="14" t="s">
        <v>34</v>
      </c>
      <c r="AX257" s="14" t="s">
        <v>80</v>
      </c>
      <c r="AY257" s="220" t="s">
        <v>124</v>
      </c>
    </row>
    <row r="258" spans="2:51" s="15" customFormat="1" ht="11.25">
      <c r="B258" s="221"/>
      <c r="C258" s="222"/>
      <c r="D258" s="195" t="s">
        <v>135</v>
      </c>
      <c r="E258" s="223" t="s">
        <v>1</v>
      </c>
      <c r="F258" s="224" t="s">
        <v>138</v>
      </c>
      <c r="G258" s="222"/>
      <c r="H258" s="225">
        <v>329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135</v>
      </c>
      <c r="AU258" s="231" t="s">
        <v>89</v>
      </c>
      <c r="AV258" s="15" t="s">
        <v>131</v>
      </c>
      <c r="AW258" s="15" t="s">
        <v>34</v>
      </c>
      <c r="AX258" s="15" t="s">
        <v>87</v>
      </c>
      <c r="AY258" s="231" t="s">
        <v>124</v>
      </c>
    </row>
    <row r="259" spans="1:65" s="2" customFormat="1" ht="16.5" customHeight="1">
      <c r="A259" s="34"/>
      <c r="B259" s="35"/>
      <c r="C259" s="182" t="s">
        <v>289</v>
      </c>
      <c r="D259" s="182" t="s">
        <v>126</v>
      </c>
      <c r="E259" s="183" t="s">
        <v>290</v>
      </c>
      <c r="F259" s="184" t="s">
        <v>291</v>
      </c>
      <c r="G259" s="185" t="s">
        <v>129</v>
      </c>
      <c r="H259" s="186">
        <v>6630</v>
      </c>
      <c r="I259" s="187"/>
      <c r="J259" s="188">
        <f>ROUND(I259*H259,2)</f>
        <v>0</v>
      </c>
      <c r="K259" s="184" t="s">
        <v>130</v>
      </c>
      <c r="L259" s="39"/>
      <c r="M259" s="189" t="s">
        <v>1</v>
      </c>
      <c r="N259" s="190" t="s">
        <v>45</v>
      </c>
      <c r="O259" s="71"/>
      <c r="P259" s="191">
        <f>O259*H259</f>
        <v>0</v>
      </c>
      <c r="Q259" s="191">
        <v>0</v>
      </c>
      <c r="R259" s="191">
        <f>Q259*H259</f>
        <v>0</v>
      </c>
      <c r="S259" s="191">
        <v>0.002</v>
      </c>
      <c r="T259" s="192">
        <f>S259*H259</f>
        <v>13.26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3" t="s">
        <v>131</v>
      </c>
      <c r="AT259" s="193" t="s">
        <v>126</v>
      </c>
      <c r="AU259" s="193" t="s">
        <v>89</v>
      </c>
      <c r="AY259" s="17" t="s">
        <v>124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7" t="s">
        <v>87</v>
      </c>
      <c r="BK259" s="194">
        <f>ROUND(I259*H259,2)</f>
        <v>0</v>
      </c>
      <c r="BL259" s="17" t="s">
        <v>131</v>
      </c>
      <c r="BM259" s="193" t="s">
        <v>292</v>
      </c>
    </row>
    <row r="260" spans="1:47" s="2" customFormat="1" ht="19.5">
      <c r="A260" s="34"/>
      <c r="B260" s="35"/>
      <c r="C260" s="36"/>
      <c r="D260" s="195" t="s">
        <v>133</v>
      </c>
      <c r="E260" s="36"/>
      <c r="F260" s="196" t="s">
        <v>293</v>
      </c>
      <c r="G260" s="36"/>
      <c r="H260" s="36"/>
      <c r="I260" s="197"/>
      <c r="J260" s="36"/>
      <c r="K260" s="36"/>
      <c r="L260" s="39"/>
      <c r="M260" s="198"/>
      <c r="N260" s="199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133</v>
      </c>
      <c r="AU260" s="17" t="s">
        <v>89</v>
      </c>
    </row>
    <row r="261" spans="2:51" s="13" customFormat="1" ht="11.25">
      <c r="B261" s="200"/>
      <c r="C261" s="201"/>
      <c r="D261" s="195" t="s">
        <v>135</v>
      </c>
      <c r="E261" s="202" t="s">
        <v>1</v>
      </c>
      <c r="F261" s="203" t="s">
        <v>143</v>
      </c>
      <c r="G261" s="201"/>
      <c r="H261" s="202" t="s">
        <v>1</v>
      </c>
      <c r="I261" s="204"/>
      <c r="J261" s="201"/>
      <c r="K261" s="201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135</v>
      </c>
      <c r="AU261" s="209" t="s">
        <v>89</v>
      </c>
      <c r="AV261" s="13" t="s">
        <v>87</v>
      </c>
      <c r="AW261" s="13" t="s">
        <v>34</v>
      </c>
      <c r="AX261" s="13" t="s">
        <v>80</v>
      </c>
      <c r="AY261" s="209" t="s">
        <v>124</v>
      </c>
    </row>
    <row r="262" spans="2:51" s="14" customFormat="1" ht="11.25">
      <c r="B262" s="210"/>
      <c r="C262" s="211"/>
      <c r="D262" s="195" t="s">
        <v>135</v>
      </c>
      <c r="E262" s="212" t="s">
        <v>1</v>
      </c>
      <c r="F262" s="213" t="s">
        <v>144</v>
      </c>
      <c r="G262" s="211"/>
      <c r="H262" s="214">
        <v>6630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135</v>
      </c>
      <c r="AU262" s="220" t="s">
        <v>89</v>
      </c>
      <c r="AV262" s="14" t="s">
        <v>89</v>
      </c>
      <c r="AW262" s="14" t="s">
        <v>34</v>
      </c>
      <c r="AX262" s="14" t="s">
        <v>80</v>
      </c>
      <c r="AY262" s="220" t="s">
        <v>124</v>
      </c>
    </row>
    <row r="263" spans="2:51" s="15" customFormat="1" ht="11.25">
      <c r="B263" s="221"/>
      <c r="C263" s="222"/>
      <c r="D263" s="195" t="s">
        <v>135</v>
      </c>
      <c r="E263" s="223" t="s">
        <v>1</v>
      </c>
      <c r="F263" s="224" t="s">
        <v>138</v>
      </c>
      <c r="G263" s="222"/>
      <c r="H263" s="225">
        <v>6630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135</v>
      </c>
      <c r="AU263" s="231" t="s">
        <v>89</v>
      </c>
      <c r="AV263" s="15" t="s">
        <v>131</v>
      </c>
      <c r="AW263" s="15" t="s">
        <v>34</v>
      </c>
      <c r="AX263" s="15" t="s">
        <v>87</v>
      </c>
      <c r="AY263" s="231" t="s">
        <v>124</v>
      </c>
    </row>
    <row r="264" spans="2:63" s="12" customFormat="1" ht="22.9" customHeight="1">
      <c r="B264" s="166"/>
      <c r="C264" s="167"/>
      <c r="D264" s="168" t="s">
        <v>79</v>
      </c>
      <c r="E264" s="180" t="s">
        <v>294</v>
      </c>
      <c r="F264" s="180" t="s">
        <v>295</v>
      </c>
      <c r="G264" s="167"/>
      <c r="H264" s="167"/>
      <c r="I264" s="170"/>
      <c r="J264" s="181">
        <f>BK264</f>
        <v>0</v>
      </c>
      <c r="K264" s="167"/>
      <c r="L264" s="172"/>
      <c r="M264" s="173"/>
      <c r="N264" s="174"/>
      <c r="O264" s="174"/>
      <c r="P264" s="175">
        <f>SUM(P265:P282)</f>
        <v>0</v>
      </c>
      <c r="Q264" s="174"/>
      <c r="R264" s="175">
        <f>SUM(R265:R282)</f>
        <v>0</v>
      </c>
      <c r="S264" s="174"/>
      <c r="T264" s="176">
        <f>SUM(T265:T282)</f>
        <v>0</v>
      </c>
      <c r="AR264" s="177" t="s">
        <v>87</v>
      </c>
      <c r="AT264" s="178" t="s">
        <v>79</v>
      </c>
      <c r="AU264" s="178" t="s">
        <v>87</v>
      </c>
      <c r="AY264" s="177" t="s">
        <v>124</v>
      </c>
      <c r="BK264" s="179">
        <f>SUM(BK265:BK282)</f>
        <v>0</v>
      </c>
    </row>
    <row r="265" spans="1:65" s="2" customFormat="1" ht="16.5" customHeight="1">
      <c r="A265" s="34"/>
      <c r="B265" s="35"/>
      <c r="C265" s="182" t="s">
        <v>296</v>
      </c>
      <c r="D265" s="182" t="s">
        <v>126</v>
      </c>
      <c r="E265" s="183" t="s">
        <v>297</v>
      </c>
      <c r="F265" s="184" t="s">
        <v>298</v>
      </c>
      <c r="G265" s="185" t="s">
        <v>299</v>
      </c>
      <c r="H265" s="186">
        <v>850.393</v>
      </c>
      <c r="I265" s="187"/>
      <c r="J265" s="188">
        <f>ROUND(I265*H265,2)</f>
        <v>0</v>
      </c>
      <c r="K265" s="184" t="s">
        <v>130</v>
      </c>
      <c r="L265" s="39"/>
      <c r="M265" s="189" t="s">
        <v>1</v>
      </c>
      <c r="N265" s="190" t="s">
        <v>45</v>
      </c>
      <c r="O265" s="71"/>
      <c r="P265" s="191">
        <f>O265*H265</f>
        <v>0</v>
      </c>
      <c r="Q265" s="191">
        <v>0</v>
      </c>
      <c r="R265" s="191">
        <f>Q265*H265</f>
        <v>0</v>
      </c>
      <c r="S265" s="191">
        <v>0</v>
      </c>
      <c r="T265" s="19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3" t="s">
        <v>131</v>
      </c>
      <c r="AT265" s="193" t="s">
        <v>126</v>
      </c>
      <c r="AU265" s="193" t="s">
        <v>89</v>
      </c>
      <c r="AY265" s="17" t="s">
        <v>124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7" t="s">
        <v>87</v>
      </c>
      <c r="BK265" s="194">
        <f>ROUND(I265*H265,2)</f>
        <v>0</v>
      </c>
      <c r="BL265" s="17" t="s">
        <v>131</v>
      </c>
      <c r="BM265" s="193" t="s">
        <v>300</v>
      </c>
    </row>
    <row r="266" spans="1:47" s="2" customFormat="1" ht="11.25">
      <c r="A266" s="34"/>
      <c r="B266" s="35"/>
      <c r="C266" s="36"/>
      <c r="D266" s="195" t="s">
        <v>133</v>
      </c>
      <c r="E266" s="36"/>
      <c r="F266" s="196" t="s">
        <v>301</v>
      </c>
      <c r="G266" s="36"/>
      <c r="H266" s="36"/>
      <c r="I266" s="197"/>
      <c r="J266" s="36"/>
      <c r="K266" s="36"/>
      <c r="L266" s="39"/>
      <c r="M266" s="198"/>
      <c r="N266" s="199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133</v>
      </c>
      <c r="AU266" s="17" t="s">
        <v>89</v>
      </c>
    </row>
    <row r="267" spans="1:65" s="2" customFormat="1" ht="16.5" customHeight="1">
      <c r="A267" s="34"/>
      <c r="B267" s="35"/>
      <c r="C267" s="182" t="s">
        <v>302</v>
      </c>
      <c r="D267" s="182" t="s">
        <v>126</v>
      </c>
      <c r="E267" s="183" t="s">
        <v>303</v>
      </c>
      <c r="F267" s="184" t="s">
        <v>304</v>
      </c>
      <c r="G267" s="185" t="s">
        <v>299</v>
      </c>
      <c r="H267" s="186">
        <v>7653.537</v>
      </c>
      <c r="I267" s="187"/>
      <c r="J267" s="188">
        <f>ROUND(I267*H267,2)</f>
        <v>0</v>
      </c>
      <c r="K267" s="184" t="s">
        <v>130</v>
      </c>
      <c r="L267" s="39"/>
      <c r="M267" s="189" t="s">
        <v>1</v>
      </c>
      <c r="N267" s="190" t="s">
        <v>45</v>
      </c>
      <c r="O267" s="71"/>
      <c r="P267" s="191">
        <f>O267*H267</f>
        <v>0</v>
      </c>
      <c r="Q267" s="191">
        <v>0</v>
      </c>
      <c r="R267" s="191">
        <f>Q267*H267</f>
        <v>0</v>
      </c>
      <c r="S267" s="191">
        <v>0</v>
      </c>
      <c r="T267" s="19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3" t="s">
        <v>131</v>
      </c>
      <c r="AT267" s="193" t="s">
        <v>126</v>
      </c>
      <c r="AU267" s="193" t="s">
        <v>89</v>
      </c>
      <c r="AY267" s="17" t="s">
        <v>124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17" t="s">
        <v>87</v>
      </c>
      <c r="BK267" s="194">
        <f>ROUND(I267*H267,2)</f>
        <v>0</v>
      </c>
      <c r="BL267" s="17" t="s">
        <v>131</v>
      </c>
      <c r="BM267" s="193" t="s">
        <v>305</v>
      </c>
    </row>
    <row r="268" spans="1:47" s="2" customFormat="1" ht="11.25">
      <c r="A268" s="34"/>
      <c r="B268" s="35"/>
      <c r="C268" s="36"/>
      <c r="D268" s="195" t="s">
        <v>133</v>
      </c>
      <c r="E268" s="36"/>
      <c r="F268" s="196" t="s">
        <v>306</v>
      </c>
      <c r="G268" s="36"/>
      <c r="H268" s="36"/>
      <c r="I268" s="197"/>
      <c r="J268" s="36"/>
      <c r="K268" s="36"/>
      <c r="L268" s="39"/>
      <c r="M268" s="198"/>
      <c r="N268" s="199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133</v>
      </c>
      <c r="AU268" s="17" t="s">
        <v>89</v>
      </c>
    </row>
    <row r="269" spans="2:51" s="14" customFormat="1" ht="11.25">
      <c r="B269" s="210"/>
      <c r="C269" s="211"/>
      <c r="D269" s="195" t="s">
        <v>135</v>
      </c>
      <c r="E269" s="211"/>
      <c r="F269" s="213" t="s">
        <v>307</v>
      </c>
      <c r="G269" s="211"/>
      <c r="H269" s="214">
        <v>7653.537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135</v>
      </c>
      <c r="AU269" s="220" t="s">
        <v>89</v>
      </c>
      <c r="AV269" s="14" t="s">
        <v>89</v>
      </c>
      <c r="AW269" s="14" t="s">
        <v>4</v>
      </c>
      <c r="AX269" s="14" t="s">
        <v>87</v>
      </c>
      <c r="AY269" s="220" t="s">
        <v>124</v>
      </c>
    </row>
    <row r="270" spans="1:65" s="2" customFormat="1" ht="24">
      <c r="A270" s="34"/>
      <c r="B270" s="35"/>
      <c r="C270" s="182" t="s">
        <v>308</v>
      </c>
      <c r="D270" s="182" t="s">
        <v>126</v>
      </c>
      <c r="E270" s="183" t="s">
        <v>309</v>
      </c>
      <c r="F270" s="184" t="s">
        <v>310</v>
      </c>
      <c r="G270" s="185" t="s">
        <v>299</v>
      </c>
      <c r="H270" s="186">
        <v>67.445</v>
      </c>
      <c r="I270" s="187"/>
      <c r="J270" s="188">
        <f>ROUND(I270*H270,2)</f>
        <v>0</v>
      </c>
      <c r="K270" s="184" t="s">
        <v>130</v>
      </c>
      <c r="L270" s="39"/>
      <c r="M270" s="189" t="s">
        <v>1</v>
      </c>
      <c r="N270" s="190" t="s">
        <v>45</v>
      </c>
      <c r="O270" s="71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3" t="s">
        <v>131</v>
      </c>
      <c r="AT270" s="193" t="s">
        <v>126</v>
      </c>
      <c r="AU270" s="193" t="s">
        <v>89</v>
      </c>
      <c r="AY270" s="17" t="s">
        <v>124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7" t="s">
        <v>87</v>
      </c>
      <c r="BK270" s="194">
        <f>ROUND(I270*H270,2)</f>
        <v>0</v>
      </c>
      <c r="BL270" s="17" t="s">
        <v>131</v>
      </c>
      <c r="BM270" s="193" t="s">
        <v>311</v>
      </c>
    </row>
    <row r="271" spans="1:47" s="2" customFormat="1" ht="19.5">
      <c r="A271" s="34"/>
      <c r="B271" s="35"/>
      <c r="C271" s="36"/>
      <c r="D271" s="195" t="s">
        <v>133</v>
      </c>
      <c r="E271" s="36"/>
      <c r="F271" s="196" t="s">
        <v>312</v>
      </c>
      <c r="G271" s="36"/>
      <c r="H271" s="36"/>
      <c r="I271" s="197"/>
      <c r="J271" s="36"/>
      <c r="K271" s="36"/>
      <c r="L271" s="39"/>
      <c r="M271" s="198"/>
      <c r="N271" s="199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133</v>
      </c>
      <c r="AU271" s="17" t="s">
        <v>89</v>
      </c>
    </row>
    <row r="272" spans="2:51" s="14" customFormat="1" ht="11.25">
      <c r="B272" s="210"/>
      <c r="C272" s="211"/>
      <c r="D272" s="195" t="s">
        <v>135</v>
      </c>
      <c r="E272" s="212" t="s">
        <v>1</v>
      </c>
      <c r="F272" s="213" t="s">
        <v>313</v>
      </c>
      <c r="G272" s="211"/>
      <c r="H272" s="214">
        <v>67.445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135</v>
      </c>
      <c r="AU272" s="220" t="s">
        <v>89</v>
      </c>
      <c r="AV272" s="14" t="s">
        <v>89</v>
      </c>
      <c r="AW272" s="14" t="s">
        <v>34</v>
      </c>
      <c r="AX272" s="14" t="s">
        <v>80</v>
      </c>
      <c r="AY272" s="220" t="s">
        <v>124</v>
      </c>
    </row>
    <row r="273" spans="2:51" s="15" customFormat="1" ht="11.25">
      <c r="B273" s="221"/>
      <c r="C273" s="222"/>
      <c r="D273" s="195" t="s">
        <v>135</v>
      </c>
      <c r="E273" s="223" t="s">
        <v>1</v>
      </c>
      <c r="F273" s="224" t="s">
        <v>138</v>
      </c>
      <c r="G273" s="222"/>
      <c r="H273" s="225">
        <v>67.445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135</v>
      </c>
      <c r="AU273" s="231" t="s">
        <v>89</v>
      </c>
      <c r="AV273" s="15" t="s">
        <v>131</v>
      </c>
      <c r="AW273" s="15" t="s">
        <v>34</v>
      </c>
      <c r="AX273" s="15" t="s">
        <v>87</v>
      </c>
      <c r="AY273" s="231" t="s">
        <v>124</v>
      </c>
    </row>
    <row r="274" spans="1:65" s="2" customFormat="1" ht="24">
      <c r="A274" s="34"/>
      <c r="B274" s="35"/>
      <c r="C274" s="182" t="s">
        <v>314</v>
      </c>
      <c r="D274" s="182" t="s">
        <v>126</v>
      </c>
      <c r="E274" s="183" t="s">
        <v>315</v>
      </c>
      <c r="F274" s="184" t="s">
        <v>316</v>
      </c>
      <c r="G274" s="185" t="s">
        <v>299</v>
      </c>
      <c r="H274" s="186">
        <v>13.26</v>
      </c>
      <c r="I274" s="187"/>
      <c r="J274" s="188">
        <f>ROUND(I274*H274,2)</f>
        <v>0</v>
      </c>
      <c r="K274" s="184" t="s">
        <v>130</v>
      </c>
      <c r="L274" s="39"/>
      <c r="M274" s="189" t="s">
        <v>1</v>
      </c>
      <c r="N274" s="190" t="s">
        <v>45</v>
      </c>
      <c r="O274" s="71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3" t="s">
        <v>131</v>
      </c>
      <c r="AT274" s="193" t="s">
        <v>126</v>
      </c>
      <c r="AU274" s="193" t="s">
        <v>89</v>
      </c>
      <c r="AY274" s="17" t="s">
        <v>124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7" t="s">
        <v>87</v>
      </c>
      <c r="BK274" s="194">
        <f>ROUND(I274*H274,2)</f>
        <v>0</v>
      </c>
      <c r="BL274" s="17" t="s">
        <v>131</v>
      </c>
      <c r="BM274" s="193" t="s">
        <v>317</v>
      </c>
    </row>
    <row r="275" spans="1:47" s="2" customFormat="1" ht="19.5">
      <c r="A275" s="34"/>
      <c r="B275" s="35"/>
      <c r="C275" s="36"/>
      <c r="D275" s="195" t="s">
        <v>133</v>
      </c>
      <c r="E275" s="36"/>
      <c r="F275" s="196" t="s">
        <v>316</v>
      </c>
      <c r="G275" s="36"/>
      <c r="H275" s="36"/>
      <c r="I275" s="197"/>
      <c r="J275" s="36"/>
      <c r="K275" s="36"/>
      <c r="L275" s="39"/>
      <c r="M275" s="198"/>
      <c r="N275" s="199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133</v>
      </c>
      <c r="AU275" s="17" t="s">
        <v>89</v>
      </c>
    </row>
    <row r="276" spans="2:51" s="13" customFormat="1" ht="11.25">
      <c r="B276" s="200"/>
      <c r="C276" s="201"/>
      <c r="D276" s="195" t="s">
        <v>135</v>
      </c>
      <c r="E276" s="202" t="s">
        <v>1</v>
      </c>
      <c r="F276" s="203" t="s">
        <v>318</v>
      </c>
      <c r="G276" s="201"/>
      <c r="H276" s="202" t="s">
        <v>1</v>
      </c>
      <c r="I276" s="204"/>
      <c r="J276" s="201"/>
      <c r="K276" s="201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135</v>
      </c>
      <c r="AU276" s="209" t="s">
        <v>89</v>
      </c>
      <c r="AV276" s="13" t="s">
        <v>87</v>
      </c>
      <c r="AW276" s="13" t="s">
        <v>34</v>
      </c>
      <c r="AX276" s="13" t="s">
        <v>80</v>
      </c>
      <c r="AY276" s="209" t="s">
        <v>124</v>
      </c>
    </row>
    <row r="277" spans="2:51" s="14" customFormat="1" ht="11.25">
      <c r="B277" s="210"/>
      <c r="C277" s="211"/>
      <c r="D277" s="195" t="s">
        <v>135</v>
      </c>
      <c r="E277" s="212" t="s">
        <v>1</v>
      </c>
      <c r="F277" s="213" t="s">
        <v>319</v>
      </c>
      <c r="G277" s="211"/>
      <c r="H277" s="214">
        <v>13.26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135</v>
      </c>
      <c r="AU277" s="220" t="s">
        <v>89</v>
      </c>
      <c r="AV277" s="14" t="s">
        <v>89</v>
      </c>
      <c r="AW277" s="14" t="s">
        <v>34</v>
      </c>
      <c r="AX277" s="14" t="s">
        <v>80</v>
      </c>
      <c r="AY277" s="220" t="s">
        <v>124</v>
      </c>
    </row>
    <row r="278" spans="2:51" s="15" customFormat="1" ht="11.25">
      <c r="B278" s="221"/>
      <c r="C278" s="222"/>
      <c r="D278" s="195" t="s">
        <v>135</v>
      </c>
      <c r="E278" s="223" t="s">
        <v>1</v>
      </c>
      <c r="F278" s="224" t="s">
        <v>138</v>
      </c>
      <c r="G278" s="222"/>
      <c r="H278" s="225">
        <v>13.26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135</v>
      </c>
      <c r="AU278" s="231" t="s">
        <v>89</v>
      </c>
      <c r="AV278" s="15" t="s">
        <v>131</v>
      </c>
      <c r="AW278" s="15" t="s">
        <v>34</v>
      </c>
      <c r="AX278" s="15" t="s">
        <v>87</v>
      </c>
      <c r="AY278" s="231" t="s">
        <v>124</v>
      </c>
    </row>
    <row r="279" spans="1:65" s="2" customFormat="1" ht="24">
      <c r="A279" s="34"/>
      <c r="B279" s="35"/>
      <c r="C279" s="182" t="s">
        <v>320</v>
      </c>
      <c r="D279" s="182" t="s">
        <v>126</v>
      </c>
      <c r="E279" s="183" t="s">
        <v>321</v>
      </c>
      <c r="F279" s="184" t="s">
        <v>322</v>
      </c>
      <c r="G279" s="185" t="s">
        <v>299</v>
      </c>
      <c r="H279" s="186">
        <v>769.688</v>
      </c>
      <c r="I279" s="187"/>
      <c r="J279" s="188">
        <f>ROUND(I279*H279,2)</f>
        <v>0</v>
      </c>
      <c r="K279" s="184" t="s">
        <v>130</v>
      </c>
      <c r="L279" s="39"/>
      <c r="M279" s="189" t="s">
        <v>1</v>
      </c>
      <c r="N279" s="190" t="s">
        <v>45</v>
      </c>
      <c r="O279" s="71"/>
      <c r="P279" s="191">
        <f>O279*H279</f>
        <v>0</v>
      </c>
      <c r="Q279" s="191">
        <v>0</v>
      </c>
      <c r="R279" s="191">
        <f>Q279*H279</f>
        <v>0</v>
      </c>
      <c r="S279" s="191">
        <v>0</v>
      </c>
      <c r="T279" s="19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3" t="s">
        <v>131</v>
      </c>
      <c r="AT279" s="193" t="s">
        <v>126</v>
      </c>
      <c r="AU279" s="193" t="s">
        <v>89</v>
      </c>
      <c r="AY279" s="17" t="s">
        <v>124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7" t="s">
        <v>87</v>
      </c>
      <c r="BK279" s="194">
        <f>ROUND(I279*H279,2)</f>
        <v>0</v>
      </c>
      <c r="BL279" s="17" t="s">
        <v>131</v>
      </c>
      <c r="BM279" s="193" t="s">
        <v>323</v>
      </c>
    </row>
    <row r="280" spans="1:47" s="2" customFormat="1" ht="19.5">
      <c r="A280" s="34"/>
      <c r="B280" s="35"/>
      <c r="C280" s="36"/>
      <c r="D280" s="195" t="s">
        <v>133</v>
      </c>
      <c r="E280" s="36"/>
      <c r="F280" s="196" t="s">
        <v>322</v>
      </c>
      <c r="G280" s="36"/>
      <c r="H280" s="36"/>
      <c r="I280" s="197"/>
      <c r="J280" s="36"/>
      <c r="K280" s="36"/>
      <c r="L280" s="39"/>
      <c r="M280" s="198"/>
      <c r="N280" s="199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133</v>
      </c>
      <c r="AU280" s="17" t="s">
        <v>89</v>
      </c>
    </row>
    <row r="281" spans="2:51" s="14" customFormat="1" ht="11.25">
      <c r="B281" s="210"/>
      <c r="C281" s="211"/>
      <c r="D281" s="195" t="s">
        <v>135</v>
      </c>
      <c r="E281" s="212" t="s">
        <v>1</v>
      </c>
      <c r="F281" s="213" t="s">
        <v>324</v>
      </c>
      <c r="G281" s="211"/>
      <c r="H281" s="214">
        <v>769.688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135</v>
      </c>
      <c r="AU281" s="220" t="s">
        <v>89</v>
      </c>
      <c r="AV281" s="14" t="s">
        <v>89</v>
      </c>
      <c r="AW281" s="14" t="s">
        <v>34</v>
      </c>
      <c r="AX281" s="14" t="s">
        <v>80</v>
      </c>
      <c r="AY281" s="220" t="s">
        <v>124</v>
      </c>
    </row>
    <row r="282" spans="2:51" s="15" customFormat="1" ht="11.25">
      <c r="B282" s="221"/>
      <c r="C282" s="222"/>
      <c r="D282" s="195" t="s">
        <v>135</v>
      </c>
      <c r="E282" s="223" t="s">
        <v>1</v>
      </c>
      <c r="F282" s="224" t="s">
        <v>138</v>
      </c>
      <c r="G282" s="222"/>
      <c r="H282" s="225">
        <v>769.688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135</v>
      </c>
      <c r="AU282" s="231" t="s">
        <v>89</v>
      </c>
      <c r="AV282" s="15" t="s">
        <v>131</v>
      </c>
      <c r="AW282" s="15" t="s">
        <v>34</v>
      </c>
      <c r="AX282" s="15" t="s">
        <v>87</v>
      </c>
      <c r="AY282" s="231" t="s">
        <v>124</v>
      </c>
    </row>
    <row r="283" spans="2:63" s="12" customFormat="1" ht="22.9" customHeight="1">
      <c r="B283" s="166"/>
      <c r="C283" s="167"/>
      <c r="D283" s="168" t="s">
        <v>79</v>
      </c>
      <c r="E283" s="180" t="s">
        <v>325</v>
      </c>
      <c r="F283" s="180" t="s">
        <v>326</v>
      </c>
      <c r="G283" s="167"/>
      <c r="H283" s="167"/>
      <c r="I283" s="170"/>
      <c r="J283" s="181">
        <f>BK283</f>
        <v>0</v>
      </c>
      <c r="K283" s="167"/>
      <c r="L283" s="172"/>
      <c r="M283" s="173"/>
      <c r="N283" s="174"/>
      <c r="O283" s="174"/>
      <c r="P283" s="175">
        <f>SUM(P284:P285)</f>
        <v>0</v>
      </c>
      <c r="Q283" s="174"/>
      <c r="R283" s="175">
        <f>SUM(R284:R285)</f>
        <v>0</v>
      </c>
      <c r="S283" s="174"/>
      <c r="T283" s="176">
        <f>SUM(T284:T285)</f>
        <v>0</v>
      </c>
      <c r="AR283" s="177" t="s">
        <v>87</v>
      </c>
      <c r="AT283" s="178" t="s">
        <v>79</v>
      </c>
      <c r="AU283" s="178" t="s">
        <v>87</v>
      </c>
      <c r="AY283" s="177" t="s">
        <v>124</v>
      </c>
      <c r="BK283" s="179">
        <f>SUM(BK284:BK285)</f>
        <v>0</v>
      </c>
    </row>
    <row r="284" spans="1:65" s="2" customFormat="1" ht="21.75" customHeight="1">
      <c r="A284" s="34"/>
      <c r="B284" s="35"/>
      <c r="C284" s="182" t="s">
        <v>327</v>
      </c>
      <c r="D284" s="182" t="s">
        <v>126</v>
      </c>
      <c r="E284" s="183" t="s">
        <v>328</v>
      </c>
      <c r="F284" s="184" t="s">
        <v>329</v>
      </c>
      <c r="G284" s="185" t="s">
        <v>299</v>
      </c>
      <c r="H284" s="186">
        <v>90.309</v>
      </c>
      <c r="I284" s="187"/>
      <c r="J284" s="188">
        <f>ROUND(I284*H284,2)</f>
        <v>0</v>
      </c>
      <c r="K284" s="184" t="s">
        <v>130</v>
      </c>
      <c r="L284" s="39"/>
      <c r="M284" s="189" t="s">
        <v>1</v>
      </c>
      <c r="N284" s="190" t="s">
        <v>45</v>
      </c>
      <c r="O284" s="71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3" t="s">
        <v>131</v>
      </c>
      <c r="AT284" s="193" t="s">
        <v>126</v>
      </c>
      <c r="AU284" s="193" t="s">
        <v>89</v>
      </c>
      <c r="AY284" s="17" t="s">
        <v>124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7" t="s">
        <v>87</v>
      </c>
      <c r="BK284" s="194">
        <f>ROUND(I284*H284,2)</f>
        <v>0</v>
      </c>
      <c r="BL284" s="17" t="s">
        <v>131</v>
      </c>
      <c r="BM284" s="193" t="s">
        <v>330</v>
      </c>
    </row>
    <row r="285" spans="1:47" s="2" customFormat="1" ht="19.5">
      <c r="A285" s="34"/>
      <c r="B285" s="35"/>
      <c r="C285" s="36"/>
      <c r="D285" s="195" t="s">
        <v>133</v>
      </c>
      <c r="E285" s="36"/>
      <c r="F285" s="196" t="s">
        <v>331</v>
      </c>
      <c r="G285" s="36"/>
      <c r="H285" s="36"/>
      <c r="I285" s="197"/>
      <c r="J285" s="36"/>
      <c r="K285" s="36"/>
      <c r="L285" s="39"/>
      <c r="M285" s="198"/>
      <c r="N285" s="199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133</v>
      </c>
      <c r="AU285" s="17" t="s">
        <v>89</v>
      </c>
    </row>
    <row r="286" spans="2:63" s="12" customFormat="1" ht="25.9" customHeight="1">
      <c r="B286" s="166"/>
      <c r="C286" s="167"/>
      <c r="D286" s="168" t="s">
        <v>79</v>
      </c>
      <c r="E286" s="169" t="s">
        <v>332</v>
      </c>
      <c r="F286" s="169" t="s">
        <v>333</v>
      </c>
      <c r="G286" s="167"/>
      <c r="H286" s="167"/>
      <c r="I286" s="170"/>
      <c r="J286" s="171">
        <f>BK286</f>
        <v>0</v>
      </c>
      <c r="K286" s="167"/>
      <c r="L286" s="172"/>
      <c r="M286" s="173"/>
      <c r="N286" s="174"/>
      <c r="O286" s="174"/>
      <c r="P286" s="175">
        <f>P287+P295+P303</f>
        <v>0</v>
      </c>
      <c r="Q286" s="174"/>
      <c r="R286" s="175">
        <f>R287+R295+R303</f>
        <v>0</v>
      </c>
      <c r="S286" s="174"/>
      <c r="T286" s="176">
        <f>T287+T295+T303</f>
        <v>0</v>
      </c>
      <c r="AR286" s="177" t="s">
        <v>153</v>
      </c>
      <c r="AT286" s="178" t="s">
        <v>79</v>
      </c>
      <c r="AU286" s="178" t="s">
        <v>80</v>
      </c>
      <c r="AY286" s="177" t="s">
        <v>124</v>
      </c>
      <c r="BK286" s="179">
        <f>BK287+BK295+BK303</f>
        <v>0</v>
      </c>
    </row>
    <row r="287" spans="2:63" s="12" customFormat="1" ht="22.9" customHeight="1">
      <c r="B287" s="166"/>
      <c r="C287" s="167"/>
      <c r="D287" s="168" t="s">
        <v>79</v>
      </c>
      <c r="E287" s="180" t="s">
        <v>334</v>
      </c>
      <c r="F287" s="180" t="s">
        <v>335</v>
      </c>
      <c r="G287" s="167"/>
      <c r="H287" s="167"/>
      <c r="I287" s="170"/>
      <c r="J287" s="181">
        <f>BK287</f>
        <v>0</v>
      </c>
      <c r="K287" s="167"/>
      <c r="L287" s="172"/>
      <c r="M287" s="173"/>
      <c r="N287" s="174"/>
      <c r="O287" s="174"/>
      <c r="P287" s="175">
        <f>SUM(P288:P294)</f>
        <v>0</v>
      </c>
      <c r="Q287" s="174"/>
      <c r="R287" s="175">
        <f>SUM(R288:R294)</f>
        <v>0</v>
      </c>
      <c r="S287" s="174"/>
      <c r="T287" s="176">
        <f>SUM(T288:T294)</f>
        <v>0</v>
      </c>
      <c r="AR287" s="177" t="s">
        <v>153</v>
      </c>
      <c r="AT287" s="178" t="s">
        <v>79</v>
      </c>
      <c r="AU287" s="178" t="s">
        <v>87</v>
      </c>
      <c r="AY287" s="177" t="s">
        <v>124</v>
      </c>
      <c r="BK287" s="179">
        <f>SUM(BK288:BK294)</f>
        <v>0</v>
      </c>
    </row>
    <row r="288" spans="1:65" s="2" customFormat="1" ht="16.5" customHeight="1">
      <c r="A288" s="34"/>
      <c r="B288" s="35"/>
      <c r="C288" s="182" t="s">
        <v>336</v>
      </c>
      <c r="D288" s="182" t="s">
        <v>126</v>
      </c>
      <c r="E288" s="183" t="s">
        <v>337</v>
      </c>
      <c r="F288" s="184" t="s">
        <v>338</v>
      </c>
      <c r="G288" s="185" t="s">
        <v>339</v>
      </c>
      <c r="H288" s="186">
        <v>1</v>
      </c>
      <c r="I288" s="187"/>
      <c r="J288" s="188">
        <f>ROUND(I288*H288,2)</f>
        <v>0</v>
      </c>
      <c r="K288" s="184" t="s">
        <v>130</v>
      </c>
      <c r="L288" s="39"/>
      <c r="M288" s="189" t="s">
        <v>1</v>
      </c>
      <c r="N288" s="190" t="s">
        <v>45</v>
      </c>
      <c r="O288" s="71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3" t="s">
        <v>340</v>
      </c>
      <c r="AT288" s="193" t="s">
        <v>126</v>
      </c>
      <c r="AU288" s="193" t="s">
        <v>89</v>
      </c>
      <c r="AY288" s="17" t="s">
        <v>124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7" t="s">
        <v>87</v>
      </c>
      <c r="BK288" s="194">
        <f>ROUND(I288*H288,2)</f>
        <v>0</v>
      </c>
      <c r="BL288" s="17" t="s">
        <v>340</v>
      </c>
      <c r="BM288" s="193" t="s">
        <v>341</v>
      </c>
    </row>
    <row r="289" spans="1:47" s="2" customFormat="1" ht="11.25">
      <c r="A289" s="34"/>
      <c r="B289" s="35"/>
      <c r="C289" s="36"/>
      <c r="D289" s="195" t="s">
        <v>133</v>
      </c>
      <c r="E289" s="36"/>
      <c r="F289" s="196" t="s">
        <v>338</v>
      </c>
      <c r="G289" s="36"/>
      <c r="H289" s="36"/>
      <c r="I289" s="197"/>
      <c r="J289" s="36"/>
      <c r="K289" s="36"/>
      <c r="L289" s="39"/>
      <c r="M289" s="198"/>
      <c r="N289" s="199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133</v>
      </c>
      <c r="AU289" s="17" t="s">
        <v>89</v>
      </c>
    </row>
    <row r="290" spans="2:51" s="14" customFormat="1" ht="11.25">
      <c r="B290" s="210"/>
      <c r="C290" s="211"/>
      <c r="D290" s="195" t="s">
        <v>135</v>
      </c>
      <c r="E290" s="212" t="s">
        <v>1</v>
      </c>
      <c r="F290" s="213" t="s">
        <v>87</v>
      </c>
      <c r="G290" s="211"/>
      <c r="H290" s="214">
        <v>1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135</v>
      </c>
      <c r="AU290" s="220" t="s">
        <v>89</v>
      </c>
      <c r="AV290" s="14" t="s">
        <v>89</v>
      </c>
      <c r="AW290" s="14" t="s">
        <v>34</v>
      </c>
      <c r="AX290" s="14" t="s">
        <v>87</v>
      </c>
      <c r="AY290" s="220" t="s">
        <v>124</v>
      </c>
    </row>
    <row r="291" spans="1:65" s="2" customFormat="1" ht="16.5" customHeight="1">
      <c r="A291" s="34"/>
      <c r="B291" s="35"/>
      <c r="C291" s="182" t="s">
        <v>342</v>
      </c>
      <c r="D291" s="182" t="s">
        <v>126</v>
      </c>
      <c r="E291" s="183" t="s">
        <v>343</v>
      </c>
      <c r="F291" s="184" t="s">
        <v>344</v>
      </c>
      <c r="G291" s="185" t="s">
        <v>339</v>
      </c>
      <c r="H291" s="186">
        <v>1</v>
      </c>
      <c r="I291" s="187"/>
      <c r="J291" s="188">
        <f>ROUND(I291*H291,2)</f>
        <v>0</v>
      </c>
      <c r="K291" s="184" t="s">
        <v>130</v>
      </c>
      <c r="L291" s="39"/>
      <c r="M291" s="189" t="s">
        <v>1</v>
      </c>
      <c r="N291" s="190" t="s">
        <v>45</v>
      </c>
      <c r="O291" s="71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3" t="s">
        <v>340</v>
      </c>
      <c r="AT291" s="193" t="s">
        <v>126</v>
      </c>
      <c r="AU291" s="193" t="s">
        <v>89</v>
      </c>
      <c r="AY291" s="17" t="s">
        <v>124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7" t="s">
        <v>87</v>
      </c>
      <c r="BK291" s="194">
        <f>ROUND(I291*H291,2)</f>
        <v>0</v>
      </c>
      <c r="BL291" s="17" t="s">
        <v>340</v>
      </c>
      <c r="BM291" s="193" t="s">
        <v>345</v>
      </c>
    </row>
    <row r="292" spans="1:47" s="2" customFormat="1" ht="11.25">
      <c r="A292" s="34"/>
      <c r="B292" s="35"/>
      <c r="C292" s="36"/>
      <c r="D292" s="195" t="s">
        <v>133</v>
      </c>
      <c r="E292" s="36"/>
      <c r="F292" s="196" t="s">
        <v>344</v>
      </c>
      <c r="G292" s="36"/>
      <c r="H292" s="36"/>
      <c r="I292" s="197"/>
      <c r="J292" s="36"/>
      <c r="K292" s="36"/>
      <c r="L292" s="39"/>
      <c r="M292" s="198"/>
      <c r="N292" s="199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133</v>
      </c>
      <c r="AU292" s="17" t="s">
        <v>89</v>
      </c>
    </row>
    <row r="293" spans="2:51" s="13" customFormat="1" ht="11.25">
      <c r="B293" s="200"/>
      <c r="C293" s="201"/>
      <c r="D293" s="195" t="s">
        <v>135</v>
      </c>
      <c r="E293" s="202" t="s">
        <v>1</v>
      </c>
      <c r="F293" s="203" t="s">
        <v>346</v>
      </c>
      <c r="G293" s="201"/>
      <c r="H293" s="202" t="s">
        <v>1</v>
      </c>
      <c r="I293" s="204"/>
      <c r="J293" s="201"/>
      <c r="K293" s="201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135</v>
      </c>
      <c r="AU293" s="209" t="s">
        <v>89</v>
      </c>
      <c r="AV293" s="13" t="s">
        <v>87</v>
      </c>
      <c r="AW293" s="13" t="s">
        <v>34</v>
      </c>
      <c r="AX293" s="13" t="s">
        <v>80</v>
      </c>
      <c r="AY293" s="209" t="s">
        <v>124</v>
      </c>
    </row>
    <row r="294" spans="2:51" s="14" customFormat="1" ht="11.25">
      <c r="B294" s="210"/>
      <c r="C294" s="211"/>
      <c r="D294" s="195" t="s">
        <v>135</v>
      </c>
      <c r="E294" s="212" t="s">
        <v>1</v>
      </c>
      <c r="F294" s="213" t="s">
        <v>87</v>
      </c>
      <c r="G294" s="211"/>
      <c r="H294" s="214">
        <v>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135</v>
      </c>
      <c r="AU294" s="220" t="s">
        <v>89</v>
      </c>
      <c r="AV294" s="14" t="s">
        <v>89</v>
      </c>
      <c r="AW294" s="14" t="s">
        <v>34</v>
      </c>
      <c r="AX294" s="14" t="s">
        <v>87</v>
      </c>
      <c r="AY294" s="220" t="s">
        <v>124</v>
      </c>
    </row>
    <row r="295" spans="2:63" s="12" customFormat="1" ht="22.9" customHeight="1">
      <c r="B295" s="166"/>
      <c r="C295" s="167"/>
      <c r="D295" s="168" t="s">
        <v>79</v>
      </c>
      <c r="E295" s="180" t="s">
        <v>347</v>
      </c>
      <c r="F295" s="180" t="s">
        <v>348</v>
      </c>
      <c r="G295" s="167"/>
      <c r="H295" s="167"/>
      <c r="I295" s="170"/>
      <c r="J295" s="181">
        <f>BK295</f>
        <v>0</v>
      </c>
      <c r="K295" s="167"/>
      <c r="L295" s="172"/>
      <c r="M295" s="173"/>
      <c r="N295" s="174"/>
      <c r="O295" s="174"/>
      <c r="P295" s="175">
        <f>SUM(P296:P302)</f>
        <v>0</v>
      </c>
      <c r="Q295" s="174"/>
      <c r="R295" s="175">
        <f>SUM(R296:R302)</f>
        <v>0</v>
      </c>
      <c r="S295" s="174"/>
      <c r="T295" s="176">
        <f>SUM(T296:T302)</f>
        <v>0</v>
      </c>
      <c r="AR295" s="177" t="s">
        <v>153</v>
      </c>
      <c r="AT295" s="178" t="s">
        <v>79</v>
      </c>
      <c r="AU295" s="178" t="s">
        <v>87</v>
      </c>
      <c r="AY295" s="177" t="s">
        <v>124</v>
      </c>
      <c r="BK295" s="179">
        <f>SUM(BK296:BK302)</f>
        <v>0</v>
      </c>
    </row>
    <row r="296" spans="1:65" s="2" customFormat="1" ht="16.5" customHeight="1">
      <c r="A296" s="34"/>
      <c r="B296" s="35"/>
      <c r="C296" s="182" t="s">
        <v>349</v>
      </c>
      <c r="D296" s="182" t="s">
        <v>126</v>
      </c>
      <c r="E296" s="183" t="s">
        <v>350</v>
      </c>
      <c r="F296" s="184" t="s">
        <v>348</v>
      </c>
      <c r="G296" s="185" t="s">
        <v>339</v>
      </c>
      <c r="H296" s="186">
        <v>1</v>
      </c>
      <c r="I296" s="187"/>
      <c r="J296" s="188">
        <f>ROUND(I296*H296,2)</f>
        <v>0</v>
      </c>
      <c r="K296" s="184" t="s">
        <v>130</v>
      </c>
      <c r="L296" s="39"/>
      <c r="M296" s="189" t="s">
        <v>1</v>
      </c>
      <c r="N296" s="190" t="s">
        <v>45</v>
      </c>
      <c r="O296" s="71"/>
      <c r="P296" s="191">
        <f>O296*H296</f>
        <v>0</v>
      </c>
      <c r="Q296" s="191">
        <v>0</v>
      </c>
      <c r="R296" s="191">
        <f>Q296*H296</f>
        <v>0</v>
      </c>
      <c r="S296" s="191">
        <v>0</v>
      </c>
      <c r="T296" s="19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3" t="s">
        <v>340</v>
      </c>
      <c r="AT296" s="193" t="s">
        <v>126</v>
      </c>
      <c r="AU296" s="193" t="s">
        <v>89</v>
      </c>
      <c r="AY296" s="17" t="s">
        <v>124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7" t="s">
        <v>87</v>
      </c>
      <c r="BK296" s="194">
        <f>ROUND(I296*H296,2)</f>
        <v>0</v>
      </c>
      <c r="BL296" s="17" t="s">
        <v>340</v>
      </c>
      <c r="BM296" s="193" t="s">
        <v>351</v>
      </c>
    </row>
    <row r="297" spans="1:47" s="2" customFormat="1" ht="11.25">
      <c r="A297" s="34"/>
      <c r="B297" s="35"/>
      <c r="C297" s="36"/>
      <c r="D297" s="195" t="s">
        <v>133</v>
      </c>
      <c r="E297" s="36"/>
      <c r="F297" s="196" t="s">
        <v>348</v>
      </c>
      <c r="G297" s="36"/>
      <c r="H297" s="36"/>
      <c r="I297" s="197"/>
      <c r="J297" s="36"/>
      <c r="K297" s="36"/>
      <c r="L297" s="39"/>
      <c r="M297" s="198"/>
      <c r="N297" s="199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133</v>
      </c>
      <c r="AU297" s="17" t="s">
        <v>89</v>
      </c>
    </row>
    <row r="298" spans="2:51" s="14" customFormat="1" ht="11.25">
      <c r="B298" s="210"/>
      <c r="C298" s="211"/>
      <c r="D298" s="195" t="s">
        <v>135</v>
      </c>
      <c r="E298" s="212" t="s">
        <v>1</v>
      </c>
      <c r="F298" s="213" t="s">
        <v>87</v>
      </c>
      <c r="G298" s="211"/>
      <c r="H298" s="214">
        <v>1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135</v>
      </c>
      <c r="AU298" s="220" t="s">
        <v>89</v>
      </c>
      <c r="AV298" s="14" t="s">
        <v>89</v>
      </c>
      <c r="AW298" s="14" t="s">
        <v>34</v>
      </c>
      <c r="AX298" s="14" t="s">
        <v>87</v>
      </c>
      <c r="AY298" s="220" t="s">
        <v>124</v>
      </c>
    </row>
    <row r="299" spans="1:65" s="2" customFormat="1" ht="16.5" customHeight="1">
      <c r="A299" s="34"/>
      <c r="B299" s="35"/>
      <c r="C299" s="182" t="s">
        <v>352</v>
      </c>
      <c r="D299" s="182" t="s">
        <v>126</v>
      </c>
      <c r="E299" s="183" t="s">
        <v>353</v>
      </c>
      <c r="F299" s="184" t="s">
        <v>354</v>
      </c>
      <c r="G299" s="185" t="s">
        <v>339</v>
      </c>
      <c r="H299" s="186">
        <v>1</v>
      </c>
      <c r="I299" s="187"/>
      <c r="J299" s="188">
        <f>ROUND(I299*H299,2)</f>
        <v>0</v>
      </c>
      <c r="K299" s="184" t="s">
        <v>130</v>
      </c>
      <c r="L299" s="39"/>
      <c r="M299" s="189" t="s">
        <v>1</v>
      </c>
      <c r="N299" s="190" t="s">
        <v>45</v>
      </c>
      <c r="O299" s="71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3" t="s">
        <v>340</v>
      </c>
      <c r="AT299" s="193" t="s">
        <v>126</v>
      </c>
      <c r="AU299" s="193" t="s">
        <v>89</v>
      </c>
      <c r="AY299" s="17" t="s">
        <v>124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7" t="s">
        <v>87</v>
      </c>
      <c r="BK299" s="194">
        <f>ROUND(I299*H299,2)</f>
        <v>0</v>
      </c>
      <c r="BL299" s="17" t="s">
        <v>340</v>
      </c>
      <c r="BM299" s="193" t="s">
        <v>355</v>
      </c>
    </row>
    <row r="300" spans="1:47" s="2" customFormat="1" ht="11.25">
      <c r="A300" s="34"/>
      <c r="B300" s="35"/>
      <c r="C300" s="36"/>
      <c r="D300" s="195" t="s">
        <v>133</v>
      </c>
      <c r="E300" s="36"/>
      <c r="F300" s="196" t="s">
        <v>354</v>
      </c>
      <c r="G300" s="36"/>
      <c r="H300" s="36"/>
      <c r="I300" s="197"/>
      <c r="J300" s="36"/>
      <c r="K300" s="36"/>
      <c r="L300" s="39"/>
      <c r="M300" s="198"/>
      <c r="N300" s="199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133</v>
      </c>
      <c r="AU300" s="17" t="s">
        <v>89</v>
      </c>
    </row>
    <row r="301" spans="2:51" s="13" customFormat="1" ht="11.25">
      <c r="B301" s="200"/>
      <c r="C301" s="201"/>
      <c r="D301" s="195" t="s">
        <v>135</v>
      </c>
      <c r="E301" s="202" t="s">
        <v>1</v>
      </c>
      <c r="F301" s="203" t="s">
        <v>346</v>
      </c>
      <c r="G301" s="201"/>
      <c r="H301" s="202" t="s">
        <v>1</v>
      </c>
      <c r="I301" s="204"/>
      <c r="J301" s="201"/>
      <c r="K301" s="201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135</v>
      </c>
      <c r="AU301" s="209" t="s">
        <v>89</v>
      </c>
      <c r="AV301" s="13" t="s">
        <v>87</v>
      </c>
      <c r="AW301" s="13" t="s">
        <v>34</v>
      </c>
      <c r="AX301" s="13" t="s">
        <v>80</v>
      </c>
      <c r="AY301" s="209" t="s">
        <v>124</v>
      </c>
    </row>
    <row r="302" spans="2:51" s="14" customFormat="1" ht="11.25">
      <c r="B302" s="210"/>
      <c r="C302" s="211"/>
      <c r="D302" s="195" t="s">
        <v>135</v>
      </c>
      <c r="E302" s="212" t="s">
        <v>1</v>
      </c>
      <c r="F302" s="213" t="s">
        <v>87</v>
      </c>
      <c r="G302" s="211"/>
      <c r="H302" s="214">
        <v>1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135</v>
      </c>
      <c r="AU302" s="220" t="s">
        <v>89</v>
      </c>
      <c r="AV302" s="14" t="s">
        <v>89</v>
      </c>
      <c r="AW302" s="14" t="s">
        <v>34</v>
      </c>
      <c r="AX302" s="14" t="s">
        <v>87</v>
      </c>
      <c r="AY302" s="220" t="s">
        <v>124</v>
      </c>
    </row>
    <row r="303" spans="2:63" s="12" customFormat="1" ht="22.9" customHeight="1">
      <c r="B303" s="166"/>
      <c r="C303" s="167"/>
      <c r="D303" s="168" t="s">
        <v>79</v>
      </c>
      <c r="E303" s="180" t="s">
        <v>356</v>
      </c>
      <c r="F303" s="180" t="s">
        <v>357</v>
      </c>
      <c r="G303" s="167"/>
      <c r="H303" s="167"/>
      <c r="I303" s="170"/>
      <c r="J303" s="181">
        <f>BK303</f>
        <v>0</v>
      </c>
      <c r="K303" s="167"/>
      <c r="L303" s="172"/>
      <c r="M303" s="173"/>
      <c r="N303" s="174"/>
      <c r="O303" s="174"/>
      <c r="P303" s="175">
        <f>SUM(P304:P306)</f>
        <v>0</v>
      </c>
      <c r="Q303" s="174"/>
      <c r="R303" s="175">
        <f>SUM(R304:R306)</f>
        <v>0</v>
      </c>
      <c r="S303" s="174"/>
      <c r="T303" s="176">
        <f>SUM(T304:T306)</f>
        <v>0</v>
      </c>
      <c r="AR303" s="177" t="s">
        <v>153</v>
      </c>
      <c r="AT303" s="178" t="s">
        <v>79</v>
      </c>
      <c r="AU303" s="178" t="s">
        <v>87</v>
      </c>
      <c r="AY303" s="177" t="s">
        <v>124</v>
      </c>
      <c r="BK303" s="179">
        <f>SUM(BK304:BK306)</f>
        <v>0</v>
      </c>
    </row>
    <row r="304" spans="1:65" s="2" customFormat="1" ht="16.5" customHeight="1">
      <c r="A304" s="34"/>
      <c r="B304" s="35"/>
      <c r="C304" s="182" t="s">
        <v>358</v>
      </c>
      <c r="D304" s="182" t="s">
        <v>126</v>
      </c>
      <c r="E304" s="183" t="s">
        <v>359</v>
      </c>
      <c r="F304" s="184" t="s">
        <v>360</v>
      </c>
      <c r="G304" s="185" t="s">
        <v>339</v>
      </c>
      <c r="H304" s="186">
        <v>1</v>
      </c>
      <c r="I304" s="187"/>
      <c r="J304" s="188">
        <f>ROUND(I304*H304,2)</f>
        <v>0</v>
      </c>
      <c r="K304" s="184" t="s">
        <v>130</v>
      </c>
      <c r="L304" s="39"/>
      <c r="M304" s="189" t="s">
        <v>1</v>
      </c>
      <c r="N304" s="190" t="s">
        <v>45</v>
      </c>
      <c r="O304" s="71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3" t="s">
        <v>340</v>
      </c>
      <c r="AT304" s="193" t="s">
        <v>126</v>
      </c>
      <c r="AU304" s="193" t="s">
        <v>89</v>
      </c>
      <c r="AY304" s="17" t="s">
        <v>124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7" t="s">
        <v>87</v>
      </c>
      <c r="BK304" s="194">
        <f>ROUND(I304*H304,2)</f>
        <v>0</v>
      </c>
      <c r="BL304" s="17" t="s">
        <v>340</v>
      </c>
      <c r="BM304" s="193" t="s">
        <v>361</v>
      </c>
    </row>
    <row r="305" spans="1:47" s="2" customFormat="1" ht="11.25">
      <c r="A305" s="34"/>
      <c r="B305" s="35"/>
      <c r="C305" s="36"/>
      <c r="D305" s="195" t="s">
        <v>133</v>
      </c>
      <c r="E305" s="36"/>
      <c r="F305" s="196" t="s">
        <v>360</v>
      </c>
      <c r="G305" s="36"/>
      <c r="H305" s="36"/>
      <c r="I305" s="197"/>
      <c r="J305" s="36"/>
      <c r="K305" s="36"/>
      <c r="L305" s="39"/>
      <c r="M305" s="198"/>
      <c r="N305" s="199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133</v>
      </c>
      <c r="AU305" s="17" t="s">
        <v>89</v>
      </c>
    </row>
    <row r="306" spans="2:51" s="14" customFormat="1" ht="11.25">
      <c r="B306" s="210"/>
      <c r="C306" s="211"/>
      <c r="D306" s="195" t="s">
        <v>135</v>
      </c>
      <c r="E306" s="212" t="s">
        <v>1</v>
      </c>
      <c r="F306" s="213" t="s">
        <v>362</v>
      </c>
      <c r="G306" s="211"/>
      <c r="H306" s="214">
        <v>1</v>
      </c>
      <c r="I306" s="215"/>
      <c r="J306" s="211"/>
      <c r="K306" s="211"/>
      <c r="L306" s="216"/>
      <c r="M306" s="242"/>
      <c r="N306" s="243"/>
      <c r="O306" s="243"/>
      <c r="P306" s="243"/>
      <c r="Q306" s="243"/>
      <c r="R306" s="243"/>
      <c r="S306" s="243"/>
      <c r="T306" s="244"/>
      <c r="AT306" s="220" t="s">
        <v>135</v>
      </c>
      <c r="AU306" s="220" t="s">
        <v>89</v>
      </c>
      <c r="AV306" s="14" t="s">
        <v>89</v>
      </c>
      <c r="AW306" s="14" t="s">
        <v>34</v>
      </c>
      <c r="AX306" s="14" t="s">
        <v>87</v>
      </c>
      <c r="AY306" s="220" t="s">
        <v>124</v>
      </c>
    </row>
    <row r="307" spans="1:31" s="2" customFormat="1" ht="6.95" customHeight="1">
      <c r="A307" s="34"/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39"/>
      <c r="M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</row>
  </sheetData>
  <sheetProtection algorithmName="SHA-512" hashValue="eUQYnflgT/NFwD0R5ao+BRpCHRJLlXF6RgiYN12QJuykgzXIBb/Czh/S0EoC/KMYDT4Nhp03Wkj3GbMYpEe5qg==" saltValue="uFRaoxtTd84Z4S2eCzdCW26s8/GLN9Zzu/7RXF0FzJDMqmGylsdmn72xsYYs9gQdlL+e3lTYUdrtuZBYLsYY3w==" spinCount="100000" sheet="1" objects="1" scenarios="1" formatColumns="0" formatRows="0" autoFilter="0"/>
  <autoFilter ref="C126:K30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DESKTOP-JJA4DNO\MESSOR COMPANY</dc:creator>
  <cp:keywords/>
  <dc:description/>
  <cp:lastModifiedBy>Kohoutkova Simona</cp:lastModifiedBy>
  <dcterms:created xsi:type="dcterms:W3CDTF">2022-01-12T05:46:58Z</dcterms:created>
  <dcterms:modified xsi:type="dcterms:W3CDTF">2022-03-31T10:37:05Z</dcterms:modified>
  <cp:category/>
  <cp:version/>
  <cp:contentType/>
  <cp:contentStatus/>
</cp:coreProperties>
</file>